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BSYS\Desktop\"/>
    </mc:Choice>
  </mc:AlternateContent>
  <bookViews>
    <workbookView xWindow="0" yWindow="0" windowWidth="20580" windowHeight="12825"/>
  </bookViews>
  <sheets>
    <sheet name="용.폐수(5월9일)" sheetId="1" r:id="rId1"/>
  </sheets>
  <definedNames>
    <definedName name="_xlnm.Print_Area" localSheetId="0">'용.폐수(5월9일)'!$A$1:$K$69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7" i="1" l="1"/>
  <c r="K67" i="1" s="1"/>
  <c r="I67" i="1"/>
  <c r="J61" i="1"/>
  <c r="K61" i="1" s="1"/>
  <c r="I61" i="1"/>
  <c r="J60" i="1"/>
  <c r="I60" i="1"/>
  <c r="J58" i="1"/>
  <c r="K58" i="1" s="1"/>
  <c r="I58" i="1"/>
  <c r="J57" i="1"/>
  <c r="I57" i="1"/>
  <c r="J55" i="1"/>
  <c r="K55" i="1" s="1"/>
  <c r="I55" i="1"/>
  <c r="J54" i="1"/>
  <c r="K54" i="1" s="1"/>
  <c r="I54" i="1"/>
  <c r="J51" i="1"/>
  <c r="K51" i="1" s="1"/>
  <c r="I51" i="1"/>
  <c r="J50" i="1"/>
  <c r="K50" i="1" s="1"/>
  <c r="I50" i="1"/>
  <c r="J47" i="1"/>
  <c r="K47" i="1" s="1"/>
  <c r="I47" i="1"/>
  <c r="J46" i="1"/>
  <c r="K46" i="1" s="1"/>
  <c r="I46" i="1"/>
  <c r="J45" i="1"/>
  <c r="K45" i="1" s="1"/>
  <c r="I45" i="1"/>
  <c r="J44" i="1"/>
  <c r="K44" i="1" s="1"/>
  <c r="I44" i="1"/>
  <c r="J43" i="1"/>
  <c r="K43" i="1" s="1"/>
  <c r="I43" i="1"/>
  <c r="J42" i="1"/>
  <c r="K42" i="1" s="1"/>
  <c r="I42" i="1"/>
  <c r="J41" i="1"/>
  <c r="K41" i="1" s="1"/>
  <c r="I41" i="1"/>
  <c r="J40" i="1"/>
  <c r="K40" i="1" s="1"/>
  <c r="I40" i="1"/>
  <c r="J38" i="1"/>
  <c r="K38" i="1" s="1"/>
  <c r="I38" i="1"/>
  <c r="J37" i="1"/>
  <c r="K37" i="1" s="1"/>
  <c r="I37" i="1"/>
  <c r="J36" i="1"/>
  <c r="I36" i="1"/>
  <c r="J34" i="1"/>
  <c r="K34" i="1" s="1"/>
  <c r="I34" i="1"/>
  <c r="J33" i="1"/>
  <c r="K33" i="1" s="1"/>
  <c r="I33" i="1"/>
  <c r="J32" i="1"/>
  <c r="K32" i="1" s="1"/>
  <c r="I32" i="1"/>
  <c r="J31" i="1"/>
  <c r="I31" i="1"/>
  <c r="J30" i="1"/>
  <c r="K30" i="1" s="1"/>
  <c r="I30" i="1"/>
  <c r="J29" i="1"/>
  <c r="K29" i="1" s="1"/>
  <c r="I29" i="1"/>
  <c r="J28" i="1"/>
  <c r="K28" i="1" s="1"/>
  <c r="I28" i="1"/>
  <c r="M27" i="1"/>
  <c r="H27" i="1"/>
  <c r="G27" i="1"/>
  <c r="J26" i="1"/>
  <c r="K26" i="1" s="1"/>
  <c r="I26" i="1"/>
  <c r="J25" i="1"/>
  <c r="K25" i="1" s="1"/>
  <c r="I25" i="1"/>
  <c r="J24" i="1"/>
  <c r="K24" i="1" s="1"/>
  <c r="I24" i="1"/>
  <c r="J23" i="1"/>
  <c r="K23" i="1" s="1"/>
  <c r="I23" i="1"/>
  <c r="J22" i="1"/>
  <c r="K22" i="1" s="1"/>
  <c r="I22" i="1"/>
  <c r="J21" i="1"/>
  <c r="K21" i="1" s="1"/>
  <c r="I21" i="1"/>
  <c r="M20" i="1"/>
  <c r="H20" i="1"/>
  <c r="G20" i="1"/>
  <c r="J19" i="1"/>
  <c r="K19" i="1" s="1"/>
  <c r="I19" i="1"/>
  <c r="J18" i="1"/>
  <c r="K18" i="1" s="1"/>
  <c r="I18" i="1"/>
  <c r="J17" i="1"/>
  <c r="I17" i="1"/>
  <c r="J16" i="1"/>
  <c r="K16" i="1" s="1"/>
  <c r="I16" i="1"/>
  <c r="M14" i="1"/>
  <c r="H14" i="1"/>
  <c r="G14" i="1"/>
  <c r="J13" i="1"/>
  <c r="K13" i="1" s="1"/>
  <c r="I13" i="1"/>
  <c r="J12" i="1"/>
  <c r="K12" i="1" s="1"/>
  <c r="I12" i="1"/>
  <c r="M11" i="1"/>
  <c r="H11" i="1"/>
  <c r="G11" i="1"/>
  <c r="J10" i="1"/>
  <c r="K10" i="1" s="1"/>
  <c r="I10" i="1"/>
  <c r="J9" i="1"/>
  <c r="K9" i="1" s="1"/>
  <c r="I9" i="1"/>
  <c r="M8" i="1"/>
  <c r="H8" i="1"/>
  <c r="G8" i="1"/>
  <c r="J7" i="1"/>
  <c r="K7" i="1" s="1"/>
  <c r="I7" i="1"/>
  <c r="J6" i="1"/>
  <c r="K6" i="1" s="1"/>
  <c r="I6" i="1"/>
  <c r="I62" i="1" l="1"/>
  <c r="I59" i="1"/>
  <c r="G15" i="1"/>
  <c r="I8" i="1"/>
  <c r="K56" i="1"/>
  <c r="J62" i="1"/>
  <c r="H15" i="1"/>
  <c r="J20" i="1"/>
  <c r="I20" i="1"/>
  <c r="I56" i="1"/>
  <c r="I63" i="1" s="1"/>
  <c r="J14" i="1"/>
  <c r="K14" i="1" s="1"/>
  <c r="I11" i="1"/>
  <c r="I39" i="1"/>
  <c r="I64" i="1" s="1"/>
  <c r="J59" i="1"/>
  <c r="J49" i="1"/>
  <c r="K49" i="1" s="1"/>
  <c r="K57" i="1"/>
  <c r="K59" i="1" s="1"/>
  <c r="I53" i="1"/>
  <c r="I27" i="1"/>
  <c r="J39" i="1"/>
  <c r="J11" i="1"/>
  <c r="K11" i="1" s="1"/>
  <c r="I48" i="1"/>
  <c r="I35" i="1"/>
  <c r="I49" i="1" s="1"/>
  <c r="J56" i="1"/>
  <c r="M15" i="1"/>
  <c r="I14" i="1"/>
  <c r="K17" i="1"/>
  <c r="K20" i="1" s="1"/>
  <c r="J27" i="1"/>
  <c r="K27" i="1" s="1"/>
  <c r="K36" i="1"/>
  <c r="K60" i="1"/>
  <c r="K62" i="1" s="1"/>
  <c r="J8" i="1"/>
  <c r="K8" i="1" s="1"/>
  <c r="K31" i="1"/>
  <c r="K35" i="1" s="1"/>
  <c r="J53" i="1"/>
  <c r="K53" i="1" s="1"/>
  <c r="J48" i="1"/>
  <c r="K48" i="1" s="1"/>
  <c r="J35" i="1"/>
  <c r="J15" i="1" l="1"/>
  <c r="I15" i="1"/>
  <c r="J63" i="1"/>
  <c r="K63" i="1" s="1"/>
  <c r="I66" i="1"/>
  <c r="K15" i="1"/>
  <c r="I65" i="1"/>
  <c r="I52" i="1"/>
  <c r="J52" i="1"/>
  <c r="K52" i="1" s="1"/>
  <c r="K39" i="1"/>
</calcChain>
</file>

<file path=xl/sharedStrings.xml><?xml version="1.0" encoding="utf-8"?>
<sst xmlns="http://schemas.openxmlformats.org/spreadsheetml/2006/main" count="258" uniqueCount="156">
  <si>
    <t>용  .  폐  수  일  지</t>
    <phoneticPr fontId="2" type="noConversion"/>
  </si>
  <si>
    <t>2020년</t>
    <phoneticPr fontId="2" type="noConversion"/>
  </si>
  <si>
    <t xml:space="preserve"> 5월</t>
    <phoneticPr fontId="2" type="noConversion"/>
  </si>
  <si>
    <t>일</t>
    <phoneticPr fontId="2" type="noConversion"/>
  </si>
  <si>
    <t>토요일</t>
    <phoneticPr fontId="2" type="noConversion"/>
  </si>
  <si>
    <t>구  분</t>
    <phoneticPr fontId="2" type="noConversion"/>
  </si>
  <si>
    <t>항   목</t>
    <phoneticPr fontId="2" type="noConversion"/>
  </si>
  <si>
    <t>관리단위코드</t>
    <phoneticPr fontId="2" type="noConversion"/>
  </si>
  <si>
    <t>관리단위</t>
    <phoneticPr fontId="2" type="noConversion"/>
  </si>
  <si>
    <t>측정포인트</t>
    <phoneticPr fontId="2" type="noConversion"/>
  </si>
  <si>
    <t>금일지침</t>
    <phoneticPr fontId="2" type="noConversion"/>
  </si>
  <si>
    <t>전일지침</t>
    <phoneticPr fontId="2" type="noConversion"/>
  </si>
  <si>
    <t>일사용량</t>
    <phoneticPr fontId="2" type="noConversion"/>
  </si>
  <si>
    <t>월간누계</t>
    <phoneticPr fontId="2" type="noConversion"/>
  </si>
  <si>
    <t>일 평균</t>
    <phoneticPr fontId="2" type="noConversion"/>
  </si>
  <si>
    <t>※지우지 마세요!</t>
    <phoneticPr fontId="2" type="noConversion"/>
  </si>
  <si>
    <t>FAB-1</t>
    <phoneticPr fontId="2" type="noConversion"/>
  </si>
  <si>
    <r>
      <t>0</t>
    </r>
    <r>
      <rPr>
        <sz val="11"/>
        <rFont val="돋움"/>
        <family val="3"/>
        <charset val="129"/>
      </rPr>
      <t>0</t>
    </r>
    <r>
      <rPr>
        <sz val="11"/>
        <rFont val="돋움"/>
        <family val="3"/>
        <charset val="129"/>
      </rPr>
      <t>1</t>
    </r>
    <phoneticPr fontId="2" type="noConversion"/>
  </si>
  <si>
    <r>
      <t>U</t>
    </r>
    <r>
      <rPr>
        <sz val="11"/>
        <rFont val="돋움"/>
        <family val="3"/>
        <charset val="129"/>
      </rPr>
      <t>PW(DI동)</t>
    </r>
    <phoneticPr fontId="2" type="noConversion"/>
  </si>
  <si>
    <r>
      <t>f</t>
    </r>
    <r>
      <rPr>
        <sz val="11"/>
        <rFont val="돋움"/>
        <family val="3"/>
        <charset val="129"/>
      </rPr>
      <t>ab-1</t>
    </r>
    <phoneticPr fontId="2" type="noConversion"/>
  </si>
  <si>
    <t>공업용수</t>
    <phoneticPr fontId="2" type="noConversion"/>
  </si>
  <si>
    <t>FAB-2</t>
    <phoneticPr fontId="2" type="noConversion"/>
  </si>
  <si>
    <r>
      <t>f</t>
    </r>
    <r>
      <rPr>
        <sz val="11"/>
        <rFont val="돋움"/>
        <family val="3"/>
        <charset val="129"/>
      </rPr>
      <t>ab-2</t>
    </r>
    <phoneticPr fontId="2" type="noConversion"/>
  </si>
  <si>
    <t>C-1동 소계</t>
    <phoneticPr fontId="2" type="noConversion"/>
  </si>
  <si>
    <r>
      <t>9</t>
    </r>
    <r>
      <rPr>
        <sz val="11"/>
        <rFont val="돋움"/>
        <family val="3"/>
        <charset val="129"/>
      </rPr>
      <t>99</t>
    </r>
    <phoneticPr fontId="2" type="noConversion"/>
  </si>
  <si>
    <r>
      <t>c</t>
    </r>
    <r>
      <rPr>
        <sz val="11"/>
        <rFont val="돋움"/>
        <family val="3"/>
        <charset val="129"/>
      </rPr>
      <t>-1</t>
    </r>
    <phoneticPr fontId="2" type="noConversion"/>
  </si>
  <si>
    <t>사용량</t>
    <phoneticPr fontId="2" type="noConversion"/>
  </si>
  <si>
    <r>
      <t>U</t>
    </r>
    <r>
      <rPr>
        <sz val="11"/>
        <rFont val="돋움"/>
        <family val="3"/>
        <charset val="129"/>
      </rPr>
      <t>PW</t>
    </r>
    <r>
      <rPr>
        <sz val="11"/>
        <rFont val="돋움"/>
        <family val="3"/>
        <charset val="129"/>
      </rPr>
      <t xml:space="preserve"> SYSTEM</t>
    </r>
    <phoneticPr fontId="2" type="noConversion"/>
  </si>
  <si>
    <t>FAB-4</t>
    <phoneticPr fontId="2" type="noConversion"/>
  </si>
  <si>
    <r>
      <t>f</t>
    </r>
    <r>
      <rPr>
        <sz val="11"/>
        <rFont val="돋움"/>
        <family val="3"/>
        <charset val="129"/>
      </rPr>
      <t>ab-4</t>
    </r>
    <phoneticPr fontId="2" type="noConversion"/>
  </si>
  <si>
    <r>
      <t>( V</t>
    </r>
    <r>
      <rPr>
        <sz val="11"/>
        <rFont val="돋움"/>
        <family val="3"/>
        <charset val="129"/>
      </rPr>
      <t>eolia</t>
    </r>
    <r>
      <rPr>
        <sz val="11"/>
        <rFont val="돋움"/>
        <family val="3"/>
        <charset val="129"/>
      </rPr>
      <t xml:space="preserve"> )</t>
    </r>
    <phoneticPr fontId="2" type="noConversion"/>
  </si>
  <si>
    <t>FAB-5</t>
    <phoneticPr fontId="2" type="noConversion"/>
  </si>
  <si>
    <r>
      <t>f</t>
    </r>
    <r>
      <rPr>
        <sz val="11"/>
        <rFont val="돋움"/>
        <family val="3"/>
        <charset val="129"/>
      </rPr>
      <t>ab-5</t>
    </r>
    <phoneticPr fontId="2" type="noConversion"/>
  </si>
  <si>
    <t>(㎥/일)</t>
    <phoneticPr fontId="2" type="noConversion"/>
  </si>
  <si>
    <t>C-2동 소계</t>
    <phoneticPr fontId="2" type="noConversion"/>
  </si>
  <si>
    <r>
      <t>c</t>
    </r>
    <r>
      <rPr>
        <sz val="11"/>
        <rFont val="돋움"/>
        <family val="3"/>
        <charset val="129"/>
      </rPr>
      <t>-2</t>
    </r>
    <phoneticPr fontId="2" type="noConversion"/>
  </si>
  <si>
    <t>FAB-7(M8)</t>
    <phoneticPr fontId="2" type="noConversion"/>
  </si>
  <si>
    <r>
      <t>m</t>
    </r>
    <r>
      <rPr>
        <sz val="11"/>
        <rFont val="돋움"/>
        <family val="3"/>
        <charset val="129"/>
      </rPr>
      <t>-8</t>
    </r>
    <phoneticPr fontId="2" type="noConversion"/>
  </si>
  <si>
    <t>B-1(M9)</t>
    <phoneticPr fontId="2" type="noConversion"/>
  </si>
  <si>
    <r>
      <t>m</t>
    </r>
    <r>
      <rPr>
        <sz val="11"/>
        <rFont val="돋움"/>
        <family val="3"/>
        <charset val="129"/>
      </rPr>
      <t>-9</t>
    </r>
    <phoneticPr fontId="2" type="noConversion"/>
  </si>
  <si>
    <t xml:space="preserve"> </t>
    <phoneticPr fontId="2" type="noConversion"/>
  </si>
  <si>
    <t>C-3동 소계</t>
    <phoneticPr fontId="2" type="noConversion"/>
  </si>
  <si>
    <t>c-3</t>
    <phoneticPr fontId="2" type="noConversion"/>
  </si>
  <si>
    <t>UPW 용수 총소계</t>
    <phoneticPr fontId="2" type="noConversion"/>
  </si>
  <si>
    <t>UPW</t>
    <phoneticPr fontId="2" type="noConversion"/>
  </si>
  <si>
    <t>총 공수 MAIN</t>
    <phoneticPr fontId="2" type="noConversion"/>
  </si>
  <si>
    <r>
      <t>0</t>
    </r>
    <r>
      <rPr>
        <sz val="11"/>
        <rFont val="돋움"/>
        <family val="3"/>
        <charset val="129"/>
      </rPr>
      <t>0</t>
    </r>
    <r>
      <rPr>
        <sz val="11"/>
        <rFont val="돋움"/>
        <family val="3"/>
        <charset val="129"/>
      </rPr>
      <t>2</t>
    </r>
    <phoneticPr fontId="2" type="noConversion"/>
  </si>
  <si>
    <t>공수동</t>
    <phoneticPr fontId="2" type="noConversion"/>
  </si>
  <si>
    <r>
      <t>m</t>
    </r>
    <r>
      <rPr>
        <sz val="11"/>
        <rFont val="돋움"/>
        <family val="3"/>
        <charset val="129"/>
      </rPr>
      <t>ain공수</t>
    </r>
    <phoneticPr fontId="2" type="noConversion"/>
  </si>
  <si>
    <t>시수사용량</t>
    <phoneticPr fontId="2" type="noConversion"/>
  </si>
  <si>
    <t xml:space="preserve"> WWT(Veolia)</t>
    <phoneticPr fontId="2" type="noConversion"/>
  </si>
  <si>
    <t>WWT-1(C-3)</t>
    <phoneticPr fontId="2" type="noConversion"/>
  </si>
  <si>
    <r>
      <t>0</t>
    </r>
    <r>
      <rPr>
        <sz val="11"/>
        <rFont val="돋움"/>
        <family val="3"/>
        <charset val="129"/>
      </rPr>
      <t>03</t>
    </r>
    <phoneticPr fontId="2" type="noConversion"/>
  </si>
  <si>
    <t>시수동</t>
    <phoneticPr fontId="2" type="noConversion"/>
  </si>
  <si>
    <t>폐수시수</t>
    <phoneticPr fontId="2" type="noConversion"/>
  </si>
  <si>
    <t>WWT-2(C-3)</t>
    <phoneticPr fontId="2" type="noConversion"/>
  </si>
  <si>
    <t>WWT-3(C-1)</t>
    <phoneticPr fontId="2" type="noConversion"/>
  </si>
  <si>
    <t xml:space="preserve">소 계  </t>
    <phoneticPr fontId="2" type="noConversion"/>
  </si>
  <si>
    <t xml:space="preserve">            총 시수 MAIN</t>
    <phoneticPr fontId="2" type="noConversion"/>
  </si>
  <si>
    <r>
      <t>m</t>
    </r>
    <r>
      <rPr>
        <sz val="11"/>
        <rFont val="돋움"/>
        <family val="3"/>
        <charset val="129"/>
      </rPr>
      <t>ain시수</t>
    </r>
    <phoneticPr fontId="2" type="noConversion"/>
  </si>
  <si>
    <t>C-1/C-3동 혼합</t>
    <phoneticPr fontId="2" type="noConversion"/>
  </si>
  <si>
    <r>
      <t>0</t>
    </r>
    <r>
      <rPr>
        <sz val="11"/>
        <rFont val="돋움"/>
        <family val="3"/>
        <charset val="129"/>
      </rPr>
      <t>04</t>
    </r>
    <phoneticPr fontId="2" type="noConversion"/>
  </si>
  <si>
    <t>오수동</t>
    <phoneticPr fontId="2" type="noConversion"/>
  </si>
  <si>
    <r>
      <t>C</t>
    </r>
    <r>
      <rPr>
        <sz val="11"/>
        <rFont val="돋움"/>
        <family val="3"/>
        <charset val="129"/>
      </rPr>
      <t>-1/3</t>
    </r>
    <phoneticPr fontId="2" type="noConversion"/>
  </si>
  <si>
    <t>오 수</t>
    <phoneticPr fontId="2" type="noConversion"/>
  </si>
  <si>
    <t>C-2동</t>
    <phoneticPr fontId="2" type="noConversion"/>
  </si>
  <si>
    <r>
      <t>C</t>
    </r>
    <r>
      <rPr>
        <sz val="11"/>
        <rFont val="돋움"/>
        <family val="3"/>
        <charset val="129"/>
      </rPr>
      <t>-2</t>
    </r>
    <phoneticPr fontId="2" type="noConversion"/>
  </si>
  <si>
    <t>오수</t>
    <phoneticPr fontId="2" type="noConversion"/>
  </si>
  <si>
    <t>발생량</t>
    <phoneticPr fontId="2" type="noConversion"/>
  </si>
  <si>
    <t>남자  기숙사</t>
    <phoneticPr fontId="2" type="noConversion"/>
  </si>
  <si>
    <t>남자기숙사</t>
    <phoneticPr fontId="2" type="noConversion"/>
  </si>
  <si>
    <t xml:space="preserve">  (㎥/일)</t>
    <phoneticPr fontId="2" type="noConversion"/>
  </si>
  <si>
    <t>여자  기숙사</t>
    <phoneticPr fontId="2" type="noConversion"/>
  </si>
  <si>
    <t>여자기숙사</t>
    <phoneticPr fontId="2" type="noConversion"/>
  </si>
  <si>
    <t xml:space="preserve"> R 동</t>
    <phoneticPr fontId="2" type="noConversion"/>
  </si>
  <si>
    <t>R동</t>
    <phoneticPr fontId="2" type="noConversion"/>
  </si>
  <si>
    <t>1공장 오수 총소계</t>
    <phoneticPr fontId="2" type="noConversion"/>
  </si>
  <si>
    <t>교육동</t>
    <phoneticPr fontId="2" type="noConversion"/>
  </si>
  <si>
    <t>자재통합창고동(신규)</t>
    <phoneticPr fontId="2" type="noConversion"/>
  </si>
  <si>
    <t>안전보건센터(신규)</t>
    <phoneticPr fontId="2" type="noConversion"/>
  </si>
  <si>
    <t>C-1</t>
    <phoneticPr fontId="2" type="noConversion"/>
  </si>
  <si>
    <t xml:space="preserve"> HF-C ①</t>
    <phoneticPr fontId="2" type="noConversion"/>
  </si>
  <si>
    <r>
      <t>0</t>
    </r>
    <r>
      <rPr>
        <sz val="11"/>
        <rFont val="돋움"/>
        <family val="3"/>
        <charset val="129"/>
      </rPr>
      <t>05</t>
    </r>
    <phoneticPr fontId="2" type="noConversion"/>
  </si>
  <si>
    <r>
      <t>C</t>
    </r>
    <r>
      <rPr>
        <sz val="11"/>
        <rFont val="돋움"/>
        <family val="3"/>
        <charset val="129"/>
      </rPr>
      <t>-1WWT동</t>
    </r>
    <phoneticPr fontId="2" type="noConversion"/>
  </si>
  <si>
    <r>
      <t>H</t>
    </r>
    <r>
      <rPr>
        <sz val="11"/>
        <rFont val="돋움"/>
        <family val="3"/>
        <charset val="129"/>
      </rPr>
      <t>F pond</t>
    </r>
    <phoneticPr fontId="2" type="noConversion"/>
  </si>
  <si>
    <t xml:space="preserve"> HF-R ②</t>
    <phoneticPr fontId="2" type="noConversion"/>
  </si>
  <si>
    <r>
      <t>H</t>
    </r>
    <r>
      <rPr>
        <sz val="11"/>
        <rFont val="돋움"/>
        <family val="3"/>
        <charset val="129"/>
      </rPr>
      <t>F pond(R)</t>
    </r>
    <phoneticPr fontId="2" type="noConversion"/>
  </si>
  <si>
    <t xml:space="preserve"> 연마계 ③</t>
    <phoneticPr fontId="2" type="noConversion"/>
  </si>
  <si>
    <r>
      <t>C</t>
    </r>
    <r>
      <rPr>
        <sz val="11"/>
        <rFont val="돋움"/>
        <family val="3"/>
        <charset val="129"/>
      </rPr>
      <t>MP pond</t>
    </r>
    <phoneticPr fontId="2" type="noConversion"/>
  </si>
  <si>
    <t xml:space="preserve"> 중금속 ④</t>
    <phoneticPr fontId="2" type="noConversion"/>
  </si>
  <si>
    <r>
      <t>H</t>
    </r>
    <r>
      <rPr>
        <sz val="11"/>
        <rFont val="돋움"/>
        <family val="3"/>
        <charset val="129"/>
      </rPr>
      <t>M pond</t>
    </r>
    <phoneticPr fontId="2" type="noConversion"/>
  </si>
  <si>
    <t xml:space="preserve"> 과산화수소 ⑤</t>
    <phoneticPr fontId="2" type="noConversion"/>
  </si>
  <si>
    <r>
      <t>H</t>
    </r>
    <r>
      <rPr>
        <sz val="11"/>
        <rFont val="돋움"/>
        <family val="3"/>
        <charset val="129"/>
      </rPr>
      <t>2O2 pond</t>
    </r>
    <phoneticPr fontId="2" type="noConversion"/>
  </si>
  <si>
    <t xml:space="preserve"> 소    계 ⑥</t>
    <phoneticPr fontId="2" type="noConversion"/>
  </si>
  <si>
    <t>C-1WWT동</t>
    <phoneticPr fontId="2" type="noConversion"/>
  </si>
  <si>
    <t>폐수</t>
    <phoneticPr fontId="2" type="noConversion"/>
  </si>
  <si>
    <t>폐 수</t>
    <phoneticPr fontId="2" type="noConversion"/>
  </si>
  <si>
    <t>C-2</t>
    <phoneticPr fontId="2" type="noConversion"/>
  </si>
  <si>
    <t xml:space="preserve"> 유기계 ⑴</t>
    <phoneticPr fontId="2" type="noConversion"/>
  </si>
  <si>
    <r>
      <t>0</t>
    </r>
    <r>
      <rPr>
        <sz val="11"/>
        <rFont val="돋움"/>
        <family val="3"/>
        <charset val="129"/>
      </rPr>
      <t>06</t>
    </r>
    <phoneticPr fontId="2" type="noConversion"/>
  </si>
  <si>
    <r>
      <t>C</t>
    </r>
    <r>
      <rPr>
        <sz val="11"/>
        <rFont val="돋움"/>
        <family val="3"/>
        <charset val="129"/>
      </rPr>
      <t>-2WWT동</t>
    </r>
    <phoneticPr fontId="2" type="noConversion"/>
  </si>
  <si>
    <t>ORG pond</t>
    <phoneticPr fontId="2" type="noConversion"/>
  </si>
  <si>
    <t xml:space="preserve"> 불소계 ⑵</t>
    <phoneticPr fontId="2" type="noConversion"/>
  </si>
  <si>
    <t>HF pond</t>
    <phoneticPr fontId="2" type="noConversion"/>
  </si>
  <si>
    <t>처리량</t>
    <phoneticPr fontId="2" type="noConversion"/>
  </si>
  <si>
    <t xml:space="preserve"> 산/알카리 ⑶</t>
    <phoneticPr fontId="2" type="noConversion"/>
  </si>
  <si>
    <t>AA pond</t>
    <phoneticPr fontId="2" type="noConversion"/>
  </si>
  <si>
    <r>
      <t xml:space="preserve"> </t>
    </r>
    <r>
      <rPr>
        <sz val="11"/>
        <rFont val="돋움"/>
        <family val="3"/>
        <charset val="129"/>
      </rPr>
      <t>소</t>
    </r>
    <r>
      <rPr>
        <sz val="11"/>
        <rFont val="돋움"/>
        <family val="3"/>
        <charset val="129"/>
      </rPr>
      <t xml:space="preserve">  </t>
    </r>
    <r>
      <rPr>
        <sz val="11"/>
        <rFont val="돋움"/>
        <family val="3"/>
        <charset val="129"/>
      </rPr>
      <t xml:space="preserve"> 계 ⑷</t>
    </r>
    <phoneticPr fontId="2" type="noConversion"/>
  </si>
  <si>
    <t>C-2WWT동</t>
    <phoneticPr fontId="2" type="noConversion"/>
  </si>
  <si>
    <r>
      <t xml:space="preserve"> 방류량</t>
    </r>
    <r>
      <rPr>
        <sz val="11"/>
        <rFont val="돋움"/>
        <family val="3"/>
        <charset val="129"/>
      </rPr>
      <t>:TMS</t>
    </r>
    <r>
      <rPr>
        <sz val="11"/>
        <rFont val="돋움"/>
        <family val="3"/>
        <charset val="129"/>
      </rPr>
      <t>⑸</t>
    </r>
    <phoneticPr fontId="2" type="noConversion"/>
  </si>
  <si>
    <r>
      <t>C</t>
    </r>
    <r>
      <rPr>
        <sz val="11"/>
        <rFont val="돋움"/>
        <family val="3"/>
        <charset val="129"/>
      </rPr>
      <t>-2방류구</t>
    </r>
    <phoneticPr fontId="2" type="noConversion"/>
  </si>
  <si>
    <t>C-3</t>
    <phoneticPr fontId="2" type="noConversion"/>
  </si>
  <si>
    <t xml:space="preserve"> 불소계 ⓐ</t>
    <phoneticPr fontId="2" type="noConversion"/>
  </si>
  <si>
    <r>
      <t>0</t>
    </r>
    <r>
      <rPr>
        <sz val="11"/>
        <rFont val="돋움"/>
        <family val="3"/>
        <charset val="129"/>
      </rPr>
      <t>07</t>
    </r>
    <phoneticPr fontId="2" type="noConversion"/>
  </si>
  <si>
    <r>
      <t>C</t>
    </r>
    <r>
      <rPr>
        <sz val="11"/>
        <rFont val="돋움"/>
        <family val="3"/>
        <charset val="129"/>
      </rPr>
      <t>-3WWT동</t>
    </r>
    <phoneticPr fontId="2" type="noConversion"/>
  </si>
  <si>
    <r>
      <t xml:space="preserve"> </t>
    </r>
    <r>
      <rPr>
        <sz val="11"/>
        <rFont val="돋움"/>
        <family val="3"/>
        <charset val="129"/>
      </rPr>
      <t>A</t>
    </r>
    <r>
      <rPr>
        <sz val="11"/>
        <rFont val="돋움"/>
        <family val="3"/>
        <charset val="129"/>
      </rPr>
      <t>/A-C</t>
    </r>
    <phoneticPr fontId="2" type="noConversion"/>
  </si>
  <si>
    <t xml:space="preserve"> A/A-R ⓒ</t>
    <phoneticPr fontId="2" type="noConversion"/>
  </si>
  <si>
    <r>
      <t>A</t>
    </r>
    <r>
      <rPr>
        <sz val="11"/>
        <rFont val="돋움"/>
        <family val="3"/>
        <charset val="129"/>
      </rPr>
      <t>A pond(R)</t>
    </r>
    <phoneticPr fontId="2" type="noConversion"/>
  </si>
  <si>
    <t xml:space="preserve"> 유기계 ⓓ</t>
    <phoneticPr fontId="2" type="noConversion"/>
  </si>
  <si>
    <r>
      <t>O</t>
    </r>
    <r>
      <rPr>
        <sz val="11"/>
        <rFont val="돋움"/>
        <family val="3"/>
        <charset val="129"/>
      </rPr>
      <t>RG pond</t>
    </r>
    <phoneticPr fontId="2" type="noConversion"/>
  </si>
  <si>
    <r>
      <t xml:space="preserve"> CMP</t>
    </r>
    <r>
      <rPr>
        <sz val="11"/>
        <rFont val="돋움"/>
        <family val="3"/>
        <charset val="129"/>
      </rPr>
      <t xml:space="preserve"> ⓔ</t>
    </r>
    <phoneticPr fontId="2" type="noConversion"/>
  </si>
  <si>
    <r>
      <t>M</t>
    </r>
    <r>
      <rPr>
        <sz val="11"/>
        <rFont val="돋움"/>
        <family val="3"/>
        <charset val="129"/>
      </rPr>
      <t>AP(전처리)</t>
    </r>
    <phoneticPr fontId="2" type="noConversion"/>
  </si>
  <si>
    <t>C-3폐수</t>
    <phoneticPr fontId="2" type="noConversion"/>
  </si>
  <si>
    <t>TMAH(전처리)</t>
    <phoneticPr fontId="2" type="noConversion"/>
  </si>
  <si>
    <t>소계ⓕ</t>
    <phoneticPr fontId="2" type="noConversion"/>
  </si>
  <si>
    <r>
      <t>소계ⓖ</t>
    </r>
    <r>
      <rPr>
        <sz val="9"/>
        <color indexed="10"/>
        <rFont val="돋움"/>
        <family val="3"/>
        <charset val="129"/>
      </rPr>
      <t>(C-1+C-3)</t>
    </r>
    <phoneticPr fontId="2" type="noConversion"/>
  </si>
  <si>
    <t xml:space="preserve"> 재사용량</t>
    <phoneticPr fontId="2" type="noConversion"/>
  </si>
  <si>
    <t xml:space="preserve"> 방류량:TMSⓗ</t>
    <phoneticPr fontId="2" type="noConversion"/>
  </si>
  <si>
    <r>
      <t>C</t>
    </r>
    <r>
      <rPr>
        <sz val="11"/>
        <rFont val="돋움"/>
        <family val="3"/>
        <charset val="129"/>
      </rPr>
      <t>-3방류구</t>
    </r>
    <phoneticPr fontId="2" type="noConversion"/>
  </si>
  <si>
    <t>폐수 총   유입량</t>
    <phoneticPr fontId="2" type="noConversion"/>
  </si>
  <si>
    <t>폐수 총   방류량</t>
    <phoneticPr fontId="2" type="noConversion"/>
  </si>
  <si>
    <t>C-1/C-2</t>
    <phoneticPr fontId="2" type="noConversion"/>
  </si>
  <si>
    <t>SUMP</t>
    <phoneticPr fontId="2" type="noConversion"/>
  </si>
  <si>
    <r>
      <t>0</t>
    </r>
    <r>
      <rPr>
        <sz val="11"/>
        <rFont val="돋움"/>
        <family val="3"/>
        <charset val="129"/>
      </rPr>
      <t>01</t>
    </r>
    <phoneticPr fontId="2" type="noConversion"/>
  </si>
  <si>
    <t>UPW(DI동)</t>
    <phoneticPr fontId="2" type="noConversion"/>
  </si>
  <si>
    <r>
      <t>f</t>
    </r>
    <r>
      <rPr>
        <sz val="11"/>
        <rFont val="돋움"/>
        <family val="3"/>
        <charset val="129"/>
      </rPr>
      <t>ab-1.2s</t>
    </r>
    <phoneticPr fontId="2" type="noConversion"/>
  </si>
  <si>
    <t>UPW</t>
  </si>
  <si>
    <t>Waste Water</t>
    <phoneticPr fontId="2" type="noConversion"/>
  </si>
  <si>
    <r>
      <t>fab-1.2</t>
    </r>
    <r>
      <rPr>
        <sz val="11"/>
        <rFont val="돋움"/>
        <family val="3"/>
        <charset val="129"/>
      </rPr>
      <t>w</t>
    </r>
    <phoneticPr fontId="2" type="noConversion"/>
  </si>
  <si>
    <r>
      <t>C-3</t>
    </r>
    <r>
      <rPr>
        <sz val="11"/>
        <rFont val="돋움"/>
        <family val="3"/>
        <charset val="129"/>
      </rPr>
      <t xml:space="preserve"> UPW</t>
    </r>
    <phoneticPr fontId="2" type="noConversion"/>
  </si>
  <si>
    <r>
      <t>m</t>
    </r>
    <r>
      <rPr>
        <sz val="11"/>
        <rFont val="돋움"/>
        <family val="3"/>
        <charset val="129"/>
      </rPr>
      <t>-8.9s</t>
    </r>
    <phoneticPr fontId="2" type="noConversion"/>
  </si>
  <si>
    <r>
      <t>m</t>
    </r>
    <r>
      <rPr>
        <sz val="11"/>
        <rFont val="돋움"/>
        <family val="3"/>
        <charset val="129"/>
      </rPr>
      <t>-8.9w</t>
    </r>
    <phoneticPr fontId="2" type="noConversion"/>
  </si>
  <si>
    <r>
      <t xml:space="preserve"> 구</t>
    </r>
    <r>
      <rPr>
        <sz val="11"/>
        <rFont val="돋움"/>
        <family val="3"/>
        <charset val="129"/>
      </rPr>
      <t xml:space="preserve"> 분</t>
    </r>
    <phoneticPr fontId="2" type="noConversion"/>
  </si>
  <si>
    <t>.</t>
  </si>
  <si>
    <t>System IC내</t>
    <phoneticPr fontId="2" type="noConversion"/>
  </si>
  <si>
    <t>Maskshop 폐수</t>
    <phoneticPr fontId="2" type="noConversion"/>
  </si>
  <si>
    <t>Hynix 폐수</t>
  </si>
  <si>
    <t>PKG 폐수</t>
    <phoneticPr fontId="2" type="noConversion"/>
  </si>
  <si>
    <t>소계</t>
    <phoneticPr fontId="2" type="noConversion"/>
  </si>
  <si>
    <t>Veolia 폐수 총 발생량</t>
    <phoneticPr fontId="2" type="noConversion"/>
  </si>
  <si>
    <r>
      <t>M</t>
    </r>
    <r>
      <rPr>
        <sz val="11"/>
        <rFont val="돋움"/>
        <family val="3"/>
        <charset val="129"/>
      </rPr>
      <t>agnachip 폐수 총 발생량</t>
    </r>
    <phoneticPr fontId="2" type="noConversion"/>
  </si>
  <si>
    <t>Hynix 폐수 총 발생량</t>
    <phoneticPr fontId="2" type="noConversion"/>
  </si>
  <si>
    <t>C-3 불소계 폐수 C-1 Back-up량</t>
    <phoneticPr fontId="2" type="noConversion"/>
  </si>
  <si>
    <r>
      <t xml:space="preserve"> </t>
    </r>
    <r>
      <rPr>
        <sz val="11"/>
        <rFont val="돋움"/>
        <family val="3"/>
        <charset val="129"/>
      </rPr>
      <t>Veolia Water</t>
    </r>
    <r>
      <rPr>
        <sz val="11"/>
        <rFont val="돋움"/>
        <family val="3"/>
        <charset val="129"/>
      </rPr>
      <t xml:space="preserve"> </t>
    </r>
    <r>
      <rPr>
        <sz val="11"/>
        <rFont val="돋움"/>
        <family val="3"/>
        <charset val="129"/>
      </rPr>
      <t xml:space="preserve"> Cheong-Ju Site.</t>
    </r>
    <phoneticPr fontId="2" type="noConversion"/>
  </si>
  <si>
    <t>날씨: 비</t>
    <phoneticPr fontId="2" type="noConversion"/>
  </si>
  <si>
    <t>CMP pond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</si>
</sst>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_-* #,##0_-;\-* #,##0_-;_-* &quot;-&quot;??_-;_-@_-"/>
    <numFmt numFmtId="177" formatCode="#,##0_ "/>
  </numFmts>
  <fonts count="16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rgb="FFFF0000"/>
      <name val="돋움"/>
      <family val="3"/>
      <charset val="129"/>
    </font>
    <font>
      <b/>
      <sz val="11"/>
      <name val="돋움"/>
      <family val="3"/>
      <charset val="129"/>
    </font>
    <font>
      <b/>
      <sz val="20"/>
      <name val="돋움"/>
      <family val="3"/>
      <charset val="129"/>
    </font>
    <font>
      <b/>
      <sz val="11"/>
      <color rgb="FFFF0000"/>
      <name val="돋움"/>
      <family val="3"/>
      <charset val="129"/>
    </font>
    <font>
      <b/>
      <sz val="9"/>
      <color indexed="10"/>
      <name val="돋움"/>
      <family val="3"/>
      <charset val="129"/>
    </font>
    <font>
      <b/>
      <sz val="9"/>
      <color indexed="12"/>
      <name val="돋움"/>
      <family val="3"/>
      <charset val="129"/>
    </font>
    <font>
      <sz val="9"/>
      <name val="돋움"/>
      <family val="3"/>
      <charset val="129"/>
    </font>
    <font>
      <sz val="10"/>
      <name val="돋움"/>
      <family val="3"/>
      <charset val="129"/>
    </font>
    <font>
      <sz val="11"/>
      <color theme="1"/>
      <name val="돋움"/>
      <family val="3"/>
      <charset val="129"/>
    </font>
    <font>
      <sz val="6"/>
      <name val="돋움"/>
      <family val="3"/>
      <charset val="129"/>
    </font>
    <font>
      <sz val="9"/>
      <color indexed="10"/>
      <name val="돋움"/>
      <family val="3"/>
      <charset val="129"/>
    </font>
    <font>
      <b/>
      <sz val="10"/>
      <name val="돋움"/>
      <family val="3"/>
      <charset val="129"/>
    </font>
    <font>
      <sz val="11"/>
      <color indexed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>
      <alignment vertical="center"/>
    </xf>
  </cellStyleXfs>
  <cellXfs count="242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3" xfId="0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" fontId="4" fillId="0" borderId="2" xfId="0" applyNumberFormat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41" fontId="4" fillId="0" borderId="2" xfId="1" applyFont="1" applyFill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6" xfId="0" applyFont="1" applyBorder="1" applyAlignment="1">
      <alignment horizontal="center" vertical="center"/>
    </xf>
    <xf numFmtId="49" fontId="4" fillId="2" borderId="9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1" xfId="0" applyFont="1" applyBorder="1" applyAlignment="1">
      <alignment vertical="center"/>
    </xf>
    <xf numFmtId="0" fontId="0" fillId="0" borderId="12" xfId="0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41" fontId="1" fillId="3" borderId="13" xfId="1" applyFont="1" applyFill="1" applyBorder="1" applyAlignment="1">
      <alignment vertical="center"/>
    </xf>
    <xf numFmtId="41" fontId="1" fillId="0" borderId="14" xfId="1" applyFont="1" applyFill="1" applyBorder="1" applyAlignment="1">
      <alignment vertical="center"/>
    </xf>
    <xf numFmtId="176" fontId="1" fillId="0" borderId="13" xfId="1" applyNumberFormat="1" applyFont="1" applyFill="1" applyBorder="1" applyAlignment="1">
      <alignment vertical="center"/>
    </xf>
    <xf numFmtId="41" fontId="0" fillId="0" borderId="13" xfId="1" applyFont="1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41" fontId="1" fillId="3" borderId="16" xfId="1" applyFont="1" applyFill="1" applyBorder="1" applyAlignment="1">
      <alignment vertical="center"/>
    </xf>
    <xf numFmtId="41" fontId="1" fillId="3" borderId="17" xfId="1" applyFont="1" applyFill="1" applyBorder="1" applyAlignment="1">
      <alignment vertical="center"/>
    </xf>
    <xf numFmtId="41" fontId="1" fillId="0" borderId="18" xfId="1" applyFont="1" applyFill="1" applyBorder="1" applyAlignment="1">
      <alignment vertical="center"/>
    </xf>
    <xf numFmtId="176" fontId="1" fillId="0" borderId="17" xfId="1" applyNumberFormat="1" applyFont="1" applyFill="1" applyBorder="1" applyAlignment="1">
      <alignment vertical="center"/>
    </xf>
    <xf numFmtId="9" fontId="7" fillId="0" borderId="0" xfId="2" applyFont="1" applyFill="1" applyAlignment="1">
      <alignment vertical="center"/>
    </xf>
    <xf numFmtId="41" fontId="0" fillId="0" borderId="16" xfId="1" applyFont="1" applyFill="1" applyBorder="1" applyAlignment="1">
      <alignment vertical="center"/>
    </xf>
    <xf numFmtId="49" fontId="0" fillId="2" borderId="12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1" fontId="1" fillId="0" borderId="17" xfId="1" applyFont="1" applyFill="1" applyBorder="1" applyAlignment="1">
      <alignment vertical="center"/>
    </xf>
    <xf numFmtId="9" fontId="8" fillId="0" borderId="0" xfId="2" applyFont="1" applyFill="1" applyAlignment="1">
      <alignment vertical="center"/>
    </xf>
    <xf numFmtId="0" fontId="0" fillId="0" borderId="3" xfId="0" applyBorder="1" applyAlignment="1">
      <alignment horizontal="center" vertical="center"/>
    </xf>
    <xf numFmtId="49" fontId="0" fillId="2" borderId="16" xfId="0" applyNumberForma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41" fontId="0" fillId="0" borderId="17" xfId="1" applyFont="1" applyFill="1" applyBorder="1" applyAlignment="1">
      <alignment vertical="center"/>
    </xf>
    <xf numFmtId="49" fontId="1" fillId="2" borderId="16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41" fontId="0" fillId="0" borderId="20" xfId="1" applyFont="1" applyFill="1" applyBorder="1" applyAlignment="1">
      <alignment vertical="center"/>
    </xf>
    <xf numFmtId="41" fontId="1" fillId="0" borderId="20" xfId="1" applyFont="1" applyFill="1" applyBorder="1" applyAlignment="1">
      <alignment vertical="center"/>
    </xf>
    <xf numFmtId="41" fontId="1" fillId="0" borderId="0" xfId="1" applyFont="1" applyFill="1" applyBorder="1" applyAlignment="1">
      <alignment vertical="center"/>
    </xf>
    <xf numFmtId="176" fontId="1" fillId="0" borderId="20" xfId="1" applyNumberFormat="1" applyFont="1" applyFill="1" applyBorder="1" applyAlignment="1">
      <alignment vertical="center"/>
    </xf>
    <xf numFmtId="0" fontId="9" fillId="0" borderId="6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41" fontId="0" fillId="0" borderId="11" xfId="1" applyFont="1" applyFill="1" applyBorder="1" applyAlignment="1">
      <alignment vertical="center"/>
    </xf>
    <xf numFmtId="41" fontId="1" fillId="0" borderId="11" xfId="1" applyFont="1" applyFill="1" applyBorder="1" applyAlignment="1">
      <alignment vertical="center"/>
    </xf>
    <xf numFmtId="41" fontId="1" fillId="0" borderId="6" xfId="1" applyFont="1" applyFill="1" applyBorder="1" applyAlignment="1">
      <alignment vertical="center"/>
    </xf>
    <xf numFmtId="0" fontId="1" fillId="0" borderId="10" xfId="0" applyFont="1" applyBorder="1" applyAlignment="1">
      <alignment vertical="center"/>
    </xf>
    <xf numFmtId="49" fontId="1" fillId="2" borderId="20" xfId="0" applyNumberFormat="1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41" fontId="1" fillId="3" borderId="9" xfId="1" applyFont="1" applyFill="1" applyBorder="1" applyAlignment="1">
      <alignment vertical="center"/>
    </xf>
    <xf numFmtId="41" fontId="1" fillId="3" borderId="6" xfId="1" applyFont="1" applyFill="1" applyBorder="1" applyAlignment="1">
      <alignment vertical="center"/>
    </xf>
    <xf numFmtId="176" fontId="1" fillId="0" borderId="10" xfId="1" applyNumberFormat="1" applyFont="1" applyFill="1" applyBorder="1" applyAlignment="1">
      <alignment vertical="center"/>
    </xf>
    <xf numFmtId="41" fontId="0" fillId="0" borderId="9" xfId="1" applyFont="1" applyFill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1" fillId="0" borderId="22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41" fontId="11" fillId="0" borderId="24" xfId="1" applyFont="1" applyFill="1" applyBorder="1" applyAlignment="1">
      <alignment vertical="center"/>
    </xf>
    <xf numFmtId="41" fontId="1" fillId="0" borderId="16" xfId="1" applyFont="1" applyFill="1" applyBorder="1" applyAlignment="1">
      <alignment vertical="center"/>
    </xf>
    <xf numFmtId="41" fontId="1" fillId="0" borderId="13" xfId="1" applyFont="1" applyFill="1" applyBorder="1" applyAlignment="1">
      <alignment vertical="center"/>
    </xf>
    <xf numFmtId="176" fontId="1" fillId="0" borderId="24" xfId="1" applyNumberFormat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49" fontId="0" fillId="2" borderId="27" xfId="0" applyNumberForma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41" fontId="11" fillId="0" borderId="16" xfId="1" applyFont="1" applyFill="1" applyBorder="1" applyAlignment="1">
      <alignment vertical="center"/>
    </xf>
    <xf numFmtId="176" fontId="1" fillId="0" borderId="16" xfId="1" applyNumberFormat="1" applyFont="1" applyFill="1" applyBorder="1" applyAlignment="1">
      <alignment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41" fontId="11" fillId="0" borderId="10" xfId="1" applyFont="1" applyFill="1" applyBorder="1" applyAlignment="1">
      <alignment vertical="center"/>
    </xf>
    <xf numFmtId="41" fontId="1" fillId="0" borderId="10" xfId="1" applyFont="1" applyFill="1" applyBorder="1" applyAlignment="1">
      <alignment vertical="center"/>
    </xf>
    <xf numFmtId="41" fontId="1" fillId="0" borderId="5" xfId="1" applyFont="1" applyFill="1" applyBorder="1" applyAlignment="1">
      <alignment vertical="center"/>
    </xf>
    <xf numFmtId="0" fontId="1" fillId="4" borderId="11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vertical="center"/>
    </xf>
    <xf numFmtId="0" fontId="11" fillId="4" borderId="5" xfId="0" applyFont="1" applyFill="1" applyBorder="1" applyAlignment="1">
      <alignment vertical="center"/>
    </xf>
    <xf numFmtId="49" fontId="1" fillId="4" borderId="27" xfId="0" applyNumberFormat="1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41" fontId="11" fillId="4" borderId="6" xfId="1" applyFont="1" applyFill="1" applyBorder="1" applyAlignment="1">
      <alignment vertical="center"/>
    </xf>
    <xf numFmtId="41" fontId="1" fillId="4" borderId="6" xfId="1" applyFont="1" applyFill="1" applyBorder="1" applyAlignment="1">
      <alignment vertical="center"/>
    </xf>
    <xf numFmtId="41" fontId="1" fillId="4" borderId="5" xfId="1" applyFont="1" applyFill="1" applyBorder="1" applyAlignment="1">
      <alignment vertical="center"/>
    </xf>
    <xf numFmtId="176" fontId="1" fillId="4" borderId="6" xfId="1" applyNumberFormat="1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3" borderId="32" xfId="0" applyFont="1" applyFill="1" applyBorder="1" applyAlignment="1">
      <alignment horizontal="center" vertical="center"/>
    </xf>
    <xf numFmtId="41" fontId="11" fillId="3" borderId="32" xfId="1" applyFont="1" applyFill="1" applyBorder="1" applyAlignment="1">
      <alignment vertical="center"/>
    </xf>
    <xf numFmtId="41" fontId="11" fillId="0" borderId="32" xfId="1" applyFont="1" applyFill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41" fontId="11" fillId="3" borderId="28" xfId="1" applyFont="1" applyFill="1" applyBorder="1" applyAlignment="1">
      <alignment vertical="center"/>
    </xf>
    <xf numFmtId="41" fontId="11" fillId="0" borderId="28" xfId="1" applyFont="1" applyFill="1" applyBorder="1" applyAlignment="1">
      <alignment vertical="center"/>
    </xf>
    <xf numFmtId="41" fontId="1" fillId="3" borderId="28" xfId="1" applyFont="1" applyFill="1" applyBorder="1" applyAlignment="1">
      <alignment vertical="center"/>
    </xf>
    <xf numFmtId="41" fontId="0" fillId="0" borderId="28" xfId="1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3" fillId="0" borderId="3" xfId="0" applyFont="1" applyBorder="1" applyAlignment="1">
      <alignment vertical="center"/>
    </xf>
    <xf numFmtId="176" fontId="0" fillId="0" borderId="17" xfId="1" applyNumberFormat="1" applyFont="1" applyFill="1" applyBorder="1" applyAlignment="1">
      <alignment vertical="center"/>
    </xf>
    <xf numFmtId="0" fontId="11" fillId="0" borderId="34" xfId="0" applyFont="1" applyBorder="1" applyAlignment="1">
      <alignment horizontal="center" vertical="center"/>
    </xf>
    <xf numFmtId="0" fontId="11" fillId="3" borderId="34" xfId="0" applyFont="1" applyFill="1" applyBorder="1" applyAlignment="1">
      <alignment horizontal="center" vertical="center"/>
    </xf>
    <xf numFmtId="41" fontId="11" fillId="3" borderId="34" xfId="1" applyFont="1" applyFill="1" applyBorder="1" applyAlignment="1">
      <alignment vertical="center"/>
    </xf>
    <xf numFmtId="41" fontId="1" fillId="3" borderId="20" xfId="1" applyFont="1" applyFill="1" applyBorder="1" applyAlignment="1">
      <alignment vertical="center"/>
    </xf>
    <xf numFmtId="41" fontId="11" fillId="0" borderId="34" xfId="1" applyFont="1" applyFill="1" applyBorder="1" applyAlignment="1">
      <alignment vertical="center"/>
    </xf>
    <xf numFmtId="0" fontId="11" fillId="0" borderId="9" xfId="0" applyFont="1" applyBorder="1" applyAlignment="1">
      <alignment horizontal="center" vertical="center"/>
    </xf>
    <xf numFmtId="41" fontId="11" fillId="0" borderId="6" xfId="1" applyFont="1" applyFill="1" applyBorder="1" applyAlignment="1">
      <alignment vertical="center"/>
    </xf>
    <xf numFmtId="176" fontId="1" fillId="0" borderId="6" xfId="1" applyNumberFormat="1" applyFont="1" applyFill="1" applyBorder="1" applyAlignment="1">
      <alignment vertical="center"/>
    </xf>
    <xf numFmtId="0" fontId="11" fillId="0" borderId="6" xfId="0" applyFont="1" applyBorder="1" applyAlignment="1">
      <alignment horizontal="center" vertical="center"/>
    </xf>
    <xf numFmtId="0" fontId="1" fillId="0" borderId="24" xfId="0" applyFont="1" applyBorder="1" applyAlignment="1">
      <alignment vertical="center"/>
    </xf>
    <xf numFmtId="0" fontId="0" fillId="0" borderId="24" xfId="0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2" borderId="16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1" fontId="0" fillId="0" borderId="27" xfId="1" applyFont="1" applyFill="1" applyBorder="1" applyAlignment="1">
      <alignment vertical="center"/>
    </xf>
    <xf numFmtId="176" fontId="1" fillId="0" borderId="11" xfId="1" applyNumberFormat="1" applyFont="1" applyFill="1" applyBorder="1" applyAlignment="1">
      <alignment vertical="center"/>
    </xf>
    <xf numFmtId="0" fontId="0" fillId="0" borderId="24" xfId="0" applyBorder="1" applyAlignment="1">
      <alignment vertical="center"/>
    </xf>
    <xf numFmtId="0" fontId="1" fillId="2" borderId="24" xfId="0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41" fontId="11" fillId="3" borderId="17" xfId="1" applyFont="1" applyFill="1" applyBorder="1" applyAlignment="1">
      <alignment vertical="center"/>
    </xf>
    <xf numFmtId="41" fontId="11" fillId="0" borderId="17" xfId="1" applyFont="1" applyFill="1" applyBorder="1" applyAlignment="1">
      <alignment vertical="center"/>
    </xf>
    <xf numFmtId="176" fontId="11" fillId="0" borderId="17" xfId="1" applyNumberFormat="1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0" fillId="0" borderId="28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1" fillId="2" borderId="27" xfId="0" applyFont="1" applyFill="1" applyBorder="1" applyAlignment="1">
      <alignment horizontal="center" vertical="center"/>
    </xf>
    <xf numFmtId="41" fontId="11" fillId="3" borderId="20" xfId="1" applyFont="1" applyFill="1" applyBorder="1" applyAlignment="1">
      <alignment vertical="center"/>
    </xf>
    <xf numFmtId="41" fontId="1" fillId="3" borderId="13" xfId="3" applyNumberFormat="1" applyFont="1" applyFill="1" applyBorder="1" applyAlignment="1">
      <alignment horizontal="center" vertical="center"/>
    </xf>
    <xf numFmtId="176" fontId="11" fillId="0" borderId="13" xfId="1" applyNumberFormat="1" applyFont="1" applyFill="1" applyBorder="1" applyAlignment="1">
      <alignment vertical="center"/>
    </xf>
    <xf numFmtId="41" fontId="3" fillId="0" borderId="13" xfId="3" applyNumberFormat="1" applyFont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41" fontId="1" fillId="3" borderId="16" xfId="3" applyNumberFormat="1" applyFont="1" applyFill="1" applyBorder="1" applyAlignment="1">
      <alignment horizontal="center" vertical="center"/>
    </xf>
    <xf numFmtId="41" fontId="0" fillId="0" borderId="16" xfId="3" applyNumberFormat="1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0" fillId="0" borderId="12" xfId="0" applyBorder="1" applyAlignment="1">
      <alignment horizontal="left" vertical="center"/>
    </xf>
    <xf numFmtId="0" fontId="1" fillId="2" borderId="20" xfId="0" applyFont="1" applyFill="1" applyBorder="1" applyAlignment="1">
      <alignment horizontal="center" vertical="center"/>
    </xf>
    <xf numFmtId="41" fontId="1" fillId="3" borderId="20" xfId="3" applyNumberFormat="1" applyFont="1" applyFill="1" applyBorder="1" applyAlignment="1">
      <alignment horizontal="center" vertical="center"/>
    </xf>
    <xf numFmtId="41" fontId="1" fillId="0" borderId="20" xfId="3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1" fontId="0" fillId="0" borderId="6" xfId="1" applyFont="1" applyFill="1" applyBorder="1" applyAlignment="1">
      <alignment vertical="center"/>
    </xf>
    <xf numFmtId="0" fontId="0" fillId="0" borderId="3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41" fontId="0" fillId="0" borderId="27" xfId="1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177" fontId="3" fillId="0" borderId="24" xfId="0" quotePrefix="1" applyNumberFormat="1" applyFont="1" applyBorder="1" applyAlignment="1">
      <alignment vertical="center"/>
    </xf>
    <xf numFmtId="0" fontId="0" fillId="0" borderId="11" xfId="0" applyBorder="1"/>
    <xf numFmtId="0" fontId="0" fillId="0" borderId="1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177" fontId="0" fillId="0" borderId="16" xfId="0" applyNumberFormat="1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1" fontId="0" fillId="0" borderId="8" xfId="0" applyNumberFormat="1" applyBorder="1" applyAlignment="1">
      <alignment vertical="center"/>
    </xf>
    <xf numFmtId="41" fontId="1" fillId="0" borderId="9" xfId="1" applyFont="1" applyFill="1" applyBorder="1" applyAlignment="1">
      <alignment vertical="center"/>
    </xf>
    <xf numFmtId="0" fontId="1" fillId="0" borderId="11" xfId="0" applyFont="1" applyBorder="1"/>
    <xf numFmtId="0" fontId="0" fillId="3" borderId="8" xfId="0" applyFill="1" applyBorder="1" applyAlignment="1">
      <alignment horizontal="center" vertical="center"/>
    </xf>
    <xf numFmtId="41" fontId="0" fillId="3" borderId="8" xfId="0" applyNumberFormat="1" applyFill="1" applyBorder="1" applyAlignment="1">
      <alignment vertical="center"/>
    </xf>
    <xf numFmtId="41" fontId="1" fillId="0" borderId="7" xfId="1" applyFont="1" applyFill="1" applyBorder="1" applyAlignment="1">
      <alignment vertical="center"/>
    </xf>
    <xf numFmtId="176" fontId="0" fillId="0" borderId="6" xfId="1" quotePrefix="1" applyNumberFormat="1" applyFont="1" applyFill="1" applyBorder="1" applyAlignment="1">
      <alignment horizontal="center" vertical="center"/>
    </xf>
    <xf numFmtId="0" fontId="1" fillId="0" borderId="0" xfId="0" applyFont="1"/>
    <xf numFmtId="0" fontId="3" fillId="0" borderId="5" xfId="0" applyFont="1" applyBorder="1" applyAlignment="1">
      <alignment horizontal="center" vertical="center"/>
    </xf>
    <xf numFmtId="41" fontId="3" fillId="0" borderId="5" xfId="0" applyNumberFormat="1" applyFont="1" applyBorder="1" applyAlignment="1">
      <alignment vertical="center"/>
    </xf>
    <xf numFmtId="41" fontId="3" fillId="0" borderId="21" xfId="1" applyFont="1" applyFill="1" applyBorder="1" applyAlignment="1">
      <alignment vertical="center"/>
    </xf>
    <xf numFmtId="41" fontId="1" fillId="0" borderId="4" xfId="1" applyFont="1" applyFill="1" applyBorder="1" applyAlignment="1">
      <alignment vertical="center"/>
    </xf>
    <xf numFmtId="176" fontId="0" fillId="0" borderId="10" xfId="1" quotePrefix="1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vertical="center"/>
    </xf>
    <xf numFmtId="41" fontId="3" fillId="0" borderId="9" xfId="1" applyFont="1" applyFill="1" applyBorder="1" applyAlignment="1">
      <alignment vertical="center"/>
    </xf>
    <xf numFmtId="41" fontId="14" fillId="0" borderId="8" xfId="0" applyNumberFormat="1" applyFont="1" applyBorder="1" applyAlignment="1">
      <alignment vertical="center"/>
    </xf>
    <xf numFmtId="0" fontId="4" fillId="0" borderId="6" xfId="0" quotePrefix="1" applyFont="1" applyBorder="1" applyAlignment="1">
      <alignment horizontal="center" vertical="center"/>
    </xf>
    <xf numFmtId="0" fontId="1" fillId="0" borderId="10" xfId="0" applyFont="1" applyBorder="1"/>
    <xf numFmtId="0" fontId="0" fillId="0" borderId="8" xfId="0" applyBorder="1" applyAlignment="1">
      <alignment horizontal="center" vertical="center" shrinkToFit="1"/>
    </xf>
    <xf numFmtId="41" fontId="0" fillId="0" borderId="7" xfId="1" applyFont="1" applyFill="1" applyBorder="1" applyAlignment="1">
      <alignment vertical="center"/>
    </xf>
    <xf numFmtId="41" fontId="14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41" fontId="15" fillId="0" borderId="0" xfId="1" applyFont="1" applyFill="1" applyBorder="1" applyAlignment="1">
      <alignment vertical="center"/>
    </xf>
    <xf numFmtId="176" fontId="1" fillId="0" borderId="0" xfId="1" applyNumberFormat="1" applyFont="1" applyFill="1" applyBorder="1" applyAlignment="1">
      <alignment vertical="center"/>
    </xf>
    <xf numFmtId="41" fontId="3" fillId="0" borderId="0" xfId="1" applyFont="1" applyFill="1" applyBorder="1" applyAlignment="1">
      <alignment vertical="center"/>
    </xf>
    <xf numFmtId="41" fontId="11" fillId="2" borderId="6" xfId="1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4" fillId="0" borderId="0" xfId="0" applyFont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표준" xfId="0" builtinId="0"/>
    <cellStyle name="표준_MAP(약품투입량 결정)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20</xdr:row>
      <xdr:rowOff>0</xdr:rowOff>
    </xdr:from>
    <xdr:ext cx="18531" cy="358166"/>
    <xdr:sp macro="" textlink="">
      <xdr:nvSpPr>
        <xdr:cNvPr id="2" name="Text Box 7">
          <a:extLst>
            <a:ext uri="{FF2B5EF4-FFF2-40B4-BE49-F238E27FC236}">
              <a16:creationId xmlns:a16="http://schemas.microsoft.com/office/drawing/2014/main" id="{C62CAE29-5057-4D66-80DE-769F9B445E9A}"/>
            </a:ext>
          </a:extLst>
        </xdr:cNvPr>
        <xdr:cNvSpPr txBox="1">
          <a:spLocks noChangeArrowheads="1"/>
        </xdr:cNvSpPr>
      </xdr:nvSpPr>
      <xdr:spPr bwMode="auto">
        <a:xfrm>
          <a:off x="2905125" y="3848100"/>
          <a:ext cx="18531" cy="358166"/>
        </a:xfrm>
        <a:prstGeom prst="rect">
          <a:avLst/>
        </a:prstGeom>
        <a:noFill/>
        <a:ln>
          <a:noFill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lnSpc>
              <a:spcPts val="1300"/>
            </a:lnSpc>
            <a:defRPr sz="1000"/>
          </a:pPr>
          <a:endParaRPr lang="ko-KR" altLang="en-US" sz="1100" b="0" i="0" u="none" strike="noStrike" baseline="0">
            <a:solidFill>
              <a:srgbClr val="FF0000"/>
            </a:solidFill>
            <a:latin typeface="돋움"/>
            <a:ea typeface="돋움"/>
          </a:endParaRPr>
        </a:p>
        <a:p>
          <a:pPr algn="l" rtl="0">
            <a:lnSpc>
              <a:spcPts val="1200"/>
            </a:lnSpc>
            <a:defRPr sz="1000"/>
          </a:pPr>
          <a:endParaRPr lang="ko-KR" altLang="en-US" sz="1100" b="0" i="0" u="none" strike="noStrike" baseline="0">
            <a:solidFill>
              <a:srgbClr val="FF0000"/>
            </a:solidFill>
            <a:latin typeface="돋움"/>
            <a:ea typeface="돋움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0"/>
  <sheetViews>
    <sheetView showGridLines="0" tabSelected="1" zoomScale="90" zoomScaleNormal="90" workbookViewId="0">
      <pane ySplit="5" topLeftCell="A6" activePane="bottomLeft" state="frozen"/>
      <selection activeCell="D66" sqref="D66"/>
      <selection pane="bottomLeft" activeCell="N6" sqref="N6"/>
    </sheetView>
  </sheetViews>
  <sheetFormatPr defaultRowHeight="13.5" outlineLevelRow="1" x14ac:dyDescent="0.15"/>
  <cols>
    <col min="1" max="1" width="8.44140625" style="4" customWidth="1"/>
    <col min="2" max="2" width="13" style="4" customWidth="1"/>
    <col min="3" max="3" width="12.33203125" style="4" customWidth="1"/>
    <col min="4" max="4" width="10.44140625" style="4" customWidth="1"/>
    <col min="5" max="6" width="12.44140625" style="83" customWidth="1"/>
    <col min="7" max="7" width="12.44140625" style="4" customWidth="1"/>
    <col min="8" max="8" width="12.5546875" style="4" customWidth="1"/>
    <col min="9" max="9" width="11.5546875" style="4" bestFit="1" customWidth="1"/>
    <col min="10" max="10" width="9.77734375" style="4" customWidth="1"/>
    <col min="11" max="11" width="9.109375" style="4" customWidth="1"/>
    <col min="12" max="12" width="8.88671875" style="4"/>
    <col min="13" max="13" width="13.21875" style="5" hidden="1" customWidth="1"/>
    <col min="14" max="254" width="8.88671875" style="4"/>
    <col min="255" max="255" width="8.44140625" style="4" customWidth="1"/>
    <col min="256" max="256" width="13" style="4" customWidth="1"/>
    <col min="257" max="261" width="12.44140625" style="4" customWidth="1"/>
    <col min="262" max="262" width="12.5546875" style="4" customWidth="1"/>
    <col min="263" max="263" width="11.5546875" style="4" bestFit="1" customWidth="1"/>
    <col min="264" max="264" width="9.77734375" style="4" customWidth="1"/>
    <col min="265" max="265" width="9.109375" style="4" customWidth="1"/>
    <col min="266" max="267" width="0" style="4" hidden="1" customWidth="1"/>
    <col min="268" max="268" width="8.88671875" style="4"/>
    <col min="269" max="269" width="0" style="4" hidden="1" customWidth="1"/>
    <col min="270" max="510" width="8.88671875" style="4"/>
    <col min="511" max="511" width="8.44140625" style="4" customWidth="1"/>
    <col min="512" max="512" width="13" style="4" customWidth="1"/>
    <col min="513" max="517" width="12.44140625" style="4" customWidth="1"/>
    <col min="518" max="518" width="12.5546875" style="4" customWidth="1"/>
    <col min="519" max="519" width="11.5546875" style="4" bestFit="1" customWidth="1"/>
    <col min="520" max="520" width="9.77734375" style="4" customWidth="1"/>
    <col min="521" max="521" width="9.109375" style="4" customWidth="1"/>
    <col min="522" max="523" width="0" style="4" hidden="1" customWidth="1"/>
    <col min="524" max="524" width="8.88671875" style="4"/>
    <col min="525" max="525" width="0" style="4" hidden="1" customWidth="1"/>
    <col min="526" max="766" width="8.88671875" style="4"/>
    <col min="767" max="767" width="8.44140625" style="4" customWidth="1"/>
    <col min="768" max="768" width="13" style="4" customWidth="1"/>
    <col min="769" max="773" width="12.44140625" style="4" customWidth="1"/>
    <col min="774" max="774" width="12.5546875" style="4" customWidth="1"/>
    <col min="775" max="775" width="11.5546875" style="4" bestFit="1" customWidth="1"/>
    <col min="776" max="776" width="9.77734375" style="4" customWidth="1"/>
    <col min="777" max="777" width="9.109375" style="4" customWidth="1"/>
    <col min="778" max="779" width="0" style="4" hidden="1" customWidth="1"/>
    <col min="780" max="780" width="8.88671875" style="4"/>
    <col min="781" max="781" width="0" style="4" hidden="1" customWidth="1"/>
    <col min="782" max="1022" width="8.88671875" style="4"/>
    <col min="1023" max="1023" width="8.44140625" style="4" customWidth="1"/>
    <col min="1024" max="1024" width="13" style="4" customWidth="1"/>
    <col min="1025" max="1029" width="12.44140625" style="4" customWidth="1"/>
    <col min="1030" max="1030" width="12.5546875" style="4" customWidth="1"/>
    <col min="1031" max="1031" width="11.5546875" style="4" bestFit="1" customWidth="1"/>
    <col min="1032" max="1032" width="9.77734375" style="4" customWidth="1"/>
    <col min="1033" max="1033" width="9.109375" style="4" customWidth="1"/>
    <col min="1034" max="1035" width="0" style="4" hidden="1" customWidth="1"/>
    <col min="1036" max="1036" width="8.88671875" style="4"/>
    <col min="1037" max="1037" width="0" style="4" hidden="1" customWidth="1"/>
    <col min="1038" max="1278" width="8.88671875" style="4"/>
    <col min="1279" max="1279" width="8.44140625" style="4" customWidth="1"/>
    <col min="1280" max="1280" width="13" style="4" customWidth="1"/>
    <col min="1281" max="1285" width="12.44140625" style="4" customWidth="1"/>
    <col min="1286" max="1286" width="12.5546875" style="4" customWidth="1"/>
    <col min="1287" max="1287" width="11.5546875" style="4" bestFit="1" customWidth="1"/>
    <col min="1288" max="1288" width="9.77734375" style="4" customWidth="1"/>
    <col min="1289" max="1289" width="9.109375" style="4" customWidth="1"/>
    <col min="1290" max="1291" width="0" style="4" hidden="1" customWidth="1"/>
    <col min="1292" max="1292" width="8.88671875" style="4"/>
    <col min="1293" max="1293" width="0" style="4" hidden="1" customWidth="1"/>
    <col min="1294" max="1534" width="8.88671875" style="4"/>
    <col min="1535" max="1535" width="8.44140625" style="4" customWidth="1"/>
    <col min="1536" max="1536" width="13" style="4" customWidth="1"/>
    <col min="1537" max="1541" width="12.44140625" style="4" customWidth="1"/>
    <col min="1542" max="1542" width="12.5546875" style="4" customWidth="1"/>
    <col min="1543" max="1543" width="11.5546875" style="4" bestFit="1" customWidth="1"/>
    <col min="1544" max="1544" width="9.77734375" style="4" customWidth="1"/>
    <col min="1545" max="1545" width="9.109375" style="4" customWidth="1"/>
    <col min="1546" max="1547" width="0" style="4" hidden="1" customWidth="1"/>
    <col min="1548" max="1548" width="8.88671875" style="4"/>
    <col min="1549" max="1549" width="0" style="4" hidden="1" customWidth="1"/>
    <col min="1550" max="1790" width="8.88671875" style="4"/>
    <col min="1791" max="1791" width="8.44140625" style="4" customWidth="1"/>
    <col min="1792" max="1792" width="13" style="4" customWidth="1"/>
    <col min="1793" max="1797" width="12.44140625" style="4" customWidth="1"/>
    <col min="1798" max="1798" width="12.5546875" style="4" customWidth="1"/>
    <col min="1799" max="1799" width="11.5546875" style="4" bestFit="1" customWidth="1"/>
    <col min="1800" max="1800" width="9.77734375" style="4" customWidth="1"/>
    <col min="1801" max="1801" width="9.109375" style="4" customWidth="1"/>
    <col min="1802" max="1803" width="0" style="4" hidden="1" customWidth="1"/>
    <col min="1804" max="1804" width="8.88671875" style="4"/>
    <col min="1805" max="1805" width="0" style="4" hidden="1" customWidth="1"/>
    <col min="1806" max="2046" width="8.88671875" style="4"/>
    <col min="2047" max="2047" width="8.44140625" style="4" customWidth="1"/>
    <col min="2048" max="2048" width="13" style="4" customWidth="1"/>
    <col min="2049" max="2053" width="12.44140625" style="4" customWidth="1"/>
    <col min="2054" max="2054" width="12.5546875" style="4" customWidth="1"/>
    <col min="2055" max="2055" width="11.5546875" style="4" bestFit="1" customWidth="1"/>
    <col min="2056" max="2056" width="9.77734375" style="4" customWidth="1"/>
    <col min="2057" max="2057" width="9.109375" style="4" customWidth="1"/>
    <col min="2058" max="2059" width="0" style="4" hidden="1" customWidth="1"/>
    <col min="2060" max="2060" width="8.88671875" style="4"/>
    <col min="2061" max="2061" width="0" style="4" hidden="1" customWidth="1"/>
    <col min="2062" max="2302" width="8.88671875" style="4"/>
    <col min="2303" max="2303" width="8.44140625" style="4" customWidth="1"/>
    <col min="2304" max="2304" width="13" style="4" customWidth="1"/>
    <col min="2305" max="2309" width="12.44140625" style="4" customWidth="1"/>
    <col min="2310" max="2310" width="12.5546875" style="4" customWidth="1"/>
    <col min="2311" max="2311" width="11.5546875" style="4" bestFit="1" customWidth="1"/>
    <col min="2312" max="2312" width="9.77734375" style="4" customWidth="1"/>
    <col min="2313" max="2313" width="9.109375" style="4" customWidth="1"/>
    <col min="2314" max="2315" width="0" style="4" hidden="1" customWidth="1"/>
    <col min="2316" max="2316" width="8.88671875" style="4"/>
    <col min="2317" max="2317" width="0" style="4" hidden="1" customWidth="1"/>
    <col min="2318" max="2558" width="8.88671875" style="4"/>
    <col min="2559" max="2559" width="8.44140625" style="4" customWidth="1"/>
    <col min="2560" max="2560" width="13" style="4" customWidth="1"/>
    <col min="2561" max="2565" width="12.44140625" style="4" customWidth="1"/>
    <col min="2566" max="2566" width="12.5546875" style="4" customWidth="1"/>
    <col min="2567" max="2567" width="11.5546875" style="4" bestFit="1" customWidth="1"/>
    <col min="2568" max="2568" width="9.77734375" style="4" customWidth="1"/>
    <col min="2569" max="2569" width="9.109375" style="4" customWidth="1"/>
    <col min="2570" max="2571" width="0" style="4" hidden="1" customWidth="1"/>
    <col min="2572" max="2572" width="8.88671875" style="4"/>
    <col min="2573" max="2573" width="0" style="4" hidden="1" customWidth="1"/>
    <col min="2574" max="2814" width="8.88671875" style="4"/>
    <col min="2815" max="2815" width="8.44140625" style="4" customWidth="1"/>
    <col min="2816" max="2816" width="13" style="4" customWidth="1"/>
    <col min="2817" max="2821" width="12.44140625" style="4" customWidth="1"/>
    <col min="2822" max="2822" width="12.5546875" style="4" customWidth="1"/>
    <col min="2823" max="2823" width="11.5546875" style="4" bestFit="1" customWidth="1"/>
    <col min="2824" max="2824" width="9.77734375" style="4" customWidth="1"/>
    <col min="2825" max="2825" width="9.109375" style="4" customWidth="1"/>
    <col min="2826" max="2827" width="0" style="4" hidden="1" customWidth="1"/>
    <col min="2828" max="2828" width="8.88671875" style="4"/>
    <col min="2829" max="2829" width="0" style="4" hidden="1" customWidth="1"/>
    <col min="2830" max="3070" width="8.88671875" style="4"/>
    <col min="3071" max="3071" width="8.44140625" style="4" customWidth="1"/>
    <col min="3072" max="3072" width="13" style="4" customWidth="1"/>
    <col min="3073" max="3077" width="12.44140625" style="4" customWidth="1"/>
    <col min="3078" max="3078" width="12.5546875" style="4" customWidth="1"/>
    <col min="3079" max="3079" width="11.5546875" style="4" bestFit="1" customWidth="1"/>
    <col min="3080" max="3080" width="9.77734375" style="4" customWidth="1"/>
    <col min="3081" max="3081" width="9.109375" style="4" customWidth="1"/>
    <col min="3082" max="3083" width="0" style="4" hidden="1" customWidth="1"/>
    <col min="3084" max="3084" width="8.88671875" style="4"/>
    <col min="3085" max="3085" width="0" style="4" hidden="1" customWidth="1"/>
    <col min="3086" max="3326" width="8.88671875" style="4"/>
    <col min="3327" max="3327" width="8.44140625" style="4" customWidth="1"/>
    <col min="3328" max="3328" width="13" style="4" customWidth="1"/>
    <col min="3329" max="3333" width="12.44140625" style="4" customWidth="1"/>
    <col min="3334" max="3334" width="12.5546875" style="4" customWidth="1"/>
    <col min="3335" max="3335" width="11.5546875" style="4" bestFit="1" customWidth="1"/>
    <col min="3336" max="3336" width="9.77734375" style="4" customWidth="1"/>
    <col min="3337" max="3337" width="9.109375" style="4" customWidth="1"/>
    <col min="3338" max="3339" width="0" style="4" hidden="1" customWidth="1"/>
    <col min="3340" max="3340" width="8.88671875" style="4"/>
    <col min="3341" max="3341" width="0" style="4" hidden="1" customWidth="1"/>
    <col min="3342" max="3582" width="8.88671875" style="4"/>
    <col min="3583" max="3583" width="8.44140625" style="4" customWidth="1"/>
    <col min="3584" max="3584" width="13" style="4" customWidth="1"/>
    <col min="3585" max="3589" width="12.44140625" style="4" customWidth="1"/>
    <col min="3590" max="3590" width="12.5546875" style="4" customWidth="1"/>
    <col min="3591" max="3591" width="11.5546875" style="4" bestFit="1" customWidth="1"/>
    <col min="3592" max="3592" width="9.77734375" style="4" customWidth="1"/>
    <col min="3593" max="3593" width="9.109375" style="4" customWidth="1"/>
    <col min="3594" max="3595" width="0" style="4" hidden="1" customWidth="1"/>
    <col min="3596" max="3596" width="8.88671875" style="4"/>
    <col min="3597" max="3597" width="0" style="4" hidden="1" customWidth="1"/>
    <col min="3598" max="3838" width="8.88671875" style="4"/>
    <col min="3839" max="3839" width="8.44140625" style="4" customWidth="1"/>
    <col min="3840" max="3840" width="13" style="4" customWidth="1"/>
    <col min="3841" max="3845" width="12.44140625" style="4" customWidth="1"/>
    <col min="3846" max="3846" width="12.5546875" style="4" customWidth="1"/>
    <col min="3847" max="3847" width="11.5546875" style="4" bestFit="1" customWidth="1"/>
    <col min="3848" max="3848" width="9.77734375" style="4" customWidth="1"/>
    <col min="3849" max="3849" width="9.109375" style="4" customWidth="1"/>
    <col min="3850" max="3851" width="0" style="4" hidden="1" customWidth="1"/>
    <col min="3852" max="3852" width="8.88671875" style="4"/>
    <col min="3853" max="3853" width="0" style="4" hidden="1" customWidth="1"/>
    <col min="3854" max="4094" width="8.88671875" style="4"/>
    <col min="4095" max="4095" width="8.44140625" style="4" customWidth="1"/>
    <col min="4096" max="4096" width="13" style="4" customWidth="1"/>
    <col min="4097" max="4101" width="12.44140625" style="4" customWidth="1"/>
    <col min="4102" max="4102" width="12.5546875" style="4" customWidth="1"/>
    <col min="4103" max="4103" width="11.5546875" style="4" bestFit="1" customWidth="1"/>
    <col min="4104" max="4104" width="9.77734375" style="4" customWidth="1"/>
    <col min="4105" max="4105" width="9.109375" style="4" customWidth="1"/>
    <col min="4106" max="4107" width="0" style="4" hidden="1" customWidth="1"/>
    <col min="4108" max="4108" width="8.88671875" style="4"/>
    <col min="4109" max="4109" width="0" style="4" hidden="1" customWidth="1"/>
    <col min="4110" max="4350" width="8.88671875" style="4"/>
    <col min="4351" max="4351" width="8.44140625" style="4" customWidth="1"/>
    <col min="4352" max="4352" width="13" style="4" customWidth="1"/>
    <col min="4353" max="4357" width="12.44140625" style="4" customWidth="1"/>
    <col min="4358" max="4358" width="12.5546875" style="4" customWidth="1"/>
    <col min="4359" max="4359" width="11.5546875" style="4" bestFit="1" customWidth="1"/>
    <col min="4360" max="4360" width="9.77734375" style="4" customWidth="1"/>
    <col min="4361" max="4361" width="9.109375" style="4" customWidth="1"/>
    <col min="4362" max="4363" width="0" style="4" hidden="1" customWidth="1"/>
    <col min="4364" max="4364" width="8.88671875" style="4"/>
    <col min="4365" max="4365" width="0" style="4" hidden="1" customWidth="1"/>
    <col min="4366" max="4606" width="8.88671875" style="4"/>
    <col min="4607" max="4607" width="8.44140625" style="4" customWidth="1"/>
    <col min="4608" max="4608" width="13" style="4" customWidth="1"/>
    <col min="4609" max="4613" width="12.44140625" style="4" customWidth="1"/>
    <col min="4614" max="4614" width="12.5546875" style="4" customWidth="1"/>
    <col min="4615" max="4615" width="11.5546875" style="4" bestFit="1" customWidth="1"/>
    <col min="4616" max="4616" width="9.77734375" style="4" customWidth="1"/>
    <col min="4617" max="4617" width="9.109375" style="4" customWidth="1"/>
    <col min="4618" max="4619" width="0" style="4" hidden="1" customWidth="1"/>
    <col min="4620" max="4620" width="8.88671875" style="4"/>
    <col min="4621" max="4621" width="0" style="4" hidden="1" customWidth="1"/>
    <col min="4622" max="4862" width="8.88671875" style="4"/>
    <col min="4863" max="4863" width="8.44140625" style="4" customWidth="1"/>
    <col min="4864" max="4864" width="13" style="4" customWidth="1"/>
    <col min="4865" max="4869" width="12.44140625" style="4" customWidth="1"/>
    <col min="4870" max="4870" width="12.5546875" style="4" customWidth="1"/>
    <col min="4871" max="4871" width="11.5546875" style="4" bestFit="1" customWidth="1"/>
    <col min="4872" max="4872" width="9.77734375" style="4" customWidth="1"/>
    <col min="4873" max="4873" width="9.109375" style="4" customWidth="1"/>
    <col min="4874" max="4875" width="0" style="4" hidden="1" customWidth="1"/>
    <col min="4876" max="4876" width="8.88671875" style="4"/>
    <col min="4877" max="4877" width="0" style="4" hidden="1" customWidth="1"/>
    <col min="4878" max="5118" width="8.88671875" style="4"/>
    <col min="5119" max="5119" width="8.44140625" style="4" customWidth="1"/>
    <col min="5120" max="5120" width="13" style="4" customWidth="1"/>
    <col min="5121" max="5125" width="12.44140625" style="4" customWidth="1"/>
    <col min="5126" max="5126" width="12.5546875" style="4" customWidth="1"/>
    <col min="5127" max="5127" width="11.5546875" style="4" bestFit="1" customWidth="1"/>
    <col min="5128" max="5128" width="9.77734375" style="4" customWidth="1"/>
    <col min="5129" max="5129" width="9.109375" style="4" customWidth="1"/>
    <col min="5130" max="5131" width="0" style="4" hidden="1" customWidth="1"/>
    <col min="5132" max="5132" width="8.88671875" style="4"/>
    <col min="5133" max="5133" width="0" style="4" hidden="1" customWidth="1"/>
    <col min="5134" max="5374" width="8.88671875" style="4"/>
    <col min="5375" max="5375" width="8.44140625" style="4" customWidth="1"/>
    <col min="5376" max="5376" width="13" style="4" customWidth="1"/>
    <col min="5377" max="5381" width="12.44140625" style="4" customWidth="1"/>
    <col min="5382" max="5382" width="12.5546875" style="4" customWidth="1"/>
    <col min="5383" max="5383" width="11.5546875" style="4" bestFit="1" customWidth="1"/>
    <col min="5384" max="5384" width="9.77734375" style="4" customWidth="1"/>
    <col min="5385" max="5385" width="9.109375" style="4" customWidth="1"/>
    <col min="5386" max="5387" width="0" style="4" hidden="1" customWidth="1"/>
    <col min="5388" max="5388" width="8.88671875" style="4"/>
    <col min="5389" max="5389" width="0" style="4" hidden="1" customWidth="1"/>
    <col min="5390" max="5630" width="8.88671875" style="4"/>
    <col min="5631" max="5631" width="8.44140625" style="4" customWidth="1"/>
    <col min="5632" max="5632" width="13" style="4" customWidth="1"/>
    <col min="5633" max="5637" width="12.44140625" style="4" customWidth="1"/>
    <col min="5638" max="5638" width="12.5546875" style="4" customWidth="1"/>
    <col min="5639" max="5639" width="11.5546875" style="4" bestFit="1" customWidth="1"/>
    <col min="5640" max="5640" width="9.77734375" style="4" customWidth="1"/>
    <col min="5641" max="5641" width="9.109375" style="4" customWidth="1"/>
    <col min="5642" max="5643" width="0" style="4" hidden="1" customWidth="1"/>
    <col min="5644" max="5644" width="8.88671875" style="4"/>
    <col min="5645" max="5645" width="0" style="4" hidden="1" customWidth="1"/>
    <col min="5646" max="5886" width="8.88671875" style="4"/>
    <col min="5887" max="5887" width="8.44140625" style="4" customWidth="1"/>
    <col min="5888" max="5888" width="13" style="4" customWidth="1"/>
    <col min="5889" max="5893" width="12.44140625" style="4" customWidth="1"/>
    <col min="5894" max="5894" width="12.5546875" style="4" customWidth="1"/>
    <col min="5895" max="5895" width="11.5546875" style="4" bestFit="1" customWidth="1"/>
    <col min="5896" max="5896" width="9.77734375" style="4" customWidth="1"/>
    <col min="5897" max="5897" width="9.109375" style="4" customWidth="1"/>
    <col min="5898" max="5899" width="0" style="4" hidden="1" customWidth="1"/>
    <col min="5900" max="5900" width="8.88671875" style="4"/>
    <col min="5901" max="5901" width="0" style="4" hidden="1" customWidth="1"/>
    <col min="5902" max="6142" width="8.88671875" style="4"/>
    <col min="6143" max="6143" width="8.44140625" style="4" customWidth="1"/>
    <col min="6144" max="6144" width="13" style="4" customWidth="1"/>
    <col min="6145" max="6149" width="12.44140625" style="4" customWidth="1"/>
    <col min="6150" max="6150" width="12.5546875" style="4" customWidth="1"/>
    <col min="6151" max="6151" width="11.5546875" style="4" bestFit="1" customWidth="1"/>
    <col min="6152" max="6152" width="9.77734375" style="4" customWidth="1"/>
    <col min="6153" max="6153" width="9.109375" style="4" customWidth="1"/>
    <col min="6154" max="6155" width="0" style="4" hidden="1" customWidth="1"/>
    <col min="6156" max="6156" width="8.88671875" style="4"/>
    <col min="6157" max="6157" width="0" style="4" hidden="1" customWidth="1"/>
    <col min="6158" max="6398" width="8.88671875" style="4"/>
    <col min="6399" max="6399" width="8.44140625" style="4" customWidth="1"/>
    <col min="6400" max="6400" width="13" style="4" customWidth="1"/>
    <col min="6401" max="6405" width="12.44140625" style="4" customWidth="1"/>
    <col min="6406" max="6406" width="12.5546875" style="4" customWidth="1"/>
    <col min="6407" max="6407" width="11.5546875" style="4" bestFit="1" customWidth="1"/>
    <col min="6408" max="6408" width="9.77734375" style="4" customWidth="1"/>
    <col min="6409" max="6409" width="9.109375" style="4" customWidth="1"/>
    <col min="6410" max="6411" width="0" style="4" hidden="1" customWidth="1"/>
    <col min="6412" max="6412" width="8.88671875" style="4"/>
    <col min="6413" max="6413" width="0" style="4" hidden="1" customWidth="1"/>
    <col min="6414" max="6654" width="8.88671875" style="4"/>
    <col min="6655" max="6655" width="8.44140625" style="4" customWidth="1"/>
    <col min="6656" max="6656" width="13" style="4" customWidth="1"/>
    <col min="6657" max="6661" width="12.44140625" style="4" customWidth="1"/>
    <col min="6662" max="6662" width="12.5546875" style="4" customWidth="1"/>
    <col min="6663" max="6663" width="11.5546875" style="4" bestFit="1" customWidth="1"/>
    <col min="6664" max="6664" width="9.77734375" style="4" customWidth="1"/>
    <col min="6665" max="6665" width="9.109375" style="4" customWidth="1"/>
    <col min="6666" max="6667" width="0" style="4" hidden="1" customWidth="1"/>
    <col min="6668" max="6668" width="8.88671875" style="4"/>
    <col min="6669" max="6669" width="0" style="4" hidden="1" customWidth="1"/>
    <col min="6670" max="6910" width="8.88671875" style="4"/>
    <col min="6911" max="6911" width="8.44140625" style="4" customWidth="1"/>
    <col min="6912" max="6912" width="13" style="4" customWidth="1"/>
    <col min="6913" max="6917" width="12.44140625" style="4" customWidth="1"/>
    <col min="6918" max="6918" width="12.5546875" style="4" customWidth="1"/>
    <col min="6919" max="6919" width="11.5546875" style="4" bestFit="1" customWidth="1"/>
    <col min="6920" max="6920" width="9.77734375" style="4" customWidth="1"/>
    <col min="6921" max="6921" width="9.109375" style="4" customWidth="1"/>
    <col min="6922" max="6923" width="0" style="4" hidden="1" customWidth="1"/>
    <col min="6924" max="6924" width="8.88671875" style="4"/>
    <col min="6925" max="6925" width="0" style="4" hidden="1" customWidth="1"/>
    <col min="6926" max="7166" width="8.88671875" style="4"/>
    <col min="7167" max="7167" width="8.44140625" style="4" customWidth="1"/>
    <col min="7168" max="7168" width="13" style="4" customWidth="1"/>
    <col min="7169" max="7173" width="12.44140625" style="4" customWidth="1"/>
    <col min="7174" max="7174" width="12.5546875" style="4" customWidth="1"/>
    <col min="7175" max="7175" width="11.5546875" style="4" bestFit="1" customWidth="1"/>
    <col min="7176" max="7176" width="9.77734375" style="4" customWidth="1"/>
    <col min="7177" max="7177" width="9.109375" style="4" customWidth="1"/>
    <col min="7178" max="7179" width="0" style="4" hidden="1" customWidth="1"/>
    <col min="7180" max="7180" width="8.88671875" style="4"/>
    <col min="7181" max="7181" width="0" style="4" hidden="1" customWidth="1"/>
    <col min="7182" max="7422" width="8.88671875" style="4"/>
    <col min="7423" max="7423" width="8.44140625" style="4" customWidth="1"/>
    <col min="7424" max="7424" width="13" style="4" customWidth="1"/>
    <col min="7425" max="7429" width="12.44140625" style="4" customWidth="1"/>
    <col min="7430" max="7430" width="12.5546875" style="4" customWidth="1"/>
    <col min="7431" max="7431" width="11.5546875" style="4" bestFit="1" customWidth="1"/>
    <col min="7432" max="7432" width="9.77734375" style="4" customWidth="1"/>
    <col min="7433" max="7433" width="9.109375" style="4" customWidth="1"/>
    <col min="7434" max="7435" width="0" style="4" hidden="1" customWidth="1"/>
    <col min="7436" max="7436" width="8.88671875" style="4"/>
    <col min="7437" max="7437" width="0" style="4" hidden="1" customWidth="1"/>
    <col min="7438" max="7678" width="8.88671875" style="4"/>
    <col min="7679" max="7679" width="8.44140625" style="4" customWidth="1"/>
    <col min="7680" max="7680" width="13" style="4" customWidth="1"/>
    <col min="7681" max="7685" width="12.44140625" style="4" customWidth="1"/>
    <col min="7686" max="7686" width="12.5546875" style="4" customWidth="1"/>
    <col min="7687" max="7687" width="11.5546875" style="4" bestFit="1" customWidth="1"/>
    <col min="7688" max="7688" width="9.77734375" style="4" customWidth="1"/>
    <col min="7689" max="7689" width="9.109375" style="4" customWidth="1"/>
    <col min="7690" max="7691" width="0" style="4" hidden="1" customWidth="1"/>
    <col min="7692" max="7692" width="8.88671875" style="4"/>
    <col min="7693" max="7693" width="0" style="4" hidden="1" customWidth="1"/>
    <col min="7694" max="7934" width="8.88671875" style="4"/>
    <col min="7935" max="7935" width="8.44140625" style="4" customWidth="1"/>
    <col min="7936" max="7936" width="13" style="4" customWidth="1"/>
    <col min="7937" max="7941" width="12.44140625" style="4" customWidth="1"/>
    <col min="7942" max="7942" width="12.5546875" style="4" customWidth="1"/>
    <col min="7943" max="7943" width="11.5546875" style="4" bestFit="1" customWidth="1"/>
    <col min="7944" max="7944" width="9.77734375" style="4" customWidth="1"/>
    <col min="7945" max="7945" width="9.109375" style="4" customWidth="1"/>
    <col min="7946" max="7947" width="0" style="4" hidden="1" customWidth="1"/>
    <col min="7948" max="7948" width="8.88671875" style="4"/>
    <col min="7949" max="7949" width="0" style="4" hidden="1" customWidth="1"/>
    <col min="7950" max="8190" width="8.88671875" style="4"/>
    <col min="8191" max="8191" width="8.44140625" style="4" customWidth="1"/>
    <col min="8192" max="8192" width="13" style="4" customWidth="1"/>
    <col min="8193" max="8197" width="12.44140625" style="4" customWidth="1"/>
    <col min="8198" max="8198" width="12.5546875" style="4" customWidth="1"/>
    <col min="8199" max="8199" width="11.5546875" style="4" bestFit="1" customWidth="1"/>
    <col min="8200" max="8200" width="9.77734375" style="4" customWidth="1"/>
    <col min="8201" max="8201" width="9.109375" style="4" customWidth="1"/>
    <col min="8202" max="8203" width="0" style="4" hidden="1" customWidth="1"/>
    <col min="8204" max="8204" width="8.88671875" style="4"/>
    <col min="8205" max="8205" width="0" style="4" hidden="1" customWidth="1"/>
    <col min="8206" max="8446" width="8.88671875" style="4"/>
    <col min="8447" max="8447" width="8.44140625" style="4" customWidth="1"/>
    <col min="8448" max="8448" width="13" style="4" customWidth="1"/>
    <col min="8449" max="8453" width="12.44140625" style="4" customWidth="1"/>
    <col min="8454" max="8454" width="12.5546875" style="4" customWidth="1"/>
    <col min="8455" max="8455" width="11.5546875" style="4" bestFit="1" customWidth="1"/>
    <col min="8456" max="8456" width="9.77734375" style="4" customWidth="1"/>
    <col min="8457" max="8457" width="9.109375" style="4" customWidth="1"/>
    <col min="8458" max="8459" width="0" style="4" hidden="1" customWidth="1"/>
    <col min="8460" max="8460" width="8.88671875" style="4"/>
    <col min="8461" max="8461" width="0" style="4" hidden="1" customWidth="1"/>
    <col min="8462" max="8702" width="8.88671875" style="4"/>
    <col min="8703" max="8703" width="8.44140625" style="4" customWidth="1"/>
    <col min="8704" max="8704" width="13" style="4" customWidth="1"/>
    <col min="8705" max="8709" width="12.44140625" style="4" customWidth="1"/>
    <col min="8710" max="8710" width="12.5546875" style="4" customWidth="1"/>
    <col min="8711" max="8711" width="11.5546875" style="4" bestFit="1" customWidth="1"/>
    <col min="8712" max="8712" width="9.77734375" style="4" customWidth="1"/>
    <col min="8713" max="8713" width="9.109375" style="4" customWidth="1"/>
    <col min="8714" max="8715" width="0" style="4" hidden="1" customWidth="1"/>
    <col min="8716" max="8716" width="8.88671875" style="4"/>
    <col min="8717" max="8717" width="0" style="4" hidden="1" customWidth="1"/>
    <col min="8718" max="8958" width="8.88671875" style="4"/>
    <col min="8959" max="8959" width="8.44140625" style="4" customWidth="1"/>
    <col min="8960" max="8960" width="13" style="4" customWidth="1"/>
    <col min="8961" max="8965" width="12.44140625" style="4" customWidth="1"/>
    <col min="8966" max="8966" width="12.5546875" style="4" customWidth="1"/>
    <col min="8967" max="8967" width="11.5546875" style="4" bestFit="1" customWidth="1"/>
    <col min="8968" max="8968" width="9.77734375" style="4" customWidth="1"/>
    <col min="8969" max="8969" width="9.109375" style="4" customWidth="1"/>
    <col min="8970" max="8971" width="0" style="4" hidden="1" customWidth="1"/>
    <col min="8972" max="8972" width="8.88671875" style="4"/>
    <col min="8973" max="8973" width="0" style="4" hidden="1" customWidth="1"/>
    <col min="8974" max="9214" width="8.88671875" style="4"/>
    <col min="9215" max="9215" width="8.44140625" style="4" customWidth="1"/>
    <col min="9216" max="9216" width="13" style="4" customWidth="1"/>
    <col min="9217" max="9221" width="12.44140625" style="4" customWidth="1"/>
    <col min="9222" max="9222" width="12.5546875" style="4" customWidth="1"/>
    <col min="9223" max="9223" width="11.5546875" style="4" bestFit="1" customWidth="1"/>
    <col min="9224" max="9224" width="9.77734375" style="4" customWidth="1"/>
    <col min="9225" max="9225" width="9.109375" style="4" customWidth="1"/>
    <col min="9226" max="9227" width="0" style="4" hidden="1" customWidth="1"/>
    <col min="9228" max="9228" width="8.88671875" style="4"/>
    <col min="9229" max="9229" width="0" style="4" hidden="1" customWidth="1"/>
    <col min="9230" max="9470" width="8.88671875" style="4"/>
    <col min="9471" max="9471" width="8.44140625" style="4" customWidth="1"/>
    <col min="9472" max="9472" width="13" style="4" customWidth="1"/>
    <col min="9473" max="9477" width="12.44140625" style="4" customWidth="1"/>
    <col min="9478" max="9478" width="12.5546875" style="4" customWidth="1"/>
    <col min="9479" max="9479" width="11.5546875" style="4" bestFit="1" customWidth="1"/>
    <col min="9480" max="9480" width="9.77734375" style="4" customWidth="1"/>
    <col min="9481" max="9481" width="9.109375" style="4" customWidth="1"/>
    <col min="9482" max="9483" width="0" style="4" hidden="1" customWidth="1"/>
    <col min="9484" max="9484" width="8.88671875" style="4"/>
    <col min="9485" max="9485" width="0" style="4" hidden="1" customWidth="1"/>
    <col min="9486" max="9726" width="8.88671875" style="4"/>
    <col min="9727" max="9727" width="8.44140625" style="4" customWidth="1"/>
    <col min="9728" max="9728" width="13" style="4" customWidth="1"/>
    <col min="9729" max="9733" width="12.44140625" style="4" customWidth="1"/>
    <col min="9734" max="9734" width="12.5546875" style="4" customWidth="1"/>
    <col min="9735" max="9735" width="11.5546875" style="4" bestFit="1" customWidth="1"/>
    <col min="9736" max="9736" width="9.77734375" style="4" customWidth="1"/>
    <col min="9737" max="9737" width="9.109375" style="4" customWidth="1"/>
    <col min="9738" max="9739" width="0" style="4" hidden="1" customWidth="1"/>
    <col min="9740" max="9740" width="8.88671875" style="4"/>
    <col min="9741" max="9741" width="0" style="4" hidden="1" customWidth="1"/>
    <col min="9742" max="9982" width="8.88671875" style="4"/>
    <col min="9983" max="9983" width="8.44140625" style="4" customWidth="1"/>
    <col min="9984" max="9984" width="13" style="4" customWidth="1"/>
    <col min="9985" max="9989" width="12.44140625" style="4" customWidth="1"/>
    <col min="9990" max="9990" width="12.5546875" style="4" customWidth="1"/>
    <col min="9991" max="9991" width="11.5546875" style="4" bestFit="1" customWidth="1"/>
    <col min="9992" max="9992" width="9.77734375" style="4" customWidth="1"/>
    <col min="9993" max="9993" width="9.109375" style="4" customWidth="1"/>
    <col min="9994" max="9995" width="0" style="4" hidden="1" customWidth="1"/>
    <col min="9996" max="9996" width="8.88671875" style="4"/>
    <col min="9997" max="9997" width="0" style="4" hidden="1" customWidth="1"/>
    <col min="9998" max="10238" width="8.88671875" style="4"/>
    <col min="10239" max="10239" width="8.44140625" style="4" customWidth="1"/>
    <col min="10240" max="10240" width="13" style="4" customWidth="1"/>
    <col min="10241" max="10245" width="12.44140625" style="4" customWidth="1"/>
    <col min="10246" max="10246" width="12.5546875" style="4" customWidth="1"/>
    <col min="10247" max="10247" width="11.5546875" style="4" bestFit="1" customWidth="1"/>
    <col min="10248" max="10248" width="9.77734375" style="4" customWidth="1"/>
    <col min="10249" max="10249" width="9.109375" style="4" customWidth="1"/>
    <col min="10250" max="10251" width="0" style="4" hidden="1" customWidth="1"/>
    <col min="10252" max="10252" width="8.88671875" style="4"/>
    <col min="10253" max="10253" width="0" style="4" hidden="1" customWidth="1"/>
    <col min="10254" max="10494" width="8.88671875" style="4"/>
    <col min="10495" max="10495" width="8.44140625" style="4" customWidth="1"/>
    <col min="10496" max="10496" width="13" style="4" customWidth="1"/>
    <col min="10497" max="10501" width="12.44140625" style="4" customWidth="1"/>
    <col min="10502" max="10502" width="12.5546875" style="4" customWidth="1"/>
    <col min="10503" max="10503" width="11.5546875" style="4" bestFit="1" customWidth="1"/>
    <col min="10504" max="10504" width="9.77734375" style="4" customWidth="1"/>
    <col min="10505" max="10505" width="9.109375" style="4" customWidth="1"/>
    <col min="10506" max="10507" width="0" style="4" hidden="1" customWidth="1"/>
    <col min="10508" max="10508" width="8.88671875" style="4"/>
    <col min="10509" max="10509" width="0" style="4" hidden="1" customWidth="1"/>
    <col min="10510" max="10750" width="8.88671875" style="4"/>
    <col min="10751" max="10751" width="8.44140625" style="4" customWidth="1"/>
    <col min="10752" max="10752" width="13" style="4" customWidth="1"/>
    <col min="10753" max="10757" width="12.44140625" style="4" customWidth="1"/>
    <col min="10758" max="10758" width="12.5546875" style="4" customWidth="1"/>
    <col min="10759" max="10759" width="11.5546875" style="4" bestFit="1" customWidth="1"/>
    <col min="10760" max="10760" width="9.77734375" style="4" customWidth="1"/>
    <col min="10761" max="10761" width="9.109375" style="4" customWidth="1"/>
    <col min="10762" max="10763" width="0" style="4" hidden="1" customWidth="1"/>
    <col min="10764" max="10764" width="8.88671875" style="4"/>
    <col min="10765" max="10765" width="0" style="4" hidden="1" customWidth="1"/>
    <col min="10766" max="11006" width="8.88671875" style="4"/>
    <col min="11007" max="11007" width="8.44140625" style="4" customWidth="1"/>
    <col min="11008" max="11008" width="13" style="4" customWidth="1"/>
    <col min="11009" max="11013" width="12.44140625" style="4" customWidth="1"/>
    <col min="11014" max="11014" width="12.5546875" style="4" customWidth="1"/>
    <col min="11015" max="11015" width="11.5546875" style="4" bestFit="1" customWidth="1"/>
    <col min="11016" max="11016" width="9.77734375" style="4" customWidth="1"/>
    <col min="11017" max="11017" width="9.109375" style="4" customWidth="1"/>
    <col min="11018" max="11019" width="0" style="4" hidden="1" customWidth="1"/>
    <col min="11020" max="11020" width="8.88671875" style="4"/>
    <col min="11021" max="11021" width="0" style="4" hidden="1" customWidth="1"/>
    <col min="11022" max="11262" width="8.88671875" style="4"/>
    <col min="11263" max="11263" width="8.44140625" style="4" customWidth="1"/>
    <col min="11264" max="11264" width="13" style="4" customWidth="1"/>
    <col min="11265" max="11269" width="12.44140625" style="4" customWidth="1"/>
    <col min="11270" max="11270" width="12.5546875" style="4" customWidth="1"/>
    <col min="11271" max="11271" width="11.5546875" style="4" bestFit="1" customWidth="1"/>
    <col min="11272" max="11272" width="9.77734375" style="4" customWidth="1"/>
    <col min="11273" max="11273" width="9.109375" style="4" customWidth="1"/>
    <col min="11274" max="11275" width="0" style="4" hidden="1" customWidth="1"/>
    <col min="11276" max="11276" width="8.88671875" style="4"/>
    <col min="11277" max="11277" width="0" style="4" hidden="1" customWidth="1"/>
    <col min="11278" max="11518" width="8.88671875" style="4"/>
    <col min="11519" max="11519" width="8.44140625" style="4" customWidth="1"/>
    <col min="11520" max="11520" width="13" style="4" customWidth="1"/>
    <col min="11521" max="11525" width="12.44140625" style="4" customWidth="1"/>
    <col min="11526" max="11526" width="12.5546875" style="4" customWidth="1"/>
    <col min="11527" max="11527" width="11.5546875" style="4" bestFit="1" customWidth="1"/>
    <col min="11528" max="11528" width="9.77734375" style="4" customWidth="1"/>
    <col min="11529" max="11529" width="9.109375" style="4" customWidth="1"/>
    <col min="11530" max="11531" width="0" style="4" hidden="1" customWidth="1"/>
    <col min="11532" max="11532" width="8.88671875" style="4"/>
    <col min="11533" max="11533" width="0" style="4" hidden="1" customWidth="1"/>
    <col min="11534" max="11774" width="8.88671875" style="4"/>
    <col min="11775" max="11775" width="8.44140625" style="4" customWidth="1"/>
    <col min="11776" max="11776" width="13" style="4" customWidth="1"/>
    <col min="11777" max="11781" width="12.44140625" style="4" customWidth="1"/>
    <col min="11782" max="11782" width="12.5546875" style="4" customWidth="1"/>
    <col min="11783" max="11783" width="11.5546875" style="4" bestFit="1" customWidth="1"/>
    <col min="11784" max="11784" width="9.77734375" style="4" customWidth="1"/>
    <col min="11785" max="11785" width="9.109375" style="4" customWidth="1"/>
    <col min="11786" max="11787" width="0" style="4" hidden="1" customWidth="1"/>
    <col min="11788" max="11788" width="8.88671875" style="4"/>
    <col min="11789" max="11789" width="0" style="4" hidden="1" customWidth="1"/>
    <col min="11790" max="12030" width="8.88671875" style="4"/>
    <col min="12031" max="12031" width="8.44140625" style="4" customWidth="1"/>
    <col min="12032" max="12032" width="13" style="4" customWidth="1"/>
    <col min="12033" max="12037" width="12.44140625" style="4" customWidth="1"/>
    <col min="12038" max="12038" width="12.5546875" style="4" customWidth="1"/>
    <col min="12039" max="12039" width="11.5546875" style="4" bestFit="1" customWidth="1"/>
    <col min="12040" max="12040" width="9.77734375" style="4" customWidth="1"/>
    <col min="12041" max="12041" width="9.109375" style="4" customWidth="1"/>
    <col min="12042" max="12043" width="0" style="4" hidden="1" customWidth="1"/>
    <col min="12044" max="12044" width="8.88671875" style="4"/>
    <col min="12045" max="12045" width="0" style="4" hidden="1" customWidth="1"/>
    <col min="12046" max="12286" width="8.88671875" style="4"/>
    <col min="12287" max="12287" width="8.44140625" style="4" customWidth="1"/>
    <col min="12288" max="12288" width="13" style="4" customWidth="1"/>
    <col min="12289" max="12293" width="12.44140625" style="4" customWidth="1"/>
    <col min="12294" max="12294" width="12.5546875" style="4" customWidth="1"/>
    <col min="12295" max="12295" width="11.5546875" style="4" bestFit="1" customWidth="1"/>
    <col min="12296" max="12296" width="9.77734375" style="4" customWidth="1"/>
    <col min="12297" max="12297" width="9.109375" style="4" customWidth="1"/>
    <col min="12298" max="12299" width="0" style="4" hidden="1" customWidth="1"/>
    <col min="12300" max="12300" width="8.88671875" style="4"/>
    <col min="12301" max="12301" width="0" style="4" hidden="1" customWidth="1"/>
    <col min="12302" max="12542" width="8.88671875" style="4"/>
    <col min="12543" max="12543" width="8.44140625" style="4" customWidth="1"/>
    <col min="12544" max="12544" width="13" style="4" customWidth="1"/>
    <col min="12545" max="12549" width="12.44140625" style="4" customWidth="1"/>
    <col min="12550" max="12550" width="12.5546875" style="4" customWidth="1"/>
    <col min="12551" max="12551" width="11.5546875" style="4" bestFit="1" customWidth="1"/>
    <col min="12552" max="12552" width="9.77734375" style="4" customWidth="1"/>
    <col min="12553" max="12553" width="9.109375" style="4" customWidth="1"/>
    <col min="12554" max="12555" width="0" style="4" hidden="1" customWidth="1"/>
    <col min="12556" max="12556" width="8.88671875" style="4"/>
    <col min="12557" max="12557" width="0" style="4" hidden="1" customWidth="1"/>
    <col min="12558" max="12798" width="8.88671875" style="4"/>
    <col min="12799" max="12799" width="8.44140625" style="4" customWidth="1"/>
    <col min="12800" max="12800" width="13" style="4" customWidth="1"/>
    <col min="12801" max="12805" width="12.44140625" style="4" customWidth="1"/>
    <col min="12806" max="12806" width="12.5546875" style="4" customWidth="1"/>
    <col min="12807" max="12807" width="11.5546875" style="4" bestFit="1" customWidth="1"/>
    <col min="12808" max="12808" width="9.77734375" style="4" customWidth="1"/>
    <col min="12809" max="12809" width="9.109375" style="4" customWidth="1"/>
    <col min="12810" max="12811" width="0" style="4" hidden="1" customWidth="1"/>
    <col min="12812" max="12812" width="8.88671875" style="4"/>
    <col min="12813" max="12813" width="0" style="4" hidden="1" customWidth="1"/>
    <col min="12814" max="13054" width="8.88671875" style="4"/>
    <col min="13055" max="13055" width="8.44140625" style="4" customWidth="1"/>
    <col min="13056" max="13056" width="13" style="4" customWidth="1"/>
    <col min="13057" max="13061" width="12.44140625" style="4" customWidth="1"/>
    <col min="13062" max="13062" width="12.5546875" style="4" customWidth="1"/>
    <col min="13063" max="13063" width="11.5546875" style="4" bestFit="1" customWidth="1"/>
    <col min="13064" max="13064" width="9.77734375" style="4" customWidth="1"/>
    <col min="13065" max="13065" width="9.109375" style="4" customWidth="1"/>
    <col min="13066" max="13067" width="0" style="4" hidden="1" customWidth="1"/>
    <col min="13068" max="13068" width="8.88671875" style="4"/>
    <col min="13069" max="13069" width="0" style="4" hidden="1" customWidth="1"/>
    <col min="13070" max="13310" width="8.88671875" style="4"/>
    <col min="13311" max="13311" width="8.44140625" style="4" customWidth="1"/>
    <col min="13312" max="13312" width="13" style="4" customWidth="1"/>
    <col min="13313" max="13317" width="12.44140625" style="4" customWidth="1"/>
    <col min="13318" max="13318" width="12.5546875" style="4" customWidth="1"/>
    <col min="13319" max="13319" width="11.5546875" style="4" bestFit="1" customWidth="1"/>
    <col min="13320" max="13320" width="9.77734375" style="4" customWidth="1"/>
    <col min="13321" max="13321" width="9.109375" style="4" customWidth="1"/>
    <col min="13322" max="13323" width="0" style="4" hidden="1" customWidth="1"/>
    <col min="13324" max="13324" width="8.88671875" style="4"/>
    <col min="13325" max="13325" width="0" style="4" hidden="1" customWidth="1"/>
    <col min="13326" max="13566" width="8.88671875" style="4"/>
    <col min="13567" max="13567" width="8.44140625" style="4" customWidth="1"/>
    <col min="13568" max="13568" width="13" style="4" customWidth="1"/>
    <col min="13569" max="13573" width="12.44140625" style="4" customWidth="1"/>
    <col min="13574" max="13574" width="12.5546875" style="4" customWidth="1"/>
    <col min="13575" max="13575" width="11.5546875" style="4" bestFit="1" customWidth="1"/>
    <col min="13576" max="13576" width="9.77734375" style="4" customWidth="1"/>
    <col min="13577" max="13577" width="9.109375" style="4" customWidth="1"/>
    <col min="13578" max="13579" width="0" style="4" hidden="1" customWidth="1"/>
    <col min="13580" max="13580" width="8.88671875" style="4"/>
    <col min="13581" max="13581" width="0" style="4" hidden="1" customWidth="1"/>
    <col min="13582" max="13822" width="8.88671875" style="4"/>
    <col min="13823" max="13823" width="8.44140625" style="4" customWidth="1"/>
    <col min="13824" max="13824" width="13" style="4" customWidth="1"/>
    <col min="13825" max="13829" width="12.44140625" style="4" customWidth="1"/>
    <col min="13830" max="13830" width="12.5546875" style="4" customWidth="1"/>
    <col min="13831" max="13831" width="11.5546875" style="4" bestFit="1" customWidth="1"/>
    <col min="13832" max="13832" width="9.77734375" style="4" customWidth="1"/>
    <col min="13833" max="13833" width="9.109375" style="4" customWidth="1"/>
    <col min="13834" max="13835" width="0" style="4" hidden="1" customWidth="1"/>
    <col min="13836" max="13836" width="8.88671875" style="4"/>
    <col min="13837" max="13837" width="0" style="4" hidden="1" customWidth="1"/>
    <col min="13838" max="14078" width="8.88671875" style="4"/>
    <col min="14079" max="14079" width="8.44140625" style="4" customWidth="1"/>
    <col min="14080" max="14080" width="13" style="4" customWidth="1"/>
    <col min="14081" max="14085" width="12.44140625" style="4" customWidth="1"/>
    <col min="14086" max="14086" width="12.5546875" style="4" customWidth="1"/>
    <col min="14087" max="14087" width="11.5546875" style="4" bestFit="1" customWidth="1"/>
    <col min="14088" max="14088" width="9.77734375" style="4" customWidth="1"/>
    <col min="14089" max="14089" width="9.109375" style="4" customWidth="1"/>
    <col min="14090" max="14091" width="0" style="4" hidden="1" customWidth="1"/>
    <col min="14092" max="14092" width="8.88671875" style="4"/>
    <col min="14093" max="14093" width="0" style="4" hidden="1" customWidth="1"/>
    <col min="14094" max="14334" width="8.88671875" style="4"/>
    <col min="14335" max="14335" width="8.44140625" style="4" customWidth="1"/>
    <col min="14336" max="14336" width="13" style="4" customWidth="1"/>
    <col min="14337" max="14341" width="12.44140625" style="4" customWidth="1"/>
    <col min="14342" max="14342" width="12.5546875" style="4" customWidth="1"/>
    <col min="14343" max="14343" width="11.5546875" style="4" bestFit="1" customWidth="1"/>
    <col min="14344" max="14344" width="9.77734375" style="4" customWidth="1"/>
    <col min="14345" max="14345" width="9.109375" style="4" customWidth="1"/>
    <col min="14346" max="14347" width="0" style="4" hidden="1" customWidth="1"/>
    <col min="14348" max="14348" width="8.88671875" style="4"/>
    <col min="14349" max="14349" width="0" style="4" hidden="1" customWidth="1"/>
    <col min="14350" max="14590" width="8.88671875" style="4"/>
    <col min="14591" max="14591" width="8.44140625" style="4" customWidth="1"/>
    <col min="14592" max="14592" width="13" style="4" customWidth="1"/>
    <col min="14593" max="14597" width="12.44140625" style="4" customWidth="1"/>
    <col min="14598" max="14598" width="12.5546875" style="4" customWidth="1"/>
    <col min="14599" max="14599" width="11.5546875" style="4" bestFit="1" customWidth="1"/>
    <col min="14600" max="14600" width="9.77734375" style="4" customWidth="1"/>
    <col min="14601" max="14601" width="9.109375" style="4" customWidth="1"/>
    <col min="14602" max="14603" width="0" style="4" hidden="1" customWidth="1"/>
    <col min="14604" max="14604" width="8.88671875" style="4"/>
    <col min="14605" max="14605" width="0" style="4" hidden="1" customWidth="1"/>
    <col min="14606" max="14846" width="8.88671875" style="4"/>
    <col min="14847" max="14847" width="8.44140625" style="4" customWidth="1"/>
    <col min="14848" max="14848" width="13" style="4" customWidth="1"/>
    <col min="14849" max="14853" width="12.44140625" style="4" customWidth="1"/>
    <col min="14854" max="14854" width="12.5546875" style="4" customWidth="1"/>
    <col min="14855" max="14855" width="11.5546875" style="4" bestFit="1" customWidth="1"/>
    <col min="14856" max="14856" width="9.77734375" style="4" customWidth="1"/>
    <col min="14857" max="14857" width="9.109375" style="4" customWidth="1"/>
    <col min="14858" max="14859" width="0" style="4" hidden="1" customWidth="1"/>
    <col min="14860" max="14860" width="8.88671875" style="4"/>
    <col min="14861" max="14861" width="0" style="4" hidden="1" customWidth="1"/>
    <col min="14862" max="15102" width="8.88671875" style="4"/>
    <col min="15103" max="15103" width="8.44140625" style="4" customWidth="1"/>
    <col min="15104" max="15104" width="13" style="4" customWidth="1"/>
    <col min="15105" max="15109" width="12.44140625" style="4" customWidth="1"/>
    <col min="15110" max="15110" width="12.5546875" style="4" customWidth="1"/>
    <col min="15111" max="15111" width="11.5546875" style="4" bestFit="1" customWidth="1"/>
    <col min="15112" max="15112" width="9.77734375" style="4" customWidth="1"/>
    <col min="15113" max="15113" width="9.109375" style="4" customWidth="1"/>
    <col min="15114" max="15115" width="0" style="4" hidden="1" customWidth="1"/>
    <col min="15116" max="15116" width="8.88671875" style="4"/>
    <col min="15117" max="15117" width="0" style="4" hidden="1" customWidth="1"/>
    <col min="15118" max="15358" width="8.88671875" style="4"/>
    <col min="15359" max="15359" width="8.44140625" style="4" customWidth="1"/>
    <col min="15360" max="15360" width="13" style="4" customWidth="1"/>
    <col min="15361" max="15365" width="12.44140625" style="4" customWidth="1"/>
    <col min="15366" max="15366" width="12.5546875" style="4" customWidth="1"/>
    <col min="15367" max="15367" width="11.5546875" style="4" bestFit="1" customWidth="1"/>
    <col min="15368" max="15368" width="9.77734375" style="4" customWidth="1"/>
    <col min="15369" max="15369" width="9.109375" style="4" customWidth="1"/>
    <col min="15370" max="15371" width="0" style="4" hidden="1" customWidth="1"/>
    <col min="15372" max="15372" width="8.88671875" style="4"/>
    <col min="15373" max="15373" width="0" style="4" hidden="1" customWidth="1"/>
    <col min="15374" max="15614" width="8.88671875" style="4"/>
    <col min="15615" max="15615" width="8.44140625" style="4" customWidth="1"/>
    <col min="15616" max="15616" width="13" style="4" customWidth="1"/>
    <col min="15617" max="15621" width="12.44140625" style="4" customWidth="1"/>
    <col min="15622" max="15622" width="12.5546875" style="4" customWidth="1"/>
    <col min="15623" max="15623" width="11.5546875" style="4" bestFit="1" customWidth="1"/>
    <col min="15624" max="15624" width="9.77734375" style="4" customWidth="1"/>
    <col min="15625" max="15625" width="9.109375" style="4" customWidth="1"/>
    <col min="15626" max="15627" width="0" style="4" hidden="1" customWidth="1"/>
    <col min="15628" max="15628" width="8.88671875" style="4"/>
    <col min="15629" max="15629" width="0" style="4" hidden="1" customWidth="1"/>
    <col min="15630" max="15870" width="8.88671875" style="4"/>
    <col min="15871" max="15871" width="8.44140625" style="4" customWidth="1"/>
    <col min="15872" max="15872" width="13" style="4" customWidth="1"/>
    <col min="15873" max="15877" width="12.44140625" style="4" customWidth="1"/>
    <col min="15878" max="15878" width="12.5546875" style="4" customWidth="1"/>
    <col min="15879" max="15879" width="11.5546875" style="4" bestFit="1" customWidth="1"/>
    <col min="15880" max="15880" width="9.77734375" style="4" customWidth="1"/>
    <col min="15881" max="15881" width="9.109375" style="4" customWidth="1"/>
    <col min="15882" max="15883" width="0" style="4" hidden="1" customWidth="1"/>
    <col min="15884" max="15884" width="8.88671875" style="4"/>
    <col min="15885" max="15885" width="0" style="4" hidden="1" customWidth="1"/>
    <col min="15886" max="16126" width="8.88671875" style="4"/>
    <col min="16127" max="16127" width="8.44140625" style="4" customWidth="1"/>
    <col min="16128" max="16128" width="13" style="4" customWidth="1"/>
    <col min="16129" max="16133" width="12.44140625" style="4" customWidth="1"/>
    <col min="16134" max="16134" width="12.5546875" style="4" customWidth="1"/>
    <col min="16135" max="16135" width="11.5546875" style="4" bestFit="1" customWidth="1"/>
    <col min="16136" max="16136" width="9.77734375" style="4" customWidth="1"/>
    <col min="16137" max="16137" width="9.109375" style="4" customWidth="1"/>
    <col min="16138" max="16139" width="0" style="4" hidden="1" customWidth="1"/>
    <col min="16140" max="16140" width="8.88671875" style="4"/>
    <col min="16141" max="16141" width="0" style="4" hidden="1" customWidth="1"/>
    <col min="16142" max="16384" width="8.88671875" style="4"/>
  </cols>
  <sheetData>
    <row r="1" spans="1:23" ht="21.75" customHeight="1" x14ac:dyDescent="0.15">
      <c r="A1" s="1"/>
      <c r="B1" s="2"/>
      <c r="C1" s="2"/>
      <c r="D1" s="2"/>
      <c r="E1" s="3"/>
      <c r="F1" s="3"/>
      <c r="G1" s="2"/>
      <c r="H1" s="2"/>
      <c r="I1" s="2"/>
      <c r="J1" s="2"/>
      <c r="K1" s="2"/>
      <c r="T1" s="6"/>
      <c r="U1" s="6"/>
      <c r="V1" s="6"/>
      <c r="W1" s="6"/>
    </row>
    <row r="2" spans="1:23" ht="27.75" customHeight="1" x14ac:dyDescent="0.15">
      <c r="A2" s="7"/>
      <c r="C2" s="8" t="s">
        <v>0</v>
      </c>
      <c r="D2" s="8"/>
      <c r="E2" s="9"/>
      <c r="F2" s="9"/>
    </row>
    <row r="3" spans="1:23" ht="7.5" customHeight="1" thickBot="1" x14ac:dyDescent="0.2">
      <c r="A3" s="10"/>
      <c r="B3" s="11"/>
      <c r="C3" s="11"/>
      <c r="D3" s="11"/>
      <c r="E3" s="12"/>
      <c r="F3" s="12"/>
      <c r="G3" s="11"/>
      <c r="H3" s="11"/>
      <c r="I3" s="11"/>
      <c r="J3" s="11"/>
      <c r="K3" s="11"/>
    </row>
    <row r="4" spans="1:23" s="21" customFormat="1" ht="15.75" customHeight="1" thickBot="1" x14ac:dyDescent="0.2">
      <c r="A4" s="13"/>
      <c r="B4" s="14" t="s">
        <v>1</v>
      </c>
      <c r="C4" s="15" t="s">
        <v>2</v>
      </c>
      <c r="D4" s="16"/>
      <c r="E4" s="16"/>
      <c r="F4" s="16"/>
      <c r="G4" s="17">
        <v>9</v>
      </c>
      <c r="H4" s="18" t="s">
        <v>3</v>
      </c>
      <c r="I4" s="19" t="s">
        <v>4</v>
      </c>
      <c r="J4" s="16" t="s">
        <v>154</v>
      </c>
      <c r="K4" s="20"/>
      <c r="M4" s="22"/>
    </row>
    <row r="5" spans="1:23" s="27" customFormat="1" ht="16.5" customHeight="1" thickBot="1" x14ac:dyDescent="0.2">
      <c r="A5" s="23" t="s">
        <v>5</v>
      </c>
      <c r="B5" s="234" t="s">
        <v>6</v>
      </c>
      <c r="C5" s="235"/>
      <c r="D5" s="24" t="s">
        <v>7</v>
      </c>
      <c r="E5" s="25" t="s">
        <v>8</v>
      </c>
      <c r="F5" s="25" t="s">
        <v>9</v>
      </c>
      <c r="G5" s="23" t="s">
        <v>10</v>
      </c>
      <c r="H5" s="23" t="s">
        <v>11</v>
      </c>
      <c r="I5" s="23" t="s">
        <v>12</v>
      </c>
      <c r="J5" s="15" t="s">
        <v>13</v>
      </c>
      <c r="K5" s="26" t="s">
        <v>14</v>
      </c>
      <c r="M5" s="5" t="s">
        <v>15</v>
      </c>
    </row>
    <row r="6" spans="1:23" s="27" customFormat="1" ht="14.65" customHeight="1" x14ac:dyDescent="0.15">
      <c r="A6" s="28"/>
      <c r="B6" s="7"/>
      <c r="C6" s="29" t="s">
        <v>16</v>
      </c>
      <c r="D6" s="30" t="s">
        <v>17</v>
      </c>
      <c r="E6" s="31" t="s">
        <v>18</v>
      </c>
      <c r="F6" s="32" t="s">
        <v>19</v>
      </c>
      <c r="G6" s="33">
        <v>72262</v>
      </c>
      <c r="H6" s="33">
        <v>72262</v>
      </c>
      <c r="I6" s="33">
        <f>G6-H6</f>
        <v>0</v>
      </c>
      <c r="J6" s="34">
        <f>G6-M6</f>
        <v>0</v>
      </c>
      <c r="K6" s="35">
        <f>J6/G4</f>
        <v>0</v>
      </c>
      <c r="M6" s="36">
        <v>72262</v>
      </c>
    </row>
    <row r="7" spans="1:23" s="27" customFormat="1" ht="14.65" customHeight="1" x14ac:dyDescent="0.15">
      <c r="A7" s="37" t="s">
        <v>20</v>
      </c>
      <c r="B7" s="7"/>
      <c r="C7" s="29" t="s">
        <v>21</v>
      </c>
      <c r="D7" s="30" t="s">
        <v>17</v>
      </c>
      <c r="E7" s="31" t="s">
        <v>18</v>
      </c>
      <c r="F7" s="32" t="s">
        <v>22</v>
      </c>
      <c r="G7" s="38">
        <v>120416</v>
      </c>
      <c r="H7" s="38">
        <v>120416</v>
      </c>
      <c r="I7" s="39">
        <f>G7-H7</f>
        <v>0</v>
      </c>
      <c r="J7" s="40">
        <f>G7-M7</f>
        <v>0</v>
      </c>
      <c r="K7" s="41">
        <f>J7/G4</f>
        <v>0</v>
      </c>
      <c r="L7" s="42"/>
      <c r="M7" s="43">
        <v>120416</v>
      </c>
    </row>
    <row r="8" spans="1:23" s="27" customFormat="1" ht="14.65" customHeight="1" x14ac:dyDescent="0.15">
      <c r="A8" s="37"/>
      <c r="B8" s="7"/>
      <c r="C8" s="29" t="s">
        <v>23</v>
      </c>
      <c r="D8" s="44" t="s">
        <v>24</v>
      </c>
      <c r="E8" s="31" t="s">
        <v>18</v>
      </c>
      <c r="F8" s="45" t="s">
        <v>25</v>
      </c>
      <c r="G8" s="43">
        <f>SUM(G6:G7)</f>
        <v>192678</v>
      </c>
      <c r="H8" s="43">
        <f>SUM(H6:H7)</f>
        <v>192678</v>
      </c>
      <c r="I8" s="46">
        <f>SUM(I6:I7)</f>
        <v>0</v>
      </c>
      <c r="J8" s="40">
        <f>G8-M8</f>
        <v>0</v>
      </c>
      <c r="K8" s="41">
        <f>J8/G4</f>
        <v>0</v>
      </c>
      <c r="L8" s="47"/>
      <c r="M8" s="43">
        <f>SUM(M6:M7)</f>
        <v>192678</v>
      </c>
    </row>
    <row r="9" spans="1:23" s="27" customFormat="1" ht="14.65" customHeight="1" x14ac:dyDescent="0.15">
      <c r="A9" s="37" t="s">
        <v>26</v>
      </c>
      <c r="B9" s="48" t="s">
        <v>27</v>
      </c>
      <c r="C9" s="29" t="s">
        <v>28</v>
      </c>
      <c r="D9" s="30" t="s">
        <v>17</v>
      </c>
      <c r="E9" s="31" t="s">
        <v>18</v>
      </c>
      <c r="F9" s="32" t="s">
        <v>29</v>
      </c>
      <c r="G9" s="38">
        <v>866265</v>
      </c>
      <c r="H9" s="38">
        <v>864378</v>
      </c>
      <c r="I9" s="39">
        <f>G9-H9</f>
        <v>1887</v>
      </c>
      <c r="J9" s="40">
        <f>G9-M9</f>
        <v>17808</v>
      </c>
      <c r="K9" s="41">
        <f>J9/G4</f>
        <v>1978.6666666666667</v>
      </c>
      <c r="M9" s="43">
        <v>848457</v>
      </c>
    </row>
    <row r="10" spans="1:23" s="27" customFormat="1" ht="14.65" customHeight="1" x14ac:dyDescent="0.15">
      <c r="A10" s="37"/>
      <c r="B10" s="48" t="s">
        <v>30</v>
      </c>
      <c r="C10" s="29" t="s">
        <v>31</v>
      </c>
      <c r="D10" s="30" t="s">
        <v>17</v>
      </c>
      <c r="E10" s="31" t="s">
        <v>18</v>
      </c>
      <c r="F10" s="32" t="s">
        <v>32</v>
      </c>
      <c r="G10" s="38">
        <v>723367</v>
      </c>
      <c r="H10" s="38">
        <v>721839</v>
      </c>
      <c r="I10" s="39">
        <f>G10-H10</f>
        <v>1528</v>
      </c>
      <c r="J10" s="40">
        <f>G10-M10</f>
        <v>14195</v>
      </c>
      <c r="K10" s="41">
        <f>J10/G4</f>
        <v>1577.2222222222222</v>
      </c>
      <c r="M10" s="43">
        <v>709172</v>
      </c>
    </row>
    <row r="11" spans="1:23" s="27" customFormat="1" ht="14.65" customHeight="1" x14ac:dyDescent="0.15">
      <c r="A11" s="37" t="s">
        <v>33</v>
      </c>
      <c r="B11" s="7"/>
      <c r="C11" s="29" t="s">
        <v>34</v>
      </c>
      <c r="D11" s="49" t="s">
        <v>24</v>
      </c>
      <c r="E11" s="31" t="s">
        <v>18</v>
      </c>
      <c r="F11" s="50" t="s">
        <v>35</v>
      </c>
      <c r="G11" s="43">
        <f>SUM(G9:G10)</f>
        <v>1589632</v>
      </c>
      <c r="H11" s="43">
        <f>SUM(H9:H10)</f>
        <v>1586217</v>
      </c>
      <c r="I11" s="46">
        <f>SUM(I9:I10)</f>
        <v>3415</v>
      </c>
      <c r="J11" s="40">
        <f>G11-M11</f>
        <v>32003</v>
      </c>
      <c r="K11" s="41">
        <f>J11/G4</f>
        <v>3555.8888888888887</v>
      </c>
      <c r="M11" s="43">
        <f>SUM(M9:M10)</f>
        <v>1557629</v>
      </c>
    </row>
    <row r="12" spans="1:23" s="27" customFormat="1" ht="14.65" customHeight="1" x14ac:dyDescent="0.15">
      <c r="A12" s="28"/>
      <c r="B12" s="7"/>
      <c r="C12" s="29" t="s">
        <v>36</v>
      </c>
      <c r="D12" s="30" t="s">
        <v>17</v>
      </c>
      <c r="E12" s="31" t="s">
        <v>18</v>
      </c>
      <c r="F12" s="51" t="s">
        <v>37</v>
      </c>
      <c r="G12" s="39">
        <v>1876807</v>
      </c>
      <c r="H12" s="39">
        <v>1871669</v>
      </c>
      <c r="I12" s="39">
        <f>G12-H12</f>
        <v>5138</v>
      </c>
      <c r="J12" s="40">
        <f>G12-M12</f>
        <v>47203</v>
      </c>
      <c r="K12" s="41">
        <f>J12/G4</f>
        <v>5244.7777777777774</v>
      </c>
      <c r="M12" s="52">
        <v>1829604</v>
      </c>
    </row>
    <row r="13" spans="1:23" s="27" customFormat="1" ht="14.25" customHeight="1" x14ac:dyDescent="0.15">
      <c r="A13" s="28"/>
      <c r="B13" s="7"/>
      <c r="C13" s="29" t="s">
        <v>38</v>
      </c>
      <c r="D13" s="53" t="s">
        <v>17</v>
      </c>
      <c r="E13" s="31" t="s">
        <v>18</v>
      </c>
      <c r="F13" s="51" t="s">
        <v>39</v>
      </c>
      <c r="G13" s="39">
        <v>1964477</v>
      </c>
      <c r="H13" s="39">
        <v>1964477</v>
      </c>
      <c r="I13" s="39">
        <f>G13-H13</f>
        <v>0</v>
      </c>
      <c r="J13" s="40">
        <f>G13-M13</f>
        <v>0</v>
      </c>
      <c r="K13" s="41">
        <f>J13/G4</f>
        <v>0</v>
      </c>
      <c r="M13" s="52">
        <v>1964477</v>
      </c>
    </row>
    <row r="14" spans="1:23" s="27" customFormat="1" ht="14.65" customHeight="1" thickBot="1" x14ac:dyDescent="0.2">
      <c r="A14" s="28"/>
      <c r="B14" s="54"/>
      <c r="C14" s="55" t="s">
        <v>41</v>
      </c>
      <c r="D14" s="56">
        <v>999</v>
      </c>
      <c r="E14" s="31" t="s">
        <v>18</v>
      </c>
      <c r="F14" s="56" t="s">
        <v>42</v>
      </c>
      <c r="G14" s="57">
        <f>SUM(G12:G13)</f>
        <v>3841284</v>
      </c>
      <c r="H14" s="57">
        <f>SUM(H12:H13)</f>
        <v>3836146</v>
      </c>
      <c r="I14" s="58">
        <f>SUM(I12:I13)</f>
        <v>5138</v>
      </c>
      <c r="J14" s="59">
        <f>G14-M14</f>
        <v>47203</v>
      </c>
      <c r="K14" s="60">
        <f>J14/G4</f>
        <v>5244.7777777777774</v>
      </c>
      <c r="M14" s="57">
        <f>SUM(M12:M13)</f>
        <v>3794081</v>
      </c>
    </row>
    <row r="15" spans="1:23" s="27" customFormat="1" ht="14.65" customHeight="1" thickBot="1" x14ac:dyDescent="0.2">
      <c r="A15" s="28"/>
      <c r="B15" s="54"/>
      <c r="C15" s="61" t="s">
        <v>43</v>
      </c>
      <c r="D15" s="62">
        <v>999</v>
      </c>
      <c r="E15" s="31" t="s">
        <v>18</v>
      </c>
      <c r="F15" s="61" t="s">
        <v>44</v>
      </c>
      <c r="G15" s="63">
        <f>SUM(G14,G11,G8)</f>
        <v>5623594</v>
      </c>
      <c r="H15" s="63">
        <f>SUM(H14,H11,H8)</f>
        <v>5615041</v>
      </c>
      <c r="I15" s="64">
        <f>SUM(I14,I11,I8)</f>
        <v>8553</v>
      </c>
      <c r="J15" s="65">
        <f>G15-M15</f>
        <v>79206</v>
      </c>
      <c r="K15" s="65">
        <f>SUM(K14,K8,K11)</f>
        <v>8800.6666666666661</v>
      </c>
      <c r="M15" s="63">
        <f>SUM(M14,M11,M8)</f>
        <v>5544388</v>
      </c>
    </row>
    <row r="16" spans="1:23" s="27" customFormat="1" ht="14.65" customHeight="1" thickBot="1" x14ac:dyDescent="0.2">
      <c r="A16" s="66"/>
      <c r="B16" s="220" t="s">
        <v>45</v>
      </c>
      <c r="C16" s="221"/>
      <c r="D16" s="67" t="s">
        <v>46</v>
      </c>
      <c r="E16" s="68" t="s">
        <v>47</v>
      </c>
      <c r="F16" s="69" t="s">
        <v>48</v>
      </c>
      <c r="G16" s="70">
        <v>58283432</v>
      </c>
      <c r="H16" s="70">
        <v>58266650</v>
      </c>
      <c r="I16" s="71">
        <f>G16-H16</f>
        <v>16782</v>
      </c>
      <c r="J16" s="65">
        <f>G16-M16</f>
        <v>153429</v>
      </c>
      <c r="K16" s="72">
        <f>J16/G4</f>
        <v>17047.666666666668</v>
      </c>
      <c r="M16" s="73">
        <v>58130003</v>
      </c>
    </row>
    <row r="17" spans="1:18" s="27" customFormat="1" ht="14.65" customHeight="1" x14ac:dyDescent="0.15">
      <c r="A17" s="74" t="s">
        <v>49</v>
      </c>
      <c r="B17" s="75" t="s">
        <v>50</v>
      </c>
      <c r="C17" s="76" t="s">
        <v>51</v>
      </c>
      <c r="D17" s="77" t="s">
        <v>52</v>
      </c>
      <c r="E17" s="78" t="s">
        <v>53</v>
      </c>
      <c r="F17" s="78" t="s">
        <v>54</v>
      </c>
      <c r="G17" s="79">
        <v>32519</v>
      </c>
      <c r="H17" s="79">
        <v>32513</v>
      </c>
      <c r="I17" s="80">
        <f>G17-H17</f>
        <v>6</v>
      </c>
      <c r="J17" s="81">
        <f>G17-M17</f>
        <v>45</v>
      </c>
      <c r="K17" s="82">
        <f>J17/G4</f>
        <v>5</v>
      </c>
      <c r="M17" s="79">
        <v>32474</v>
      </c>
      <c r="O17" s="83"/>
      <c r="P17" s="83"/>
    </row>
    <row r="18" spans="1:18" s="27" customFormat="1" ht="14.65" customHeight="1" x14ac:dyDescent="0.15">
      <c r="A18" s="74"/>
      <c r="B18" s="84"/>
      <c r="C18" s="85" t="s">
        <v>55</v>
      </c>
      <c r="D18" s="86" t="s">
        <v>24</v>
      </c>
      <c r="E18" s="87" t="s">
        <v>53</v>
      </c>
      <c r="F18" s="87" t="s">
        <v>54</v>
      </c>
      <c r="G18" s="88">
        <v>19202</v>
      </c>
      <c r="H18" s="88">
        <v>19202</v>
      </c>
      <c r="I18" s="80">
        <f>G18-H18</f>
        <v>0</v>
      </c>
      <c r="J18" s="40">
        <f>G18-M18</f>
        <v>0</v>
      </c>
      <c r="K18" s="89">
        <f>J18/G4</f>
        <v>0</v>
      </c>
      <c r="M18" s="88">
        <v>19202</v>
      </c>
      <c r="O18" s="217"/>
      <c r="P18" s="217"/>
    </row>
    <row r="19" spans="1:18" s="27" customFormat="1" ht="14.65" customHeight="1" x14ac:dyDescent="0.15">
      <c r="A19" s="74"/>
      <c r="B19" s="84"/>
      <c r="C19" s="85" t="s">
        <v>56</v>
      </c>
      <c r="D19" s="90">
        <v>999</v>
      </c>
      <c r="E19" s="87" t="s">
        <v>53</v>
      </c>
      <c r="F19" s="87" t="s">
        <v>54</v>
      </c>
      <c r="G19" s="88">
        <v>56973</v>
      </c>
      <c r="H19" s="88">
        <v>56954</v>
      </c>
      <c r="I19" s="80">
        <f>G19-H19</f>
        <v>19</v>
      </c>
      <c r="J19" s="40">
        <f>G19-M19</f>
        <v>155</v>
      </c>
      <c r="K19" s="89">
        <f>J19/G4</f>
        <v>17.222222222222221</v>
      </c>
      <c r="M19" s="88">
        <v>56818</v>
      </c>
      <c r="O19" s="217"/>
      <c r="P19" s="217"/>
    </row>
    <row r="20" spans="1:18" s="27" customFormat="1" ht="14.65" customHeight="1" thickBot="1" x14ac:dyDescent="0.2">
      <c r="A20" s="74"/>
      <c r="B20" s="91"/>
      <c r="C20" s="92" t="s">
        <v>57</v>
      </c>
      <c r="D20" s="93">
        <v>999</v>
      </c>
      <c r="E20" s="68" t="s">
        <v>53</v>
      </c>
      <c r="F20" s="68" t="s">
        <v>54</v>
      </c>
      <c r="G20" s="94">
        <f>SUM(G17:G19)</f>
        <v>108694</v>
      </c>
      <c r="H20" s="94">
        <f>SUM(H17:H19)</f>
        <v>108669</v>
      </c>
      <c r="I20" s="95">
        <f>SUM(I17:I19)</f>
        <v>25</v>
      </c>
      <c r="J20" s="96">
        <f>SUM(J17:J19)</f>
        <v>200</v>
      </c>
      <c r="K20" s="72">
        <f>SUM(K17:K19)</f>
        <v>22.222222222222221</v>
      </c>
      <c r="M20" s="94">
        <f>SUM(M17:M19)</f>
        <v>108494</v>
      </c>
      <c r="O20" s="217"/>
      <c r="P20" s="217"/>
    </row>
    <row r="21" spans="1:18" s="216" customFormat="1" ht="14.65" customHeight="1" thickBot="1" x14ac:dyDescent="0.2">
      <c r="A21" s="97" t="s">
        <v>33</v>
      </c>
      <c r="B21" s="98" t="s">
        <v>58</v>
      </c>
      <c r="C21" s="99"/>
      <c r="D21" s="100" t="s">
        <v>52</v>
      </c>
      <c r="E21" s="101" t="s">
        <v>53</v>
      </c>
      <c r="F21" s="102" t="s">
        <v>59</v>
      </c>
      <c r="G21" s="103">
        <v>210613</v>
      </c>
      <c r="H21" s="103">
        <v>209865</v>
      </c>
      <c r="I21" s="104">
        <f>G21-H21</f>
        <v>748</v>
      </c>
      <c r="J21" s="105">
        <f>G21-M21</f>
        <v>7100</v>
      </c>
      <c r="K21" s="106">
        <f>J21/G4</f>
        <v>788.88888888888891</v>
      </c>
      <c r="M21" s="215">
        <v>203513</v>
      </c>
      <c r="O21" s="217"/>
      <c r="P21" s="217"/>
    </row>
    <row r="22" spans="1:18" s="27" customFormat="1" ht="14.65" customHeight="1" x14ac:dyDescent="0.15">
      <c r="A22" s="107"/>
      <c r="B22" s="230" t="s">
        <v>60</v>
      </c>
      <c r="C22" s="231"/>
      <c r="D22" s="77" t="s">
        <v>61</v>
      </c>
      <c r="E22" s="78" t="s">
        <v>62</v>
      </c>
      <c r="F22" s="108" t="s">
        <v>63</v>
      </c>
      <c r="G22" s="109">
        <v>202812</v>
      </c>
      <c r="H22" s="109">
        <v>202664</v>
      </c>
      <c r="I22" s="38">
        <f>G22-H22</f>
        <v>148</v>
      </c>
      <c r="J22" s="46">
        <f>G22-M22</f>
        <v>1014</v>
      </c>
      <c r="K22" s="35">
        <f>J22/G4</f>
        <v>112.66666666666667</v>
      </c>
      <c r="M22" s="110">
        <v>201798</v>
      </c>
    </row>
    <row r="23" spans="1:18" s="27" customFormat="1" ht="14.65" customHeight="1" x14ac:dyDescent="0.15">
      <c r="A23" s="111" t="s">
        <v>64</v>
      </c>
      <c r="B23" s="236" t="s">
        <v>65</v>
      </c>
      <c r="C23" s="237"/>
      <c r="D23" s="53" t="s">
        <v>61</v>
      </c>
      <c r="E23" s="87" t="s">
        <v>62</v>
      </c>
      <c r="F23" s="112" t="s">
        <v>66</v>
      </c>
      <c r="G23" s="113">
        <v>4195</v>
      </c>
      <c r="H23" s="113">
        <v>4195</v>
      </c>
      <c r="I23" s="38">
        <f>G23-H23</f>
        <v>0</v>
      </c>
      <c r="J23" s="46">
        <f>G23-M23</f>
        <v>0</v>
      </c>
      <c r="K23" s="41">
        <f>J23/G4</f>
        <v>0</v>
      </c>
      <c r="M23" s="114">
        <v>4195</v>
      </c>
    </row>
    <row r="24" spans="1:18" s="27" customFormat="1" ht="14.65" customHeight="1" x14ac:dyDescent="0.15">
      <c r="A24" s="111" t="s">
        <v>68</v>
      </c>
      <c r="B24" s="236" t="s">
        <v>69</v>
      </c>
      <c r="C24" s="237"/>
      <c r="D24" s="53" t="s">
        <v>61</v>
      </c>
      <c r="E24" s="87" t="s">
        <v>62</v>
      </c>
      <c r="F24" s="112" t="s">
        <v>70</v>
      </c>
      <c r="G24" s="115">
        <v>49990</v>
      </c>
      <c r="H24" s="115">
        <v>49897</v>
      </c>
      <c r="I24" s="38">
        <f>G24-H24</f>
        <v>93</v>
      </c>
      <c r="J24" s="46">
        <f>G24-M24</f>
        <v>761</v>
      </c>
      <c r="K24" s="41">
        <f>J24/G4</f>
        <v>84.555555555555557</v>
      </c>
      <c r="M24" s="116">
        <v>49229</v>
      </c>
    </row>
    <row r="25" spans="1:18" s="27" customFormat="1" ht="14.65" customHeight="1" x14ac:dyDescent="0.15">
      <c r="A25" s="117" t="s">
        <v>71</v>
      </c>
      <c r="B25" s="236" t="s">
        <v>72</v>
      </c>
      <c r="C25" s="237"/>
      <c r="D25" s="53" t="s">
        <v>61</v>
      </c>
      <c r="E25" s="87" t="s">
        <v>62</v>
      </c>
      <c r="F25" s="112" t="s">
        <v>73</v>
      </c>
      <c r="G25" s="113">
        <v>26785</v>
      </c>
      <c r="H25" s="113">
        <v>26643</v>
      </c>
      <c r="I25" s="38">
        <f>G25-H25</f>
        <v>142</v>
      </c>
      <c r="J25" s="46">
        <f>G25-M25</f>
        <v>1210</v>
      </c>
      <c r="K25" s="41">
        <f>J25/G4</f>
        <v>134.44444444444446</v>
      </c>
      <c r="L25" s="118"/>
      <c r="M25" s="114">
        <v>25575</v>
      </c>
    </row>
    <row r="26" spans="1:18" s="5" customFormat="1" ht="14.65" customHeight="1" x14ac:dyDescent="0.15">
      <c r="A26" s="119"/>
      <c r="B26" s="238" t="s">
        <v>74</v>
      </c>
      <c r="C26" s="239"/>
      <c r="D26" s="53" t="s">
        <v>61</v>
      </c>
      <c r="E26" s="87" t="s">
        <v>62</v>
      </c>
      <c r="F26" s="112" t="s">
        <v>75</v>
      </c>
      <c r="G26" s="115">
        <v>366</v>
      </c>
      <c r="H26" s="115">
        <v>364</v>
      </c>
      <c r="I26" s="39">
        <f t="shared" ref="I26:I34" si="0">G26-H26</f>
        <v>2</v>
      </c>
      <c r="J26" s="52">
        <f>G26-M26</f>
        <v>16</v>
      </c>
      <c r="K26" s="120">
        <f>J26/G4</f>
        <v>1.7777777777777777</v>
      </c>
      <c r="M26" s="116">
        <v>350</v>
      </c>
    </row>
    <row r="27" spans="1:18" s="27" customFormat="1" ht="14.65" customHeight="1" thickBot="1" x14ac:dyDescent="0.2">
      <c r="A27" s="117"/>
      <c r="B27" s="240" t="s">
        <v>76</v>
      </c>
      <c r="C27" s="241"/>
      <c r="D27" s="53" t="s">
        <v>61</v>
      </c>
      <c r="E27" s="121" t="s">
        <v>62</v>
      </c>
      <c r="F27" s="122" t="s">
        <v>77</v>
      </c>
      <c r="G27" s="123">
        <f>SUM(G22:G26)</f>
        <v>284148</v>
      </c>
      <c r="H27" s="123">
        <f>SUM(H22:H26)</f>
        <v>283763</v>
      </c>
      <c r="I27" s="124">
        <f>SUM(I22:I26)</f>
        <v>385</v>
      </c>
      <c r="J27" s="58">
        <f>SUM(J22:J26)</f>
        <v>3001</v>
      </c>
      <c r="K27" s="60">
        <f>J27/G4</f>
        <v>333.44444444444446</v>
      </c>
      <c r="M27" s="125">
        <f>SUM(M22:M26)</f>
        <v>281147</v>
      </c>
    </row>
    <row r="28" spans="1:18" s="27" customFormat="1" ht="14.65" customHeight="1" thickBot="1" x14ac:dyDescent="0.2">
      <c r="A28" s="117"/>
      <c r="B28" s="232" t="s">
        <v>78</v>
      </c>
      <c r="C28" s="233"/>
      <c r="D28" s="126">
        <v>999</v>
      </c>
      <c r="E28" s="121" t="s">
        <v>62</v>
      </c>
      <c r="F28" s="126" t="s">
        <v>67</v>
      </c>
      <c r="G28" s="127">
        <v>433</v>
      </c>
      <c r="H28" s="127">
        <v>433</v>
      </c>
      <c r="I28" s="46">
        <f>G28-H28</f>
        <v>0</v>
      </c>
      <c r="J28" s="40">
        <f>G28-M28</f>
        <v>11</v>
      </c>
      <c r="K28" s="128">
        <f>J28/G4</f>
        <v>1.2222222222222223</v>
      </c>
      <c r="M28" s="127">
        <v>422</v>
      </c>
    </row>
    <row r="29" spans="1:18" s="27" customFormat="1" ht="14.65" customHeight="1" thickBot="1" x14ac:dyDescent="0.2">
      <c r="A29" s="117"/>
      <c r="B29" s="218" t="s">
        <v>79</v>
      </c>
      <c r="C29" s="219"/>
      <c r="D29" s="129">
        <v>999</v>
      </c>
      <c r="E29" s="126" t="s">
        <v>62</v>
      </c>
      <c r="F29" s="126" t="s">
        <v>67</v>
      </c>
      <c r="G29" s="127">
        <v>68771</v>
      </c>
      <c r="H29" s="127">
        <v>68710</v>
      </c>
      <c r="I29" s="65">
        <f t="shared" si="0"/>
        <v>61</v>
      </c>
      <c r="J29" s="65">
        <f>G29-M29</f>
        <v>610</v>
      </c>
      <c r="K29" s="128">
        <f>J29/G4</f>
        <v>67.777777777777771</v>
      </c>
      <c r="M29" s="127">
        <v>68161</v>
      </c>
    </row>
    <row r="30" spans="1:18" s="27" customFormat="1" ht="14.65" customHeight="1" x14ac:dyDescent="0.15">
      <c r="A30" s="130"/>
      <c r="B30" s="131" t="s">
        <v>80</v>
      </c>
      <c r="C30" s="1" t="s">
        <v>81</v>
      </c>
      <c r="D30" s="132" t="s">
        <v>82</v>
      </c>
      <c r="E30" s="133" t="s">
        <v>83</v>
      </c>
      <c r="F30" s="134" t="s">
        <v>84</v>
      </c>
      <c r="G30" s="39">
        <v>60554</v>
      </c>
      <c r="H30" s="39">
        <v>60554</v>
      </c>
      <c r="I30" s="39">
        <f t="shared" si="0"/>
        <v>0</v>
      </c>
      <c r="J30" s="40">
        <f>G30-M30</f>
        <v>0</v>
      </c>
      <c r="K30" s="41">
        <f>J30/G4</f>
        <v>0</v>
      </c>
      <c r="M30" s="52">
        <v>60554</v>
      </c>
    </row>
    <row r="31" spans="1:18" s="27" customFormat="1" ht="14.65" customHeight="1" x14ac:dyDescent="0.15">
      <c r="A31" s="28"/>
      <c r="B31" s="55"/>
      <c r="C31" s="135" t="s">
        <v>85</v>
      </c>
      <c r="D31" s="53" t="s">
        <v>82</v>
      </c>
      <c r="E31" s="87" t="s">
        <v>83</v>
      </c>
      <c r="F31" s="31" t="s">
        <v>86</v>
      </c>
      <c r="G31" s="80">
        <v>1185195</v>
      </c>
      <c r="H31" s="80">
        <v>1184289</v>
      </c>
      <c r="I31" s="46">
        <f t="shared" si="0"/>
        <v>906</v>
      </c>
      <c r="J31" s="40">
        <f>G31-M31</f>
        <v>8146</v>
      </c>
      <c r="K31" s="41">
        <f>J31/G4</f>
        <v>905.11111111111109</v>
      </c>
      <c r="M31" s="80">
        <v>1177049</v>
      </c>
    </row>
    <row r="32" spans="1:18" s="27" customFormat="1" ht="14.65" customHeight="1" x14ac:dyDescent="0.15">
      <c r="A32" s="28"/>
      <c r="B32" s="55"/>
      <c r="C32" s="136" t="s">
        <v>87</v>
      </c>
      <c r="D32" s="53" t="s">
        <v>82</v>
      </c>
      <c r="E32" s="87" t="s">
        <v>83</v>
      </c>
      <c r="F32" s="87" t="s">
        <v>88</v>
      </c>
      <c r="G32" s="43">
        <v>0</v>
      </c>
      <c r="H32" s="43">
        <v>0</v>
      </c>
      <c r="I32" s="46">
        <f t="shared" si="0"/>
        <v>0</v>
      </c>
      <c r="J32" s="40">
        <f>G32-M32</f>
        <v>0</v>
      </c>
      <c r="K32" s="41">
        <f>J32/G4</f>
        <v>0</v>
      </c>
      <c r="M32" s="43">
        <v>0</v>
      </c>
      <c r="R32" s="4" t="s">
        <v>40</v>
      </c>
    </row>
    <row r="33" spans="1:13" s="27" customFormat="1" ht="14.65" customHeight="1" x14ac:dyDescent="0.15">
      <c r="A33" s="28"/>
      <c r="B33" s="55"/>
      <c r="C33" s="7" t="s">
        <v>89</v>
      </c>
      <c r="D33" s="53" t="s">
        <v>82</v>
      </c>
      <c r="E33" s="87" t="s">
        <v>83</v>
      </c>
      <c r="F33" s="134" t="s">
        <v>90</v>
      </c>
      <c r="G33" s="38">
        <v>179463</v>
      </c>
      <c r="H33" s="38">
        <v>179463</v>
      </c>
      <c r="I33" s="39">
        <f t="shared" si="0"/>
        <v>0</v>
      </c>
      <c r="J33" s="40">
        <f>G33-M33</f>
        <v>0</v>
      </c>
      <c r="K33" s="41">
        <f>J33/G4</f>
        <v>0</v>
      </c>
      <c r="M33" s="43">
        <v>179463</v>
      </c>
    </row>
    <row r="34" spans="1:13" s="27" customFormat="1" ht="14.65" customHeight="1" x14ac:dyDescent="0.15">
      <c r="A34" s="28"/>
      <c r="B34" s="55"/>
      <c r="C34" s="135" t="s">
        <v>91</v>
      </c>
      <c r="D34" s="53" t="s">
        <v>82</v>
      </c>
      <c r="E34" s="137" t="s">
        <v>83</v>
      </c>
      <c r="F34" s="32" t="s">
        <v>92</v>
      </c>
      <c r="G34" s="38">
        <v>1365</v>
      </c>
      <c r="H34" s="38">
        <v>1365</v>
      </c>
      <c r="I34" s="39">
        <f t="shared" si="0"/>
        <v>0</v>
      </c>
      <c r="J34" s="40">
        <f>G34-M34</f>
        <v>0</v>
      </c>
      <c r="K34" s="41">
        <f>J34/G4</f>
        <v>0</v>
      </c>
      <c r="M34" s="43">
        <v>1365</v>
      </c>
    </row>
    <row r="35" spans="1:13" s="27" customFormat="1" ht="14.65" customHeight="1" thickBot="1" x14ac:dyDescent="0.2">
      <c r="A35" s="28"/>
      <c r="B35" s="138"/>
      <c r="C35" s="10" t="s">
        <v>93</v>
      </c>
      <c r="D35" s="48">
        <v>999</v>
      </c>
      <c r="E35" s="48" t="s">
        <v>94</v>
      </c>
      <c r="F35" s="48" t="s">
        <v>95</v>
      </c>
      <c r="G35" s="139"/>
      <c r="H35" s="139"/>
      <c r="I35" s="64">
        <f>SUM(I30:I34)</f>
        <v>906</v>
      </c>
      <c r="J35" s="59">
        <f>SUM(J30:J34)</f>
        <v>8146</v>
      </c>
      <c r="K35" s="140">
        <f>SUM(K30:K34)</f>
        <v>905.11111111111109</v>
      </c>
      <c r="M35" s="139"/>
    </row>
    <row r="36" spans="1:13" s="27" customFormat="1" ht="14.65" customHeight="1" x14ac:dyDescent="0.15">
      <c r="A36" s="37" t="s">
        <v>96</v>
      </c>
      <c r="B36" s="131" t="s">
        <v>97</v>
      </c>
      <c r="C36" s="141" t="s">
        <v>98</v>
      </c>
      <c r="D36" s="77" t="s">
        <v>99</v>
      </c>
      <c r="E36" s="142" t="s">
        <v>100</v>
      </c>
      <c r="F36" s="143" t="s">
        <v>101</v>
      </c>
      <c r="G36" s="33">
        <v>887277</v>
      </c>
      <c r="H36" s="33">
        <v>886212</v>
      </c>
      <c r="I36" s="33">
        <f>G36-H36</f>
        <v>1065</v>
      </c>
      <c r="J36" s="81">
        <f>G36-M36</f>
        <v>9716</v>
      </c>
      <c r="K36" s="35">
        <f>J36/G4</f>
        <v>1079.5555555555557</v>
      </c>
      <c r="M36" s="36">
        <v>877561</v>
      </c>
    </row>
    <row r="37" spans="1:13" s="27" customFormat="1" ht="14.65" customHeight="1" x14ac:dyDescent="0.15">
      <c r="A37" s="37"/>
      <c r="B37" s="55"/>
      <c r="C37" s="136" t="s">
        <v>102</v>
      </c>
      <c r="D37" s="53" t="s">
        <v>99</v>
      </c>
      <c r="E37" s="87" t="s">
        <v>100</v>
      </c>
      <c r="F37" s="112" t="s">
        <v>103</v>
      </c>
      <c r="G37" s="115">
        <v>277486</v>
      </c>
      <c r="H37" s="115">
        <v>275581</v>
      </c>
      <c r="I37" s="39">
        <f>G37-H37</f>
        <v>1905</v>
      </c>
      <c r="J37" s="46">
        <f>G37-M37</f>
        <v>16349</v>
      </c>
      <c r="K37" s="41">
        <f>J37/G4</f>
        <v>1816.5555555555557</v>
      </c>
      <c r="M37" s="116">
        <v>261137</v>
      </c>
    </row>
    <row r="38" spans="1:13" s="5" customFormat="1" ht="14.65" customHeight="1" x14ac:dyDescent="0.15">
      <c r="A38" s="55" t="s">
        <v>104</v>
      </c>
      <c r="B38" s="55"/>
      <c r="C38" s="54" t="s">
        <v>105</v>
      </c>
      <c r="D38" s="53" t="s">
        <v>99</v>
      </c>
      <c r="E38" s="137" t="s">
        <v>100</v>
      </c>
      <c r="F38" s="144" t="s">
        <v>106</v>
      </c>
      <c r="G38" s="113">
        <v>363021</v>
      </c>
      <c r="H38" s="113">
        <v>360613</v>
      </c>
      <c r="I38" s="145">
        <f>G38-H38</f>
        <v>2408</v>
      </c>
      <c r="J38" s="146">
        <f>G38-M38</f>
        <v>20778</v>
      </c>
      <c r="K38" s="147">
        <f>J38/G4</f>
        <v>2308.6666666666665</v>
      </c>
      <c r="L38" s="148"/>
      <c r="M38" s="114">
        <v>342243</v>
      </c>
    </row>
    <row r="39" spans="1:13" s="27" customFormat="1" ht="14.65" customHeight="1" x14ac:dyDescent="0.15">
      <c r="A39" s="55" t="s">
        <v>33</v>
      </c>
      <c r="B39" s="55"/>
      <c r="C39" s="136" t="s">
        <v>107</v>
      </c>
      <c r="D39" s="149">
        <v>999</v>
      </c>
      <c r="E39" s="149" t="s">
        <v>108</v>
      </c>
      <c r="F39" s="149" t="s">
        <v>95</v>
      </c>
      <c r="G39" s="116"/>
      <c r="H39" s="116"/>
      <c r="I39" s="46">
        <f>SUM(I36:I38)</f>
        <v>5378</v>
      </c>
      <c r="J39" s="40">
        <f>SUM(J36:J38)</f>
        <v>46843</v>
      </c>
      <c r="K39" s="41">
        <f>J39/G4</f>
        <v>5204.7777777777774</v>
      </c>
      <c r="M39" s="116"/>
    </row>
    <row r="40" spans="1:13" s="27" customFormat="1" ht="14.65" customHeight="1" thickBot="1" x14ac:dyDescent="0.2">
      <c r="A40" s="28"/>
      <c r="B40" s="138"/>
      <c r="C40" s="150" t="s">
        <v>109</v>
      </c>
      <c r="D40" s="67" t="s">
        <v>99</v>
      </c>
      <c r="E40" s="151" t="s">
        <v>100</v>
      </c>
      <c r="F40" s="69" t="s">
        <v>110</v>
      </c>
      <c r="G40" s="113">
        <v>8492313</v>
      </c>
      <c r="H40" s="113">
        <v>8487082</v>
      </c>
      <c r="I40" s="152">
        <f>G40-H40</f>
        <v>5231</v>
      </c>
      <c r="J40" s="59">
        <f>G40-M40</f>
        <v>45611</v>
      </c>
      <c r="K40" s="72">
        <f>J40/G4</f>
        <v>5067.8888888888887</v>
      </c>
      <c r="M40" s="114">
        <v>8446702</v>
      </c>
    </row>
    <row r="41" spans="1:13" s="27" customFormat="1" ht="14.65" customHeight="1" x14ac:dyDescent="0.15">
      <c r="A41" s="28"/>
      <c r="B41" s="131" t="s">
        <v>111</v>
      </c>
      <c r="C41" s="1" t="s">
        <v>112</v>
      </c>
      <c r="D41" s="77" t="s">
        <v>113</v>
      </c>
      <c r="E41" s="142" t="s">
        <v>114</v>
      </c>
      <c r="F41" s="134" t="s">
        <v>84</v>
      </c>
      <c r="G41" s="153">
        <v>112859</v>
      </c>
      <c r="H41" s="153">
        <v>108687</v>
      </c>
      <c r="I41" s="39">
        <f t="shared" ref="I41:I47" si="1">G41-H41</f>
        <v>4172</v>
      </c>
      <c r="J41" s="81">
        <f>G41-M41</f>
        <v>38237</v>
      </c>
      <c r="K41" s="154">
        <f>J41/G4</f>
        <v>4248.5555555555557</v>
      </c>
      <c r="M41" s="155">
        <v>74622</v>
      </c>
    </row>
    <row r="42" spans="1:13" s="27" customFormat="1" ht="14.65" customHeight="1" x14ac:dyDescent="0.15">
      <c r="A42" s="28"/>
      <c r="B42" s="55"/>
      <c r="C42" s="135" t="s">
        <v>115</v>
      </c>
      <c r="D42" s="53" t="s">
        <v>113</v>
      </c>
      <c r="E42" s="87" t="s">
        <v>114</v>
      </c>
      <c r="F42" s="156" t="s">
        <v>106</v>
      </c>
      <c r="G42" s="157">
        <v>1934353</v>
      </c>
      <c r="H42" s="157">
        <v>1934353</v>
      </c>
      <c r="I42" s="39">
        <f t="shared" si="1"/>
        <v>0</v>
      </c>
      <c r="J42" s="80">
        <f>G42-M42</f>
        <v>19310</v>
      </c>
      <c r="K42" s="41">
        <f>J42/G4</f>
        <v>2145.5555555555557</v>
      </c>
      <c r="M42" s="158">
        <v>1915043</v>
      </c>
    </row>
    <row r="43" spans="1:13" s="27" customFormat="1" ht="14.65" customHeight="1" x14ac:dyDescent="0.15">
      <c r="A43" s="28"/>
      <c r="B43" s="55"/>
      <c r="C43" s="7" t="s">
        <v>116</v>
      </c>
      <c r="D43" s="53" t="s">
        <v>113</v>
      </c>
      <c r="E43" s="87" t="s">
        <v>114</v>
      </c>
      <c r="F43" s="134" t="s">
        <v>117</v>
      </c>
      <c r="G43" s="157">
        <v>9596</v>
      </c>
      <c r="H43" s="157">
        <v>6174</v>
      </c>
      <c r="I43" s="39">
        <f t="shared" si="1"/>
        <v>3422</v>
      </c>
      <c r="J43" s="40">
        <f>G43-M43</f>
        <v>9596</v>
      </c>
      <c r="K43" s="41">
        <f>J43/G4</f>
        <v>1066.2222222222222</v>
      </c>
      <c r="M43" s="158">
        <v>0</v>
      </c>
    </row>
    <row r="44" spans="1:13" s="27" customFormat="1" ht="14.65" customHeight="1" x14ac:dyDescent="0.15">
      <c r="A44" s="28"/>
      <c r="B44" s="55"/>
      <c r="C44" s="135" t="s">
        <v>118</v>
      </c>
      <c r="D44" s="53" t="s">
        <v>113</v>
      </c>
      <c r="E44" s="87" t="s">
        <v>114</v>
      </c>
      <c r="F44" s="32" t="s">
        <v>119</v>
      </c>
      <c r="G44" s="157">
        <v>1777096</v>
      </c>
      <c r="H44" s="157">
        <v>1774749</v>
      </c>
      <c r="I44" s="39">
        <f t="shared" si="1"/>
        <v>2347</v>
      </c>
      <c r="J44" s="80">
        <f>G44-M44</f>
        <v>20404</v>
      </c>
      <c r="K44" s="41">
        <f>J44/G4</f>
        <v>2267.1111111111113</v>
      </c>
      <c r="M44" s="158">
        <v>1756692</v>
      </c>
    </row>
    <row r="45" spans="1:13" s="27" customFormat="1" ht="16.5" customHeight="1" x14ac:dyDescent="0.15">
      <c r="A45" s="28"/>
      <c r="B45" s="55"/>
      <c r="C45" s="135" t="s">
        <v>120</v>
      </c>
      <c r="D45" s="53" t="s">
        <v>113</v>
      </c>
      <c r="E45" s="87" t="s">
        <v>114</v>
      </c>
      <c r="F45" s="156" t="s">
        <v>155</v>
      </c>
      <c r="G45" s="157">
        <v>325531</v>
      </c>
      <c r="H45" s="157">
        <v>325531</v>
      </c>
      <c r="I45" s="39">
        <f>G45-H45</f>
        <v>0</v>
      </c>
      <c r="J45" s="40">
        <f>G45-M45</f>
        <v>0</v>
      </c>
      <c r="K45" s="41">
        <f>J45/G4</f>
        <v>0</v>
      </c>
      <c r="M45" s="158">
        <v>325531</v>
      </c>
    </row>
    <row r="46" spans="1:13" s="27" customFormat="1" ht="14.65" customHeight="1" x14ac:dyDescent="0.15">
      <c r="A46" s="28"/>
      <c r="B46" s="55"/>
      <c r="C46" s="135" t="s">
        <v>121</v>
      </c>
      <c r="D46" s="29">
        <v>999</v>
      </c>
      <c r="E46" s="87" t="s">
        <v>114</v>
      </c>
      <c r="F46" s="29" t="s">
        <v>122</v>
      </c>
      <c r="G46" s="158">
        <v>122408</v>
      </c>
      <c r="H46" s="158">
        <v>122408</v>
      </c>
      <c r="I46" s="46">
        <f t="shared" si="1"/>
        <v>0</v>
      </c>
      <c r="J46" s="40">
        <f>G46-M46</f>
        <v>0</v>
      </c>
      <c r="K46" s="41">
        <f>J46/G4</f>
        <v>0</v>
      </c>
      <c r="M46" s="158">
        <v>122408</v>
      </c>
    </row>
    <row r="47" spans="1:13" s="27" customFormat="1" ht="14.65" customHeight="1" x14ac:dyDescent="0.15">
      <c r="A47" s="54" t="s">
        <v>40</v>
      </c>
      <c r="B47" s="55"/>
      <c r="C47" s="135" t="s">
        <v>123</v>
      </c>
      <c r="D47" s="29">
        <v>999</v>
      </c>
      <c r="E47" s="87" t="s">
        <v>114</v>
      </c>
      <c r="F47" s="29" t="s">
        <v>122</v>
      </c>
      <c r="G47" s="158">
        <v>274761</v>
      </c>
      <c r="H47" s="158">
        <v>274690</v>
      </c>
      <c r="I47" s="46">
        <f t="shared" si="1"/>
        <v>71</v>
      </c>
      <c r="J47" s="40">
        <f>G47-M47</f>
        <v>624</v>
      </c>
      <c r="K47" s="41">
        <f>J47/G4</f>
        <v>69.333333333333329</v>
      </c>
      <c r="M47" s="158">
        <v>274137</v>
      </c>
    </row>
    <row r="48" spans="1:13" s="27" customFormat="1" ht="13.5" customHeight="1" x14ac:dyDescent="0.15">
      <c r="A48" s="28"/>
      <c r="B48" s="55"/>
      <c r="C48" s="159" t="s">
        <v>124</v>
      </c>
      <c r="D48" s="29">
        <v>999</v>
      </c>
      <c r="E48" s="87" t="s">
        <v>114</v>
      </c>
      <c r="F48" s="29" t="s">
        <v>122</v>
      </c>
      <c r="G48" s="158"/>
      <c r="H48" s="158"/>
      <c r="I48" s="46">
        <f>SUM(I41:I45)</f>
        <v>9941</v>
      </c>
      <c r="J48" s="40">
        <f>SUM(J41:J45)</f>
        <v>87547</v>
      </c>
      <c r="K48" s="41">
        <f>J48/G4</f>
        <v>9727.4444444444453</v>
      </c>
      <c r="M48" s="158"/>
    </row>
    <row r="49" spans="1:13" s="27" customFormat="1" ht="14.25" customHeight="1" x14ac:dyDescent="0.15">
      <c r="A49" s="54" t="s">
        <v>40</v>
      </c>
      <c r="B49" s="55"/>
      <c r="C49" s="159" t="s">
        <v>125</v>
      </c>
      <c r="D49" s="29">
        <v>999</v>
      </c>
      <c r="E49" s="87" t="s">
        <v>114</v>
      </c>
      <c r="F49" s="29" t="s">
        <v>122</v>
      </c>
      <c r="G49" s="158"/>
      <c r="H49" s="158"/>
      <c r="I49" s="46">
        <f>SUM(I41:I45)+I35</f>
        <v>10847</v>
      </c>
      <c r="J49" s="40">
        <f>SUM(J41:J45)+J31</f>
        <v>95693</v>
      </c>
      <c r="K49" s="41">
        <f>J49/G4</f>
        <v>10632.555555555555</v>
      </c>
      <c r="M49" s="158"/>
    </row>
    <row r="50" spans="1:13" s="27" customFormat="1" ht="14.25" customHeight="1" x14ac:dyDescent="0.15">
      <c r="A50" s="28"/>
      <c r="B50" s="55"/>
      <c r="C50" s="160" t="s">
        <v>126</v>
      </c>
      <c r="D50" s="29">
        <v>999</v>
      </c>
      <c r="E50" s="87" t="s">
        <v>114</v>
      </c>
      <c r="F50" s="29" t="s">
        <v>122</v>
      </c>
      <c r="G50" s="158">
        <v>964878</v>
      </c>
      <c r="H50" s="158">
        <v>963541</v>
      </c>
      <c r="I50" s="46">
        <f>G50-H50</f>
        <v>1337</v>
      </c>
      <c r="J50" s="40">
        <f>G50-M50</f>
        <v>11967</v>
      </c>
      <c r="K50" s="140">
        <f>J50/G4</f>
        <v>1329.6666666666667</v>
      </c>
      <c r="M50" s="158">
        <v>952911</v>
      </c>
    </row>
    <row r="51" spans="1:13" s="27" customFormat="1" ht="14.65" customHeight="1" thickBot="1" x14ac:dyDescent="0.2">
      <c r="A51" s="54" t="s">
        <v>40</v>
      </c>
      <c r="B51" s="138"/>
      <c r="C51" s="10" t="s">
        <v>127</v>
      </c>
      <c r="D51" s="67" t="s">
        <v>113</v>
      </c>
      <c r="E51" s="161" t="s">
        <v>114</v>
      </c>
      <c r="F51" s="134" t="s">
        <v>128</v>
      </c>
      <c r="G51" s="162">
        <v>9881900</v>
      </c>
      <c r="H51" s="162">
        <v>9872620</v>
      </c>
      <c r="I51" s="39">
        <f>G51-H51</f>
        <v>9280</v>
      </c>
      <c r="J51" s="40">
        <f>G51-M51</f>
        <v>81544</v>
      </c>
      <c r="K51" s="60">
        <f>J51/G4</f>
        <v>9060.4444444444453</v>
      </c>
      <c r="M51" s="163">
        <v>9800356</v>
      </c>
    </row>
    <row r="52" spans="1:13" s="27" customFormat="1" ht="14.65" customHeight="1" thickBot="1" x14ac:dyDescent="0.2">
      <c r="A52" s="28"/>
      <c r="B52" s="220" t="s">
        <v>129</v>
      </c>
      <c r="C52" s="221"/>
      <c r="D52" s="164"/>
      <c r="E52" s="164"/>
      <c r="F52" s="164"/>
      <c r="G52" s="165" t="s">
        <v>40</v>
      </c>
      <c r="H52" s="165" t="s">
        <v>40</v>
      </c>
      <c r="I52" s="65">
        <f>I39+I49</f>
        <v>16225</v>
      </c>
      <c r="J52" s="65">
        <f>J39+J49</f>
        <v>142536</v>
      </c>
      <c r="K52" s="128">
        <f>J52/G4</f>
        <v>15837.333333333334</v>
      </c>
      <c r="M52" s="165" t="s">
        <v>40</v>
      </c>
    </row>
    <row r="53" spans="1:13" s="27" customFormat="1" ht="14.65" customHeight="1" thickBot="1" x14ac:dyDescent="0.2">
      <c r="A53" s="28"/>
      <c r="B53" s="220" t="s">
        <v>130</v>
      </c>
      <c r="C53" s="221"/>
      <c r="D53" s="164"/>
      <c r="E53" s="164"/>
      <c r="F53" s="164"/>
      <c r="G53" s="165"/>
      <c r="H53" s="165"/>
      <c r="I53" s="65">
        <f>I40+I51</f>
        <v>14511</v>
      </c>
      <c r="J53" s="65">
        <f>J40+J51</f>
        <v>127155</v>
      </c>
      <c r="K53" s="128">
        <f>J53/G4</f>
        <v>14128.333333333334</v>
      </c>
      <c r="M53" s="165"/>
    </row>
    <row r="54" spans="1:13" s="27" customFormat="1" ht="14.65" customHeight="1" x14ac:dyDescent="0.15">
      <c r="A54" s="130"/>
      <c r="B54" s="166" t="s">
        <v>131</v>
      </c>
      <c r="C54" s="167" t="s">
        <v>132</v>
      </c>
      <c r="D54" s="77" t="s">
        <v>133</v>
      </c>
      <c r="E54" s="168" t="s">
        <v>134</v>
      </c>
      <c r="F54" s="169" t="s">
        <v>135</v>
      </c>
      <c r="G54" s="33">
        <v>1409271</v>
      </c>
      <c r="H54" s="33">
        <v>1408880</v>
      </c>
      <c r="I54" s="33">
        <f>G54-H54</f>
        <v>391</v>
      </c>
      <c r="J54" s="40">
        <f>G54-M54</f>
        <v>2684</v>
      </c>
      <c r="K54" s="35">
        <f>J54/G4</f>
        <v>298.22222222222223</v>
      </c>
      <c r="M54" s="36">
        <v>1406587</v>
      </c>
    </row>
    <row r="55" spans="1:13" s="27" customFormat="1" ht="14.65" customHeight="1" x14ac:dyDescent="0.15">
      <c r="A55" s="55" t="s">
        <v>40</v>
      </c>
      <c r="B55" s="170" t="s">
        <v>136</v>
      </c>
      <c r="C55" s="29" t="s">
        <v>137</v>
      </c>
      <c r="D55" s="53" t="s">
        <v>133</v>
      </c>
      <c r="E55" s="87" t="s">
        <v>134</v>
      </c>
      <c r="F55" s="171" t="s">
        <v>138</v>
      </c>
      <c r="G55" s="39">
        <v>1978975</v>
      </c>
      <c r="H55" s="39">
        <v>1978529</v>
      </c>
      <c r="I55" s="39">
        <f>G55-H55</f>
        <v>446</v>
      </c>
      <c r="J55" s="40">
        <f>G55-M55</f>
        <v>4757</v>
      </c>
      <c r="K55" s="41">
        <f>J55/G4</f>
        <v>528.55555555555554</v>
      </c>
      <c r="M55" s="52">
        <v>1974218</v>
      </c>
    </row>
    <row r="56" spans="1:13" s="27" customFormat="1" ht="14.65" customHeight="1" thickBot="1" x14ac:dyDescent="0.2">
      <c r="A56" s="37"/>
      <c r="B56" s="172"/>
      <c r="C56" s="173" t="s">
        <v>57</v>
      </c>
      <c r="D56" s="48"/>
      <c r="E56" s="48"/>
      <c r="F56" s="48"/>
      <c r="G56" s="174"/>
      <c r="H56" s="174"/>
      <c r="I56" s="64">
        <f>SUM(I54:I55)</f>
        <v>837</v>
      </c>
      <c r="J56" s="59">
        <f>SUM(J54:J55)</f>
        <v>7441</v>
      </c>
      <c r="K56" s="140">
        <f>SUM(K54:K55)</f>
        <v>826.77777777777783</v>
      </c>
      <c r="M56" s="174"/>
    </row>
    <row r="57" spans="1:13" s="27" customFormat="1" ht="14.65" customHeight="1" x14ac:dyDescent="0.15">
      <c r="A57" s="55" t="s">
        <v>40</v>
      </c>
      <c r="B57" s="166" t="s">
        <v>139</v>
      </c>
      <c r="C57" s="167" t="s">
        <v>132</v>
      </c>
      <c r="D57" s="77" t="s">
        <v>133</v>
      </c>
      <c r="E57" s="175" t="s">
        <v>134</v>
      </c>
      <c r="F57" s="176" t="s">
        <v>140</v>
      </c>
      <c r="G57" s="33">
        <v>71886</v>
      </c>
      <c r="H57" s="33">
        <v>71573</v>
      </c>
      <c r="I57" s="33">
        <f>G57-H57</f>
        <v>313</v>
      </c>
      <c r="J57" s="81">
        <f>G57-M57</f>
        <v>4056</v>
      </c>
      <c r="K57" s="35">
        <f>J57/G4</f>
        <v>450.66666666666669</v>
      </c>
      <c r="M57" s="36">
        <v>67830</v>
      </c>
    </row>
    <row r="58" spans="1:13" s="27" customFormat="1" ht="14.65" customHeight="1" thickBot="1" x14ac:dyDescent="0.2">
      <c r="A58" s="55" t="s">
        <v>40</v>
      </c>
      <c r="B58" s="170"/>
      <c r="C58" s="29" t="s">
        <v>137</v>
      </c>
      <c r="D58" s="67" t="s">
        <v>133</v>
      </c>
      <c r="E58" s="161" t="s">
        <v>134</v>
      </c>
      <c r="F58" s="177" t="s">
        <v>141</v>
      </c>
      <c r="G58" s="38">
        <v>1092076</v>
      </c>
      <c r="H58" s="38">
        <v>1091870</v>
      </c>
      <c r="I58" s="38">
        <f>G58-H58</f>
        <v>206</v>
      </c>
      <c r="J58" s="40">
        <f>G58-M58</f>
        <v>3172</v>
      </c>
      <c r="K58" s="41">
        <f>J58/G4</f>
        <v>352.44444444444446</v>
      </c>
      <c r="M58" s="43">
        <v>1088904</v>
      </c>
    </row>
    <row r="59" spans="1:13" s="27" customFormat="1" ht="14.25" customHeight="1" thickBot="1" x14ac:dyDescent="0.2">
      <c r="A59" s="37" t="s">
        <v>142</v>
      </c>
      <c r="B59" s="172"/>
      <c r="C59" s="173" t="s">
        <v>57</v>
      </c>
      <c r="D59" s="83"/>
      <c r="E59" s="83"/>
      <c r="F59" s="83"/>
      <c r="G59" s="4" t="s">
        <v>143</v>
      </c>
      <c r="H59" s="4" t="s">
        <v>143</v>
      </c>
      <c r="I59" s="80">
        <f>SUM(I57:I58)</f>
        <v>519</v>
      </c>
      <c r="J59" s="59">
        <f>SUM(J57:J58)</f>
        <v>7228</v>
      </c>
      <c r="K59" s="140">
        <f>SUM(K57:K58)</f>
        <v>803.11111111111109</v>
      </c>
      <c r="M59" s="4" t="s">
        <v>143</v>
      </c>
    </row>
    <row r="60" spans="1:13" s="21" customFormat="1" ht="12.75" customHeight="1" x14ac:dyDescent="0.15">
      <c r="A60" s="178" t="s">
        <v>33</v>
      </c>
      <c r="B60" s="179" t="s">
        <v>144</v>
      </c>
      <c r="C60" s="180" t="s">
        <v>145</v>
      </c>
      <c r="D60" s="180"/>
      <c r="E60" s="180"/>
      <c r="F60" s="180"/>
      <c r="G60" s="181">
        <v>78339</v>
      </c>
      <c r="H60" s="181">
        <v>78263</v>
      </c>
      <c r="I60" s="81">
        <f>G60-H60</f>
        <v>76</v>
      </c>
      <c r="J60" s="81">
        <f>G60-M60</f>
        <v>684</v>
      </c>
      <c r="K60" s="82">
        <f>J60/G4</f>
        <v>76</v>
      </c>
      <c r="M60" s="181">
        <v>77655</v>
      </c>
    </row>
    <row r="61" spans="1:13" s="21" customFormat="1" ht="12.75" customHeight="1" x14ac:dyDescent="0.15">
      <c r="A61" s="182" t="s">
        <v>40</v>
      </c>
      <c r="B61" s="183" t="s">
        <v>146</v>
      </c>
      <c r="C61" s="184" t="s">
        <v>147</v>
      </c>
      <c r="D61" s="184"/>
      <c r="E61" s="184"/>
      <c r="F61" s="184"/>
      <c r="G61" s="185">
        <v>183368</v>
      </c>
      <c r="H61" s="185">
        <v>183193</v>
      </c>
      <c r="I61" s="80">
        <f>G61-H61</f>
        <v>175</v>
      </c>
      <c r="J61" s="40">
        <f>G61-M61</f>
        <v>1591</v>
      </c>
      <c r="K61" s="89">
        <f>J61/G4</f>
        <v>176.77777777777777</v>
      </c>
      <c r="M61" s="185">
        <v>181777</v>
      </c>
    </row>
    <row r="62" spans="1:13" s="21" customFormat="1" ht="12.75" customHeight="1" thickBot="1" x14ac:dyDescent="0.2">
      <c r="A62" s="182" t="s">
        <v>40</v>
      </c>
      <c r="B62" s="186"/>
      <c r="C62" s="187" t="s">
        <v>148</v>
      </c>
      <c r="D62" s="187"/>
      <c r="E62" s="187"/>
      <c r="F62" s="187"/>
      <c r="G62" s="150">
        <v>63585</v>
      </c>
      <c r="H62" s="150">
        <v>63585</v>
      </c>
      <c r="I62" s="80">
        <f>SUM(I60:I61)</f>
        <v>251</v>
      </c>
      <c r="J62" s="59">
        <f>SUM(J60:J61)</f>
        <v>2275</v>
      </c>
      <c r="K62" s="140">
        <f>SUM(K60:K61)</f>
        <v>252.77777777777777</v>
      </c>
      <c r="M62" s="150">
        <v>63585</v>
      </c>
    </row>
    <row r="63" spans="1:13" s="27" customFormat="1" ht="14.65" customHeight="1" thickBot="1" x14ac:dyDescent="0.2">
      <c r="A63" s="37"/>
      <c r="B63" s="220" t="s">
        <v>149</v>
      </c>
      <c r="C63" s="221"/>
      <c r="D63" s="188"/>
      <c r="E63" s="188"/>
      <c r="F63" s="188"/>
      <c r="G63" s="189"/>
      <c r="H63" s="189"/>
      <c r="I63" s="190">
        <f>SUM(I56+I59)</f>
        <v>1356</v>
      </c>
      <c r="J63" s="65">
        <f>SUM(J56,J59)</f>
        <v>14669</v>
      </c>
      <c r="K63" s="128">
        <f>J63/G4</f>
        <v>1629.8888888888889</v>
      </c>
      <c r="M63" s="189"/>
    </row>
    <row r="64" spans="1:13" s="196" customFormat="1" ht="14.25" customHeight="1" thickBot="1" x14ac:dyDescent="0.2">
      <c r="A64" s="191"/>
      <c r="B64" s="222" t="s">
        <v>150</v>
      </c>
      <c r="C64" s="223"/>
      <c r="D64" s="192"/>
      <c r="E64" s="192"/>
      <c r="F64" s="192"/>
      <c r="G64" s="193"/>
      <c r="H64" s="193"/>
      <c r="I64" s="193">
        <f>I39-I56</f>
        <v>4541</v>
      </c>
      <c r="J64" s="194"/>
      <c r="K64" s="195"/>
      <c r="M64" s="189"/>
    </row>
    <row r="65" spans="1:13" ht="14.25" customHeight="1" thickBot="1" x14ac:dyDescent="0.2">
      <c r="A65" s="54"/>
      <c r="B65" s="224" t="s">
        <v>151</v>
      </c>
      <c r="C65" s="225"/>
      <c r="D65" s="197"/>
      <c r="E65" s="197"/>
      <c r="F65" s="197"/>
      <c r="G65" s="198"/>
      <c r="H65" s="198"/>
      <c r="I65" s="199">
        <f>I62+I35-I67</f>
        <v>293</v>
      </c>
      <c r="J65" s="200"/>
      <c r="K65" s="201"/>
      <c r="M65" s="198"/>
    </row>
    <row r="66" spans="1:13" s="21" customFormat="1" ht="12.75" customHeight="1" thickBot="1" x14ac:dyDescent="0.2">
      <c r="A66" s="191"/>
      <c r="B66" s="226" t="s">
        <v>40</v>
      </c>
      <c r="C66" s="225"/>
      <c r="D66" s="202"/>
      <c r="E66" s="202"/>
      <c r="F66" s="202"/>
      <c r="G66" s="203"/>
      <c r="H66" s="203"/>
      <c r="I66" s="204">
        <f>I49-I59-I62-(I35-I67)</f>
        <v>10035</v>
      </c>
      <c r="J66" s="205"/>
      <c r="K66" s="206"/>
      <c r="M66" s="203"/>
    </row>
    <row r="67" spans="1:13" s="21" customFormat="1" ht="12.75" customHeight="1" thickBot="1" x14ac:dyDescent="0.2">
      <c r="A67" s="207"/>
      <c r="B67" s="227" t="s">
        <v>152</v>
      </c>
      <c r="C67" s="228"/>
      <c r="D67" s="208"/>
      <c r="E67" s="208"/>
      <c r="F67" s="208"/>
      <c r="G67" s="209">
        <v>717626</v>
      </c>
      <c r="H67" s="209">
        <v>716762</v>
      </c>
      <c r="I67" s="65">
        <f>G67-H67</f>
        <v>864</v>
      </c>
      <c r="J67" s="65">
        <f>G67-M67</f>
        <v>7727</v>
      </c>
      <c r="K67" s="128">
        <f>J67/G4</f>
        <v>858.55555555555554</v>
      </c>
      <c r="M67" s="209">
        <v>709899</v>
      </c>
    </row>
    <row r="68" spans="1:13" s="21" customFormat="1" ht="12.75" customHeight="1" x14ac:dyDescent="0.15">
      <c r="A68" s="196" t="s">
        <v>153</v>
      </c>
      <c r="E68" s="6"/>
      <c r="F68" s="6"/>
      <c r="I68" s="59"/>
      <c r="J68" s="210"/>
      <c r="M68" s="22"/>
    </row>
    <row r="69" spans="1:13" s="27" customFormat="1" ht="15" customHeight="1" x14ac:dyDescent="0.15">
      <c r="A69" s="6"/>
      <c r="B69" s="229" t="s">
        <v>40</v>
      </c>
      <c r="C69" s="229"/>
      <c r="D69" s="6"/>
      <c r="E69" s="6"/>
      <c r="F69" s="6"/>
      <c r="J69" s="211"/>
      <c r="K69" s="4" t="s">
        <v>40</v>
      </c>
      <c r="M69" s="5"/>
    </row>
    <row r="70" spans="1:13" s="27" customFormat="1" ht="13.5" customHeight="1" outlineLevel="1" x14ac:dyDescent="0.15">
      <c r="B70" s="211"/>
      <c r="C70" s="211"/>
      <c r="D70" s="211"/>
      <c r="E70" s="211"/>
      <c r="F70" s="211"/>
      <c r="G70" s="59"/>
      <c r="H70" s="59"/>
      <c r="I70" s="212"/>
      <c r="J70" s="59"/>
      <c r="K70" s="213"/>
      <c r="M70" s="214"/>
    </row>
    <row r="71" spans="1:13" s="27" customFormat="1" ht="13.5" customHeight="1" x14ac:dyDescent="0.15">
      <c r="E71" s="211"/>
      <c r="F71" s="211"/>
      <c r="G71" s="59"/>
      <c r="H71" s="59"/>
      <c r="I71" s="59"/>
      <c r="J71" s="59"/>
      <c r="K71" s="213"/>
      <c r="M71" s="214"/>
    </row>
    <row r="72" spans="1:13" s="27" customFormat="1" ht="13.5" customHeight="1" x14ac:dyDescent="0.15">
      <c r="E72" s="211"/>
      <c r="F72" s="211"/>
      <c r="G72" s="59"/>
      <c r="H72" s="59"/>
      <c r="I72" s="59"/>
      <c r="J72" s="59"/>
      <c r="K72" s="213"/>
      <c r="M72" s="214"/>
    </row>
    <row r="73" spans="1:13" s="27" customFormat="1" ht="13.5" customHeight="1" x14ac:dyDescent="0.15">
      <c r="E73" s="211"/>
      <c r="F73" s="211"/>
      <c r="G73" s="59"/>
      <c r="H73" s="59"/>
      <c r="I73" s="59"/>
      <c r="J73" s="59"/>
      <c r="K73" s="213"/>
      <c r="M73" s="214"/>
    </row>
    <row r="74" spans="1:13" s="27" customFormat="1" ht="13.5" customHeight="1" x14ac:dyDescent="0.15">
      <c r="B74" s="211"/>
      <c r="E74" s="211"/>
      <c r="F74" s="211"/>
      <c r="G74" s="59"/>
      <c r="H74" s="59"/>
      <c r="I74" s="59"/>
      <c r="J74" s="59"/>
      <c r="K74" s="213"/>
      <c r="M74" s="214"/>
    </row>
    <row r="75" spans="1:13" s="27" customFormat="1" ht="13.5" customHeight="1" x14ac:dyDescent="0.15">
      <c r="E75" s="211"/>
      <c r="F75" s="211"/>
      <c r="G75" s="59"/>
      <c r="H75" s="59"/>
      <c r="I75" s="59"/>
      <c r="J75" s="59"/>
      <c r="K75" s="213"/>
      <c r="M75" s="214"/>
    </row>
    <row r="76" spans="1:13" s="27" customFormat="1" ht="13.5" customHeight="1" x14ac:dyDescent="0.15">
      <c r="E76" s="211"/>
      <c r="F76" s="211"/>
      <c r="G76" s="59"/>
      <c r="H76" s="59"/>
      <c r="I76" s="59"/>
      <c r="J76" s="59"/>
      <c r="K76" s="213"/>
      <c r="M76" s="214"/>
    </row>
    <row r="77" spans="1:13" s="27" customFormat="1" ht="13.5" customHeight="1" x14ac:dyDescent="0.15">
      <c r="C77" s="4"/>
      <c r="D77" s="4"/>
      <c r="E77" s="83"/>
      <c r="F77" s="83"/>
      <c r="G77" s="59"/>
      <c r="H77" s="59"/>
      <c r="I77" s="59"/>
      <c r="J77" s="59"/>
      <c r="K77" s="213"/>
      <c r="M77" s="214"/>
    </row>
    <row r="78" spans="1:13" s="27" customFormat="1" ht="13.5" customHeight="1" x14ac:dyDescent="0.15">
      <c r="A78" s="211"/>
      <c r="E78" s="211"/>
      <c r="F78" s="211"/>
      <c r="G78" s="59"/>
      <c r="H78" s="59"/>
      <c r="I78" s="59"/>
      <c r="J78" s="59"/>
      <c r="K78" s="213"/>
      <c r="M78" s="214"/>
    </row>
    <row r="79" spans="1:13" s="27" customFormat="1" ht="13.5" customHeight="1" x14ac:dyDescent="0.15">
      <c r="A79" s="211"/>
      <c r="E79" s="211"/>
      <c r="F79" s="211"/>
      <c r="G79" s="59"/>
      <c r="H79" s="59"/>
      <c r="I79" s="59"/>
      <c r="J79" s="59"/>
      <c r="K79" s="213"/>
      <c r="M79" s="214"/>
    </row>
    <row r="80" spans="1:13" s="27" customFormat="1" ht="13.5" customHeight="1" x14ac:dyDescent="0.15">
      <c r="A80" s="211"/>
      <c r="E80" s="211"/>
      <c r="F80" s="211"/>
      <c r="G80" s="59"/>
      <c r="H80" s="59"/>
      <c r="I80" s="59"/>
      <c r="J80" s="59"/>
      <c r="K80" s="213"/>
      <c r="M80" s="214"/>
    </row>
    <row r="81" spans="1:13" s="27" customFormat="1" ht="13.5" customHeight="1" x14ac:dyDescent="0.15">
      <c r="A81" s="211"/>
      <c r="B81" s="211"/>
      <c r="C81" s="4"/>
      <c r="D81" s="4"/>
      <c r="E81" s="83"/>
      <c r="F81" s="83"/>
      <c r="G81" s="59"/>
      <c r="H81" s="59"/>
      <c r="I81" s="59"/>
      <c r="J81" s="59"/>
      <c r="K81" s="213"/>
      <c r="M81" s="214"/>
    </row>
    <row r="82" spans="1:13" s="27" customFormat="1" ht="13.5" customHeight="1" x14ac:dyDescent="0.15">
      <c r="A82" s="211"/>
      <c r="E82" s="211"/>
      <c r="F82" s="211"/>
      <c r="G82" s="59"/>
      <c r="H82" s="59"/>
      <c r="I82" s="59"/>
      <c r="J82" s="59"/>
      <c r="K82" s="213"/>
      <c r="M82" s="214"/>
    </row>
    <row r="83" spans="1:13" s="27" customFormat="1" ht="13.5" customHeight="1" x14ac:dyDescent="0.15">
      <c r="E83" s="211"/>
      <c r="F83" s="211"/>
      <c r="G83" s="59"/>
      <c r="H83" s="59"/>
      <c r="I83" s="59"/>
      <c r="J83" s="59"/>
      <c r="K83" s="213"/>
      <c r="M83" s="214"/>
    </row>
    <row r="84" spans="1:13" s="27" customFormat="1" ht="13.5" customHeight="1" x14ac:dyDescent="0.15">
      <c r="E84" s="211"/>
      <c r="F84" s="211"/>
      <c r="G84" s="59"/>
      <c r="H84" s="59"/>
      <c r="I84" s="59"/>
      <c r="J84" s="59"/>
      <c r="K84" s="213"/>
      <c r="M84" s="214"/>
    </row>
    <row r="85" spans="1:13" s="27" customFormat="1" ht="13.5" customHeight="1" x14ac:dyDescent="0.15">
      <c r="E85" s="211"/>
      <c r="F85" s="211"/>
      <c r="G85" s="59"/>
      <c r="H85" s="59"/>
      <c r="I85" s="59"/>
      <c r="J85" s="59"/>
      <c r="K85" s="213"/>
      <c r="M85" s="214"/>
    </row>
    <row r="86" spans="1:13" s="27" customFormat="1" ht="13.5" customHeight="1" x14ac:dyDescent="0.15">
      <c r="B86" s="211"/>
      <c r="E86" s="211"/>
      <c r="F86" s="211"/>
      <c r="G86" s="59"/>
      <c r="H86" s="59"/>
      <c r="I86" s="59"/>
      <c r="J86" s="59"/>
      <c r="K86" s="213"/>
      <c r="M86" s="214"/>
    </row>
    <row r="87" spans="1:13" s="27" customFormat="1" ht="13.5" customHeight="1" x14ac:dyDescent="0.15">
      <c r="E87" s="211"/>
      <c r="F87" s="211"/>
      <c r="G87" s="59"/>
      <c r="H87" s="59"/>
      <c r="I87" s="59"/>
      <c r="J87" s="59"/>
      <c r="K87" s="213"/>
      <c r="M87" s="214"/>
    </row>
    <row r="88" spans="1:13" s="27" customFormat="1" ht="13.5" customHeight="1" x14ac:dyDescent="0.15">
      <c r="C88" s="4"/>
      <c r="D88" s="4"/>
      <c r="E88" s="83"/>
      <c r="F88" s="83"/>
      <c r="G88" s="59"/>
      <c r="H88" s="59"/>
      <c r="I88" s="59"/>
      <c r="J88" s="59"/>
      <c r="K88" s="213"/>
      <c r="M88" s="214"/>
    </row>
    <row r="89" spans="1:13" s="27" customFormat="1" ht="13.5" customHeight="1" x14ac:dyDescent="0.15">
      <c r="E89" s="211"/>
      <c r="F89" s="211"/>
      <c r="G89" s="59"/>
      <c r="H89" s="59"/>
      <c r="I89" s="59"/>
      <c r="J89" s="59"/>
      <c r="K89" s="213"/>
      <c r="M89" s="214"/>
    </row>
    <row r="90" spans="1:13" s="27" customFormat="1" ht="13.5" customHeight="1" x14ac:dyDescent="0.15">
      <c r="E90" s="211"/>
      <c r="F90" s="211"/>
      <c r="G90" s="59"/>
      <c r="H90" s="59"/>
      <c r="I90" s="59"/>
      <c r="J90" s="59"/>
      <c r="K90" s="213"/>
      <c r="M90" s="214"/>
    </row>
    <row r="91" spans="1:13" s="27" customFormat="1" ht="13.5" customHeight="1" x14ac:dyDescent="0.15">
      <c r="B91" s="217"/>
      <c r="C91" s="217"/>
      <c r="D91" s="211"/>
      <c r="E91" s="211"/>
      <c r="F91" s="211"/>
      <c r="G91" s="59"/>
      <c r="H91" s="59"/>
      <c r="I91" s="59"/>
      <c r="J91" s="59"/>
      <c r="K91" s="213"/>
      <c r="M91" s="214"/>
    </row>
    <row r="92" spans="1:13" s="27" customFormat="1" ht="13.5" customHeight="1" x14ac:dyDescent="0.15">
      <c r="B92" s="217"/>
      <c r="C92" s="217"/>
      <c r="D92" s="211"/>
      <c r="E92" s="211"/>
      <c r="F92" s="211"/>
      <c r="G92" s="59"/>
      <c r="H92" s="59"/>
      <c r="I92" s="59"/>
      <c r="J92" s="59"/>
      <c r="K92" s="213"/>
      <c r="M92" s="214"/>
    </row>
    <row r="93" spans="1:13" s="27" customFormat="1" ht="13.5" customHeight="1" x14ac:dyDescent="0.15">
      <c r="C93" s="211"/>
      <c r="D93" s="211"/>
      <c r="E93" s="211"/>
      <c r="F93" s="211"/>
      <c r="G93" s="59"/>
      <c r="H93" s="59"/>
      <c r="I93" s="59"/>
      <c r="J93" s="59"/>
      <c r="K93" s="213"/>
      <c r="M93" s="214"/>
    </row>
    <row r="94" spans="1:13" s="27" customFormat="1" ht="13.5" customHeight="1" x14ac:dyDescent="0.15">
      <c r="A94" s="211"/>
      <c r="B94" s="211"/>
      <c r="C94" s="211"/>
      <c r="D94" s="211"/>
      <c r="E94" s="211"/>
      <c r="F94" s="211"/>
      <c r="G94" s="59"/>
      <c r="H94" s="59"/>
      <c r="I94" s="59"/>
      <c r="J94" s="59"/>
      <c r="K94" s="213"/>
      <c r="M94" s="214"/>
    </row>
    <row r="95" spans="1:13" s="27" customFormat="1" ht="13.5" customHeight="1" x14ac:dyDescent="0.15">
      <c r="A95" s="211"/>
      <c r="C95" s="211"/>
      <c r="D95" s="211"/>
      <c r="E95" s="211"/>
      <c r="F95" s="211"/>
      <c r="G95" s="59"/>
      <c r="H95" s="59"/>
      <c r="I95" s="59"/>
      <c r="J95" s="59"/>
      <c r="K95" s="213"/>
      <c r="M95" s="214"/>
    </row>
    <row r="96" spans="1:13" s="27" customFormat="1" ht="13.5" customHeight="1" x14ac:dyDescent="0.15">
      <c r="A96" s="211"/>
      <c r="C96" s="211"/>
      <c r="D96" s="211"/>
      <c r="E96" s="211"/>
      <c r="F96" s="211"/>
      <c r="G96" s="59"/>
      <c r="H96" s="59"/>
      <c r="I96" s="59"/>
      <c r="J96" s="59"/>
      <c r="K96" s="213"/>
      <c r="M96" s="214"/>
    </row>
    <row r="97" spans="1:13" s="27" customFormat="1" ht="13.5" customHeight="1" x14ac:dyDescent="0.15">
      <c r="A97" s="211"/>
      <c r="B97" s="211"/>
      <c r="C97" s="211"/>
      <c r="D97" s="211"/>
      <c r="E97" s="211"/>
      <c r="F97" s="211"/>
      <c r="G97" s="59"/>
      <c r="H97" s="59"/>
      <c r="I97" s="59"/>
      <c r="J97" s="59"/>
      <c r="K97" s="213"/>
      <c r="M97" s="214"/>
    </row>
    <row r="98" spans="1:13" s="27" customFormat="1" ht="13.5" customHeight="1" x14ac:dyDescent="0.15">
      <c r="C98" s="211"/>
      <c r="D98" s="211"/>
      <c r="E98" s="211"/>
      <c r="F98" s="211"/>
      <c r="G98" s="59"/>
      <c r="H98" s="59"/>
      <c r="I98" s="59"/>
      <c r="J98" s="59"/>
      <c r="K98" s="213"/>
      <c r="M98" s="214"/>
    </row>
    <row r="99" spans="1:13" s="27" customFormat="1" ht="13.5" customHeight="1" x14ac:dyDescent="0.15">
      <c r="B99" s="217"/>
      <c r="C99" s="217"/>
      <c r="D99" s="211"/>
      <c r="E99" s="211"/>
      <c r="F99" s="211"/>
      <c r="G99" s="59"/>
      <c r="H99" s="59"/>
      <c r="I99" s="59"/>
      <c r="J99" s="59"/>
      <c r="K99" s="213"/>
      <c r="M99" s="5"/>
    </row>
    <row r="100" spans="1:13" s="27" customFormat="1" ht="13.5" customHeight="1" x14ac:dyDescent="0.15">
      <c r="E100" s="211"/>
      <c r="F100" s="211"/>
      <c r="K100" s="4"/>
      <c r="M100" s="5"/>
    </row>
  </sheetData>
  <mergeCells count="23">
    <mergeCell ref="P18:P21"/>
    <mergeCell ref="B22:C22"/>
    <mergeCell ref="B28:C28"/>
    <mergeCell ref="B5:C5"/>
    <mergeCell ref="B16:C16"/>
    <mergeCell ref="O18:O21"/>
    <mergeCell ref="B23:C23"/>
    <mergeCell ref="B24:C24"/>
    <mergeCell ref="B25:C25"/>
    <mergeCell ref="B26:C26"/>
    <mergeCell ref="B27:C27"/>
    <mergeCell ref="B99:C99"/>
    <mergeCell ref="B29:C29"/>
    <mergeCell ref="B52:C52"/>
    <mergeCell ref="B53:C53"/>
    <mergeCell ref="B63:C63"/>
    <mergeCell ref="B64:C64"/>
    <mergeCell ref="B65:C65"/>
    <mergeCell ref="B66:C66"/>
    <mergeCell ref="B67:C67"/>
    <mergeCell ref="B69:C69"/>
    <mergeCell ref="B91:C91"/>
    <mergeCell ref="B92:C92"/>
  </mergeCells>
  <phoneticPr fontId="2" type="noConversion"/>
  <printOptions horizontalCentered="1"/>
  <pageMargins left="0.19685039370078741" right="0.19685039370078741" top="1.1811023622047245" bottom="0" header="0" footer="0"/>
  <pageSetup paperSize="9" scale="7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용.폐수(5월9일)</vt:lpstr>
      <vt:lpstr>'용.폐수(5월9일)'!Print_Area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KWON</dc:creator>
  <cp:lastModifiedBy>KBSYS</cp:lastModifiedBy>
  <dcterms:created xsi:type="dcterms:W3CDTF">2020-07-21T05:40:03Z</dcterms:created>
  <dcterms:modified xsi:type="dcterms:W3CDTF">2020-09-02T11:06:40Z</dcterms:modified>
</cp:coreProperties>
</file>