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syd\OneDrive\Documents\"/>
    </mc:Choice>
  </mc:AlternateContent>
  <xr:revisionPtr revIDLastSave="0" documentId="8_{1380F274-6ACA-4E6A-BF17-741AFB537AE9}" xr6:coauthVersionLast="36" xr6:coauthVersionMax="36" xr10:uidLastSave="{00000000-0000-0000-0000-000000000000}"/>
  <bookViews>
    <workbookView xWindow="0" yWindow="0" windowWidth="21570" windowHeight="7920" xr2:uid="{D51B784A-0249-4DE5-AA48-F7377CC3F63E}"/>
  </bookViews>
  <sheets>
    <sheet name="Prior to controls " sheetId="4" r:id="rId1"/>
    <sheet name="treeCalc_2" sheetId="5" state="hidden" r:id="rId2"/>
    <sheet name="After Controls" sheetId="1" r:id="rId3"/>
    <sheet name="treeCalc_1" sheetId="2" state="hidden" r:id="rId4"/>
  </sheets>
  <definedNames>
    <definedName name="treeList" hidden="1">"11000000000000000000000000000000000000000000000000000000000000000000000000000000000000000000000000000000000000000000000000000000000000000000000000000000000000000000000000000000000000000000000000000000"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9" i="1" l="1"/>
  <c r="K39" i="2"/>
  <c r="J39" i="2"/>
  <c r="K38" i="2"/>
  <c r="J38" i="2"/>
  <c r="K26" i="2"/>
  <c r="J26" i="2"/>
  <c r="O26" i="2"/>
  <c r="K37" i="2"/>
  <c r="J37" i="2"/>
  <c r="K36" i="2"/>
  <c r="J36" i="2"/>
  <c r="K24" i="2"/>
  <c r="J24" i="2"/>
  <c r="O24" i="2"/>
  <c r="K35" i="2"/>
  <c r="J35" i="2"/>
  <c r="K34" i="2"/>
  <c r="J34" i="2"/>
  <c r="K30" i="2"/>
  <c r="J30" i="2"/>
  <c r="O30" i="2"/>
  <c r="K33" i="2"/>
  <c r="J33" i="2"/>
  <c r="K32" i="2"/>
  <c r="J32" i="2"/>
  <c r="K28" i="2"/>
  <c r="J28" i="2"/>
  <c r="O28" i="2"/>
  <c r="K31" i="2"/>
  <c r="J31" i="2"/>
  <c r="K21" i="2"/>
  <c r="J21" i="2"/>
  <c r="O21" i="2"/>
  <c r="K29" i="2"/>
  <c r="J29" i="2"/>
  <c r="K20" i="2"/>
  <c r="J20" i="2"/>
  <c r="O20" i="2"/>
  <c r="K27" i="2"/>
  <c r="J27" i="2"/>
  <c r="K23" i="2"/>
  <c r="J23" i="2"/>
  <c r="O23" i="2"/>
  <c r="K25" i="2"/>
  <c r="J25" i="2"/>
  <c r="K22" i="2"/>
  <c r="J22" i="2"/>
  <c r="O22" i="2"/>
  <c r="K16" i="2"/>
  <c r="J16" i="2"/>
  <c r="O16" i="2"/>
  <c r="K18" i="2"/>
  <c r="J18" i="2"/>
  <c r="O18" i="2"/>
  <c r="K19" i="5"/>
  <c r="J19" i="5"/>
  <c r="K18" i="5"/>
  <c r="J18" i="5"/>
  <c r="K17" i="5"/>
  <c r="J17" i="5"/>
  <c r="K16" i="5"/>
  <c r="J16" i="5"/>
  <c r="O15" i="5"/>
  <c r="K15" i="5"/>
  <c r="J15" i="5"/>
  <c r="K14" i="5"/>
  <c r="J14" i="5"/>
  <c r="O13" i="5"/>
  <c r="K13" i="5"/>
  <c r="J13" i="5"/>
  <c r="O12" i="5"/>
  <c r="K12" i="5"/>
  <c r="J12" i="5"/>
  <c r="O11" i="5"/>
  <c r="K11" i="5"/>
  <c r="J11" i="5"/>
  <c r="B11" i="5"/>
  <c r="B2" i="5"/>
  <c r="K17" i="2"/>
  <c r="J17" i="2"/>
  <c r="K13" i="2"/>
  <c r="J13" i="2"/>
  <c r="O13" i="2"/>
  <c r="K14" i="2"/>
  <c r="J14" i="2"/>
  <c r="K19" i="2"/>
  <c r="J19" i="2"/>
  <c r="K15" i="2"/>
  <c r="J15" i="2"/>
  <c r="O15" i="2"/>
  <c r="K12" i="2"/>
  <c r="J12" i="2"/>
  <c r="O12" i="2"/>
  <c r="K11" i="2"/>
  <c r="J11" i="2"/>
  <c r="O11" i="2"/>
  <c r="B11" i="2"/>
  <c r="B2" i="2"/>
  <c r="F2" i="2"/>
  <c r="G58" i="1"/>
  <c r="G54" i="1"/>
  <c r="G59" i="1"/>
  <c r="G55" i="1"/>
  <c r="F57" i="1"/>
  <c r="G46" i="1"/>
  <c r="G42" i="1"/>
  <c r="F45" i="1"/>
  <c r="G43" i="1"/>
  <c r="G47" i="1"/>
  <c r="H30" i="1"/>
  <c r="H26" i="1"/>
  <c r="H27" i="1"/>
  <c r="H31" i="1"/>
  <c r="G29" i="1"/>
  <c r="H15" i="1"/>
  <c r="H14" i="1"/>
  <c r="G17" i="1"/>
  <c r="H19" i="1"/>
  <c r="H18" i="1"/>
  <c r="G34" i="1"/>
  <c r="G35" i="1"/>
  <c r="F33" i="1"/>
  <c r="G22" i="1"/>
  <c r="G23" i="1"/>
  <c r="F21" i="1"/>
  <c r="E61" i="1"/>
  <c r="F63" i="1"/>
  <c r="F62" i="1"/>
  <c r="E49" i="1"/>
  <c r="F51" i="1"/>
  <c r="F50" i="1"/>
  <c r="D53" i="1"/>
  <c r="E25" i="1"/>
  <c r="F2" i="5"/>
  <c r="B21" i="4"/>
  <c r="C25" i="4"/>
  <c r="E19" i="4"/>
  <c r="E14" i="4"/>
  <c r="D10" i="4"/>
  <c r="D23" i="4"/>
  <c r="E18" i="4"/>
  <c r="C13" i="4"/>
  <c r="D26" i="4"/>
  <c r="D27" i="4"/>
  <c r="D22" i="4"/>
  <c r="D17" i="4"/>
  <c r="D11" i="4"/>
  <c r="E15" i="4"/>
  <c r="D67" i="1"/>
  <c r="C65" i="1"/>
  <c r="D66" i="1"/>
  <c r="E39" i="1"/>
  <c r="D37" i="1"/>
  <c r="E38" i="1"/>
  <c r="C13" i="1"/>
  <c r="B41" i="1"/>
  <c r="D10" i="1"/>
  <c r="D11" i="1"/>
  <c r="A26" i="2" l="1"/>
  <c r="A38" i="2"/>
  <c r="A39" i="2"/>
  <c r="A37" i="2"/>
  <c r="A36" i="2"/>
  <c r="A24" i="2"/>
  <c r="A30" i="2"/>
  <c r="A35" i="2"/>
  <c r="A34" i="2"/>
  <c r="A33" i="2"/>
  <c r="A32" i="2"/>
  <c r="A21" i="2"/>
  <c r="A31" i="2"/>
  <c r="A20" i="2"/>
  <c r="A28" i="2"/>
  <c r="A29" i="2"/>
  <c r="A27" i="2"/>
  <c r="A25" i="2"/>
  <c r="A16" i="2"/>
  <c r="A22" i="2"/>
  <c r="A23" i="2"/>
  <c r="A18" i="5"/>
  <c r="A14" i="5"/>
  <c r="A15" i="5"/>
  <c r="G29" i="4"/>
  <c r="A17" i="5"/>
  <c r="A12" i="5"/>
  <c r="A16" i="5"/>
  <c r="A19" i="5"/>
  <c r="A13" i="5"/>
  <c r="A11" i="5"/>
  <c r="A13" i="2"/>
  <c r="A17" i="2"/>
  <c r="A15" i="2"/>
  <c r="A18" i="2"/>
  <c r="A19" i="2"/>
  <c r="A14" i="2"/>
  <c r="A12" i="2"/>
  <c r="A11" i="2"/>
</calcChain>
</file>

<file path=xl/sharedStrings.xml><?xml version="1.0" encoding="utf-8"?>
<sst xmlns="http://schemas.openxmlformats.org/spreadsheetml/2006/main" count="290" uniqueCount="91">
  <si>
    <t>28CDA895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</si>
  <si>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</si>
  <si>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</si>
  <si>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</si>
  <si>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</si>
  <si>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</si>
  <si>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</si>
  <si>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</si>
  <si>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</si>
  <si>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</si>
  <si>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</si>
  <si>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</si>
  <si>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</si>
  <si>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</si>
  <si>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</si>
  <si>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</si>
  <si>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</si>
  <si>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</si>
  <si>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</si>
  <si>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</si>
  <si>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</si>
  <si>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</si>
  <si>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</si>
  <si>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</si>
  <si>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</si>
  <si>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</si>
  <si>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</si>
  <si>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</si>
  <si>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</si>
  <si>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</si>
  <si>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</si>
  <si>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</si>
  <si>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</si>
  <si>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</si>
  <si>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</si>
  <si>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</si>
  <si>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</si>
  <si>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</si>
  <si>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7.6.1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</si>
  <si>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</si>
  <si>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</si>
  <si>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</si>
  <si>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</si>
  <si>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</si>
  <si>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</si>
  <si>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</si>
  <si>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Internet Outage</t>
  </si>
  <si>
    <t>Chance</t>
  </si>
  <si>
    <t>1,0,0,2,2,3,0,0,0</t>
  </si>
  <si>
    <t>Primary Circuit Down</t>
  </si>
  <si>
    <t>Primary Circuit Up</t>
  </si>
  <si>
    <t>4,0,0,0,2,0,0</t>
  </si>
  <si>
    <t>1,0,0,2,4,5,1,0,0</t>
  </si>
  <si>
    <t>Secondary Circuit Down</t>
  </si>
  <si>
    <t>Secondary Circuit Up</t>
  </si>
  <si>
    <t>1,0,0,2,8,9,2,0,0</t>
  </si>
  <si>
    <t>4,0,0,0,5,0,0</t>
  </si>
  <si>
    <t>Router Unavailable</t>
  </si>
  <si>
    <t>Router Available</t>
  </si>
  <si>
    <t>1,0,0,2,6,7,1,0,0</t>
  </si>
  <si>
    <t>4,0,0,0,3,0,0</t>
  </si>
  <si>
    <t>Failure</t>
  </si>
  <si>
    <t>0,2,1,0,0,Exponential, 0,0,-1,0,-1,-1,.0001</t>
  </si>
  <si>
    <t>15938D65</t>
  </si>
  <si>
    <t>Internet Outage (2)</t>
  </si>
  <si>
    <t>1,0,0,2,10,11,5,0,0</t>
  </si>
  <si>
    <t>Power Outage</t>
  </si>
  <si>
    <t>Systems Failure</t>
  </si>
  <si>
    <t>1,0,0,2,12,13,3,0,0</t>
  </si>
  <si>
    <t>4,0,0,0,12,0,0</t>
  </si>
  <si>
    <t>1,0,0,2,14,15,6,0,0</t>
  </si>
  <si>
    <t>UPS Fails</t>
  </si>
  <si>
    <t>UPS Works</t>
  </si>
  <si>
    <t>4,0,0,0,13,0,0</t>
  </si>
  <si>
    <t>1,0,0,2,16,17,6,0,0</t>
  </si>
  <si>
    <t>H.A. Fails</t>
  </si>
  <si>
    <t>H.A. Works</t>
  </si>
  <si>
    <t>1,0,0,2,18,19,8,0,0</t>
  </si>
  <si>
    <t>4,0,0,0,10,0,0</t>
  </si>
  <si>
    <t>1,0,0,2,20,21,8,0,0</t>
  </si>
  <si>
    <t>4,0,0,0,11,0,0</t>
  </si>
  <si>
    <t>4,0,0,0,18,0,0</t>
  </si>
  <si>
    <t>1,0,0,2,22,23,10,0,0</t>
  </si>
  <si>
    <t>Monitoring Fails</t>
  </si>
  <si>
    <t>Monitoring Alerts Teams</t>
  </si>
  <si>
    <t>1,0,0,2,24,25,11,0,0</t>
  </si>
  <si>
    <t>4,0,0,0,20,0,0</t>
  </si>
  <si>
    <t>1,0,0,2,26,27,12,0,0</t>
  </si>
  <si>
    <t>4,0,0,0,14,0,0</t>
  </si>
  <si>
    <t>1,0,0,2,28,29,13,0,0</t>
  </si>
  <si>
    <t>4,0,0,0,16,0,0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</si>
</sst>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.00001]0.0###%;[=0]0.0%;0.00E+00"/>
    <numFmt numFmtId="166" formatCode="0.000000%"/>
  </numFmts>
  <fonts count="5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242697</xdr:colOff>
      <xdr:row>25</xdr:row>
      <xdr:rowOff>185420</xdr:rowOff>
    </xdr:from>
    <xdr:to>
      <xdr:col>3</xdr:col>
      <xdr:colOff>127</xdr:colOff>
      <xdr:row>25</xdr:row>
      <xdr:rowOff>185420</xdr:rowOff>
    </xdr:to>
    <xdr:cxnSp macro="_xll.PtreeEvent_ObjectClick">
      <xdr:nvCxnSpPr>
        <xdr:cNvPr id="2" name="PTObj_DBranchHLine_2_7">
          <a:extLst>
            <a:ext uri="{FF2B5EF4-FFF2-40B4-BE49-F238E27FC236}">
              <a16:creationId xmlns:a16="http://schemas.microsoft.com/office/drawing/2014/main" id="{4CC38414-9B3E-4727-A558-2B8846CC2900}"/>
            </a:ext>
          </a:extLst>
        </xdr:cNvPr>
        <xdr:cNvCxnSpPr/>
      </xdr:nvCxnSpPr>
      <xdr:spPr>
        <a:xfrm>
          <a:off x="3395472" y="4947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23</xdr:row>
      <xdr:rowOff>180340</xdr:rowOff>
    </xdr:from>
    <xdr:to>
      <xdr:col>2</xdr:col>
      <xdr:colOff>242697</xdr:colOff>
      <xdr:row>25</xdr:row>
      <xdr:rowOff>185420</xdr:rowOff>
    </xdr:to>
    <xdr:cxnSp macro="_xll.PtreeEvent_ObjectClick">
      <xdr:nvCxnSpPr>
        <xdr:cNvPr id="3" name="PTObj_DBranchDLine_2_7">
          <a:extLst>
            <a:ext uri="{FF2B5EF4-FFF2-40B4-BE49-F238E27FC236}">
              <a16:creationId xmlns:a16="http://schemas.microsoft.com/office/drawing/2014/main" id="{AED21E9C-B9C5-4994-8C53-FC15E19CCB96}"/>
            </a:ext>
          </a:extLst>
        </xdr:cNvPr>
        <xdr:cNvCxnSpPr/>
      </xdr:nvCxnSpPr>
      <xdr:spPr>
        <a:xfrm>
          <a:off x="3243072" y="456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21</xdr:row>
      <xdr:rowOff>185420</xdr:rowOff>
    </xdr:from>
    <xdr:to>
      <xdr:col>3</xdr:col>
      <xdr:colOff>127</xdr:colOff>
      <xdr:row>21</xdr:row>
      <xdr:rowOff>185420</xdr:rowOff>
    </xdr:to>
    <xdr:cxnSp macro="_xll.PtreeEvent_ObjectClick">
      <xdr:nvCxnSpPr>
        <xdr:cNvPr id="4" name="PTObj_DBranchHLine_2_6">
          <a:extLst>
            <a:ext uri="{FF2B5EF4-FFF2-40B4-BE49-F238E27FC236}">
              <a16:creationId xmlns:a16="http://schemas.microsoft.com/office/drawing/2014/main" id="{0C67D283-20CB-4891-9531-BAE0C416CAF4}"/>
            </a:ext>
          </a:extLst>
        </xdr:cNvPr>
        <xdr:cNvCxnSpPr/>
      </xdr:nvCxnSpPr>
      <xdr:spPr>
        <a:xfrm>
          <a:off x="3395472" y="4185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21</xdr:row>
      <xdr:rowOff>185420</xdr:rowOff>
    </xdr:from>
    <xdr:to>
      <xdr:col>2</xdr:col>
      <xdr:colOff>242697</xdr:colOff>
      <xdr:row>23</xdr:row>
      <xdr:rowOff>180340</xdr:rowOff>
    </xdr:to>
    <xdr:cxnSp macro="_xll.PtreeEvent_ObjectClick">
      <xdr:nvCxnSpPr>
        <xdr:cNvPr id="5" name="PTObj_DBranchDLine_2_6">
          <a:extLst>
            <a:ext uri="{FF2B5EF4-FFF2-40B4-BE49-F238E27FC236}">
              <a16:creationId xmlns:a16="http://schemas.microsoft.com/office/drawing/2014/main" id="{EDFE387C-63D0-4991-906B-7AD48B7EE13F}"/>
            </a:ext>
          </a:extLst>
        </xdr:cNvPr>
        <xdr:cNvCxnSpPr/>
      </xdr:nvCxnSpPr>
      <xdr:spPr>
        <a:xfrm flipV="1">
          <a:off x="3243072" y="418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23</xdr:row>
      <xdr:rowOff>185420</xdr:rowOff>
    </xdr:from>
    <xdr:to>
      <xdr:col>2</xdr:col>
      <xdr:colOff>127</xdr:colOff>
      <xdr:row>23</xdr:row>
      <xdr:rowOff>185420</xdr:rowOff>
    </xdr:to>
    <xdr:cxnSp macro="_xll.PtreeEvent_ObjectClick">
      <xdr:nvCxnSpPr>
        <xdr:cNvPr id="6" name="PTObj_DBranchHLine_2_3">
          <a:extLst>
            <a:ext uri="{FF2B5EF4-FFF2-40B4-BE49-F238E27FC236}">
              <a16:creationId xmlns:a16="http://schemas.microsoft.com/office/drawing/2014/main" id="{F29741BD-D930-4BB4-BD01-EA07395693D9}"/>
            </a:ext>
          </a:extLst>
        </xdr:cNvPr>
        <xdr:cNvCxnSpPr/>
      </xdr:nvCxnSpPr>
      <xdr:spPr>
        <a:xfrm>
          <a:off x="1614297" y="4566920"/>
          <a:ext cx="1538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19</xdr:row>
      <xdr:rowOff>180340</xdr:rowOff>
    </xdr:from>
    <xdr:to>
      <xdr:col>1</xdr:col>
      <xdr:colOff>242697</xdr:colOff>
      <xdr:row>23</xdr:row>
      <xdr:rowOff>185420</xdr:rowOff>
    </xdr:to>
    <xdr:cxnSp macro="_xll.PtreeEvent_ObjectClick">
      <xdr:nvCxnSpPr>
        <xdr:cNvPr id="7" name="PTObj_DBranchDLine_2_3">
          <a:extLst>
            <a:ext uri="{FF2B5EF4-FFF2-40B4-BE49-F238E27FC236}">
              <a16:creationId xmlns:a16="http://schemas.microsoft.com/office/drawing/2014/main" id="{EA5515F6-8CB8-4F0B-9D53-EC812D6C43AA}"/>
            </a:ext>
          </a:extLst>
        </xdr:cNvPr>
        <xdr:cNvCxnSpPr/>
      </xdr:nvCxnSpPr>
      <xdr:spPr>
        <a:xfrm>
          <a:off x="1461897" y="3799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9</xdr:row>
      <xdr:rowOff>185420</xdr:rowOff>
    </xdr:from>
    <xdr:to>
      <xdr:col>3</xdr:col>
      <xdr:colOff>127</xdr:colOff>
      <xdr:row>9</xdr:row>
      <xdr:rowOff>185420</xdr:rowOff>
    </xdr:to>
    <xdr:cxnSp macro="_xll.PtreeEvent_ObjectClick">
      <xdr:nvCxnSpPr>
        <xdr:cNvPr id="8" name="PTObj_DBranchHLine_2_4">
          <a:extLst>
            <a:ext uri="{FF2B5EF4-FFF2-40B4-BE49-F238E27FC236}">
              <a16:creationId xmlns:a16="http://schemas.microsoft.com/office/drawing/2014/main" id="{C809592A-6A01-4F31-A619-B17EDEFF1E59}"/>
            </a:ext>
          </a:extLst>
        </xdr:cNvPr>
        <xdr:cNvCxnSpPr/>
      </xdr:nvCxnSpPr>
      <xdr:spPr>
        <a:xfrm>
          <a:off x="3395472" y="1899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9</xdr:row>
      <xdr:rowOff>185420</xdr:rowOff>
    </xdr:from>
    <xdr:to>
      <xdr:col>2</xdr:col>
      <xdr:colOff>242697</xdr:colOff>
      <xdr:row>11</xdr:row>
      <xdr:rowOff>180340</xdr:rowOff>
    </xdr:to>
    <xdr:cxnSp macro="_xll.PtreeEvent_ObjectClick">
      <xdr:nvCxnSpPr>
        <xdr:cNvPr id="9" name="PTObj_DBranchDLine_2_4">
          <a:extLst>
            <a:ext uri="{FF2B5EF4-FFF2-40B4-BE49-F238E27FC236}">
              <a16:creationId xmlns:a16="http://schemas.microsoft.com/office/drawing/2014/main" id="{AC861FD1-7FE5-4363-9A6F-F935DE7118DC}"/>
            </a:ext>
          </a:extLst>
        </xdr:cNvPr>
        <xdr:cNvCxnSpPr/>
      </xdr:nvCxnSpPr>
      <xdr:spPr>
        <a:xfrm flipV="1">
          <a:off x="3243072" y="189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17</xdr:row>
      <xdr:rowOff>185420</xdr:rowOff>
    </xdr:from>
    <xdr:to>
      <xdr:col>4</xdr:col>
      <xdr:colOff>127</xdr:colOff>
      <xdr:row>17</xdr:row>
      <xdr:rowOff>185420</xdr:rowOff>
    </xdr:to>
    <xdr:cxnSp macro="_xll.PtreeEvent_ObjectClick">
      <xdr:nvCxnSpPr>
        <xdr:cNvPr id="10" name="PTObj_DBranchHLine_2_9">
          <a:extLst>
            <a:ext uri="{FF2B5EF4-FFF2-40B4-BE49-F238E27FC236}">
              <a16:creationId xmlns:a16="http://schemas.microsoft.com/office/drawing/2014/main" id="{48ADAEA7-D7C9-4690-9F07-E65D26996257}"/>
            </a:ext>
          </a:extLst>
        </xdr:cNvPr>
        <xdr:cNvCxnSpPr/>
      </xdr:nvCxnSpPr>
      <xdr:spPr>
        <a:xfrm>
          <a:off x="5290947" y="3423920"/>
          <a:ext cx="14433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15</xdr:row>
      <xdr:rowOff>180340</xdr:rowOff>
    </xdr:from>
    <xdr:to>
      <xdr:col>3</xdr:col>
      <xdr:colOff>242697</xdr:colOff>
      <xdr:row>17</xdr:row>
      <xdr:rowOff>185420</xdr:rowOff>
    </xdr:to>
    <xdr:cxnSp macro="_xll.PtreeEvent_ObjectClick">
      <xdr:nvCxnSpPr>
        <xdr:cNvPr id="11" name="PTObj_DBranchDLine_2_9">
          <a:extLst>
            <a:ext uri="{FF2B5EF4-FFF2-40B4-BE49-F238E27FC236}">
              <a16:creationId xmlns:a16="http://schemas.microsoft.com/office/drawing/2014/main" id="{CC04349E-1DDB-4BAC-B1FB-938DAC7531DA}"/>
            </a:ext>
          </a:extLst>
        </xdr:cNvPr>
        <xdr:cNvCxnSpPr/>
      </xdr:nvCxnSpPr>
      <xdr:spPr>
        <a:xfrm>
          <a:off x="5138547" y="3037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</xdr:row>
      <xdr:rowOff>185420</xdr:rowOff>
    </xdr:from>
    <xdr:to>
      <xdr:col>4</xdr:col>
      <xdr:colOff>127</xdr:colOff>
      <xdr:row>13</xdr:row>
      <xdr:rowOff>185420</xdr:rowOff>
    </xdr:to>
    <xdr:cxnSp macro="_xll.PtreeEvent_ObjectClick">
      <xdr:nvCxnSpPr>
        <xdr:cNvPr id="12" name="PTObj_DBranchHLine_2_8">
          <a:extLst>
            <a:ext uri="{FF2B5EF4-FFF2-40B4-BE49-F238E27FC236}">
              <a16:creationId xmlns:a16="http://schemas.microsoft.com/office/drawing/2014/main" id="{699A7587-D9F6-4887-8A9C-EC20D690196B}"/>
            </a:ext>
          </a:extLst>
        </xdr:cNvPr>
        <xdr:cNvCxnSpPr/>
      </xdr:nvCxnSpPr>
      <xdr:spPr>
        <a:xfrm>
          <a:off x="5290947" y="2661920"/>
          <a:ext cx="14433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13</xdr:row>
      <xdr:rowOff>185420</xdr:rowOff>
    </xdr:from>
    <xdr:to>
      <xdr:col>3</xdr:col>
      <xdr:colOff>242697</xdr:colOff>
      <xdr:row>15</xdr:row>
      <xdr:rowOff>180340</xdr:rowOff>
    </xdr:to>
    <xdr:cxnSp macro="_xll.PtreeEvent_ObjectClick">
      <xdr:nvCxnSpPr>
        <xdr:cNvPr id="13" name="PTObj_DBranchDLine_2_8">
          <a:extLst>
            <a:ext uri="{FF2B5EF4-FFF2-40B4-BE49-F238E27FC236}">
              <a16:creationId xmlns:a16="http://schemas.microsoft.com/office/drawing/2014/main" id="{DA93EF1A-E208-4E4D-8E73-5FB002F12681}"/>
            </a:ext>
          </a:extLst>
        </xdr:cNvPr>
        <xdr:cNvCxnSpPr/>
      </xdr:nvCxnSpPr>
      <xdr:spPr>
        <a:xfrm flipV="1">
          <a:off x="5138547" y="2661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15</xdr:row>
      <xdr:rowOff>185420</xdr:rowOff>
    </xdr:from>
    <xdr:to>
      <xdr:col>3</xdr:col>
      <xdr:colOff>127</xdr:colOff>
      <xdr:row>15</xdr:row>
      <xdr:rowOff>185420</xdr:rowOff>
    </xdr:to>
    <xdr:cxnSp macro="_xll.PtreeEvent_ObjectClick">
      <xdr:nvCxnSpPr>
        <xdr:cNvPr id="14" name="PTObj_DBranchHLine_2_5">
          <a:extLst>
            <a:ext uri="{FF2B5EF4-FFF2-40B4-BE49-F238E27FC236}">
              <a16:creationId xmlns:a16="http://schemas.microsoft.com/office/drawing/2014/main" id="{A200ED4A-FC9A-40F4-A028-5DE5839DE762}"/>
            </a:ext>
          </a:extLst>
        </xdr:cNvPr>
        <xdr:cNvCxnSpPr/>
      </xdr:nvCxnSpPr>
      <xdr:spPr>
        <a:xfrm>
          <a:off x="3395472" y="3042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</xdr:row>
      <xdr:rowOff>180340</xdr:rowOff>
    </xdr:from>
    <xdr:to>
      <xdr:col>2</xdr:col>
      <xdr:colOff>242697</xdr:colOff>
      <xdr:row>15</xdr:row>
      <xdr:rowOff>185420</xdr:rowOff>
    </xdr:to>
    <xdr:cxnSp macro="_xll.PtreeEvent_ObjectClick">
      <xdr:nvCxnSpPr>
        <xdr:cNvPr id="15" name="PTObj_DBranchDLine_2_5">
          <a:extLst>
            <a:ext uri="{FF2B5EF4-FFF2-40B4-BE49-F238E27FC236}">
              <a16:creationId xmlns:a16="http://schemas.microsoft.com/office/drawing/2014/main" id="{33F2A73C-AD1C-4A24-9EB4-D1C67463646E}"/>
            </a:ext>
          </a:extLst>
        </xdr:cNvPr>
        <xdr:cNvCxnSpPr/>
      </xdr:nvCxnSpPr>
      <xdr:spPr>
        <a:xfrm>
          <a:off x="3243072" y="2275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11</xdr:row>
      <xdr:rowOff>185420</xdr:rowOff>
    </xdr:from>
    <xdr:to>
      <xdr:col>2</xdr:col>
      <xdr:colOff>127</xdr:colOff>
      <xdr:row>11</xdr:row>
      <xdr:rowOff>185420</xdr:rowOff>
    </xdr:to>
    <xdr:cxnSp macro="_xll.PtreeEvent_ObjectClick">
      <xdr:nvCxnSpPr>
        <xdr:cNvPr id="16" name="PTObj_DBranchHLine_2_2">
          <a:extLst>
            <a:ext uri="{FF2B5EF4-FFF2-40B4-BE49-F238E27FC236}">
              <a16:creationId xmlns:a16="http://schemas.microsoft.com/office/drawing/2014/main" id="{0EF835D9-5763-4AF0-936A-4898FCB3EE41}"/>
            </a:ext>
          </a:extLst>
        </xdr:cNvPr>
        <xdr:cNvCxnSpPr/>
      </xdr:nvCxnSpPr>
      <xdr:spPr>
        <a:xfrm>
          <a:off x="1614297" y="2280920"/>
          <a:ext cx="1538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11</xdr:row>
      <xdr:rowOff>185420</xdr:rowOff>
    </xdr:from>
    <xdr:to>
      <xdr:col>1</xdr:col>
      <xdr:colOff>242697</xdr:colOff>
      <xdr:row>19</xdr:row>
      <xdr:rowOff>180340</xdr:rowOff>
    </xdr:to>
    <xdr:cxnSp macro="_xll.PtreeEvent_ObjectClick">
      <xdr:nvCxnSpPr>
        <xdr:cNvPr id="17" name="PTObj_DBranchDLine_2_2">
          <a:extLst>
            <a:ext uri="{FF2B5EF4-FFF2-40B4-BE49-F238E27FC236}">
              <a16:creationId xmlns:a16="http://schemas.microsoft.com/office/drawing/2014/main" id="{71865306-6334-4C86-8B22-FCD3F82D2F0B}"/>
            </a:ext>
          </a:extLst>
        </xdr:cNvPr>
        <xdr:cNvCxnSpPr/>
      </xdr:nvCxnSpPr>
      <xdr:spPr>
        <a:xfrm flipV="1">
          <a:off x="1461897" y="2280920"/>
          <a:ext cx="152400" cy="1518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19</xdr:row>
      <xdr:rowOff>185420</xdr:rowOff>
    </xdr:from>
    <xdr:to>
      <xdr:col>1</xdr:col>
      <xdr:colOff>127</xdr:colOff>
      <xdr:row>19</xdr:row>
      <xdr:rowOff>185420</xdr:rowOff>
    </xdr:to>
    <xdr:cxnSp macro="_xll.PtreeEvent_ObjectClick">
      <xdr:nvCxnSpPr>
        <xdr:cNvPr id="18" name="PTObj_DBranchHLine_2_1">
          <a:extLst>
            <a:ext uri="{FF2B5EF4-FFF2-40B4-BE49-F238E27FC236}">
              <a16:creationId xmlns:a16="http://schemas.microsoft.com/office/drawing/2014/main" id="{F0335159-70F9-4A4D-8BE2-26BC18A8CE2A}"/>
            </a:ext>
          </a:extLst>
        </xdr:cNvPr>
        <xdr:cNvCxnSpPr/>
      </xdr:nvCxnSpPr>
      <xdr:spPr>
        <a:xfrm>
          <a:off x="177800" y="3804920"/>
          <a:ext cx="11939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19</xdr:row>
      <xdr:rowOff>90170</xdr:rowOff>
    </xdr:from>
    <xdr:to>
      <xdr:col>1</xdr:col>
      <xdr:colOff>190627</xdr:colOff>
      <xdr:row>20</xdr:row>
      <xdr:rowOff>90170</xdr:rowOff>
    </xdr:to>
    <xdr:sp macro="_xll.PtreeEvent_ObjectClick" textlink="">
      <xdr:nvSpPr>
        <xdr:cNvPr id="19" name="PTObj_DNode_2_1">
          <a:extLst>
            <a:ext uri="{FF2B5EF4-FFF2-40B4-BE49-F238E27FC236}">
              <a16:creationId xmlns:a16="http://schemas.microsoft.com/office/drawing/2014/main" id="{944D9B37-FA88-444B-B0DD-3BA43F1F3EAD}"/>
            </a:ext>
          </a:extLst>
        </xdr:cNvPr>
        <xdr:cNvSpPr/>
      </xdr:nvSpPr>
      <xdr:spPr>
        <a:xfrm>
          <a:off x="1371727" y="370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19</xdr:row>
      <xdr:rowOff>95107</xdr:rowOff>
    </xdr:from>
    <xdr:ext cx="860941" cy="180627"/>
    <xdr:sp macro="_xll.PtreeEvent_ObjectClick" textlink="">
      <xdr:nvSpPr>
        <xdr:cNvPr id="20" name="PTObj_DBranchName_2_1">
          <a:extLst>
            <a:ext uri="{FF2B5EF4-FFF2-40B4-BE49-F238E27FC236}">
              <a16:creationId xmlns:a16="http://schemas.microsoft.com/office/drawing/2014/main" id="{E298D207-09BB-4214-8763-AA319DA466D6}"/>
            </a:ext>
          </a:extLst>
        </xdr:cNvPr>
        <xdr:cNvSpPr txBox="1"/>
      </xdr:nvSpPr>
      <xdr:spPr>
        <a:xfrm>
          <a:off x="215900" y="3714607"/>
          <a:ext cx="8609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Internet Outage (2)</a:t>
          </a:r>
        </a:p>
      </xdr:txBody>
    </xdr:sp>
    <xdr:clientData/>
  </xdr:oneCellAnchor>
  <xdr:twoCellAnchor editAs="oneCell">
    <xdr:from>
      <xdr:col>2</xdr:col>
      <xdr:colOff>127</xdr:colOff>
      <xdr:row>11</xdr:row>
      <xdr:rowOff>90170</xdr:rowOff>
    </xdr:from>
    <xdr:to>
      <xdr:col>2</xdr:col>
      <xdr:colOff>190627</xdr:colOff>
      <xdr:row>12</xdr:row>
      <xdr:rowOff>90170</xdr:rowOff>
    </xdr:to>
    <xdr:sp macro="_xll.PtreeEvent_ObjectClick" textlink="">
      <xdr:nvSpPr>
        <xdr:cNvPr id="21" name="PTObj_DNode_2_2">
          <a:extLst>
            <a:ext uri="{FF2B5EF4-FFF2-40B4-BE49-F238E27FC236}">
              <a16:creationId xmlns:a16="http://schemas.microsoft.com/office/drawing/2014/main" id="{4209CAD7-2B33-4E8A-B36E-76754FF9011E}"/>
            </a:ext>
          </a:extLst>
        </xdr:cNvPr>
        <xdr:cNvSpPr/>
      </xdr:nvSpPr>
      <xdr:spPr>
        <a:xfrm>
          <a:off x="3152902" y="218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11</xdr:row>
      <xdr:rowOff>95107</xdr:rowOff>
    </xdr:from>
    <xdr:ext cx="941155" cy="180627"/>
    <xdr:sp macro="_xll.PtreeEvent_ObjectClick" textlink="">
      <xdr:nvSpPr>
        <xdr:cNvPr id="22" name="PTObj_DBranchName_2_2">
          <a:extLst>
            <a:ext uri="{FF2B5EF4-FFF2-40B4-BE49-F238E27FC236}">
              <a16:creationId xmlns:a16="http://schemas.microsoft.com/office/drawing/2014/main" id="{AA67359F-D493-429B-8039-0280844D1344}"/>
            </a:ext>
          </a:extLst>
        </xdr:cNvPr>
        <xdr:cNvSpPr txBox="1"/>
      </xdr:nvSpPr>
      <xdr:spPr>
        <a:xfrm>
          <a:off x="1652397" y="2190607"/>
          <a:ext cx="9411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Primary Circuit Down</a:t>
          </a:r>
        </a:p>
      </xdr:txBody>
    </xdr:sp>
    <xdr:clientData/>
  </xdr:oneCellAnchor>
  <xdr:twoCellAnchor editAs="oneCell">
    <xdr:from>
      <xdr:col>3</xdr:col>
      <xdr:colOff>127</xdr:colOff>
      <xdr:row>15</xdr:row>
      <xdr:rowOff>90170</xdr:rowOff>
    </xdr:from>
    <xdr:to>
      <xdr:col>3</xdr:col>
      <xdr:colOff>190627</xdr:colOff>
      <xdr:row>16</xdr:row>
      <xdr:rowOff>90170</xdr:rowOff>
    </xdr:to>
    <xdr:sp macro="_xll.PtreeEvent_ObjectClick" textlink="">
      <xdr:nvSpPr>
        <xdr:cNvPr id="23" name="PTObj_DNode_2_5">
          <a:extLst>
            <a:ext uri="{FF2B5EF4-FFF2-40B4-BE49-F238E27FC236}">
              <a16:creationId xmlns:a16="http://schemas.microsoft.com/office/drawing/2014/main" id="{0B5783FD-4EF1-4430-8238-4352A75FE2E5}"/>
            </a:ext>
          </a:extLst>
        </xdr:cNvPr>
        <xdr:cNvSpPr/>
      </xdr:nvSpPr>
      <xdr:spPr>
        <a:xfrm>
          <a:off x="5048377" y="294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15</xdr:row>
      <xdr:rowOff>95107</xdr:rowOff>
    </xdr:from>
    <xdr:ext cx="925702" cy="180627"/>
    <xdr:sp macro="_xll.PtreeEvent_ObjectClick" textlink="">
      <xdr:nvSpPr>
        <xdr:cNvPr id="24" name="PTObj_DBranchName_2_5">
          <a:extLst>
            <a:ext uri="{FF2B5EF4-FFF2-40B4-BE49-F238E27FC236}">
              <a16:creationId xmlns:a16="http://schemas.microsoft.com/office/drawing/2014/main" id="{0B849794-50C6-4CCF-A7ED-CE10907FB1AB}"/>
            </a:ext>
          </a:extLst>
        </xdr:cNvPr>
        <xdr:cNvSpPr txBox="1"/>
      </xdr:nvSpPr>
      <xdr:spPr>
        <a:xfrm>
          <a:off x="3433572" y="2952607"/>
          <a:ext cx="92570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Secondary Circuit Up</a:t>
          </a:r>
        </a:p>
      </xdr:txBody>
    </xdr:sp>
    <xdr:clientData/>
  </xdr:oneCellAnchor>
  <xdr:twoCellAnchor editAs="oneCell">
    <xdr:from>
      <xdr:col>4</xdr:col>
      <xdr:colOff>127</xdr:colOff>
      <xdr:row>13</xdr:row>
      <xdr:rowOff>90170</xdr:rowOff>
    </xdr:from>
    <xdr:to>
      <xdr:col>4</xdr:col>
      <xdr:colOff>190627</xdr:colOff>
      <xdr:row>14</xdr:row>
      <xdr:rowOff>90170</xdr:rowOff>
    </xdr:to>
    <xdr:sp macro="_xll.PtreeEvent_ObjectClick" textlink="">
      <xdr:nvSpPr>
        <xdr:cNvPr id="25" name="PTObj_DNode_2_8">
          <a:extLst>
            <a:ext uri="{FF2B5EF4-FFF2-40B4-BE49-F238E27FC236}">
              <a16:creationId xmlns:a16="http://schemas.microsoft.com/office/drawing/2014/main" id="{16DD8E0D-CE6A-4D4E-B6C3-3442BAF75558}"/>
            </a:ext>
          </a:extLst>
        </xdr:cNvPr>
        <xdr:cNvSpPr/>
      </xdr:nvSpPr>
      <xdr:spPr>
        <a:xfrm rot="-5400000">
          <a:off x="6734302" y="256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13</xdr:row>
      <xdr:rowOff>95107</xdr:rowOff>
    </xdr:from>
    <xdr:ext cx="852606" cy="180627"/>
    <xdr:sp macro="_xll.PtreeEvent_ObjectClick" textlink="">
      <xdr:nvSpPr>
        <xdr:cNvPr id="26" name="PTObj_DBranchName_2_8">
          <a:extLst>
            <a:ext uri="{FF2B5EF4-FFF2-40B4-BE49-F238E27FC236}">
              <a16:creationId xmlns:a16="http://schemas.microsoft.com/office/drawing/2014/main" id="{8E38AB0C-05A3-40C4-AF7D-185237F92A59}"/>
            </a:ext>
          </a:extLst>
        </xdr:cNvPr>
        <xdr:cNvSpPr txBox="1"/>
      </xdr:nvSpPr>
      <xdr:spPr>
        <a:xfrm>
          <a:off x="5329047" y="2571607"/>
          <a:ext cx="85260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Unavailable</a:t>
          </a:r>
        </a:p>
      </xdr:txBody>
    </xdr:sp>
    <xdr:clientData/>
  </xdr:oneCellAnchor>
  <xdr:twoCellAnchor editAs="oneCell">
    <xdr:from>
      <xdr:col>4</xdr:col>
      <xdr:colOff>127</xdr:colOff>
      <xdr:row>17</xdr:row>
      <xdr:rowOff>90170</xdr:rowOff>
    </xdr:from>
    <xdr:to>
      <xdr:col>4</xdr:col>
      <xdr:colOff>190627</xdr:colOff>
      <xdr:row>18</xdr:row>
      <xdr:rowOff>90170</xdr:rowOff>
    </xdr:to>
    <xdr:sp macro="_xll.PtreeEvent_ObjectClick" textlink="">
      <xdr:nvSpPr>
        <xdr:cNvPr id="27" name="PTObj_DNode_2_9">
          <a:extLst>
            <a:ext uri="{FF2B5EF4-FFF2-40B4-BE49-F238E27FC236}">
              <a16:creationId xmlns:a16="http://schemas.microsoft.com/office/drawing/2014/main" id="{CA33A834-34EB-4168-858A-A24F58A82726}"/>
            </a:ext>
          </a:extLst>
        </xdr:cNvPr>
        <xdr:cNvSpPr/>
      </xdr:nvSpPr>
      <xdr:spPr>
        <a:xfrm rot="-5400000">
          <a:off x="6734302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17</xdr:row>
      <xdr:rowOff>95107</xdr:rowOff>
    </xdr:from>
    <xdr:ext cx="743089" cy="180627"/>
    <xdr:sp macro="_xll.PtreeEvent_ObjectClick" textlink="">
      <xdr:nvSpPr>
        <xdr:cNvPr id="28" name="PTObj_DBranchName_2_9">
          <a:extLst>
            <a:ext uri="{FF2B5EF4-FFF2-40B4-BE49-F238E27FC236}">
              <a16:creationId xmlns:a16="http://schemas.microsoft.com/office/drawing/2014/main" id="{F5115AC5-E9D2-468B-A1D3-54451E961AFF}"/>
            </a:ext>
          </a:extLst>
        </xdr:cNvPr>
        <xdr:cNvSpPr txBox="1"/>
      </xdr:nvSpPr>
      <xdr:spPr>
        <a:xfrm>
          <a:off x="5329047" y="3333607"/>
          <a:ext cx="74308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Available</a:t>
          </a:r>
        </a:p>
      </xdr:txBody>
    </xdr:sp>
    <xdr:clientData/>
  </xdr:oneCellAnchor>
  <xdr:twoCellAnchor editAs="oneCell">
    <xdr:from>
      <xdr:col>3</xdr:col>
      <xdr:colOff>127</xdr:colOff>
      <xdr:row>9</xdr:row>
      <xdr:rowOff>90170</xdr:rowOff>
    </xdr:from>
    <xdr:to>
      <xdr:col>3</xdr:col>
      <xdr:colOff>190627</xdr:colOff>
      <xdr:row>10</xdr:row>
      <xdr:rowOff>90170</xdr:rowOff>
    </xdr:to>
    <xdr:sp macro="_xll.PtreeEvent_ObjectClick" textlink="">
      <xdr:nvSpPr>
        <xdr:cNvPr id="29" name="PTObj_DNode_2_4">
          <a:extLst>
            <a:ext uri="{FF2B5EF4-FFF2-40B4-BE49-F238E27FC236}">
              <a16:creationId xmlns:a16="http://schemas.microsoft.com/office/drawing/2014/main" id="{B3377D6E-16F8-4C28-8D82-A5EBFD642349}"/>
            </a:ext>
          </a:extLst>
        </xdr:cNvPr>
        <xdr:cNvSpPr/>
      </xdr:nvSpPr>
      <xdr:spPr>
        <a:xfrm rot="-5400000">
          <a:off x="5048377" y="180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9</xdr:row>
      <xdr:rowOff>95107</xdr:rowOff>
    </xdr:from>
    <xdr:ext cx="1050416" cy="180627"/>
    <xdr:sp macro="_xll.PtreeEvent_ObjectClick" textlink="">
      <xdr:nvSpPr>
        <xdr:cNvPr id="30" name="PTObj_DBranchName_2_4">
          <a:extLst>
            <a:ext uri="{FF2B5EF4-FFF2-40B4-BE49-F238E27FC236}">
              <a16:creationId xmlns:a16="http://schemas.microsoft.com/office/drawing/2014/main" id="{3EC00CFF-2EFD-4B4B-8B74-961626EDE8B5}"/>
            </a:ext>
          </a:extLst>
        </xdr:cNvPr>
        <xdr:cNvSpPr txBox="1"/>
      </xdr:nvSpPr>
      <xdr:spPr>
        <a:xfrm>
          <a:off x="3433572" y="1809607"/>
          <a:ext cx="105041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Secondary Circuit Down</a:t>
          </a:r>
        </a:p>
      </xdr:txBody>
    </xdr:sp>
    <xdr:clientData/>
  </xdr:oneCellAnchor>
  <xdr:twoCellAnchor editAs="oneCell">
    <xdr:from>
      <xdr:col>2</xdr:col>
      <xdr:colOff>127</xdr:colOff>
      <xdr:row>23</xdr:row>
      <xdr:rowOff>90170</xdr:rowOff>
    </xdr:from>
    <xdr:to>
      <xdr:col>2</xdr:col>
      <xdr:colOff>190627</xdr:colOff>
      <xdr:row>24</xdr:row>
      <xdr:rowOff>90170</xdr:rowOff>
    </xdr:to>
    <xdr:sp macro="_xll.PtreeEvent_ObjectClick" textlink="">
      <xdr:nvSpPr>
        <xdr:cNvPr id="31" name="PTObj_DNode_2_3">
          <a:extLst>
            <a:ext uri="{FF2B5EF4-FFF2-40B4-BE49-F238E27FC236}">
              <a16:creationId xmlns:a16="http://schemas.microsoft.com/office/drawing/2014/main" id="{A33E0186-79BB-4879-A1B5-9820502006A9}"/>
            </a:ext>
          </a:extLst>
        </xdr:cNvPr>
        <xdr:cNvSpPr/>
      </xdr:nvSpPr>
      <xdr:spPr>
        <a:xfrm>
          <a:off x="3152902" y="447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23</xdr:row>
      <xdr:rowOff>95107</xdr:rowOff>
    </xdr:from>
    <xdr:ext cx="816441" cy="180627"/>
    <xdr:sp macro="_xll.PtreeEvent_ObjectClick" textlink="">
      <xdr:nvSpPr>
        <xdr:cNvPr id="32" name="PTObj_DBranchName_2_3">
          <a:extLst>
            <a:ext uri="{FF2B5EF4-FFF2-40B4-BE49-F238E27FC236}">
              <a16:creationId xmlns:a16="http://schemas.microsoft.com/office/drawing/2014/main" id="{67C2B9B0-EB04-49D0-B266-DF180DA8474B}"/>
            </a:ext>
          </a:extLst>
        </xdr:cNvPr>
        <xdr:cNvSpPr txBox="1"/>
      </xdr:nvSpPr>
      <xdr:spPr>
        <a:xfrm>
          <a:off x="1652397" y="4476607"/>
          <a:ext cx="8164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Primary Circuit Up</a:t>
          </a:r>
        </a:p>
      </xdr:txBody>
    </xdr:sp>
    <xdr:clientData/>
  </xdr:oneCellAnchor>
  <xdr:twoCellAnchor editAs="oneCell">
    <xdr:from>
      <xdr:col>3</xdr:col>
      <xdr:colOff>127</xdr:colOff>
      <xdr:row>21</xdr:row>
      <xdr:rowOff>90170</xdr:rowOff>
    </xdr:from>
    <xdr:to>
      <xdr:col>3</xdr:col>
      <xdr:colOff>190627</xdr:colOff>
      <xdr:row>22</xdr:row>
      <xdr:rowOff>90170</xdr:rowOff>
    </xdr:to>
    <xdr:sp macro="_xll.PtreeEvent_ObjectClick" textlink="">
      <xdr:nvSpPr>
        <xdr:cNvPr id="33" name="PTObj_DNode_2_6">
          <a:extLst>
            <a:ext uri="{FF2B5EF4-FFF2-40B4-BE49-F238E27FC236}">
              <a16:creationId xmlns:a16="http://schemas.microsoft.com/office/drawing/2014/main" id="{5AC57040-5232-4CFC-9D10-516085AB981D}"/>
            </a:ext>
          </a:extLst>
        </xdr:cNvPr>
        <xdr:cNvSpPr/>
      </xdr:nvSpPr>
      <xdr:spPr>
        <a:xfrm rot="-5400000">
          <a:off x="5048377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21</xdr:row>
      <xdr:rowOff>95107</xdr:rowOff>
    </xdr:from>
    <xdr:ext cx="852605" cy="180627"/>
    <xdr:sp macro="_xll.PtreeEvent_ObjectClick" textlink="">
      <xdr:nvSpPr>
        <xdr:cNvPr id="34" name="PTObj_DBranchName_2_6">
          <a:extLst>
            <a:ext uri="{FF2B5EF4-FFF2-40B4-BE49-F238E27FC236}">
              <a16:creationId xmlns:a16="http://schemas.microsoft.com/office/drawing/2014/main" id="{2D98280D-EE3D-4517-82B1-A30D25D08938}"/>
            </a:ext>
          </a:extLst>
        </xdr:cNvPr>
        <xdr:cNvSpPr txBox="1"/>
      </xdr:nvSpPr>
      <xdr:spPr>
        <a:xfrm>
          <a:off x="3433572" y="4095607"/>
          <a:ext cx="852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Unavailable</a:t>
          </a:r>
        </a:p>
      </xdr:txBody>
    </xdr:sp>
    <xdr:clientData/>
  </xdr:oneCellAnchor>
  <xdr:twoCellAnchor editAs="oneCell">
    <xdr:from>
      <xdr:col>3</xdr:col>
      <xdr:colOff>127</xdr:colOff>
      <xdr:row>25</xdr:row>
      <xdr:rowOff>90170</xdr:rowOff>
    </xdr:from>
    <xdr:to>
      <xdr:col>3</xdr:col>
      <xdr:colOff>190627</xdr:colOff>
      <xdr:row>26</xdr:row>
      <xdr:rowOff>90170</xdr:rowOff>
    </xdr:to>
    <xdr:sp macro="_xll.PtreeEvent_ObjectClick" textlink="">
      <xdr:nvSpPr>
        <xdr:cNvPr id="35" name="PTObj_DNode_2_7">
          <a:extLst>
            <a:ext uri="{FF2B5EF4-FFF2-40B4-BE49-F238E27FC236}">
              <a16:creationId xmlns:a16="http://schemas.microsoft.com/office/drawing/2014/main" id="{C95593E8-5AF1-4C4B-A64C-E16C3F52D64D}"/>
            </a:ext>
          </a:extLst>
        </xdr:cNvPr>
        <xdr:cNvSpPr/>
      </xdr:nvSpPr>
      <xdr:spPr>
        <a:xfrm rot="-5400000">
          <a:off x="504837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25</xdr:row>
      <xdr:rowOff>95107</xdr:rowOff>
    </xdr:from>
    <xdr:ext cx="743088" cy="180627"/>
    <xdr:sp macro="_xll.PtreeEvent_ObjectClick" textlink="">
      <xdr:nvSpPr>
        <xdr:cNvPr id="36" name="PTObj_DBranchName_2_7">
          <a:extLst>
            <a:ext uri="{FF2B5EF4-FFF2-40B4-BE49-F238E27FC236}">
              <a16:creationId xmlns:a16="http://schemas.microsoft.com/office/drawing/2014/main" id="{3923A73F-E9E2-486D-B32B-E0CFF2EDFAD5}"/>
            </a:ext>
          </a:extLst>
        </xdr:cNvPr>
        <xdr:cNvSpPr txBox="1"/>
      </xdr:nvSpPr>
      <xdr:spPr>
        <a:xfrm>
          <a:off x="3433572" y="4857607"/>
          <a:ext cx="74308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Available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242697</xdr:colOff>
      <xdr:row>57</xdr:row>
      <xdr:rowOff>185420</xdr:rowOff>
    </xdr:from>
    <xdr:to>
      <xdr:col>6</xdr:col>
      <xdr:colOff>127</xdr:colOff>
      <xdr:row>57</xdr:row>
      <xdr:rowOff>185420</xdr:rowOff>
    </xdr:to>
    <xdr:cxnSp macro="_xll.PtreeEvent_ObjectClick">
      <xdr:nvCxnSpPr>
        <xdr:cNvPr id="218" name="PTObj_DBranchHLine_1_29">
          <a:extLst>
            <a:ext uri="{FF2B5EF4-FFF2-40B4-BE49-F238E27FC236}">
              <a16:creationId xmlns:a16="http://schemas.microsoft.com/office/drawing/2014/main" id="{FADED3F2-57BA-48B8-913C-2DD7345300CB}"/>
            </a:ext>
          </a:extLst>
        </xdr:cNvPr>
        <xdr:cNvCxnSpPr/>
      </xdr:nvCxnSpPr>
      <xdr:spPr>
        <a:xfrm>
          <a:off x="8529447" y="11043920"/>
          <a:ext cx="1691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55</xdr:row>
      <xdr:rowOff>180339</xdr:rowOff>
    </xdr:from>
    <xdr:to>
      <xdr:col>5</xdr:col>
      <xdr:colOff>242697</xdr:colOff>
      <xdr:row>57</xdr:row>
      <xdr:rowOff>185420</xdr:rowOff>
    </xdr:to>
    <xdr:cxnSp macro="_xll.PtreeEvent_ObjectClick">
      <xdr:nvCxnSpPr>
        <xdr:cNvPr id="217" name="PTObj_DBranchDLine_1_29">
          <a:extLst>
            <a:ext uri="{FF2B5EF4-FFF2-40B4-BE49-F238E27FC236}">
              <a16:creationId xmlns:a16="http://schemas.microsoft.com/office/drawing/2014/main" id="{B3EDA272-27FF-4A83-B764-D713683D1741}"/>
            </a:ext>
          </a:extLst>
        </xdr:cNvPr>
        <xdr:cNvCxnSpPr/>
      </xdr:nvCxnSpPr>
      <xdr:spPr>
        <a:xfrm>
          <a:off x="8377047" y="10657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53</xdr:row>
      <xdr:rowOff>185420</xdr:rowOff>
    </xdr:from>
    <xdr:to>
      <xdr:col>6</xdr:col>
      <xdr:colOff>127</xdr:colOff>
      <xdr:row>53</xdr:row>
      <xdr:rowOff>185420</xdr:rowOff>
    </xdr:to>
    <xdr:cxnSp macro="_xll.PtreeEvent_ObjectClick">
      <xdr:nvCxnSpPr>
        <xdr:cNvPr id="214" name="PTObj_DBranchHLine_1_28">
          <a:extLst>
            <a:ext uri="{FF2B5EF4-FFF2-40B4-BE49-F238E27FC236}">
              <a16:creationId xmlns:a16="http://schemas.microsoft.com/office/drawing/2014/main" id="{87BEC5B3-DE3D-4679-B993-370DD0FF847B}"/>
            </a:ext>
          </a:extLst>
        </xdr:cNvPr>
        <xdr:cNvCxnSpPr/>
      </xdr:nvCxnSpPr>
      <xdr:spPr>
        <a:xfrm>
          <a:off x="8529447" y="10281920"/>
          <a:ext cx="1691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53</xdr:row>
      <xdr:rowOff>185420</xdr:rowOff>
    </xdr:from>
    <xdr:to>
      <xdr:col>5</xdr:col>
      <xdr:colOff>242697</xdr:colOff>
      <xdr:row>55</xdr:row>
      <xdr:rowOff>180339</xdr:rowOff>
    </xdr:to>
    <xdr:cxnSp macro="_xll.PtreeEvent_ObjectClick">
      <xdr:nvCxnSpPr>
        <xdr:cNvPr id="213" name="PTObj_DBranchDLine_1_28">
          <a:extLst>
            <a:ext uri="{FF2B5EF4-FFF2-40B4-BE49-F238E27FC236}">
              <a16:creationId xmlns:a16="http://schemas.microsoft.com/office/drawing/2014/main" id="{AAFA98BE-59F6-4E4C-9AD5-B3736D11711A}"/>
            </a:ext>
          </a:extLst>
        </xdr:cNvPr>
        <xdr:cNvCxnSpPr/>
      </xdr:nvCxnSpPr>
      <xdr:spPr>
        <a:xfrm flipV="1">
          <a:off x="8377047" y="10281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55</xdr:row>
      <xdr:rowOff>185420</xdr:rowOff>
    </xdr:from>
    <xdr:to>
      <xdr:col>5</xdr:col>
      <xdr:colOff>127</xdr:colOff>
      <xdr:row>55</xdr:row>
      <xdr:rowOff>185420</xdr:rowOff>
    </xdr:to>
    <xdr:cxnSp macro="_xll.PtreeEvent_ObjectClick">
      <xdr:nvCxnSpPr>
        <xdr:cNvPr id="210" name="PTObj_DBranchHLine_1_16">
          <a:extLst>
            <a:ext uri="{FF2B5EF4-FFF2-40B4-BE49-F238E27FC236}">
              <a16:creationId xmlns:a16="http://schemas.microsoft.com/office/drawing/2014/main" id="{8397CDE7-F6CD-4CFF-8820-125A3823CFC5}"/>
            </a:ext>
          </a:extLst>
        </xdr:cNvPr>
        <xdr:cNvCxnSpPr/>
      </xdr:nvCxnSpPr>
      <xdr:spPr>
        <a:xfrm>
          <a:off x="6986397" y="10662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55</xdr:row>
      <xdr:rowOff>185420</xdr:rowOff>
    </xdr:from>
    <xdr:to>
      <xdr:col>4</xdr:col>
      <xdr:colOff>242697</xdr:colOff>
      <xdr:row>59</xdr:row>
      <xdr:rowOff>180339</xdr:rowOff>
    </xdr:to>
    <xdr:cxnSp macro="_xll.PtreeEvent_ObjectClick">
      <xdr:nvCxnSpPr>
        <xdr:cNvPr id="209" name="PTObj_DBranchDLine_1_16">
          <a:extLst>
            <a:ext uri="{FF2B5EF4-FFF2-40B4-BE49-F238E27FC236}">
              <a16:creationId xmlns:a16="http://schemas.microsoft.com/office/drawing/2014/main" id="{1FEB475C-FEB9-4A1E-A94F-73C2C64A737A}"/>
            </a:ext>
          </a:extLst>
        </xdr:cNvPr>
        <xdr:cNvCxnSpPr/>
      </xdr:nvCxnSpPr>
      <xdr:spPr>
        <a:xfrm flipV="1">
          <a:off x="6833997" y="10662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45</xdr:row>
      <xdr:rowOff>185420</xdr:rowOff>
    </xdr:from>
    <xdr:to>
      <xdr:col>6</xdr:col>
      <xdr:colOff>127</xdr:colOff>
      <xdr:row>45</xdr:row>
      <xdr:rowOff>185420</xdr:rowOff>
    </xdr:to>
    <xdr:cxnSp macro="_xll.PtreeEvent_ObjectClick">
      <xdr:nvCxnSpPr>
        <xdr:cNvPr id="202" name="PTObj_DBranchHLine_1_27">
          <a:extLst>
            <a:ext uri="{FF2B5EF4-FFF2-40B4-BE49-F238E27FC236}">
              <a16:creationId xmlns:a16="http://schemas.microsoft.com/office/drawing/2014/main" id="{1F3C540A-F2E4-4412-9756-1D859DA79053}"/>
            </a:ext>
          </a:extLst>
        </xdr:cNvPr>
        <xdr:cNvCxnSpPr/>
      </xdr:nvCxnSpPr>
      <xdr:spPr>
        <a:xfrm>
          <a:off x="8529447" y="8757920"/>
          <a:ext cx="1681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43</xdr:row>
      <xdr:rowOff>180339</xdr:rowOff>
    </xdr:from>
    <xdr:to>
      <xdr:col>5</xdr:col>
      <xdr:colOff>242697</xdr:colOff>
      <xdr:row>45</xdr:row>
      <xdr:rowOff>185420</xdr:rowOff>
    </xdr:to>
    <xdr:cxnSp macro="_xll.PtreeEvent_ObjectClick">
      <xdr:nvCxnSpPr>
        <xdr:cNvPr id="201" name="PTObj_DBranchDLine_1_27">
          <a:extLst>
            <a:ext uri="{FF2B5EF4-FFF2-40B4-BE49-F238E27FC236}">
              <a16:creationId xmlns:a16="http://schemas.microsoft.com/office/drawing/2014/main" id="{D4F80A20-8A6C-43BC-87AA-DE82BC3ADF2A}"/>
            </a:ext>
          </a:extLst>
        </xdr:cNvPr>
        <xdr:cNvCxnSpPr/>
      </xdr:nvCxnSpPr>
      <xdr:spPr>
        <a:xfrm>
          <a:off x="8377047" y="8371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41</xdr:row>
      <xdr:rowOff>185420</xdr:rowOff>
    </xdr:from>
    <xdr:to>
      <xdr:col>6</xdr:col>
      <xdr:colOff>127</xdr:colOff>
      <xdr:row>41</xdr:row>
      <xdr:rowOff>185420</xdr:rowOff>
    </xdr:to>
    <xdr:cxnSp macro="_xll.PtreeEvent_ObjectClick">
      <xdr:nvCxnSpPr>
        <xdr:cNvPr id="198" name="PTObj_DBranchHLine_1_26">
          <a:extLst>
            <a:ext uri="{FF2B5EF4-FFF2-40B4-BE49-F238E27FC236}">
              <a16:creationId xmlns:a16="http://schemas.microsoft.com/office/drawing/2014/main" id="{D83FEEE2-0DF1-4207-955C-C1AC7576DD00}"/>
            </a:ext>
          </a:extLst>
        </xdr:cNvPr>
        <xdr:cNvCxnSpPr/>
      </xdr:nvCxnSpPr>
      <xdr:spPr>
        <a:xfrm>
          <a:off x="8529447" y="7995920"/>
          <a:ext cx="1681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41</xdr:row>
      <xdr:rowOff>185420</xdr:rowOff>
    </xdr:from>
    <xdr:to>
      <xdr:col>5</xdr:col>
      <xdr:colOff>242697</xdr:colOff>
      <xdr:row>43</xdr:row>
      <xdr:rowOff>180339</xdr:rowOff>
    </xdr:to>
    <xdr:cxnSp macro="_xll.PtreeEvent_ObjectClick">
      <xdr:nvCxnSpPr>
        <xdr:cNvPr id="197" name="PTObj_DBranchDLine_1_26">
          <a:extLst>
            <a:ext uri="{FF2B5EF4-FFF2-40B4-BE49-F238E27FC236}">
              <a16:creationId xmlns:a16="http://schemas.microsoft.com/office/drawing/2014/main" id="{89786E66-3AE3-4C3F-AF88-55391E68147B}"/>
            </a:ext>
          </a:extLst>
        </xdr:cNvPr>
        <xdr:cNvCxnSpPr/>
      </xdr:nvCxnSpPr>
      <xdr:spPr>
        <a:xfrm flipV="1">
          <a:off x="8377047" y="7995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43</xdr:row>
      <xdr:rowOff>185420</xdr:rowOff>
    </xdr:from>
    <xdr:to>
      <xdr:col>5</xdr:col>
      <xdr:colOff>127</xdr:colOff>
      <xdr:row>43</xdr:row>
      <xdr:rowOff>185420</xdr:rowOff>
    </xdr:to>
    <xdr:cxnSp macro="_xll.PtreeEvent_ObjectClick">
      <xdr:nvCxnSpPr>
        <xdr:cNvPr id="194" name="PTObj_DBranchHLine_1_14">
          <a:extLst>
            <a:ext uri="{FF2B5EF4-FFF2-40B4-BE49-F238E27FC236}">
              <a16:creationId xmlns:a16="http://schemas.microsoft.com/office/drawing/2014/main" id="{FFA4303A-50DC-4C34-BBCE-0A8AF27A4A36}"/>
            </a:ext>
          </a:extLst>
        </xdr:cNvPr>
        <xdr:cNvCxnSpPr/>
      </xdr:nvCxnSpPr>
      <xdr:spPr>
        <a:xfrm>
          <a:off x="6986397" y="8376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43</xdr:row>
      <xdr:rowOff>185420</xdr:rowOff>
    </xdr:from>
    <xdr:to>
      <xdr:col>4</xdr:col>
      <xdr:colOff>242697</xdr:colOff>
      <xdr:row>47</xdr:row>
      <xdr:rowOff>180339</xdr:rowOff>
    </xdr:to>
    <xdr:cxnSp macro="_xll.PtreeEvent_ObjectClick">
      <xdr:nvCxnSpPr>
        <xdr:cNvPr id="193" name="PTObj_DBranchDLine_1_14">
          <a:extLst>
            <a:ext uri="{FF2B5EF4-FFF2-40B4-BE49-F238E27FC236}">
              <a16:creationId xmlns:a16="http://schemas.microsoft.com/office/drawing/2014/main" id="{DCFC0852-3762-43B1-ACDD-F8D9700BC239}"/>
            </a:ext>
          </a:extLst>
        </xdr:cNvPr>
        <xdr:cNvCxnSpPr/>
      </xdr:nvCxnSpPr>
      <xdr:spPr>
        <a:xfrm flipV="1">
          <a:off x="6833997" y="8376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29</xdr:row>
      <xdr:rowOff>185420</xdr:rowOff>
    </xdr:from>
    <xdr:to>
      <xdr:col>7</xdr:col>
      <xdr:colOff>127</xdr:colOff>
      <xdr:row>29</xdr:row>
      <xdr:rowOff>185420</xdr:rowOff>
    </xdr:to>
    <xdr:cxnSp macro="_xll.PtreeEvent_ObjectClick">
      <xdr:nvCxnSpPr>
        <xdr:cNvPr id="186" name="PTObj_DBranchHLine_1_25">
          <a:extLst>
            <a:ext uri="{FF2B5EF4-FFF2-40B4-BE49-F238E27FC236}">
              <a16:creationId xmlns:a16="http://schemas.microsoft.com/office/drawing/2014/main" id="{A44653C4-1B55-4538-82EF-67F7576565A9}"/>
            </a:ext>
          </a:extLst>
        </xdr:cNvPr>
        <xdr:cNvCxnSpPr/>
      </xdr:nvCxnSpPr>
      <xdr:spPr>
        <a:xfrm>
          <a:off x="10072497" y="5709920"/>
          <a:ext cx="1681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27</xdr:row>
      <xdr:rowOff>180340</xdr:rowOff>
    </xdr:from>
    <xdr:to>
      <xdr:col>6</xdr:col>
      <xdr:colOff>242697</xdr:colOff>
      <xdr:row>29</xdr:row>
      <xdr:rowOff>185420</xdr:rowOff>
    </xdr:to>
    <xdr:cxnSp macro="_xll.PtreeEvent_ObjectClick">
      <xdr:nvCxnSpPr>
        <xdr:cNvPr id="185" name="PTObj_DBranchDLine_1_25">
          <a:extLst>
            <a:ext uri="{FF2B5EF4-FFF2-40B4-BE49-F238E27FC236}">
              <a16:creationId xmlns:a16="http://schemas.microsoft.com/office/drawing/2014/main" id="{56C5CC61-378A-48B3-9778-C5A779DF45D1}"/>
            </a:ext>
          </a:extLst>
        </xdr:cNvPr>
        <xdr:cNvCxnSpPr/>
      </xdr:nvCxnSpPr>
      <xdr:spPr>
        <a:xfrm>
          <a:off x="9920097" y="5323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25</xdr:row>
      <xdr:rowOff>185420</xdr:rowOff>
    </xdr:from>
    <xdr:to>
      <xdr:col>7</xdr:col>
      <xdr:colOff>127</xdr:colOff>
      <xdr:row>25</xdr:row>
      <xdr:rowOff>185420</xdr:rowOff>
    </xdr:to>
    <xdr:cxnSp macro="_xll.PtreeEvent_ObjectClick">
      <xdr:nvCxnSpPr>
        <xdr:cNvPr id="182" name="PTObj_DBranchHLine_1_24">
          <a:extLst>
            <a:ext uri="{FF2B5EF4-FFF2-40B4-BE49-F238E27FC236}">
              <a16:creationId xmlns:a16="http://schemas.microsoft.com/office/drawing/2014/main" id="{608FA0B3-19ED-41B6-9A3C-866DA25CB3EE}"/>
            </a:ext>
          </a:extLst>
        </xdr:cNvPr>
        <xdr:cNvCxnSpPr/>
      </xdr:nvCxnSpPr>
      <xdr:spPr>
        <a:xfrm>
          <a:off x="10072497" y="4947920"/>
          <a:ext cx="1681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25</xdr:row>
      <xdr:rowOff>185420</xdr:rowOff>
    </xdr:from>
    <xdr:to>
      <xdr:col>6</xdr:col>
      <xdr:colOff>242697</xdr:colOff>
      <xdr:row>27</xdr:row>
      <xdr:rowOff>180340</xdr:rowOff>
    </xdr:to>
    <xdr:cxnSp macro="_xll.PtreeEvent_ObjectClick">
      <xdr:nvCxnSpPr>
        <xdr:cNvPr id="181" name="PTObj_DBranchDLine_1_24">
          <a:extLst>
            <a:ext uri="{FF2B5EF4-FFF2-40B4-BE49-F238E27FC236}">
              <a16:creationId xmlns:a16="http://schemas.microsoft.com/office/drawing/2014/main" id="{CE2F38FC-A931-437A-9CEC-E840B4CDC674}"/>
            </a:ext>
          </a:extLst>
        </xdr:cNvPr>
        <xdr:cNvCxnSpPr/>
      </xdr:nvCxnSpPr>
      <xdr:spPr>
        <a:xfrm flipV="1">
          <a:off x="9920097" y="4947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27</xdr:row>
      <xdr:rowOff>185420</xdr:rowOff>
    </xdr:from>
    <xdr:to>
      <xdr:col>6</xdr:col>
      <xdr:colOff>127</xdr:colOff>
      <xdr:row>27</xdr:row>
      <xdr:rowOff>185420</xdr:rowOff>
    </xdr:to>
    <xdr:cxnSp macro="_xll.PtreeEvent_ObjectClick">
      <xdr:nvCxnSpPr>
        <xdr:cNvPr id="178" name="PTObj_DBranchHLine_1_20">
          <a:extLst>
            <a:ext uri="{FF2B5EF4-FFF2-40B4-BE49-F238E27FC236}">
              <a16:creationId xmlns:a16="http://schemas.microsoft.com/office/drawing/2014/main" id="{388DC394-3CE6-40D6-977A-2C40FA5A135E}"/>
            </a:ext>
          </a:extLst>
        </xdr:cNvPr>
        <xdr:cNvCxnSpPr/>
      </xdr:nvCxnSpPr>
      <xdr:spPr>
        <a:xfrm>
          <a:off x="8529447" y="5328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27</xdr:row>
      <xdr:rowOff>185420</xdr:rowOff>
    </xdr:from>
    <xdr:to>
      <xdr:col>5</xdr:col>
      <xdr:colOff>242697</xdr:colOff>
      <xdr:row>31</xdr:row>
      <xdr:rowOff>180340</xdr:rowOff>
    </xdr:to>
    <xdr:cxnSp macro="_xll.PtreeEvent_ObjectClick">
      <xdr:nvCxnSpPr>
        <xdr:cNvPr id="177" name="PTObj_DBranchDLine_1_20">
          <a:extLst>
            <a:ext uri="{FF2B5EF4-FFF2-40B4-BE49-F238E27FC236}">
              <a16:creationId xmlns:a16="http://schemas.microsoft.com/office/drawing/2014/main" id="{A8FAEEB2-B4B2-44C8-98F5-E054C1BF1F55}"/>
            </a:ext>
          </a:extLst>
        </xdr:cNvPr>
        <xdr:cNvCxnSpPr/>
      </xdr:nvCxnSpPr>
      <xdr:spPr>
        <a:xfrm flipV="1">
          <a:off x="8377047" y="5328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17</xdr:row>
      <xdr:rowOff>185420</xdr:rowOff>
    </xdr:from>
    <xdr:to>
      <xdr:col>7</xdr:col>
      <xdr:colOff>127</xdr:colOff>
      <xdr:row>17</xdr:row>
      <xdr:rowOff>185420</xdr:rowOff>
    </xdr:to>
    <xdr:cxnSp macro="_xll.PtreeEvent_ObjectClick">
      <xdr:nvCxnSpPr>
        <xdr:cNvPr id="170" name="PTObj_DBranchHLine_1_23">
          <a:extLst>
            <a:ext uri="{FF2B5EF4-FFF2-40B4-BE49-F238E27FC236}">
              <a16:creationId xmlns:a16="http://schemas.microsoft.com/office/drawing/2014/main" id="{FFAFDC95-65E1-499E-A771-E55569C1A07D}"/>
            </a:ext>
          </a:extLst>
        </xdr:cNvPr>
        <xdr:cNvCxnSpPr/>
      </xdr:nvCxnSpPr>
      <xdr:spPr>
        <a:xfrm>
          <a:off x="10072497" y="3423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15</xdr:row>
      <xdr:rowOff>180340</xdr:rowOff>
    </xdr:from>
    <xdr:to>
      <xdr:col>6</xdr:col>
      <xdr:colOff>242697</xdr:colOff>
      <xdr:row>17</xdr:row>
      <xdr:rowOff>185420</xdr:rowOff>
    </xdr:to>
    <xdr:cxnSp macro="_xll.PtreeEvent_ObjectClick">
      <xdr:nvCxnSpPr>
        <xdr:cNvPr id="169" name="PTObj_DBranchDLine_1_23">
          <a:extLst>
            <a:ext uri="{FF2B5EF4-FFF2-40B4-BE49-F238E27FC236}">
              <a16:creationId xmlns:a16="http://schemas.microsoft.com/office/drawing/2014/main" id="{21DC5E02-4CAA-4A90-B33B-B5F41FCD9A8E}"/>
            </a:ext>
          </a:extLst>
        </xdr:cNvPr>
        <xdr:cNvCxnSpPr/>
      </xdr:nvCxnSpPr>
      <xdr:spPr>
        <a:xfrm>
          <a:off x="9920097" y="3037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13</xdr:row>
      <xdr:rowOff>185420</xdr:rowOff>
    </xdr:from>
    <xdr:to>
      <xdr:col>7</xdr:col>
      <xdr:colOff>127</xdr:colOff>
      <xdr:row>13</xdr:row>
      <xdr:rowOff>185420</xdr:rowOff>
    </xdr:to>
    <xdr:cxnSp macro="_xll.PtreeEvent_ObjectClick">
      <xdr:nvCxnSpPr>
        <xdr:cNvPr id="166" name="PTObj_DBranchHLine_1_22">
          <a:extLst>
            <a:ext uri="{FF2B5EF4-FFF2-40B4-BE49-F238E27FC236}">
              <a16:creationId xmlns:a16="http://schemas.microsoft.com/office/drawing/2014/main" id="{A9140909-7AAA-4B95-B3C3-9557A6B43DD6}"/>
            </a:ext>
          </a:extLst>
        </xdr:cNvPr>
        <xdr:cNvCxnSpPr/>
      </xdr:nvCxnSpPr>
      <xdr:spPr>
        <a:xfrm>
          <a:off x="10072497" y="2661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13</xdr:row>
      <xdr:rowOff>185420</xdr:rowOff>
    </xdr:from>
    <xdr:to>
      <xdr:col>6</xdr:col>
      <xdr:colOff>242697</xdr:colOff>
      <xdr:row>15</xdr:row>
      <xdr:rowOff>180340</xdr:rowOff>
    </xdr:to>
    <xdr:cxnSp macro="_xll.PtreeEvent_ObjectClick">
      <xdr:nvCxnSpPr>
        <xdr:cNvPr id="165" name="PTObj_DBranchDLine_1_22">
          <a:extLst>
            <a:ext uri="{FF2B5EF4-FFF2-40B4-BE49-F238E27FC236}">
              <a16:creationId xmlns:a16="http://schemas.microsoft.com/office/drawing/2014/main" id="{C8DE6ACE-B5B7-43EA-AFBD-19B41CBBDA3D}"/>
            </a:ext>
          </a:extLst>
        </xdr:cNvPr>
        <xdr:cNvCxnSpPr/>
      </xdr:nvCxnSpPr>
      <xdr:spPr>
        <a:xfrm flipV="1">
          <a:off x="9920097" y="2661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15</xdr:row>
      <xdr:rowOff>185420</xdr:rowOff>
    </xdr:from>
    <xdr:to>
      <xdr:col>6</xdr:col>
      <xdr:colOff>127</xdr:colOff>
      <xdr:row>15</xdr:row>
      <xdr:rowOff>185420</xdr:rowOff>
    </xdr:to>
    <xdr:cxnSp macro="_xll.PtreeEvent_ObjectClick">
      <xdr:nvCxnSpPr>
        <xdr:cNvPr id="162" name="PTObj_DBranchHLine_1_18">
          <a:extLst>
            <a:ext uri="{FF2B5EF4-FFF2-40B4-BE49-F238E27FC236}">
              <a16:creationId xmlns:a16="http://schemas.microsoft.com/office/drawing/2014/main" id="{B03EFF89-585B-418E-8616-5E3C8CBE8219}"/>
            </a:ext>
          </a:extLst>
        </xdr:cNvPr>
        <xdr:cNvCxnSpPr/>
      </xdr:nvCxnSpPr>
      <xdr:spPr>
        <a:xfrm>
          <a:off x="8529447" y="2661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</xdr:row>
      <xdr:rowOff>185420</xdr:rowOff>
    </xdr:from>
    <xdr:to>
      <xdr:col>5</xdr:col>
      <xdr:colOff>242697</xdr:colOff>
      <xdr:row>19</xdr:row>
      <xdr:rowOff>180340</xdr:rowOff>
    </xdr:to>
    <xdr:cxnSp macro="_xll.PtreeEvent_ObjectClick">
      <xdr:nvCxnSpPr>
        <xdr:cNvPr id="161" name="PTObj_DBranchDLine_1_18">
          <a:extLst>
            <a:ext uri="{FF2B5EF4-FFF2-40B4-BE49-F238E27FC236}">
              <a16:creationId xmlns:a16="http://schemas.microsoft.com/office/drawing/2014/main" id="{20749EF0-E56A-46EA-87C7-DC738494A400}"/>
            </a:ext>
          </a:extLst>
        </xdr:cNvPr>
        <xdr:cNvCxnSpPr/>
      </xdr:nvCxnSpPr>
      <xdr:spPr>
        <a:xfrm flipV="1">
          <a:off x="8377047" y="2661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33</xdr:row>
      <xdr:rowOff>185420</xdr:rowOff>
    </xdr:from>
    <xdr:to>
      <xdr:col>6</xdr:col>
      <xdr:colOff>127</xdr:colOff>
      <xdr:row>33</xdr:row>
      <xdr:rowOff>185420</xdr:rowOff>
    </xdr:to>
    <xdr:cxnSp macro="_xll.PtreeEvent_ObjectClick">
      <xdr:nvCxnSpPr>
        <xdr:cNvPr id="158" name="PTObj_DBranchHLine_1_21">
          <a:extLst>
            <a:ext uri="{FF2B5EF4-FFF2-40B4-BE49-F238E27FC236}">
              <a16:creationId xmlns:a16="http://schemas.microsoft.com/office/drawing/2014/main" id="{5A382EC2-9147-4967-9E74-8AD3D9111F95}"/>
            </a:ext>
          </a:extLst>
        </xdr:cNvPr>
        <xdr:cNvCxnSpPr/>
      </xdr:nvCxnSpPr>
      <xdr:spPr>
        <a:xfrm>
          <a:off x="8529447" y="494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31</xdr:row>
      <xdr:rowOff>180340</xdr:rowOff>
    </xdr:from>
    <xdr:to>
      <xdr:col>5</xdr:col>
      <xdr:colOff>242697</xdr:colOff>
      <xdr:row>33</xdr:row>
      <xdr:rowOff>185420</xdr:rowOff>
    </xdr:to>
    <xdr:cxnSp macro="_xll.PtreeEvent_ObjectClick">
      <xdr:nvCxnSpPr>
        <xdr:cNvPr id="157" name="PTObj_DBranchDLine_1_21">
          <a:extLst>
            <a:ext uri="{FF2B5EF4-FFF2-40B4-BE49-F238E27FC236}">
              <a16:creationId xmlns:a16="http://schemas.microsoft.com/office/drawing/2014/main" id="{C7935195-C749-4033-919F-DC562127C6B2}"/>
            </a:ext>
          </a:extLst>
        </xdr:cNvPr>
        <xdr:cNvCxnSpPr/>
      </xdr:nvCxnSpPr>
      <xdr:spPr>
        <a:xfrm>
          <a:off x="8377047" y="456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31</xdr:row>
      <xdr:rowOff>185420</xdr:rowOff>
    </xdr:from>
    <xdr:to>
      <xdr:col>5</xdr:col>
      <xdr:colOff>127</xdr:colOff>
      <xdr:row>31</xdr:row>
      <xdr:rowOff>185420</xdr:rowOff>
    </xdr:to>
    <xdr:cxnSp macro="_xll.PtreeEvent_ObjectClick">
      <xdr:nvCxnSpPr>
        <xdr:cNvPr id="150" name="PTObj_DBranchHLine_1_11">
          <a:extLst>
            <a:ext uri="{FF2B5EF4-FFF2-40B4-BE49-F238E27FC236}">
              <a16:creationId xmlns:a16="http://schemas.microsoft.com/office/drawing/2014/main" id="{B32D3F6A-218B-41CD-BDB7-9B714D54A6B7}"/>
            </a:ext>
          </a:extLst>
        </xdr:cNvPr>
        <xdr:cNvCxnSpPr/>
      </xdr:nvCxnSpPr>
      <xdr:spPr>
        <a:xfrm>
          <a:off x="6986397" y="4566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23</xdr:row>
      <xdr:rowOff>180340</xdr:rowOff>
    </xdr:from>
    <xdr:to>
      <xdr:col>4</xdr:col>
      <xdr:colOff>242697</xdr:colOff>
      <xdr:row>31</xdr:row>
      <xdr:rowOff>185420</xdr:rowOff>
    </xdr:to>
    <xdr:cxnSp macro="_xll.PtreeEvent_ObjectClick">
      <xdr:nvCxnSpPr>
        <xdr:cNvPr id="149" name="PTObj_DBranchDLine_1_11">
          <a:extLst>
            <a:ext uri="{FF2B5EF4-FFF2-40B4-BE49-F238E27FC236}">
              <a16:creationId xmlns:a16="http://schemas.microsoft.com/office/drawing/2014/main" id="{725EF7AD-C171-4FA5-A6FF-1EF62E5D4067}"/>
            </a:ext>
          </a:extLst>
        </xdr:cNvPr>
        <xdr:cNvCxnSpPr/>
      </xdr:nvCxnSpPr>
      <xdr:spPr>
        <a:xfrm>
          <a:off x="6833997" y="3799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21</xdr:row>
      <xdr:rowOff>185420</xdr:rowOff>
    </xdr:from>
    <xdr:to>
      <xdr:col>6</xdr:col>
      <xdr:colOff>127</xdr:colOff>
      <xdr:row>21</xdr:row>
      <xdr:rowOff>185420</xdr:rowOff>
    </xdr:to>
    <xdr:cxnSp macro="_xll.PtreeEvent_ObjectClick">
      <xdr:nvCxnSpPr>
        <xdr:cNvPr id="142" name="PTObj_DBranchHLine_1_19">
          <a:extLst>
            <a:ext uri="{FF2B5EF4-FFF2-40B4-BE49-F238E27FC236}">
              <a16:creationId xmlns:a16="http://schemas.microsoft.com/office/drawing/2014/main" id="{F399887E-8ADC-4D1A-B762-183B780B88CA}"/>
            </a:ext>
          </a:extLst>
        </xdr:cNvPr>
        <xdr:cNvCxnSpPr/>
      </xdr:nvCxnSpPr>
      <xdr:spPr>
        <a:xfrm>
          <a:off x="8529447" y="3423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19</xdr:row>
      <xdr:rowOff>180340</xdr:rowOff>
    </xdr:from>
    <xdr:to>
      <xdr:col>5</xdr:col>
      <xdr:colOff>242697</xdr:colOff>
      <xdr:row>21</xdr:row>
      <xdr:rowOff>185420</xdr:rowOff>
    </xdr:to>
    <xdr:cxnSp macro="_xll.PtreeEvent_ObjectClick">
      <xdr:nvCxnSpPr>
        <xdr:cNvPr id="141" name="PTObj_DBranchDLine_1_19">
          <a:extLst>
            <a:ext uri="{FF2B5EF4-FFF2-40B4-BE49-F238E27FC236}">
              <a16:creationId xmlns:a16="http://schemas.microsoft.com/office/drawing/2014/main" id="{2F5BC1F0-F18F-48C8-AFBE-7C390F2396E1}"/>
            </a:ext>
          </a:extLst>
        </xdr:cNvPr>
        <xdr:cNvCxnSpPr/>
      </xdr:nvCxnSpPr>
      <xdr:spPr>
        <a:xfrm>
          <a:off x="8377047" y="3037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19</xdr:row>
      <xdr:rowOff>185420</xdr:rowOff>
    </xdr:from>
    <xdr:to>
      <xdr:col>5</xdr:col>
      <xdr:colOff>127</xdr:colOff>
      <xdr:row>19</xdr:row>
      <xdr:rowOff>185420</xdr:rowOff>
    </xdr:to>
    <xdr:cxnSp macro="_xll.PtreeEvent_ObjectClick">
      <xdr:nvCxnSpPr>
        <xdr:cNvPr id="134" name="PTObj_DBranchHLine_1_10">
          <a:extLst>
            <a:ext uri="{FF2B5EF4-FFF2-40B4-BE49-F238E27FC236}">
              <a16:creationId xmlns:a16="http://schemas.microsoft.com/office/drawing/2014/main" id="{98E0E478-5ADD-4519-BA86-C718D5DE8A88}"/>
            </a:ext>
          </a:extLst>
        </xdr:cNvPr>
        <xdr:cNvCxnSpPr/>
      </xdr:nvCxnSpPr>
      <xdr:spPr>
        <a:xfrm>
          <a:off x="6986397" y="3042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19</xdr:row>
      <xdr:rowOff>185420</xdr:rowOff>
    </xdr:from>
    <xdr:to>
      <xdr:col>4</xdr:col>
      <xdr:colOff>242697</xdr:colOff>
      <xdr:row>23</xdr:row>
      <xdr:rowOff>180340</xdr:rowOff>
    </xdr:to>
    <xdr:cxnSp macro="_xll.PtreeEvent_ObjectClick">
      <xdr:nvCxnSpPr>
        <xdr:cNvPr id="133" name="PTObj_DBranchDLine_1_10">
          <a:extLst>
            <a:ext uri="{FF2B5EF4-FFF2-40B4-BE49-F238E27FC236}">
              <a16:creationId xmlns:a16="http://schemas.microsoft.com/office/drawing/2014/main" id="{71C387B8-8038-4102-B6DD-2893BC0A11E4}"/>
            </a:ext>
          </a:extLst>
        </xdr:cNvPr>
        <xdr:cNvCxnSpPr/>
      </xdr:nvCxnSpPr>
      <xdr:spPr>
        <a:xfrm flipV="1">
          <a:off x="6833997" y="3042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61</xdr:row>
      <xdr:rowOff>185420</xdr:rowOff>
    </xdr:from>
    <xdr:to>
      <xdr:col>5</xdr:col>
      <xdr:colOff>127</xdr:colOff>
      <xdr:row>61</xdr:row>
      <xdr:rowOff>185420</xdr:rowOff>
    </xdr:to>
    <xdr:cxnSp macro="_xll.PtreeEvent_ObjectClick">
      <xdr:nvCxnSpPr>
        <xdr:cNvPr id="126" name="PTObj_DBranchHLine_1_17">
          <a:extLst>
            <a:ext uri="{FF2B5EF4-FFF2-40B4-BE49-F238E27FC236}">
              <a16:creationId xmlns:a16="http://schemas.microsoft.com/office/drawing/2014/main" id="{7FBBCB5C-C1A2-4AE0-B97F-F75FD07797DE}"/>
            </a:ext>
          </a:extLst>
        </xdr:cNvPr>
        <xdr:cNvCxnSpPr/>
      </xdr:nvCxnSpPr>
      <xdr:spPr>
        <a:xfrm>
          <a:off x="6986397" y="7233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59</xdr:row>
      <xdr:rowOff>180339</xdr:rowOff>
    </xdr:from>
    <xdr:to>
      <xdr:col>4</xdr:col>
      <xdr:colOff>242697</xdr:colOff>
      <xdr:row>61</xdr:row>
      <xdr:rowOff>185420</xdr:rowOff>
    </xdr:to>
    <xdr:cxnSp macro="_xll.PtreeEvent_ObjectClick">
      <xdr:nvCxnSpPr>
        <xdr:cNvPr id="125" name="PTObj_DBranchDLine_1_17">
          <a:extLst>
            <a:ext uri="{FF2B5EF4-FFF2-40B4-BE49-F238E27FC236}">
              <a16:creationId xmlns:a16="http://schemas.microsoft.com/office/drawing/2014/main" id="{CEEA30B2-E4D2-4C3C-B44F-61F6AFFEED16}"/>
            </a:ext>
          </a:extLst>
        </xdr:cNvPr>
        <xdr:cNvCxnSpPr/>
      </xdr:nvCxnSpPr>
      <xdr:spPr>
        <a:xfrm>
          <a:off x="6833997" y="6847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59</xdr:row>
      <xdr:rowOff>185420</xdr:rowOff>
    </xdr:from>
    <xdr:to>
      <xdr:col>4</xdr:col>
      <xdr:colOff>127</xdr:colOff>
      <xdr:row>59</xdr:row>
      <xdr:rowOff>185420</xdr:rowOff>
    </xdr:to>
    <xdr:cxnSp macro="_xll.PtreeEvent_ObjectClick">
      <xdr:nvCxnSpPr>
        <xdr:cNvPr id="118" name="PTObj_DBranchHLine_1_13">
          <a:extLst>
            <a:ext uri="{FF2B5EF4-FFF2-40B4-BE49-F238E27FC236}">
              <a16:creationId xmlns:a16="http://schemas.microsoft.com/office/drawing/2014/main" id="{79665DFF-7EF0-4671-AA22-507432771407}"/>
            </a:ext>
          </a:extLst>
        </xdr:cNvPr>
        <xdr:cNvCxnSpPr/>
      </xdr:nvCxnSpPr>
      <xdr:spPr>
        <a:xfrm>
          <a:off x="5290947" y="6471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51</xdr:row>
      <xdr:rowOff>180340</xdr:rowOff>
    </xdr:from>
    <xdr:to>
      <xdr:col>3</xdr:col>
      <xdr:colOff>242697</xdr:colOff>
      <xdr:row>59</xdr:row>
      <xdr:rowOff>185420</xdr:rowOff>
    </xdr:to>
    <xdr:cxnSp macro="_xll.PtreeEvent_ObjectClick">
      <xdr:nvCxnSpPr>
        <xdr:cNvPr id="117" name="PTObj_DBranchDLine_1_13">
          <a:extLst>
            <a:ext uri="{FF2B5EF4-FFF2-40B4-BE49-F238E27FC236}">
              <a16:creationId xmlns:a16="http://schemas.microsoft.com/office/drawing/2014/main" id="{9E9D3804-3E45-48B3-89E9-3A62F532E66A}"/>
            </a:ext>
          </a:extLst>
        </xdr:cNvPr>
        <xdr:cNvCxnSpPr/>
      </xdr:nvCxnSpPr>
      <xdr:spPr>
        <a:xfrm>
          <a:off x="5138547" y="6085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49</xdr:row>
      <xdr:rowOff>185420</xdr:rowOff>
    </xdr:from>
    <xdr:to>
      <xdr:col>5</xdr:col>
      <xdr:colOff>127</xdr:colOff>
      <xdr:row>49</xdr:row>
      <xdr:rowOff>185420</xdr:rowOff>
    </xdr:to>
    <xdr:cxnSp macro="_xll.PtreeEvent_ObjectClick">
      <xdr:nvCxnSpPr>
        <xdr:cNvPr id="114" name="PTObj_DBranchHLine_1_15">
          <a:extLst>
            <a:ext uri="{FF2B5EF4-FFF2-40B4-BE49-F238E27FC236}">
              <a16:creationId xmlns:a16="http://schemas.microsoft.com/office/drawing/2014/main" id="{4DF6419A-C067-4EA5-87F1-1A9F105FBE26}"/>
            </a:ext>
          </a:extLst>
        </xdr:cNvPr>
        <xdr:cNvCxnSpPr/>
      </xdr:nvCxnSpPr>
      <xdr:spPr>
        <a:xfrm>
          <a:off x="6986397" y="5709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47</xdr:row>
      <xdr:rowOff>180340</xdr:rowOff>
    </xdr:from>
    <xdr:to>
      <xdr:col>4</xdr:col>
      <xdr:colOff>242697</xdr:colOff>
      <xdr:row>49</xdr:row>
      <xdr:rowOff>185420</xdr:rowOff>
    </xdr:to>
    <xdr:cxnSp macro="_xll.PtreeEvent_ObjectClick">
      <xdr:nvCxnSpPr>
        <xdr:cNvPr id="113" name="PTObj_DBranchDLine_1_15">
          <a:extLst>
            <a:ext uri="{FF2B5EF4-FFF2-40B4-BE49-F238E27FC236}">
              <a16:creationId xmlns:a16="http://schemas.microsoft.com/office/drawing/2014/main" id="{F7E53757-429B-4326-99D0-BA76A555A4C9}"/>
            </a:ext>
          </a:extLst>
        </xdr:cNvPr>
        <xdr:cNvCxnSpPr/>
      </xdr:nvCxnSpPr>
      <xdr:spPr>
        <a:xfrm>
          <a:off x="6833997" y="5323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47</xdr:row>
      <xdr:rowOff>185420</xdr:rowOff>
    </xdr:from>
    <xdr:to>
      <xdr:col>4</xdr:col>
      <xdr:colOff>127</xdr:colOff>
      <xdr:row>47</xdr:row>
      <xdr:rowOff>185420</xdr:rowOff>
    </xdr:to>
    <xdr:cxnSp macro="_xll.PtreeEvent_ObjectClick">
      <xdr:nvCxnSpPr>
        <xdr:cNvPr id="106" name="PTObj_DBranchHLine_1_12">
          <a:extLst>
            <a:ext uri="{FF2B5EF4-FFF2-40B4-BE49-F238E27FC236}">
              <a16:creationId xmlns:a16="http://schemas.microsoft.com/office/drawing/2014/main" id="{204A7336-8C83-4FEE-9F92-82776520AF5B}"/>
            </a:ext>
          </a:extLst>
        </xdr:cNvPr>
        <xdr:cNvCxnSpPr/>
      </xdr:nvCxnSpPr>
      <xdr:spPr>
        <a:xfrm>
          <a:off x="5290947" y="4947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47</xdr:row>
      <xdr:rowOff>185420</xdr:rowOff>
    </xdr:from>
    <xdr:to>
      <xdr:col>3</xdr:col>
      <xdr:colOff>242697</xdr:colOff>
      <xdr:row>51</xdr:row>
      <xdr:rowOff>180340</xdr:rowOff>
    </xdr:to>
    <xdr:cxnSp macro="_xll.PtreeEvent_ObjectClick">
      <xdr:nvCxnSpPr>
        <xdr:cNvPr id="105" name="PTObj_DBranchDLine_1_12">
          <a:extLst>
            <a:ext uri="{FF2B5EF4-FFF2-40B4-BE49-F238E27FC236}">
              <a16:creationId xmlns:a16="http://schemas.microsoft.com/office/drawing/2014/main" id="{794A38C7-152D-4EF8-BA41-3883F0B141A9}"/>
            </a:ext>
          </a:extLst>
        </xdr:cNvPr>
        <xdr:cNvCxnSpPr/>
      </xdr:nvCxnSpPr>
      <xdr:spPr>
        <a:xfrm flipV="1">
          <a:off x="5138547" y="4947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51</xdr:row>
      <xdr:rowOff>185420</xdr:rowOff>
    </xdr:from>
    <xdr:to>
      <xdr:col>3</xdr:col>
      <xdr:colOff>127</xdr:colOff>
      <xdr:row>51</xdr:row>
      <xdr:rowOff>185420</xdr:rowOff>
    </xdr:to>
    <xdr:cxnSp macro="_xll.PtreeEvent_ObjectClick">
      <xdr:nvCxnSpPr>
        <xdr:cNvPr id="94" name="PTObj_DBranchHLine_1_6">
          <a:extLst>
            <a:ext uri="{FF2B5EF4-FFF2-40B4-BE49-F238E27FC236}">
              <a16:creationId xmlns:a16="http://schemas.microsoft.com/office/drawing/2014/main" id="{4D4E754D-B0F1-4F0C-8556-1B63AA2DF9DE}"/>
            </a:ext>
          </a:extLst>
        </xdr:cNvPr>
        <xdr:cNvCxnSpPr/>
      </xdr:nvCxnSpPr>
      <xdr:spPr>
        <a:xfrm>
          <a:off x="3395472" y="5328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51</xdr:row>
      <xdr:rowOff>185420</xdr:rowOff>
    </xdr:from>
    <xdr:to>
      <xdr:col>2</xdr:col>
      <xdr:colOff>242697</xdr:colOff>
      <xdr:row>63</xdr:row>
      <xdr:rowOff>180340</xdr:rowOff>
    </xdr:to>
    <xdr:cxnSp macro="_xll.PtreeEvent_ObjectClick">
      <xdr:nvCxnSpPr>
        <xdr:cNvPr id="93" name="PTObj_DBranchDLine_1_6">
          <a:extLst>
            <a:ext uri="{FF2B5EF4-FFF2-40B4-BE49-F238E27FC236}">
              <a16:creationId xmlns:a16="http://schemas.microsoft.com/office/drawing/2014/main" id="{23B4099B-EEAE-405B-B81A-DBD733CFEB77}"/>
            </a:ext>
          </a:extLst>
        </xdr:cNvPr>
        <xdr:cNvCxnSpPr/>
      </xdr:nvCxnSpPr>
      <xdr:spPr>
        <a:xfrm flipV="1">
          <a:off x="3243072" y="5328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23</xdr:row>
      <xdr:rowOff>185420</xdr:rowOff>
    </xdr:from>
    <xdr:to>
      <xdr:col>4</xdr:col>
      <xdr:colOff>127</xdr:colOff>
      <xdr:row>23</xdr:row>
      <xdr:rowOff>185420</xdr:rowOff>
    </xdr:to>
    <xdr:cxnSp macro="_xll.PtreeEvent_ObjectClick">
      <xdr:nvCxnSpPr>
        <xdr:cNvPr id="78" name="PTObj_DBranchHLine_1_8">
          <a:extLst>
            <a:ext uri="{FF2B5EF4-FFF2-40B4-BE49-F238E27FC236}">
              <a16:creationId xmlns:a16="http://schemas.microsoft.com/office/drawing/2014/main" id="{8612FB57-2D12-418D-AA5E-7B84D3D837D2}"/>
            </a:ext>
          </a:extLst>
        </xdr:cNvPr>
        <xdr:cNvCxnSpPr/>
      </xdr:nvCxnSpPr>
      <xdr:spPr>
        <a:xfrm>
          <a:off x="5290947" y="2661920"/>
          <a:ext cx="14433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23</xdr:row>
      <xdr:rowOff>185420</xdr:rowOff>
    </xdr:from>
    <xdr:to>
      <xdr:col>3</xdr:col>
      <xdr:colOff>242697</xdr:colOff>
      <xdr:row>35</xdr:row>
      <xdr:rowOff>180340</xdr:rowOff>
    </xdr:to>
    <xdr:cxnSp macro="_xll.PtreeEvent_ObjectClick">
      <xdr:nvCxnSpPr>
        <xdr:cNvPr id="77" name="PTObj_DBranchDLine_1_8">
          <a:extLst>
            <a:ext uri="{FF2B5EF4-FFF2-40B4-BE49-F238E27FC236}">
              <a16:creationId xmlns:a16="http://schemas.microsoft.com/office/drawing/2014/main" id="{133FFF5E-8E97-40B9-85B7-5CE10A88B3F2}"/>
            </a:ext>
          </a:extLst>
        </xdr:cNvPr>
        <xdr:cNvCxnSpPr/>
      </xdr:nvCxnSpPr>
      <xdr:spPr>
        <a:xfrm flipV="1">
          <a:off x="5138547" y="2661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65</xdr:row>
      <xdr:rowOff>185420</xdr:rowOff>
    </xdr:from>
    <xdr:to>
      <xdr:col>3</xdr:col>
      <xdr:colOff>127</xdr:colOff>
      <xdr:row>65</xdr:row>
      <xdr:rowOff>185420</xdr:rowOff>
    </xdr:to>
    <xdr:cxnSp macro="_xll.PtreeEvent_ObjectClick">
      <xdr:nvCxnSpPr>
        <xdr:cNvPr id="74" name="PTObj_DBranchHLine_1_7">
          <a:extLst>
            <a:ext uri="{FF2B5EF4-FFF2-40B4-BE49-F238E27FC236}">
              <a16:creationId xmlns:a16="http://schemas.microsoft.com/office/drawing/2014/main" id="{A8D1E66D-DA4F-4057-AE02-A937C1631113}"/>
            </a:ext>
          </a:extLst>
        </xdr:cNvPr>
        <xdr:cNvCxnSpPr/>
      </xdr:nvCxnSpPr>
      <xdr:spPr>
        <a:xfrm>
          <a:off x="3395472" y="4947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63</xdr:row>
      <xdr:rowOff>180340</xdr:rowOff>
    </xdr:from>
    <xdr:to>
      <xdr:col>2</xdr:col>
      <xdr:colOff>242697</xdr:colOff>
      <xdr:row>65</xdr:row>
      <xdr:rowOff>185420</xdr:rowOff>
    </xdr:to>
    <xdr:cxnSp macro="_xll.PtreeEvent_ObjectClick">
      <xdr:nvCxnSpPr>
        <xdr:cNvPr id="73" name="PTObj_DBranchDLine_1_7">
          <a:extLst>
            <a:ext uri="{FF2B5EF4-FFF2-40B4-BE49-F238E27FC236}">
              <a16:creationId xmlns:a16="http://schemas.microsoft.com/office/drawing/2014/main" id="{5D838F1C-C293-47EC-A638-8F851896B54C}"/>
            </a:ext>
          </a:extLst>
        </xdr:cNvPr>
        <xdr:cNvCxnSpPr/>
      </xdr:nvCxnSpPr>
      <xdr:spPr>
        <a:xfrm>
          <a:off x="3243072" y="456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63</xdr:row>
      <xdr:rowOff>185420</xdr:rowOff>
    </xdr:from>
    <xdr:to>
      <xdr:col>2</xdr:col>
      <xdr:colOff>127</xdr:colOff>
      <xdr:row>63</xdr:row>
      <xdr:rowOff>185420</xdr:rowOff>
    </xdr:to>
    <xdr:cxnSp macro="_xll.PtreeEvent_ObjectClick">
      <xdr:nvCxnSpPr>
        <xdr:cNvPr id="66" name="PTObj_DBranchHLine_1_3">
          <a:extLst>
            <a:ext uri="{FF2B5EF4-FFF2-40B4-BE49-F238E27FC236}">
              <a16:creationId xmlns:a16="http://schemas.microsoft.com/office/drawing/2014/main" id="{4FC4C836-6129-432F-BD64-4B2F71F1AE2E}"/>
            </a:ext>
          </a:extLst>
        </xdr:cNvPr>
        <xdr:cNvCxnSpPr/>
      </xdr:nvCxnSpPr>
      <xdr:spPr>
        <a:xfrm>
          <a:off x="1614297" y="4566920"/>
          <a:ext cx="1538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39</xdr:row>
      <xdr:rowOff>180340</xdr:rowOff>
    </xdr:from>
    <xdr:to>
      <xdr:col>1</xdr:col>
      <xdr:colOff>242697</xdr:colOff>
      <xdr:row>63</xdr:row>
      <xdr:rowOff>185420</xdr:rowOff>
    </xdr:to>
    <xdr:cxnSp macro="_xll.PtreeEvent_ObjectClick">
      <xdr:nvCxnSpPr>
        <xdr:cNvPr id="65" name="PTObj_DBranchDLine_1_3">
          <a:extLst>
            <a:ext uri="{FF2B5EF4-FFF2-40B4-BE49-F238E27FC236}">
              <a16:creationId xmlns:a16="http://schemas.microsoft.com/office/drawing/2014/main" id="{6499E1B4-D01E-4560-B570-112D36179303}"/>
            </a:ext>
          </a:extLst>
        </xdr:cNvPr>
        <xdr:cNvCxnSpPr/>
      </xdr:nvCxnSpPr>
      <xdr:spPr>
        <a:xfrm>
          <a:off x="1461897" y="3799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9</xdr:row>
      <xdr:rowOff>185420</xdr:rowOff>
    </xdr:from>
    <xdr:to>
      <xdr:col>3</xdr:col>
      <xdr:colOff>127</xdr:colOff>
      <xdr:row>9</xdr:row>
      <xdr:rowOff>185420</xdr:rowOff>
    </xdr:to>
    <xdr:cxnSp macro="_xll.PtreeEvent_ObjectClick">
      <xdr:nvCxnSpPr>
        <xdr:cNvPr id="58" name="PTObj_DBranchHLine_1_4">
          <a:extLst>
            <a:ext uri="{FF2B5EF4-FFF2-40B4-BE49-F238E27FC236}">
              <a16:creationId xmlns:a16="http://schemas.microsoft.com/office/drawing/2014/main" id="{724F6042-6965-4E96-BA89-987520F8E4F1}"/>
            </a:ext>
          </a:extLst>
        </xdr:cNvPr>
        <xdr:cNvCxnSpPr/>
      </xdr:nvCxnSpPr>
      <xdr:spPr>
        <a:xfrm>
          <a:off x="3395472" y="1899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9</xdr:row>
      <xdr:rowOff>185420</xdr:rowOff>
    </xdr:from>
    <xdr:to>
      <xdr:col>2</xdr:col>
      <xdr:colOff>242697</xdr:colOff>
      <xdr:row>11</xdr:row>
      <xdr:rowOff>180340</xdr:rowOff>
    </xdr:to>
    <xdr:cxnSp macro="_xll.PtreeEvent_ObjectClick">
      <xdr:nvCxnSpPr>
        <xdr:cNvPr id="57" name="PTObj_DBranchDLine_1_4">
          <a:extLst>
            <a:ext uri="{FF2B5EF4-FFF2-40B4-BE49-F238E27FC236}">
              <a16:creationId xmlns:a16="http://schemas.microsoft.com/office/drawing/2014/main" id="{402D8B56-F256-4EC5-ADB4-AE509A485E20}"/>
            </a:ext>
          </a:extLst>
        </xdr:cNvPr>
        <xdr:cNvCxnSpPr/>
      </xdr:nvCxnSpPr>
      <xdr:spPr>
        <a:xfrm flipV="1">
          <a:off x="3243072" y="189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37</xdr:row>
      <xdr:rowOff>185420</xdr:rowOff>
    </xdr:from>
    <xdr:to>
      <xdr:col>4</xdr:col>
      <xdr:colOff>127</xdr:colOff>
      <xdr:row>37</xdr:row>
      <xdr:rowOff>185420</xdr:rowOff>
    </xdr:to>
    <xdr:cxnSp macro="_xll.PtreeEvent_ObjectClick">
      <xdr:nvCxnSpPr>
        <xdr:cNvPr id="54" name="PTObj_DBranchHLine_1_9">
          <a:extLst>
            <a:ext uri="{FF2B5EF4-FFF2-40B4-BE49-F238E27FC236}">
              <a16:creationId xmlns:a16="http://schemas.microsoft.com/office/drawing/2014/main" id="{59413880-886B-4FB3-8932-082FD2EF5784}"/>
            </a:ext>
          </a:extLst>
        </xdr:cNvPr>
        <xdr:cNvCxnSpPr/>
      </xdr:nvCxnSpPr>
      <xdr:spPr>
        <a:xfrm>
          <a:off x="5290947" y="4185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35</xdr:row>
      <xdr:rowOff>180340</xdr:rowOff>
    </xdr:from>
    <xdr:to>
      <xdr:col>3</xdr:col>
      <xdr:colOff>242697</xdr:colOff>
      <xdr:row>37</xdr:row>
      <xdr:rowOff>185420</xdr:rowOff>
    </xdr:to>
    <xdr:cxnSp macro="_xll.PtreeEvent_ObjectClick">
      <xdr:nvCxnSpPr>
        <xdr:cNvPr id="53" name="PTObj_DBranchDLine_1_9">
          <a:extLst>
            <a:ext uri="{FF2B5EF4-FFF2-40B4-BE49-F238E27FC236}">
              <a16:creationId xmlns:a16="http://schemas.microsoft.com/office/drawing/2014/main" id="{5A8CA73A-3424-4283-A90A-34EBFF1402DE}"/>
            </a:ext>
          </a:extLst>
        </xdr:cNvPr>
        <xdr:cNvCxnSpPr/>
      </xdr:nvCxnSpPr>
      <xdr:spPr>
        <a:xfrm>
          <a:off x="5138547" y="3799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35</xdr:row>
      <xdr:rowOff>185420</xdr:rowOff>
    </xdr:from>
    <xdr:to>
      <xdr:col>3</xdr:col>
      <xdr:colOff>127</xdr:colOff>
      <xdr:row>35</xdr:row>
      <xdr:rowOff>185420</xdr:rowOff>
    </xdr:to>
    <xdr:cxnSp macro="_xll.PtreeEvent_ObjectClick">
      <xdr:nvCxnSpPr>
        <xdr:cNvPr id="46" name="PTObj_DBranchHLine_1_5">
          <a:extLst>
            <a:ext uri="{FF2B5EF4-FFF2-40B4-BE49-F238E27FC236}">
              <a16:creationId xmlns:a16="http://schemas.microsoft.com/office/drawing/2014/main" id="{0DAB6CB4-C2BD-4527-8A12-94CF1C35DF1C}"/>
            </a:ext>
          </a:extLst>
        </xdr:cNvPr>
        <xdr:cNvCxnSpPr/>
      </xdr:nvCxnSpPr>
      <xdr:spPr>
        <a:xfrm>
          <a:off x="3395472" y="3804920"/>
          <a:ext cx="16529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</xdr:row>
      <xdr:rowOff>180340</xdr:rowOff>
    </xdr:from>
    <xdr:to>
      <xdr:col>2</xdr:col>
      <xdr:colOff>242697</xdr:colOff>
      <xdr:row>35</xdr:row>
      <xdr:rowOff>185420</xdr:rowOff>
    </xdr:to>
    <xdr:cxnSp macro="_xll.PtreeEvent_ObjectClick">
      <xdr:nvCxnSpPr>
        <xdr:cNvPr id="45" name="PTObj_DBranchDLine_1_5">
          <a:extLst>
            <a:ext uri="{FF2B5EF4-FFF2-40B4-BE49-F238E27FC236}">
              <a16:creationId xmlns:a16="http://schemas.microsoft.com/office/drawing/2014/main" id="{B1265A88-7844-4694-9C8A-6C7DE82FC4DF}"/>
            </a:ext>
          </a:extLst>
        </xdr:cNvPr>
        <xdr:cNvCxnSpPr/>
      </xdr:nvCxnSpPr>
      <xdr:spPr>
        <a:xfrm>
          <a:off x="3243072" y="3037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11</xdr:row>
      <xdr:rowOff>185420</xdr:rowOff>
    </xdr:from>
    <xdr:to>
      <xdr:col>2</xdr:col>
      <xdr:colOff>127</xdr:colOff>
      <xdr:row>11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58FBED85-009E-4549-A5C4-6DAAF64A8456}"/>
            </a:ext>
          </a:extLst>
        </xdr:cNvPr>
        <xdr:cNvCxnSpPr/>
      </xdr:nvCxnSpPr>
      <xdr:spPr>
        <a:xfrm>
          <a:off x="1614297" y="1899920"/>
          <a:ext cx="1529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11</xdr:row>
      <xdr:rowOff>185420</xdr:rowOff>
    </xdr:from>
    <xdr:to>
      <xdr:col>1</xdr:col>
      <xdr:colOff>242697</xdr:colOff>
      <xdr:row>39</xdr:row>
      <xdr:rowOff>180340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7EE8082E-2C33-4168-AF82-3649413DBEE1}"/>
            </a:ext>
          </a:extLst>
        </xdr:cNvPr>
        <xdr:cNvCxnSpPr/>
      </xdr:nvCxnSpPr>
      <xdr:spPr>
        <a:xfrm flipV="1">
          <a:off x="1461897" y="189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39</xdr:row>
      <xdr:rowOff>185420</xdr:rowOff>
    </xdr:from>
    <xdr:to>
      <xdr:col>1</xdr:col>
      <xdr:colOff>127</xdr:colOff>
      <xdr:row>39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536A7A81-CF32-4C03-935F-21AC018D2777}"/>
            </a:ext>
          </a:extLst>
        </xdr:cNvPr>
        <xdr:cNvCxnSpPr/>
      </xdr:nvCxnSpPr>
      <xdr:spPr>
        <a:xfrm>
          <a:off x="177800" y="1899920"/>
          <a:ext cx="11844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39</xdr:row>
      <xdr:rowOff>90170</xdr:rowOff>
    </xdr:from>
    <xdr:to>
      <xdr:col>1</xdr:col>
      <xdr:colOff>190627</xdr:colOff>
      <xdr:row>40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6C272738-BDF0-4076-A98D-86D965C82DEE}"/>
            </a:ext>
          </a:extLst>
        </xdr:cNvPr>
        <xdr:cNvSpPr/>
      </xdr:nvSpPr>
      <xdr:spPr>
        <a:xfrm>
          <a:off x="1362202" y="180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39</xdr:row>
      <xdr:rowOff>95107</xdr:rowOff>
    </xdr:from>
    <xdr:ext cx="723531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3E91FFA7-0916-41D0-95C1-B0A25D5DE440}"/>
            </a:ext>
          </a:extLst>
        </xdr:cNvPr>
        <xdr:cNvSpPr txBox="1"/>
      </xdr:nvSpPr>
      <xdr:spPr>
        <a:xfrm>
          <a:off x="215900" y="1809607"/>
          <a:ext cx="72353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Internet Outage</a:t>
          </a:r>
        </a:p>
      </xdr:txBody>
    </xdr:sp>
    <xdr:clientData/>
  </xdr:oneCellAnchor>
  <xdr:twoCellAnchor editAs="oneCell">
    <xdr:from>
      <xdr:col>2</xdr:col>
      <xdr:colOff>127</xdr:colOff>
      <xdr:row>11</xdr:row>
      <xdr:rowOff>90170</xdr:rowOff>
    </xdr:from>
    <xdr:to>
      <xdr:col>2</xdr:col>
      <xdr:colOff>190627</xdr:colOff>
      <xdr:row>12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684DEA77-0193-4B27-9582-289A644D98B2}"/>
            </a:ext>
          </a:extLst>
        </xdr:cNvPr>
        <xdr:cNvSpPr/>
      </xdr:nvSpPr>
      <xdr:spPr>
        <a:xfrm>
          <a:off x="3143377" y="180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11</xdr:row>
      <xdr:rowOff>95107</xdr:rowOff>
    </xdr:from>
    <xdr:ext cx="941155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3A710E1F-D21A-4BE8-A2B9-F9D584EB5D48}"/>
            </a:ext>
          </a:extLst>
        </xdr:cNvPr>
        <xdr:cNvSpPr txBox="1"/>
      </xdr:nvSpPr>
      <xdr:spPr>
        <a:xfrm>
          <a:off x="1652397" y="1809607"/>
          <a:ext cx="9411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Primary Circuit Down</a:t>
          </a:r>
        </a:p>
      </xdr:txBody>
    </xdr:sp>
    <xdr:clientData/>
  </xdr:oneCellAnchor>
  <xdr:twoCellAnchor editAs="oneCell">
    <xdr:from>
      <xdr:col>3</xdr:col>
      <xdr:colOff>127</xdr:colOff>
      <xdr:row>35</xdr:row>
      <xdr:rowOff>90170</xdr:rowOff>
    </xdr:from>
    <xdr:to>
      <xdr:col>3</xdr:col>
      <xdr:colOff>190627</xdr:colOff>
      <xdr:row>36</xdr:row>
      <xdr:rowOff>90170</xdr:rowOff>
    </xdr:to>
    <xdr:sp macro="_xll.PtreeEvent_ObjectClick" textlink="">
      <xdr:nvSpPr>
        <xdr:cNvPr id="44" name="PTObj_DNode_1_5">
          <a:extLst>
            <a:ext uri="{FF2B5EF4-FFF2-40B4-BE49-F238E27FC236}">
              <a16:creationId xmlns:a16="http://schemas.microsoft.com/office/drawing/2014/main" id="{241893DA-8D02-4F82-9A3B-B8F4A4D052B9}"/>
            </a:ext>
          </a:extLst>
        </xdr:cNvPr>
        <xdr:cNvSpPr/>
      </xdr:nvSpPr>
      <xdr:spPr>
        <a:xfrm>
          <a:off x="5048377" y="370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35</xdr:row>
      <xdr:rowOff>95107</xdr:rowOff>
    </xdr:from>
    <xdr:ext cx="925702" cy="180627"/>
    <xdr:sp macro="_xll.PtreeEvent_ObjectClick" textlink="">
      <xdr:nvSpPr>
        <xdr:cNvPr id="47" name="PTObj_DBranchName_1_5">
          <a:extLst>
            <a:ext uri="{FF2B5EF4-FFF2-40B4-BE49-F238E27FC236}">
              <a16:creationId xmlns:a16="http://schemas.microsoft.com/office/drawing/2014/main" id="{6115917B-C21D-4B10-A48A-37CD8ED452EB}"/>
            </a:ext>
          </a:extLst>
        </xdr:cNvPr>
        <xdr:cNvSpPr txBox="1"/>
      </xdr:nvSpPr>
      <xdr:spPr>
        <a:xfrm>
          <a:off x="3433572" y="3714607"/>
          <a:ext cx="92570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Secondary Circuit Up</a:t>
          </a:r>
        </a:p>
      </xdr:txBody>
    </xdr:sp>
    <xdr:clientData/>
  </xdr:oneCellAnchor>
  <xdr:twoCellAnchor editAs="oneCell">
    <xdr:from>
      <xdr:col>4</xdr:col>
      <xdr:colOff>127</xdr:colOff>
      <xdr:row>37</xdr:row>
      <xdr:rowOff>90170</xdr:rowOff>
    </xdr:from>
    <xdr:to>
      <xdr:col>4</xdr:col>
      <xdr:colOff>190627</xdr:colOff>
      <xdr:row>38</xdr:row>
      <xdr:rowOff>90170</xdr:rowOff>
    </xdr:to>
    <xdr:sp macro="_xll.PtreeEvent_ObjectClick" textlink="">
      <xdr:nvSpPr>
        <xdr:cNvPr id="52" name="PTObj_DNode_1_9">
          <a:extLst>
            <a:ext uri="{FF2B5EF4-FFF2-40B4-BE49-F238E27FC236}">
              <a16:creationId xmlns:a16="http://schemas.microsoft.com/office/drawing/2014/main" id="{B7B52E6A-EC52-4128-B7C4-622232B923B8}"/>
            </a:ext>
          </a:extLst>
        </xdr:cNvPr>
        <xdr:cNvSpPr/>
      </xdr:nvSpPr>
      <xdr:spPr>
        <a:xfrm rot="-5400000">
          <a:off x="6581902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37</xdr:row>
      <xdr:rowOff>95107</xdr:rowOff>
    </xdr:from>
    <xdr:ext cx="743089" cy="180627"/>
    <xdr:sp macro="_xll.PtreeEvent_ObjectClick" textlink="">
      <xdr:nvSpPr>
        <xdr:cNvPr id="55" name="PTObj_DBranchName_1_9">
          <a:extLst>
            <a:ext uri="{FF2B5EF4-FFF2-40B4-BE49-F238E27FC236}">
              <a16:creationId xmlns:a16="http://schemas.microsoft.com/office/drawing/2014/main" id="{CD10F6D4-596D-4382-B56A-F625CEB317A8}"/>
            </a:ext>
          </a:extLst>
        </xdr:cNvPr>
        <xdr:cNvSpPr txBox="1"/>
      </xdr:nvSpPr>
      <xdr:spPr>
        <a:xfrm>
          <a:off x="5329047" y="3333607"/>
          <a:ext cx="74308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Available</a:t>
          </a:r>
        </a:p>
      </xdr:txBody>
    </xdr:sp>
    <xdr:clientData/>
  </xdr:oneCellAnchor>
  <xdr:twoCellAnchor editAs="oneCell">
    <xdr:from>
      <xdr:col>3</xdr:col>
      <xdr:colOff>127</xdr:colOff>
      <xdr:row>9</xdr:row>
      <xdr:rowOff>90170</xdr:rowOff>
    </xdr:from>
    <xdr:to>
      <xdr:col>3</xdr:col>
      <xdr:colOff>190627</xdr:colOff>
      <xdr:row>10</xdr:row>
      <xdr:rowOff>90170</xdr:rowOff>
    </xdr:to>
    <xdr:sp macro="_xll.PtreeEvent_ObjectClick" textlink="">
      <xdr:nvSpPr>
        <xdr:cNvPr id="56" name="PTObj_DNode_1_4">
          <a:extLst>
            <a:ext uri="{FF2B5EF4-FFF2-40B4-BE49-F238E27FC236}">
              <a16:creationId xmlns:a16="http://schemas.microsoft.com/office/drawing/2014/main" id="{4992BF0A-F73A-454F-9183-114CC8030FFD}"/>
            </a:ext>
          </a:extLst>
        </xdr:cNvPr>
        <xdr:cNvSpPr/>
      </xdr:nvSpPr>
      <xdr:spPr>
        <a:xfrm rot="-5400000">
          <a:off x="5048377" y="180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9</xdr:row>
      <xdr:rowOff>95107</xdr:rowOff>
    </xdr:from>
    <xdr:ext cx="1050416" cy="180627"/>
    <xdr:sp macro="_xll.PtreeEvent_ObjectClick" textlink="">
      <xdr:nvSpPr>
        <xdr:cNvPr id="59" name="PTObj_DBranchName_1_4">
          <a:extLst>
            <a:ext uri="{FF2B5EF4-FFF2-40B4-BE49-F238E27FC236}">
              <a16:creationId xmlns:a16="http://schemas.microsoft.com/office/drawing/2014/main" id="{E847449E-525C-413C-9910-F633D271DFF3}"/>
            </a:ext>
          </a:extLst>
        </xdr:cNvPr>
        <xdr:cNvSpPr txBox="1"/>
      </xdr:nvSpPr>
      <xdr:spPr>
        <a:xfrm>
          <a:off x="3433572" y="1809607"/>
          <a:ext cx="105041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Secondary Circuit Down</a:t>
          </a:r>
        </a:p>
      </xdr:txBody>
    </xdr:sp>
    <xdr:clientData/>
  </xdr:oneCellAnchor>
  <xdr:twoCellAnchor editAs="oneCell">
    <xdr:from>
      <xdr:col>2</xdr:col>
      <xdr:colOff>127</xdr:colOff>
      <xdr:row>63</xdr:row>
      <xdr:rowOff>90170</xdr:rowOff>
    </xdr:from>
    <xdr:to>
      <xdr:col>2</xdr:col>
      <xdr:colOff>190627</xdr:colOff>
      <xdr:row>64</xdr:row>
      <xdr:rowOff>90170</xdr:rowOff>
    </xdr:to>
    <xdr:sp macro="_xll.PtreeEvent_ObjectClick" textlink="">
      <xdr:nvSpPr>
        <xdr:cNvPr id="64" name="PTObj_DNode_1_3">
          <a:extLst>
            <a:ext uri="{FF2B5EF4-FFF2-40B4-BE49-F238E27FC236}">
              <a16:creationId xmlns:a16="http://schemas.microsoft.com/office/drawing/2014/main" id="{1F32303A-4A1F-4216-8B9B-96C17F6D93B4}"/>
            </a:ext>
          </a:extLst>
        </xdr:cNvPr>
        <xdr:cNvSpPr/>
      </xdr:nvSpPr>
      <xdr:spPr>
        <a:xfrm>
          <a:off x="3152902" y="447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63</xdr:row>
      <xdr:rowOff>95107</xdr:rowOff>
    </xdr:from>
    <xdr:ext cx="816441" cy="180627"/>
    <xdr:sp macro="_xll.PtreeEvent_ObjectClick" textlink="">
      <xdr:nvSpPr>
        <xdr:cNvPr id="67" name="PTObj_DBranchName_1_3">
          <a:extLst>
            <a:ext uri="{FF2B5EF4-FFF2-40B4-BE49-F238E27FC236}">
              <a16:creationId xmlns:a16="http://schemas.microsoft.com/office/drawing/2014/main" id="{6E05A7F1-C60D-499B-83CF-4527621C5801}"/>
            </a:ext>
          </a:extLst>
        </xdr:cNvPr>
        <xdr:cNvSpPr txBox="1"/>
      </xdr:nvSpPr>
      <xdr:spPr>
        <a:xfrm>
          <a:off x="1652397" y="4476607"/>
          <a:ext cx="8164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Primary Circuit Up</a:t>
          </a:r>
        </a:p>
      </xdr:txBody>
    </xdr:sp>
    <xdr:clientData/>
  </xdr:oneCellAnchor>
  <xdr:twoCellAnchor editAs="oneCell">
    <xdr:from>
      <xdr:col>3</xdr:col>
      <xdr:colOff>127</xdr:colOff>
      <xdr:row>65</xdr:row>
      <xdr:rowOff>90170</xdr:rowOff>
    </xdr:from>
    <xdr:to>
      <xdr:col>3</xdr:col>
      <xdr:colOff>190627</xdr:colOff>
      <xdr:row>66</xdr:row>
      <xdr:rowOff>90170</xdr:rowOff>
    </xdr:to>
    <xdr:sp macro="_xll.PtreeEvent_ObjectClick" textlink="">
      <xdr:nvSpPr>
        <xdr:cNvPr id="72" name="PTObj_DNode_1_7">
          <a:extLst>
            <a:ext uri="{FF2B5EF4-FFF2-40B4-BE49-F238E27FC236}">
              <a16:creationId xmlns:a16="http://schemas.microsoft.com/office/drawing/2014/main" id="{79C84144-4292-400E-8120-9C149364F3AB}"/>
            </a:ext>
          </a:extLst>
        </xdr:cNvPr>
        <xdr:cNvSpPr/>
      </xdr:nvSpPr>
      <xdr:spPr>
        <a:xfrm rot="-5400000">
          <a:off x="504837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65</xdr:row>
      <xdr:rowOff>95107</xdr:rowOff>
    </xdr:from>
    <xdr:ext cx="743088" cy="180627"/>
    <xdr:sp macro="_xll.PtreeEvent_ObjectClick" textlink="">
      <xdr:nvSpPr>
        <xdr:cNvPr id="75" name="PTObj_DBranchName_1_7">
          <a:extLst>
            <a:ext uri="{FF2B5EF4-FFF2-40B4-BE49-F238E27FC236}">
              <a16:creationId xmlns:a16="http://schemas.microsoft.com/office/drawing/2014/main" id="{4523F2B1-EEE9-498F-BAEF-4AF491B09149}"/>
            </a:ext>
          </a:extLst>
        </xdr:cNvPr>
        <xdr:cNvSpPr txBox="1"/>
      </xdr:nvSpPr>
      <xdr:spPr>
        <a:xfrm>
          <a:off x="3433572" y="4857607"/>
          <a:ext cx="74308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Available</a:t>
          </a:r>
        </a:p>
      </xdr:txBody>
    </xdr:sp>
    <xdr:clientData/>
  </xdr:oneCellAnchor>
  <xdr:twoCellAnchor editAs="oneCell">
    <xdr:from>
      <xdr:col>4</xdr:col>
      <xdr:colOff>127</xdr:colOff>
      <xdr:row>23</xdr:row>
      <xdr:rowOff>90170</xdr:rowOff>
    </xdr:from>
    <xdr:to>
      <xdr:col>4</xdr:col>
      <xdr:colOff>190627</xdr:colOff>
      <xdr:row>24</xdr:row>
      <xdr:rowOff>90170</xdr:rowOff>
    </xdr:to>
    <xdr:sp macro="_xll.PtreeEvent_ObjectClick" textlink="">
      <xdr:nvSpPr>
        <xdr:cNvPr id="76" name="PTObj_DNode_1_8">
          <a:extLst>
            <a:ext uri="{FF2B5EF4-FFF2-40B4-BE49-F238E27FC236}">
              <a16:creationId xmlns:a16="http://schemas.microsoft.com/office/drawing/2014/main" id="{9BC87952-9BD1-42BA-AAC6-17BC05B6914D}"/>
            </a:ext>
          </a:extLst>
        </xdr:cNvPr>
        <xdr:cNvSpPr/>
      </xdr:nvSpPr>
      <xdr:spPr>
        <a:xfrm>
          <a:off x="6734302" y="256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23</xdr:row>
      <xdr:rowOff>95107</xdr:rowOff>
    </xdr:from>
    <xdr:ext cx="852605" cy="180627"/>
    <xdr:sp macro="_xll.PtreeEvent_ObjectClick" textlink="">
      <xdr:nvSpPr>
        <xdr:cNvPr id="79" name="PTObj_DBranchName_1_8">
          <a:extLst>
            <a:ext uri="{FF2B5EF4-FFF2-40B4-BE49-F238E27FC236}">
              <a16:creationId xmlns:a16="http://schemas.microsoft.com/office/drawing/2014/main" id="{74594B17-600D-4626-B0A7-368CD5426C3E}"/>
            </a:ext>
          </a:extLst>
        </xdr:cNvPr>
        <xdr:cNvSpPr txBox="1"/>
      </xdr:nvSpPr>
      <xdr:spPr>
        <a:xfrm>
          <a:off x="5329047" y="2571607"/>
          <a:ext cx="852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Unavailable</a:t>
          </a:r>
        </a:p>
      </xdr:txBody>
    </xdr:sp>
    <xdr:clientData/>
  </xdr:oneCellAnchor>
  <xdr:twoCellAnchor editAs="oneCell">
    <xdr:from>
      <xdr:col>3</xdr:col>
      <xdr:colOff>127</xdr:colOff>
      <xdr:row>51</xdr:row>
      <xdr:rowOff>90170</xdr:rowOff>
    </xdr:from>
    <xdr:to>
      <xdr:col>3</xdr:col>
      <xdr:colOff>190627</xdr:colOff>
      <xdr:row>52</xdr:row>
      <xdr:rowOff>90170</xdr:rowOff>
    </xdr:to>
    <xdr:sp macro="_xll.PtreeEvent_ObjectClick" textlink="">
      <xdr:nvSpPr>
        <xdr:cNvPr id="92" name="PTObj_DNode_1_6">
          <a:extLst>
            <a:ext uri="{FF2B5EF4-FFF2-40B4-BE49-F238E27FC236}">
              <a16:creationId xmlns:a16="http://schemas.microsoft.com/office/drawing/2014/main" id="{4B325C6A-0981-412A-AE96-3E3E5172E481}"/>
            </a:ext>
          </a:extLst>
        </xdr:cNvPr>
        <xdr:cNvSpPr/>
      </xdr:nvSpPr>
      <xdr:spPr>
        <a:xfrm>
          <a:off x="5048377" y="523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51</xdr:row>
      <xdr:rowOff>95107</xdr:rowOff>
    </xdr:from>
    <xdr:ext cx="852605" cy="180627"/>
    <xdr:sp macro="_xll.PtreeEvent_ObjectClick" textlink="">
      <xdr:nvSpPr>
        <xdr:cNvPr id="95" name="PTObj_DBranchName_1_6">
          <a:extLst>
            <a:ext uri="{FF2B5EF4-FFF2-40B4-BE49-F238E27FC236}">
              <a16:creationId xmlns:a16="http://schemas.microsoft.com/office/drawing/2014/main" id="{7EC597A9-7C0A-4732-8BEE-8766DDA3CE6B}"/>
            </a:ext>
          </a:extLst>
        </xdr:cNvPr>
        <xdr:cNvSpPr txBox="1"/>
      </xdr:nvSpPr>
      <xdr:spPr>
        <a:xfrm>
          <a:off x="3433572" y="5238607"/>
          <a:ext cx="852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Router Unavailable</a:t>
          </a:r>
        </a:p>
      </xdr:txBody>
    </xdr:sp>
    <xdr:clientData/>
  </xdr:oneCellAnchor>
  <xdr:twoCellAnchor editAs="oneCell">
    <xdr:from>
      <xdr:col>4</xdr:col>
      <xdr:colOff>127</xdr:colOff>
      <xdr:row>47</xdr:row>
      <xdr:rowOff>90170</xdr:rowOff>
    </xdr:from>
    <xdr:to>
      <xdr:col>4</xdr:col>
      <xdr:colOff>190627</xdr:colOff>
      <xdr:row>48</xdr:row>
      <xdr:rowOff>90170</xdr:rowOff>
    </xdr:to>
    <xdr:sp macro="_xll.PtreeEvent_ObjectClick" textlink="">
      <xdr:nvSpPr>
        <xdr:cNvPr id="104" name="PTObj_DNode_1_12">
          <a:extLst>
            <a:ext uri="{FF2B5EF4-FFF2-40B4-BE49-F238E27FC236}">
              <a16:creationId xmlns:a16="http://schemas.microsoft.com/office/drawing/2014/main" id="{8EE83AB6-665C-437C-AA48-171F5D7252D7}"/>
            </a:ext>
          </a:extLst>
        </xdr:cNvPr>
        <xdr:cNvSpPr/>
      </xdr:nvSpPr>
      <xdr:spPr>
        <a:xfrm>
          <a:off x="6743827" y="485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47</xdr:row>
      <xdr:rowOff>95107</xdr:rowOff>
    </xdr:from>
    <xdr:ext cx="650563" cy="180627"/>
    <xdr:sp macro="_xll.PtreeEvent_ObjectClick" textlink="">
      <xdr:nvSpPr>
        <xdr:cNvPr id="107" name="PTObj_DBranchName_1_12">
          <a:extLst>
            <a:ext uri="{FF2B5EF4-FFF2-40B4-BE49-F238E27FC236}">
              <a16:creationId xmlns:a16="http://schemas.microsoft.com/office/drawing/2014/main" id="{D7F32CC1-12E6-4BE8-B51A-304537372CB9}"/>
            </a:ext>
          </a:extLst>
        </xdr:cNvPr>
        <xdr:cNvSpPr txBox="1"/>
      </xdr:nvSpPr>
      <xdr:spPr>
        <a:xfrm>
          <a:off x="5329047" y="4857607"/>
          <a:ext cx="6505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Power Outage</a:t>
          </a:r>
        </a:p>
      </xdr:txBody>
    </xdr:sp>
    <xdr:clientData/>
  </xdr:oneCellAnchor>
  <xdr:twoCellAnchor editAs="oneCell">
    <xdr:from>
      <xdr:col>5</xdr:col>
      <xdr:colOff>127</xdr:colOff>
      <xdr:row>49</xdr:row>
      <xdr:rowOff>90170</xdr:rowOff>
    </xdr:from>
    <xdr:to>
      <xdr:col>5</xdr:col>
      <xdr:colOff>190627</xdr:colOff>
      <xdr:row>50</xdr:row>
      <xdr:rowOff>90170</xdr:rowOff>
    </xdr:to>
    <xdr:sp macro="_xll.PtreeEvent_ObjectClick" textlink="">
      <xdr:nvSpPr>
        <xdr:cNvPr id="112" name="PTObj_DNode_1_15">
          <a:extLst>
            <a:ext uri="{FF2B5EF4-FFF2-40B4-BE49-F238E27FC236}">
              <a16:creationId xmlns:a16="http://schemas.microsoft.com/office/drawing/2014/main" id="{EC2C272D-B167-4F44-9769-FC04E1FF5CFC}"/>
            </a:ext>
          </a:extLst>
        </xdr:cNvPr>
        <xdr:cNvSpPr/>
      </xdr:nvSpPr>
      <xdr:spPr>
        <a:xfrm rot="-5400000">
          <a:off x="8286877" y="561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49</xdr:row>
      <xdr:rowOff>95107</xdr:rowOff>
    </xdr:from>
    <xdr:ext cx="512513" cy="180627"/>
    <xdr:sp macro="_xll.PtreeEvent_ObjectClick" textlink="">
      <xdr:nvSpPr>
        <xdr:cNvPr id="115" name="PTObj_DBranchName_1_15">
          <a:extLst>
            <a:ext uri="{FF2B5EF4-FFF2-40B4-BE49-F238E27FC236}">
              <a16:creationId xmlns:a16="http://schemas.microsoft.com/office/drawing/2014/main" id="{9BD37D1F-5FBF-4E1F-B6F9-801EE74FAD62}"/>
            </a:ext>
          </a:extLst>
        </xdr:cNvPr>
        <xdr:cNvSpPr txBox="1"/>
      </xdr:nvSpPr>
      <xdr:spPr>
        <a:xfrm>
          <a:off x="7024497" y="5619607"/>
          <a:ext cx="51251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UPS Works</a:t>
          </a:r>
        </a:p>
      </xdr:txBody>
    </xdr:sp>
    <xdr:clientData/>
  </xdr:oneCellAnchor>
  <xdr:twoCellAnchor editAs="oneCell">
    <xdr:from>
      <xdr:col>4</xdr:col>
      <xdr:colOff>127</xdr:colOff>
      <xdr:row>59</xdr:row>
      <xdr:rowOff>90170</xdr:rowOff>
    </xdr:from>
    <xdr:to>
      <xdr:col>4</xdr:col>
      <xdr:colOff>190627</xdr:colOff>
      <xdr:row>60</xdr:row>
      <xdr:rowOff>90170</xdr:rowOff>
    </xdr:to>
    <xdr:sp macro="_xll.PtreeEvent_ObjectClick" textlink="">
      <xdr:nvSpPr>
        <xdr:cNvPr id="116" name="PTObj_DNode_1_13">
          <a:extLst>
            <a:ext uri="{FF2B5EF4-FFF2-40B4-BE49-F238E27FC236}">
              <a16:creationId xmlns:a16="http://schemas.microsoft.com/office/drawing/2014/main" id="{BE3B792F-EF5E-425E-B1C3-975F0AE075DA}"/>
            </a:ext>
          </a:extLst>
        </xdr:cNvPr>
        <xdr:cNvSpPr/>
      </xdr:nvSpPr>
      <xdr:spPr>
        <a:xfrm>
          <a:off x="6743827" y="637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59</xdr:row>
      <xdr:rowOff>95107</xdr:rowOff>
    </xdr:from>
    <xdr:ext cx="703846" cy="180627"/>
    <xdr:sp macro="_xll.PtreeEvent_ObjectClick" textlink="">
      <xdr:nvSpPr>
        <xdr:cNvPr id="119" name="PTObj_DBranchName_1_13">
          <a:extLst>
            <a:ext uri="{FF2B5EF4-FFF2-40B4-BE49-F238E27FC236}">
              <a16:creationId xmlns:a16="http://schemas.microsoft.com/office/drawing/2014/main" id="{CBF8E86F-0AE9-4DA1-ADAA-7375086B3B73}"/>
            </a:ext>
          </a:extLst>
        </xdr:cNvPr>
        <xdr:cNvSpPr txBox="1"/>
      </xdr:nvSpPr>
      <xdr:spPr>
        <a:xfrm>
          <a:off x="5329047" y="6381607"/>
          <a:ext cx="7038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Systems Failure</a:t>
          </a:r>
        </a:p>
      </xdr:txBody>
    </xdr:sp>
    <xdr:clientData/>
  </xdr:oneCellAnchor>
  <xdr:twoCellAnchor editAs="oneCell">
    <xdr:from>
      <xdr:col>5</xdr:col>
      <xdr:colOff>127</xdr:colOff>
      <xdr:row>61</xdr:row>
      <xdr:rowOff>90170</xdr:rowOff>
    </xdr:from>
    <xdr:to>
      <xdr:col>5</xdr:col>
      <xdr:colOff>190627</xdr:colOff>
      <xdr:row>62</xdr:row>
      <xdr:rowOff>90170</xdr:rowOff>
    </xdr:to>
    <xdr:sp macro="_xll.PtreeEvent_ObjectClick" textlink="">
      <xdr:nvSpPr>
        <xdr:cNvPr id="124" name="PTObj_DNode_1_17">
          <a:extLst>
            <a:ext uri="{FF2B5EF4-FFF2-40B4-BE49-F238E27FC236}">
              <a16:creationId xmlns:a16="http://schemas.microsoft.com/office/drawing/2014/main" id="{39C08D18-DC02-44B2-9618-26CCAEFD9FE6}"/>
            </a:ext>
          </a:extLst>
        </xdr:cNvPr>
        <xdr:cNvSpPr/>
      </xdr:nvSpPr>
      <xdr:spPr>
        <a:xfrm rot="-5400000">
          <a:off x="8286877" y="713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61</xdr:row>
      <xdr:rowOff>95107</xdr:rowOff>
    </xdr:from>
    <xdr:ext cx="521617" cy="180627"/>
    <xdr:sp macro="_xll.PtreeEvent_ObjectClick" textlink="">
      <xdr:nvSpPr>
        <xdr:cNvPr id="127" name="PTObj_DBranchName_1_17">
          <a:extLst>
            <a:ext uri="{FF2B5EF4-FFF2-40B4-BE49-F238E27FC236}">
              <a16:creationId xmlns:a16="http://schemas.microsoft.com/office/drawing/2014/main" id="{FE66B41D-2EBA-46DB-8180-EA4A25B122AF}"/>
            </a:ext>
          </a:extLst>
        </xdr:cNvPr>
        <xdr:cNvSpPr txBox="1"/>
      </xdr:nvSpPr>
      <xdr:spPr>
        <a:xfrm>
          <a:off x="7024497" y="7143607"/>
          <a:ext cx="52161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H.A. Works</a:t>
          </a:r>
        </a:p>
      </xdr:txBody>
    </xdr:sp>
    <xdr:clientData/>
  </xdr:oneCellAnchor>
  <xdr:twoCellAnchor editAs="oneCell">
    <xdr:from>
      <xdr:col>5</xdr:col>
      <xdr:colOff>127</xdr:colOff>
      <xdr:row>19</xdr:row>
      <xdr:rowOff>90170</xdr:rowOff>
    </xdr:from>
    <xdr:to>
      <xdr:col>5</xdr:col>
      <xdr:colOff>190627</xdr:colOff>
      <xdr:row>20</xdr:row>
      <xdr:rowOff>90170</xdr:rowOff>
    </xdr:to>
    <xdr:sp macro="_xll.PtreeEvent_ObjectClick" textlink="">
      <xdr:nvSpPr>
        <xdr:cNvPr id="132" name="PTObj_DNode_1_10">
          <a:extLst>
            <a:ext uri="{FF2B5EF4-FFF2-40B4-BE49-F238E27FC236}">
              <a16:creationId xmlns:a16="http://schemas.microsoft.com/office/drawing/2014/main" id="{F72AA131-EBD1-40A4-8439-DAC580C6E9B3}"/>
            </a:ext>
          </a:extLst>
        </xdr:cNvPr>
        <xdr:cNvSpPr/>
      </xdr:nvSpPr>
      <xdr:spPr>
        <a:xfrm>
          <a:off x="8286877" y="294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19</xdr:row>
      <xdr:rowOff>95107</xdr:rowOff>
    </xdr:from>
    <xdr:ext cx="650563" cy="180627"/>
    <xdr:sp macro="_xll.PtreeEvent_ObjectClick" textlink="">
      <xdr:nvSpPr>
        <xdr:cNvPr id="135" name="PTObj_DBranchName_1_10">
          <a:extLst>
            <a:ext uri="{FF2B5EF4-FFF2-40B4-BE49-F238E27FC236}">
              <a16:creationId xmlns:a16="http://schemas.microsoft.com/office/drawing/2014/main" id="{D3BCDA37-7270-4617-AB95-24AB5897BB1B}"/>
            </a:ext>
          </a:extLst>
        </xdr:cNvPr>
        <xdr:cNvSpPr txBox="1"/>
      </xdr:nvSpPr>
      <xdr:spPr>
        <a:xfrm>
          <a:off x="7024497" y="2952607"/>
          <a:ext cx="6505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Power Outage</a:t>
          </a:r>
        </a:p>
      </xdr:txBody>
    </xdr:sp>
    <xdr:clientData/>
  </xdr:oneCellAnchor>
  <xdr:twoCellAnchor editAs="oneCell">
    <xdr:from>
      <xdr:col>6</xdr:col>
      <xdr:colOff>127</xdr:colOff>
      <xdr:row>21</xdr:row>
      <xdr:rowOff>90170</xdr:rowOff>
    </xdr:from>
    <xdr:to>
      <xdr:col>6</xdr:col>
      <xdr:colOff>190627</xdr:colOff>
      <xdr:row>22</xdr:row>
      <xdr:rowOff>90170</xdr:rowOff>
    </xdr:to>
    <xdr:sp macro="_xll.PtreeEvent_ObjectClick" textlink="">
      <xdr:nvSpPr>
        <xdr:cNvPr id="140" name="PTObj_DNode_1_19">
          <a:extLst>
            <a:ext uri="{FF2B5EF4-FFF2-40B4-BE49-F238E27FC236}">
              <a16:creationId xmlns:a16="http://schemas.microsoft.com/office/drawing/2014/main" id="{4CAA7835-C202-4B17-B97A-D756159E43AB}"/>
            </a:ext>
          </a:extLst>
        </xdr:cNvPr>
        <xdr:cNvSpPr/>
      </xdr:nvSpPr>
      <xdr:spPr>
        <a:xfrm rot="-5400000">
          <a:off x="9829927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21</xdr:row>
      <xdr:rowOff>95107</xdr:rowOff>
    </xdr:from>
    <xdr:ext cx="512512" cy="180627"/>
    <xdr:sp macro="_xll.PtreeEvent_ObjectClick" textlink="">
      <xdr:nvSpPr>
        <xdr:cNvPr id="143" name="PTObj_DBranchName_1_19">
          <a:extLst>
            <a:ext uri="{FF2B5EF4-FFF2-40B4-BE49-F238E27FC236}">
              <a16:creationId xmlns:a16="http://schemas.microsoft.com/office/drawing/2014/main" id="{A96BF4EE-63F5-4D90-952F-A1988CF687BB}"/>
            </a:ext>
          </a:extLst>
        </xdr:cNvPr>
        <xdr:cNvSpPr txBox="1"/>
      </xdr:nvSpPr>
      <xdr:spPr>
        <a:xfrm>
          <a:off x="8567547" y="3333607"/>
          <a:ext cx="51251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UPS Works</a:t>
          </a:r>
        </a:p>
      </xdr:txBody>
    </xdr:sp>
    <xdr:clientData/>
  </xdr:oneCellAnchor>
  <xdr:twoCellAnchor editAs="oneCell">
    <xdr:from>
      <xdr:col>5</xdr:col>
      <xdr:colOff>127</xdr:colOff>
      <xdr:row>31</xdr:row>
      <xdr:rowOff>90170</xdr:rowOff>
    </xdr:from>
    <xdr:to>
      <xdr:col>5</xdr:col>
      <xdr:colOff>190627</xdr:colOff>
      <xdr:row>32</xdr:row>
      <xdr:rowOff>90170</xdr:rowOff>
    </xdr:to>
    <xdr:sp macro="_xll.PtreeEvent_ObjectClick" textlink="">
      <xdr:nvSpPr>
        <xdr:cNvPr id="148" name="PTObj_DNode_1_11">
          <a:extLst>
            <a:ext uri="{FF2B5EF4-FFF2-40B4-BE49-F238E27FC236}">
              <a16:creationId xmlns:a16="http://schemas.microsoft.com/office/drawing/2014/main" id="{FA80D2BF-90CB-4CAD-88FC-777639A31170}"/>
            </a:ext>
          </a:extLst>
        </xdr:cNvPr>
        <xdr:cNvSpPr/>
      </xdr:nvSpPr>
      <xdr:spPr>
        <a:xfrm>
          <a:off x="8286877" y="447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31</xdr:row>
      <xdr:rowOff>95107</xdr:rowOff>
    </xdr:from>
    <xdr:ext cx="703846" cy="180627"/>
    <xdr:sp macro="_xll.PtreeEvent_ObjectClick" textlink="">
      <xdr:nvSpPr>
        <xdr:cNvPr id="151" name="PTObj_DBranchName_1_11">
          <a:extLst>
            <a:ext uri="{FF2B5EF4-FFF2-40B4-BE49-F238E27FC236}">
              <a16:creationId xmlns:a16="http://schemas.microsoft.com/office/drawing/2014/main" id="{1BF4D3FF-FF2A-4B11-B046-E53793C94091}"/>
            </a:ext>
          </a:extLst>
        </xdr:cNvPr>
        <xdr:cNvSpPr txBox="1"/>
      </xdr:nvSpPr>
      <xdr:spPr>
        <a:xfrm>
          <a:off x="7024497" y="4476607"/>
          <a:ext cx="7038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Systems Failure</a:t>
          </a:r>
        </a:p>
      </xdr:txBody>
    </xdr:sp>
    <xdr:clientData/>
  </xdr:oneCellAnchor>
  <xdr:twoCellAnchor editAs="oneCell">
    <xdr:from>
      <xdr:col>6</xdr:col>
      <xdr:colOff>127</xdr:colOff>
      <xdr:row>33</xdr:row>
      <xdr:rowOff>90170</xdr:rowOff>
    </xdr:from>
    <xdr:to>
      <xdr:col>6</xdr:col>
      <xdr:colOff>190627</xdr:colOff>
      <xdr:row>34</xdr:row>
      <xdr:rowOff>90170</xdr:rowOff>
    </xdr:to>
    <xdr:sp macro="_xll.PtreeEvent_ObjectClick" textlink="">
      <xdr:nvSpPr>
        <xdr:cNvPr id="156" name="PTObj_DNode_1_21">
          <a:extLst>
            <a:ext uri="{FF2B5EF4-FFF2-40B4-BE49-F238E27FC236}">
              <a16:creationId xmlns:a16="http://schemas.microsoft.com/office/drawing/2014/main" id="{F6A6A119-BA66-44D9-BF0A-7EDC57FC97F2}"/>
            </a:ext>
          </a:extLst>
        </xdr:cNvPr>
        <xdr:cNvSpPr/>
      </xdr:nvSpPr>
      <xdr:spPr>
        <a:xfrm rot="-5400000">
          <a:off x="982992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33</xdr:row>
      <xdr:rowOff>95107</xdr:rowOff>
    </xdr:from>
    <xdr:ext cx="521618" cy="180627"/>
    <xdr:sp macro="_xll.PtreeEvent_ObjectClick" textlink="">
      <xdr:nvSpPr>
        <xdr:cNvPr id="159" name="PTObj_DBranchName_1_21">
          <a:extLst>
            <a:ext uri="{FF2B5EF4-FFF2-40B4-BE49-F238E27FC236}">
              <a16:creationId xmlns:a16="http://schemas.microsoft.com/office/drawing/2014/main" id="{8195C94C-3EC4-4404-8F2E-CCC7F6449C95}"/>
            </a:ext>
          </a:extLst>
        </xdr:cNvPr>
        <xdr:cNvSpPr txBox="1"/>
      </xdr:nvSpPr>
      <xdr:spPr>
        <a:xfrm>
          <a:off x="8567547" y="4857607"/>
          <a:ext cx="5216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H.A. Works</a:t>
          </a:r>
        </a:p>
      </xdr:txBody>
    </xdr:sp>
    <xdr:clientData/>
  </xdr:oneCellAnchor>
  <xdr:twoCellAnchor editAs="oneCell">
    <xdr:from>
      <xdr:col>6</xdr:col>
      <xdr:colOff>127</xdr:colOff>
      <xdr:row>15</xdr:row>
      <xdr:rowOff>90170</xdr:rowOff>
    </xdr:from>
    <xdr:to>
      <xdr:col>6</xdr:col>
      <xdr:colOff>190627</xdr:colOff>
      <xdr:row>16</xdr:row>
      <xdr:rowOff>90170</xdr:rowOff>
    </xdr:to>
    <xdr:sp macro="_xll.PtreeEvent_ObjectClick" textlink="">
      <xdr:nvSpPr>
        <xdr:cNvPr id="160" name="PTObj_DNode_1_18">
          <a:extLst>
            <a:ext uri="{FF2B5EF4-FFF2-40B4-BE49-F238E27FC236}">
              <a16:creationId xmlns:a16="http://schemas.microsoft.com/office/drawing/2014/main" id="{74B3D3AC-8890-4891-831E-5C6CC8F5B875}"/>
            </a:ext>
          </a:extLst>
        </xdr:cNvPr>
        <xdr:cNvSpPr/>
      </xdr:nvSpPr>
      <xdr:spPr>
        <a:xfrm>
          <a:off x="9829927" y="256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15</xdr:row>
      <xdr:rowOff>95107</xdr:rowOff>
    </xdr:from>
    <xdr:ext cx="428066" cy="180627"/>
    <xdr:sp macro="_xll.PtreeEvent_ObjectClick" textlink="">
      <xdr:nvSpPr>
        <xdr:cNvPr id="163" name="PTObj_DBranchName_1_18">
          <a:extLst>
            <a:ext uri="{FF2B5EF4-FFF2-40B4-BE49-F238E27FC236}">
              <a16:creationId xmlns:a16="http://schemas.microsoft.com/office/drawing/2014/main" id="{5A841422-3C97-48FD-960F-79FE1B0C8571}"/>
            </a:ext>
          </a:extLst>
        </xdr:cNvPr>
        <xdr:cNvSpPr txBox="1"/>
      </xdr:nvSpPr>
      <xdr:spPr>
        <a:xfrm>
          <a:off x="8567547" y="2571607"/>
          <a:ext cx="428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UPS Fails</a:t>
          </a:r>
        </a:p>
      </xdr:txBody>
    </xdr:sp>
    <xdr:clientData/>
  </xdr:oneCellAnchor>
  <xdr:twoCellAnchor editAs="oneCell">
    <xdr:from>
      <xdr:col>7</xdr:col>
      <xdr:colOff>127</xdr:colOff>
      <xdr:row>13</xdr:row>
      <xdr:rowOff>90170</xdr:rowOff>
    </xdr:from>
    <xdr:to>
      <xdr:col>7</xdr:col>
      <xdr:colOff>190627</xdr:colOff>
      <xdr:row>14</xdr:row>
      <xdr:rowOff>90170</xdr:rowOff>
    </xdr:to>
    <xdr:sp macro="_xll.PtreeEvent_ObjectClick" textlink="">
      <xdr:nvSpPr>
        <xdr:cNvPr id="164" name="PTObj_DNode_1_22">
          <a:extLst>
            <a:ext uri="{FF2B5EF4-FFF2-40B4-BE49-F238E27FC236}">
              <a16:creationId xmlns:a16="http://schemas.microsoft.com/office/drawing/2014/main" id="{B289F692-A489-42D6-8503-A751A521FF2F}"/>
            </a:ext>
          </a:extLst>
        </xdr:cNvPr>
        <xdr:cNvSpPr/>
      </xdr:nvSpPr>
      <xdr:spPr>
        <a:xfrm rot="-5400000">
          <a:off x="11372977" y="256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280797</xdr:colOff>
      <xdr:row>13</xdr:row>
      <xdr:rowOff>95107</xdr:rowOff>
    </xdr:from>
    <xdr:ext cx="731354" cy="180627"/>
    <xdr:sp macro="_xll.PtreeEvent_ObjectClick" textlink="">
      <xdr:nvSpPr>
        <xdr:cNvPr id="167" name="PTObj_DBranchName_1_22">
          <a:extLst>
            <a:ext uri="{FF2B5EF4-FFF2-40B4-BE49-F238E27FC236}">
              <a16:creationId xmlns:a16="http://schemas.microsoft.com/office/drawing/2014/main" id="{E10EB3C1-6604-48BF-8927-C20B8DF7978B}"/>
            </a:ext>
          </a:extLst>
        </xdr:cNvPr>
        <xdr:cNvSpPr txBox="1"/>
      </xdr:nvSpPr>
      <xdr:spPr>
        <a:xfrm>
          <a:off x="10110597" y="2571607"/>
          <a:ext cx="7313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Fails</a:t>
          </a:r>
        </a:p>
      </xdr:txBody>
    </xdr:sp>
    <xdr:clientData/>
  </xdr:oneCellAnchor>
  <xdr:twoCellAnchor editAs="oneCell">
    <xdr:from>
      <xdr:col>7</xdr:col>
      <xdr:colOff>127</xdr:colOff>
      <xdr:row>17</xdr:row>
      <xdr:rowOff>90170</xdr:rowOff>
    </xdr:from>
    <xdr:to>
      <xdr:col>7</xdr:col>
      <xdr:colOff>190627</xdr:colOff>
      <xdr:row>18</xdr:row>
      <xdr:rowOff>90170</xdr:rowOff>
    </xdr:to>
    <xdr:sp macro="_xll.PtreeEvent_ObjectClick" textlink="">
      <xdr:nvSpPr>
        <xdr:cNvPr id="168" name="PTObj_DNode_1_23">
          <a:extLst>
            <a:ext uri="{FF2B5EF4-FFF2-40B4-BE49-F238E27FC236}">
              <a16:creationId xmlns:a16="http://schemas.microsoft.com/office/drawing/2014/main" id="{14047DDA-E1BC-4CD2-B04D-7CCD13BB8444}"/>
            </a:ext>
          </a:extLst>
        </xdr:cNvPr>
        <xdr:cNvSpPr/>
      </xdr:nvSpPr>
      <xdr:spPr>
        <a:xfrm rot="-5400000">
          <a:off x="11372977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280797</xdr:colOff>
      <xdr:row>17</xdr:row>
      <xdr:rowOff>95107</xdr:rowOff>
    </xdr:from>
    <xdr:ext cx="1087605" cy="180627"/>
    <xdr:sp macro="_xll.PtreeEvent_ObjectClick" textlink="">
      <xdr:nvSpPr>
        <xdr:cNvPr id="171" name="PTObj_DBranchName_1_23">
          <a:extLst>
            <a:ext uri="{FF2B5EF4-FFF2-40B4-BE49-F238E27FC236}">
              <a16:creationId xmlns:a16="http://schemas.microsoft.com/office/drawing/2014/main" id="{AF3061CA-3468-407C-BC1E-091D5611D5A4}"/>
            </a:ext>
          </a:extLst>
        </xdr:cNvPr>
        <xdr:cNvSpPr txBox="1"/>
      </xdr:nvSpPr>
      <xdr:spPr>
        <a:xfrm>
          <a:off x="10110597" y="3333607"/>
          <a:ext cx="1087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Alerts Teams</a:t>
          </a:r>
        </a:p>
      </xdr:txBody>
    </xdr:sp>
    <xdr:clientData/>
  </xdr:oneCellAnchor>
  <xdr:twoCellAnchor editAs="oneCell">
    <xdr:from>
      <xdr:col>6</xdr:col>
      <xdr:colOff>127</xdr:colOff>
      <xdr:row>27</xdr:row>
      <xdr:rowOff>90170</xdr:rowOff>
    </xdr:from>
    <xdr:to>
      <xdr:col>6</xdr:col>
      <xdr:colOff>190627</xdr:colOff>
      <xdr:row>28</xdr:row>
      <xdr:rowOff>90170</xdr:rowOff>
    </xdr:to>
    <xdr:sp macro="_xll.PtreeEvent_ObjectClick" textlink="">
      <xdr:nvSpPr>
        <xdr:cNvPr id="176" name="PTObj_DNode_1_20">
          <a:extLst>
            <a:ext uri="{FF2B5EF4-FFF2-40B4-BE49-F238E27FC236}">
              <a16:creationId xmlns:a16="http://schemas.microsoft.com/office/drawing/2014/main" id="{6B743B43-D84B-42A5-B4DB-D577D4BBFC5E}"/>
            </a:ext>
          </a:extLst>
        </xdr:cNvPr>
        <xdr:cNvSpPr/>
      </xdr:nvSpPr>
      <xdr:spPr>
        <a:xfrm>
          <a:off x="9829927" y="523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27</xdr:row>
      <xdr:rowOff>95107</xdr:rowOff>
    </xdr:from>
    <xdr:ext cx="437171" cy="180627"/>
    <xdr:sp macro="_xll.PtreeEvent_ObjectClick" textlink="">
      <xdr:nvSpPr>
        <xdr:cNvPr id="179" name="PTObj_DBranchName_1_20">
          <a:extLst>
            <a:ext uri="{FF2B5EF4-FFF2-40B4-BE49-F238E27FC236}">
              <a16:creationId xmlns:a16="http://schemas.microsoft.com/office/drawing/2014/main" id="{FD815DA3-2B8E-4AE0-8D0A-FEB921B43B59}"/>
            </a:ext>
          </a:extLst>
        </xdr:cNvPr>
        <xdr:cNvSpPr txBox="1"/>
      </xdr:nvSpPr>
      <xdr:spPr>
        <a:xfrm>
          <a:off x="8567547" y="5238607"/>
          <a:ext cx="43717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H.A. Fails</a:t>
          </a:r>
        </a:p>
      </xdr:txBody>
    </xdr:sp>
    <xdr:clientData/>
  </xdr:oneCellAnchor>
  <xdr:twoCellAnchor editAs="oneCell">
    <xdr:from>
      <xdr:col>7</xdr:col>
      <xdr:colOff>127</xdr:colOff>
      <xdr:row>25</xdr:row>
      <xdr:rowOff>90170</xdr:rowOff>
    </xdr:from>
    <xdr:to>
      <xdr:col>7</xdr:col>
      <xdr:colOff>190627</xdr:colOff>
      <xdr:row>26</xdr:row>
      <xdr:rowOff>90170</xdr:rowOff>
    </xdr:to>
    <xdr:sp macro="_xll.PtreeEvent_ObjectClick" textlink="">
      <xdr:nvSpPr>
        <xdr:cNvPr id="180" name="PTObj_DNode_1_24">
          <a:extLst>
            <a:ext uri="{FF2B5EF4-FFF2-40B4-BE49-F238E27FC236}">
              <a16:creationId xmlns:a16="http://schemas.microsoft.com/office/drawing/2014/main" id="{4B71A683-B7F3-41EE-92A3-5393EE8D8B97}"/>
            </a:ext>
          </a:extLst>
        </xdr:cNvPr>
        <xdr:cNvSpPr/>
      </xdr:nvSpPr>
      <xdr:spPr>
        <a:xfrm rot="-5400000">
          <a:off x="1175397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280797</xdr:colOff>
      <xdr:row>25</xdr:row>
      <xdr:rowOff>95107</xdr:rowOff>
    </xdr:from>
    <xdr:ext cx="731354" cy="180627"/>
    <xdr:sp macro="_xll.PtreeEvent_ObjectClick" textlink="">
      <xdr:nvSpPr>
        <xdr:cNvPr id="183" name="PTObj_DBranchName_1_24">
          <a:extLst>
            <a:ext uri="{FF2B5EF4-FFF2-40B4-BE49-F238E27FC236}">
              <a16:creationId xmlns:a16="http://schemas.microsoft.com/office/drawing/2014/main" id="{7B1795C2-DDFF-4439-8BDF-8C038848C2AD}"/>
            </a:ext>
          </a:extLst>
        </xdr:cNvPr>
        <xdr:cNvSpPr txBox="1"/>
      </xdr:nvSpPr>
      <xdr:spPr>
        <a:xfrm>
          <a:off x="10110597" y="4857607"/>
          <a:ext cx="7313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Fails</a:t>
          </a:r>
        </a:p>
      </xdr:txBody>
    </xdr:sp>
    <xdr:clientData/>
  </xdr:oneCellAnchor>
  <xdr:twoCellAnchor editAs="oneCell">
    <xdr:from>
      <xdr:col>7</xdr:col>
      <xdr:colOff>127</xdr:colOff>
      <xdr:row>29</xdr:row>
      <xdr:rowOff>90170</xdr:rowOff>
    </xdr:from>
    <xdr:to>
      <xdr:col>7</xdr:col>
      <xdr:colOff>190627</xdr:colOff>
      <xdr:row>30</xdr:row>
      <xdr:rowOff>90170</xdr:rowOff>
    </xdr:to>
    <xdr:sp macro="_xll.PtreeEvent_ObjectClick" textlink="">
      <xdr:nvSpPr>
        <xdr:cNvPr id="184" name="PTObj_DNode_1_25">
          <a:extLst>
            <a:ext uri="{FF2B5EF4-FFF2-40B4-BE49-F238E27FC236}">
              <a16:creationId xmlns:a16="http://schemas.microsoft.com/office/drawing/2014/main" id="{7392A49F-D28D-459C-A40A-B6ECC9A9C08D}"/>
            </a:ext>
          </a:extLst>
        </xdr:cNvPr>
        <xdr:cNvSpPr/>
      </xdr:nvSpPr>
      <xdr:spPr>
        <a:xfrm rot="-5400000">
          <a:off x="11753977" y="561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280797</xdr:colOff>
      <xdr:row>29</xdr:row>
      <xdr:rowOff>95107</xdr:rowOff>
    </xdr:from>
    <xdr:ext cx="1087605" cy="180627"/>
    <xdr:sp macro="_xll.PtreeEvent_ObjectClick" textlink="">
      <xdr:nvSpPr>
        <xdr:cNvPr id="187" name="PTObj_DBranchName_1_25">
          <a:extLst>
            <a:ext uri="{FF2B5EF4-FFF2-40B4-BE49-F238E27FC236}">
              <a16:creationId xmlns:a16="http://schemas.microsoft.com/office/drawing/2014/main" id="{1633C9D0-AC48-435A-AB19-41FCD4ECAB35}"/>
            </a:ext>
          </a:extLst>
        </xdr:cNvPr>
        <xdr:cNvSpPr txBox="1"/>
      </xdr:nvSpPr>
      <xdr:spPr>
        <a:xfrm>
          <a:off x="10110597" y="5619607"/>
          <a:ext cx="1087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Alerts Teams</a:t>
          </a:r>
        </a:p>
      </xdr:txBody>
    </xdr:sp>
    <xdr:clientData/>
  </xdr:oneCellAnchor>
  <xdr:twoCellAnchor editAs="oneCell">
    <xdr:from>
      <xdr:col>5</xdr:col>
      <xdr:colOff>127</xdr:colOff>
      <xdr:row>43</xdr:row>
      <xdr:rowOff>90170</xdr:rowOff>
    </xdr:from>
    <xdr:to>
      <xdr:col>5</xdr:col>
      <xdr:colOff>190627</xdr:colOff>
      <xdr:row>44</xdr:row>
      <xdr:rowOff>90170</xdr:rowOff>
    </xdr:to>
    <xdr:sp macro="_xll.PtreeEvent_ObjectClick" textlink="">
      <xdr:nvSpPr>
        <xdr:cNvPr id="192" name="PTObj_DNode_1_14">
          <a:extLst>
            <a:ext uri="{FF2B5EF4-FFF2-40B4-BE49-F238E27FC236}">
              <a16:creationId xmlns:a16="http://schemas.microsoft.com/office/drawing/2014/main" id="{C24A4358-5FC5-4924-90FC-5AD949634954}"/>
            </a:ext>
          </a:extLst>
        </xdr:cNvPr>
        <xdr:cNvSpPr/>
      </xdr:nvSpPr>
      <xdr:spPr>
        <a:xfrm>
          <a:off x="8286877" y="828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43</xdr:row>
      <xdr:rowOff>95107</xdr:rowOff>
    </xdr:from>
    <xdr:ext cx="428066" cy="180627"/>
    <xdr:sp macro="_xll.PtreeEvent_ObjectClick" textlink="">
      <xdr:nvSpPr>
        <xdr:cNvPr id="195" name="PTObj_DBranchName_1_14">
          <a:extLst>
            <a:ext uri="{FF2B5EF4-FFF2-40B4-BE49-F238E27FC236}">
              <a16:creationId xmlns:a16="http://schemas.microsoft.com/office/drawing/2014/main" id="{81FDCE91-A0DA-48C5-A67B-E74D3C5B4A98}"/>
            </a:ext>
          </a:extLst>
        </xdr:cNvPr>
        <xdr:cNvSpPr txBox="1"/>
      </xdr:nvSpPr>
      <xdr:spPr>
        <a:xfrm>
          <a:off x="7024497" y="8286607"/>
          <a:ext cx="428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UPS Fails</a:t>
          </a:r>
        </a:p>
      </xdr:txBody>
    </xdr:sp>
    <xdr:clientData/>
  </xdr:oneCellAnchor>
  <xdr:twoCellAnchor editAs="oneCell">
    <xdr:from>
      <xdr:col>6</xdr:col>
      <xdr:colOff>127</xdr:colOff>
      <xdr:row>41</xdr:row>
      <xdr:rowOff>90170</xdr:rowOff>
    </xdr:from>
    <xdr:to>
      <xdr:col>6</xdr:col>
      <xdr:colOff>190627</xdr:colOff>
      <xdr:row>42</xdr:row>
      <xdr:rowOff>90170</xdr:rowOff>
    </xdr:to>
    <xdr:sp macro="_xll.PtreeEvent_ObjectClick" textlink="">
      <xdr:nvSpPr>
        <xdr:cNvPr id="196" name="PTObj_DNode_1_26">
          <a:extLst>
            <a:ext uri="{FF2B5EF4-FFF2-40B4-BE49-F238E27FC236}">
              <a16:creationId xmlns:a16="http://schemas.microsoft.com/office/drawing/2014/main" id="{4E6FE2BA-5756-4B36-9EE9-B6EE4E593C8C}"/>
            </a:ext>
          </a:extLst>
        </xdr:cNvPr>
        <xdr:cNvSpPr/>
      </xdr:nvSpPr>
      <xdr:spPr>
        <a:xfrm rot="-5400000">
          <a:off x="10210927" y="790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41</xdr:row>
      <xdr:rowOff>95107</xdr:rowOff>
    </xdr:from>
    <xdr:ext cx="731354" cy="180627"/>
    <xdr:sp macro="_xll.PtreeEvent_ObjectClick" textlink="">
      <xdr:nvSpPr>
        <xdr:cNvPr id="199" name="PTObj_DBranchName_1_26">
          <a:extLst>
            <a:ext uri="{FF2B5EF4-FFF2-40B4-BE49-F238E27FC236}">
              <a16:creationId xmlns:a16="http://schemas.microsoft.com/office/drawing/2014/main" id="{E3E5D133-DAA7-4E51-8DEB-DB7B42FA0F16}"/>
            </a:ext>
          </a:extLst>
        </xdr:cNvPr>
        <xdr:cNvSpPr txBox="1"/>
      </xdr:nvSpPr>
      <xdr:spPr>
        <a:xfrm>
          <a:off x="8567547" y="7905607"/>
          <a:ext cx="7313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Fails</a:t>
          </a:r>
        </a:p>
      </xdr:txBody>
    </xdr:sp>
    <xdr:clientData/>
  </xdr:oneCellAnchor>
  <xdr:twoCellAnchor editAs="oneCell">
    <xdr:from>
      <xdr:col>6</xdr:col>
      <xdr:colOff>127</xdr:colOff>
      <xdr:row>45</xdr:row>
      <xdr:rowOff>90170</xdr:rowOff>
    </xdr:from>
    <xdr:to>
      <xdr:col>6</xdr:col>
      <xdr:colOff>190627</xdr:colOff>
      <xdr:row>46</xdr:row>
      <xdr:rowOff>90170</xdr:rowOff>
    </xdr:to>
    <xdr:sp macro="_xll.PtreeEvent_ObjectClick" textlink="">
      <xdr:nvSpPr>
        <xdr:cNvPr id="200" name="PTObj_DNode_1_27">
          <a:extLst>
            <a:ext uri="{FF2B5EF4-FFF2-40B4-BE49-F238E27FC236}">
              <a16:creationId xmlns:a16="http://schemas.microsoft.com/office/drawing/2014/main" id="{F99AE1F3-9D76-4A7C-8071-4DD392312F47}"/>
            </a:ext>
          </a:extLst>
        </xdr:cNvPr>
        <xdr:cNvSpPr/>
      </xdr:nvSpPr>
      <xdr:spPr>
        <a:xfrm rot="-5400000">
          <a:off x="10210927" y="866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45</xdr:row>
      <xdr:rowOff>95107</xdr:rowOff>
    </xdr:from>
    <xdr:ext cx="1087605" cy="180627"/>
    <xdr:sp macro="_xll.PtreeEvent_ObjectClick" textlink="">
      <xdr:nvSpPr>
        <xdr:cNvPr id="203" name="PTObj_DBranchName_1_27">
          <a:extLst>
            <a:ext uri="{FF2B5EF4-FFF2-40B4-BE49-F238E27FC236}">
              <a16:creationId xmlns:a16="http://schemas.microsoft.com/office/drawing/2014/main" id="{615B8CDE-B766-48F4-941B-EC16089525F8}"/>
            </a:ext>
          </a:extLst>
        </xdr:cNvPr>
        <xdr:cNvSpPr txBox="1"/>
      </xdr:nvSpPr>
      <xdr:spPr>
        <a:xfrm>
          <a:off x="8567547" y="8667607"/>
          <a:ext cx="1087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Alerts Teams</a:t>
          </a:r>
        </a:p>
      </xdr:txBody>
    </xdr:sp>
    <xdr:clientData/>
  </xdr:oneCellAnchor>
  <xdr:twoCellAnchor editAs="oneCell">
    <xdr:from>
      <xdr:col>5</xdr:col>
      <xdr:colOff>127</xdr:colOff>
      <xdr:row>55</xdr:row>
      <xdr:rowOff>90170</xdr:rowOff>
    </xdr:from>
    <xdr:to>
      <xdr:col>5</xdr:col>
      <xdr:colOff>190627</xdr:colOff>
      <xdr:row>56</xdr:row>
      <xdr:rowOff>90170</xdr:rowOff>
    </xdr:to>
    <xdr:sp macro="_xll.PtreeEvent_ObjectClick" textlink="">
      <xdr:nvSpPr>
        <xdr:cNvPr id="208" name="PTObj_DNode_1_16">
          <a:extLst>
            <a:ext uri="{FF2B5EF4-FFF2-40B4-BE49-F238E27FC236}">
              <a16:creationId xmlns:a16="http://schemas.microsoft.com/office/drawing/2014/main" id="{450F2093-26A4-4716-AC15-DAAB52055C91}"/>
            </a:ext>
          </a:extLst>
        </xdr:cNvPr>
        <xdr:cNvSpPr/>
      </xdr:nvSpPr>
      <xdr:spPr>
        <a:xfrm>
          <a:off x="8286877" y="1056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55</xdr:row>
      <xdr:rowOff>95107</xdr:rowOff>
    </xdr:from>
    <xdr:ext cx="437171" cy="180627"/>
    <xdr:sp macro="_xll.PtreeEvent_ObjectClick" textlink="">
      <xdr:nvSpPr>
        <xdr:cNvPr id="211" name="PTObj_DBranchName_1_16">
          <a:extLst>
            <a:ext uri="{FF2B5EF4-FFF2-40B4-BE49-F238E27FC236}">
              <a16:creationId xmlns:a16="http://schemas.microsoft.com/office/drawing/2014/main" id="{672EE0D0-CCCE-4288-91B7-458DD1F17590}"/>
            </a:ext>
          </a:extLst>
        </xdr:cNvPr>
        <xdr:cNvSpPr txBox="1"/>
      </xdr:nvSpPr>
      <xdr:spPr>
        <a:xfrm>
          <a:off x="7024497" y="10572607"/>
          <a:ext cx="43717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H.A. Fails</a:t>
          </a:r>
        </a:p>
      </xdr:txBody>
    </xdr:sp>
    <xdr:clientData/>
  </xdr:oneCellAnchor>
  <xdr:twoCellAnchor editAs="oneCell">
    <xdr:from>
      <xdr:col>6</xdr:col>
      <xdr:colOff>127</xdr:colOff>
      <xdr:row>53</xdr:row>
      <xdr:rowOff>90170</xdr:rowOff>
    </xdr:from>
    <xdr:to>
      <xdr:col>6</xdr:col>
      <xdr:colOff>190627</xdr:colOff>
      <xdr:row>54</xdr:row>
      <xdr:rowOff>90170</xdr:rowOff>
    </xdr:to>
    <xdr:sp macro="_xll.PtreeEvent_ObjectClick" textlink="">
      <xdr:nvSpPr>
        <xdr:cNvPr id="212" name="PTObj_DNode_1_28">
          <a:extLst>
            <a:ext uri="{FF2B5EF4-FFF2-40B4-BE49-F238E27FC236}">
              <a16:creationId xmlns:a16="http://schemas.microsoft.com/office/drawing/2014/main" id="{D05D6180-15B0-4EAF-971B-533965DA61EC}"/>
            </a:ext>
          </a:extLst>
        </xdr:cNvPr>
        <xdr:cNvSpPr/>
      </xdr:nvSpPr>
      <xdr:spPr>
        <a:xfrm rot="-5400000">
          <a:off x="10220452" y="1018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53</xdr:row>
      <xdr:rowOff>95107</xdr:rowOff>
    </xdr:from>
    <xdr:ext cx="731354" cy="180627"/>
    <xdr:sp macro="_xll.PtreeEvent_ObjectClick" textlink="">
      <xdr:nvSpPr>
        <xdr:cNvPr id="215" name="PTObj_DBranchName_1_28">
          <a:extLst>
            <a:ext uri="{FF2B5EF4-FFF2-40B4-BE49-F238E27FC236}">
              <a16:creationId xmlns:a16="http://schemas.microsoft.com/office/drawing/2014/main" id="{1D6EF7CC-8C67-4FD2-8B92-4BC46B6732B4}"/>
            </a:ext>
          </a:extLst>
        </xdr:cNvPr>
        <xdr:cNvSpPr txBox="1"/>
      </xdr:nvSpPr>
      <xdr:spPr>
        <a:xfrm>
          <a:off x="8567547" y="10191607"/>
          <a:ext cx="7313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Fails</a:t>
          </a:r>
        </a:p>
      </xdr:txBody>
    </xdr:sp>
    <xdr:clientData/>
  </xdr:oneCellAnchor>
  <xdr:twoCellAnchor editAs="oneCell">
    <xdr:from>
      <xdr:col>6</xdr:col>
      <xdr:colOff>127</xdr:colOff>
      <xdr:row>57</xdr:row>
      <xdr:rowOff>90170</xdr:rowOff>
    </xdr:from>
    <xdr:to>
      <xdr:col>6</xdr:col>
      <xdr:colOff>190627</xdr:colOff>
      <xdr:row>58</xdr:row>
      <xdr:rowOff>90170</xdr:rowOff>
    </xdr:to>
    <xdr:sp macro="_xll.PtreeEvent_ObjectClick" textlink="">
      <xdr:nvSpPr>
        <xdr:cNvPr id="216" name="PTObj_DNode_1_29">
          <a:extLst>
            <a:ext uri="{FF2B5EF4-FFF2-40B4-BE49-F238E27FC236}">
              <a16:creationId xmlns:a16="http://schemas.microsoft.com/office/drawing/2014/main" id="{90083FF2-97B7-497C-8F6A-C9DBA6FA0980}"/>
            </a:ext>
          </a:extLst>
        </xdr:cNvPr>
        <xdr:cNvSpPr/>
      </xdr:nvSpPr>
      <xdr:spPr>
        <a:xfrm rot="-5400000">
          <a:off x="10220452" y="1094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57</xdr:row>
      <xdr:rowOff>95107</xdr:rowOff>
    </xdr:from>
    <xdr:ext cx="1087605" cy="180627"/>
    <xdr:sp macro="_xll.PtreeEvent_ObjectClick" textlink="">
      <xdr:nvSpPr>
        <xdr:cNvPr id="219" name="PTObj_DBranchName_1_29">
          <a:extLst>
            <a:ext uri="{FF2B5EF4-FFF2-40B4-BE49-F238E27FC236}">
              <a16:creationId xmlns:a16="http://schemas.microsoft.com/office/drawing/2014/main" id="{443854F8-B598-402B-9FBB-C93AAE82CA92}"/>
            </a:ext>
          </a:extLst>
        </xdr:cNvPr>
        <xdr:cNvSpPr txBox="1"/>
      </xdr:nvSpPr>
      <xdr:spPr>
        <a:xfrm>
          <a:off x="8567547" y="10953607"/>
          <a:ext cx="10876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Monitoring Alerts Teams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FA8C-4B79-48C4-BE51-C0616494B6C1}">
  <sheetPr codeName="Sheet1"/>
  <dimension ref="A10:G29"/>
  <sheetViews>
    <sheetView tabSelected="1" topLeftCell="A10" workbookViewId="0"/>
  </sheetViews>
  <sheetFormatPr defaultRowHeight="15" x14ac:dyDescent="0.25"/>
  <cols>
    <col min="1" max="1" width="22.5703125" customWidth="1"/>
    <col min="2" max="2" width="26.7109375" customWidth="1"/>
    <col min="3" max="3" width="28.42578125" customWidth="1"/>
    <col min="4" max="4" width="25.28515625" customWidth="1"/>
    <col min="5" max="5" width="16.7109375" customWidth="1"/>
    <col min="7" max="7" width="10.140625" bestFit="1" customWidth="1"/>
  </cols>
  <sheetData>
    <row r="10" spans="2:5" ht="15" customHeight="1" x14ac:dyDescent="0.25">
      <c r="C10" s="9">
        <v>0.05</v>
      </c>
      <c r="D10" s="5">
        <f>_xll.PTreeNodeProbability(treeCalc_2!$F$2,4)</f>
        <v>5.0000000000000001E-4</v>
      </c>
    </row>
    <row r="11" spans="2:5" ht="15" customHeight="1" x14ac:dyDescent="0.25">
      <c r="C11" s="6">
        <v>0</v>
      </c>
      <c r="D11" s="4">
        <f>_xll.PTreeNodeValue(treeCalc_2!$F$2,4)</f>
        <v>0</v>
      </c>
    </row>
    <row r="12" spans="2:5" ht="15" customHeight="1" x14ac:dyDescent="0.25">
      <c r="B12" s="9">
        <v>0.01</v>
      </c>
      <c r="C12" s="7" t="s">
        <v>47</v>
      </c>
    </row>
    <row r="13" spans="2:5" ht="15" customHeight="1" x14ac:dyDescent="0.25">
      <c r="B13" s="6">
        <v>0</v>
      </c>
      <c r="C13" s="8">
        <f>_xll.PTreeNodeValue(treeCalc_2!$F$2,2)</f>
        <v>0</v>
      </c>
    </row>
    <row r="14" spans="2:5" ht="15" customHeight="1" x14ac:dyDescent="0.25">
      <c r="D14" s="9">
        <v>0.01</v>
      </c>
      <c r="E14" s="5">
        <f>_xll.PTreeNodeProbability(treeCalc_2!$F$2,8)</f>
        <v>9.5000000000000005E-5</v>
      </c>
    </row>
    <row r="15" spans="2:5" ht="15" customHeight="1" x14ac:dyDescent="0.25">
      <c r="D15" s="6">
        <v>0</v>
      </c>
      <c r="E15" s="4">
        <f>_xll.PTreeNodeValue(treeCalc_2!$F$2,8)</f>
        <v>0</v>
      </c>
    </row>
    <row r="16" spans="2:5" ht="15" customHeight="1" x14ac:dyDescent="0.25">
      <c r="C16" s="9">
        <v>0.95</v>
      </c>
      <c r="D16" s="7" t="s">
        <v>47</v>
      </c>
    </row>
    <row r="17" spans="1:7" ht="15" customHeight="1" x14ac:dyDescent="0.25">
      <c r="C17" s="6">
        <v>0</v>
      </c>
      <c r="D17" s="8">
        <f>_xll.PTreeNodeValue(treeCalc_2!$F$2,5)</f>
        <v>0</v>
      </c>
    </row>
    <row r="18" spans="1:7" ht="15" customHeight="1" x14ac:dyDescent="0.25">
      <c r="D18" s="9">
        <v>0.99</v>
      </c>
      <c r="E18" s="5">
        <f>_xll.PTreeNodeProbability(treeCalc_2!$F$2,9)</f>
        <v>9.4050000000000002E-3</v>
      </c>
    </row>
    <row r="19" spans="1:7" ht="15" customHeight="1" x14ac:dyDescent="0.25">
      <c r="D19" s="6">
        <v>0</v>
      </c>
      <c r="E19" s="4">
        <f>_xll.PTreeNodeValue(treeCalc_2!$F$2,9)</f>
        <v>0</v>
      </c>
    </row>
    <row r="20" spans="1:7" ht="15" customHeight="1" x14ac:dyDescent="0.25">
      <c r="A20" s="6"/>
      <c r="B20" s="7" t="s">
        <v>47</v>
      </c>
    </row>
    <row r="21" spans="1:7" ht="15" customHeight="1" x14ac:dyDescent="0.25">
      <c r="A21" s="6"/>
      <c r="B21" s="8">
        <f>_xll.PTreeNodeValue(treeCalc_2!$F$2,1)</f>
        <v>0</v>
      </c>
    </row>
    <row r="22" spans="1:7" ht="15" customHeight="1" x14ac:dyDescent="0.25">
      <c r="C22" s="9">
        <v>0.01</v>
      </c>
      <c r="D22" s="5">
        <f>_xll.PTreeNodeProbability(treeCalc_2!$F$2,6)</f>
        <v>9.9000000000000008E-3</v>
      </c>
    </row>
    <row r="23" spans="1:7" ht="15" customHeight="1" x14ac:dyDescent="0.25">
      <c r="C23" s="6">
        <v>0</v>
      </c>
      <c r="D23" s="4">
        <f>_xll.PTreeNodeValue(treeCalc_2!$F$2,6)</f>
        <v>0</v>
      </c>
    </row>
    <row r="24" spans="1:7" ht="15" customHeight="1" x14ac:dyDescent="0.25">
      <c r="B24" s="9">
        <v>0.99</v>
      </c>
      <c r="C24" s="7" t="s">
        <v>47</v>
      </c>
    </row>
    <row r="25" spans="1:7" ht="15" customHeight="1" x14ac:dyDescent="0.25">
      <c r="B25" s="6">
        <v>0</v>
      </c>
      <c r="C25" s="8">
        <f>_xll.PTreeNodeValue(treeCalc_2!$F$2,3)</f>
        <v>0</v>
      </c>
    </row>
    <row r="26" spans="1:7" ht="15" customHeight="1" x14ac:dyDescent="0.25">
      <c r="C26" s="9">
        <v>0.99</v>
      </c>
      <c r="D26" s="5">
        <f>_xll.PTreeNodeProbability(treeCalc_2!$F$2,7)</f>
        <v>0.98009999999999997</v>
      </c>
    </row>
    <row r="27" spans="1:7" ht="15" customHeight="1" x14ac:dyDescent="0.25">
      <c r="C27" s="6">
        <v>0</v>
      </c>
      <c r="D27" s="4">
        <f>_xll.PTreeNodeValue(treeCalc_2!$F$2,7)</f>
        <v>0</v>
      </c>
    </row>
    <row r="29" spans="1:7" x14ac:dyDescent="0.25">
      <c r="F29" t="s">
        <v>61</v>
      </c>
      <c r="G29" s="10">
        <f>D22+E14+D10</f>
        <v>1.0495000000000001E-2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80F-7BEC-4945-8CFA-69CF74AFF81A}">
  <sheetPr codeName="Sheet2"/>
  <dimension ref="A1:P19"/>
  <sheetViews>
    <sheetView workbookViewId="0">
      <selection activeCell="G30" sqref="G30"/>
    </sheetView>
  </sheetViews>
  <sheetFormatPr defaultColWidth="15.7109375" defaultRowHeight="15" x14ac:dyDescent="0.25"/>
  <cols>
    <col min="1" max="16384" width="15.7109375" style="2"/>
  </cols>
  <sheetData>
    <row r="1" spans="1:16" x14ac:dyDescent="0.25">
      <c r="A1" s="2" t="s">
        <v>1</v>
      </c>
      <c r="B1" s="1" t="s">
        <v>64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6" x14ac:dyDescent="0.25">
      <c r="A2" s="2" t="s">
        <v>2</v>
      </c>
      <c r="B2" s="2" t="e">
        <f>'Prior to controls '!#REF!</f>
        <v>#REF!</v>
      </c>
      <c r="E2" s="2" t="s">
        <v>11</v>
      </c>
      <c r="F2" s="2">
        <f>_xll.PTreeEvaluate5(B3,$L$11:$L$19,$J$11:$J$19,$K$11:$K$19,$N$11:$N$19,$G$11:$G$19,,L1)</f>
        <v>540290</v>
      </c>
    </row>
    <row r="3" spans="1:16" x14ac:dyDescent="0.25">
      <c r="A3" s="2" t="s">
        <v>3</v>
      </c>
      <c r="B3" s="2" t="s">
        <v>62</v>
      </c>
      <c r="E3" s="2" t="s">
        <v>12</v>
      </c>
      <c r="F3" s="1" t="s">
        <v>38</v>
      </c>
      <c r="H3" s="2" t="s">
        <v>17</v>
      </c>
      <c r="I3" s="3" t="s">
        <v>40</v>
      </c>
    </row>
    <row r="4" spans="1:16" x14ac:dyDescent="0.25">
      <c r="A4" s="2" t="s">
        <v>4</v>
      </c>
      <c r="B4" s="2" t="s">
        <v>37</v>
      </c>
      <c r="E4" s="2" t="s">
        <v>13</v>
      </c>
      <c r="F4" s="1" t="s">
        <v>39</v>
      </c>
      <c r="H4" s="2" t="s">
        <v>18</v>
      </c>
      <c r="I4" s="1" t="s">
        <v>41</v>
      </c>
    </row>
    <row r="5" spans="1:16" x14ac:dyDescent="0.25">
      <c r="A5" s="2" t="s">
        <v>5</v>
      </c>
      <c r="B5" s="2">
        <v>0</v>
      </c>
      <c r="D5" s="2">
        <v>0</v>
      </c>
      <c r="E5" s="2" t="s">
        <v>14</v>
      </c>
      <c r="F5" s="1" t="s">
        <v>39</v>
      </c>
      <c r="H5" s="2" t="s">
        <v>19</v>
      </c>
      <c r="I5" s="3" t="s">
        <v>40</v>
      </c>
    </row>
    <row r="6" spans="1:16" x14ac:dyDescent="0.25">
      <c r="A6" s="2" t="s">
        <v>6</v>
      </c>
      <c r="E6" s="2" t="s">
        <v>15</v>
      </c>
      <c r="F6" s="1" t="s">
        <v>38</v>
      </c>
      <c r="H6" s="2" t="s">
        <v>20</v>
      </c>
      <c r="I6" s="1" t="s">
        <v>41</v>
      </c>
    </row>
    <row r="7" spans="1:16" x14ac:dyDescent="0.25">
      <c r="A7" s="2" t="s">
        <v>7</v>
      </c>
      <c r="E7" s="2" t="s">
        <v>10</v>
      </c>
      <c r="F7" s="1" t="s">
        <v>63</v>
      </c>
    </row>
    <row r="8" spans="1:16" x14ac:dyDescent="0.25">
      <c r="A8" s="2" t="s">
        <v>8</v>
      </c>
      <c r="B8" s="2">
        <v>9</v>
      </c>
    </row>
    <row r="10" spans="1:16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25">
      <c r="A11" s="2">
        <f>'Prior to controls '!$B$21</f>
        <v>0</v>
      </c>
      <c r="B11" s="2" t="str">
        <f>B1</f>
        <v>Internet Outage (2)</v>
      </c>
      <c r="C11" s="2">
        <v>0</v>
      </c>
      <c r="I11" s="2" t="s">
        <v>43</v>
      </c>
      <c r="J11" s="2">
        <f>'Prior to controls '!$A$21</f>
        <v>0</v>
      </c>
      <c r="K11" s="2">
        <f>'Prior to controls '!$A$20</f>
        <v>0</v>
      </c>
      <c r="L11" s="2" t="s">
        <v>48</v>
      </c>
      <c r="M11" s="1" t="s">
        <v>44</v>
      </c>
      <c r="O11" s="2" t="str">
        <f>'Prior to controls '!$B$20</f>
        <v>Chance</v>
      </c>
      <c r="P11" s="2" t="b">
        <v>0</v>
      </c>
    </row>
    <row r="12" spans="1:16" x14ac:dyDescent="0.25">
      <c r="A12" s="2">
        <f>'Prior to controls '!$C$13</f>
        <v>0</v>
      </c>
      <c r="B12" s="1" t="s">
        <v>49</v>
      </c>
      <c r="C12" s="2">
        <v>0</v>
      </c>
      <c r="I12" s="2" t="s">
        <v>43</v>
      </c>
      <c r="J12" s="2">
        <f>'Prior to controls '!$B$13</f>
        <v>0</v>
      </c>
      <c r="K12" s="2">
        <f>'Prior to controls '!$B$12</f>
        <v>0.01</v>
      </c>
      <c r="L12" s="2" t="s">
        <v>52</v>
      </c>
      <c r="M12" s="1" t="s">
        <v>44</v>
      </c>
      <c r="O12" s="2" t="str">
        <f>'Prior to controls '!$C$12</f>
        <v>Chance</v>
      </c>
      <c r="P12" s="2" t="b">
        <v>0</v>
      </c>
    </row>
    <row r="13" spans="1:16" x14ac:dyDescent="0.25">
      <c r="A13" s="2">
        <f>'Prior to controls '!$C$25</f>
        <v>0</v>
      </c>
      <c r="B13" s="1" t="s">
        <v>50</v>
      </c>
      <c r="C13" s="2">
        <v>0</v>
      </c>
      <c r="I13" s="2" t="s">
        <v>43</v>
      </c>
      <c r="J13" s="2">
        <f>'Prior to controls '!$B$25</f>
        <v>0</v>
      </c>
      <c r="K13" s="2">
        <f>'Prior to controls '!$B$24</f>
        <v>0.99</v>
      </c>
      <c r="L13" s="2" t="s">
        <v>59</v>
      </c>
      <c r="M13" s="1" t="s">
        <v>44</v>
      </c>
      <c r="O13" s="2" t="str">
        <f>'Prior to controls '!$C$24</f>
        <v>Chance</v>
      </c>
      <c r="P13" s="2" t="b">
        <v>0</v>
      </c>
    </row>
    <row r="14" spans="1:16" x14ac:dyDescent="0.25">
      <c r="A14" s="2">
        <f>'Prior to controls '!$D$11</f>
        <v>0</v>
      </c>
      <c r="B14" s="1" t="s">
        <v>53</v>
      </c>
      <c r="C14" s="2">
        <v>0</v>
      </c>
      <c r="H14" s="2" t="s">
        <v>43</v>
      </c>
      <c r="I14" s="2" t="s">
        <v>43</v>
      </c>
      <c r="J14" s="2">
        <f>'Prior to controls '!$C$11</f>
        <v>0</v>
      </c>
      <c r="K14" s="2">
        <f>'Prior to controls '!$C$10</f>
        <v>0.05</v>
      </c>
      <c r="L14" s="2" t="s">
        <v>51</v>
      </c>
      <c r="M14" s="1" t="s">
        <v>44</v>
      </c>
      <c r="P14" s="2" t="b">
        <v>0</v>
      </c>
    </row>
    <row r="15" spans="1:16" x14ac:dyDescent="0.25">
      <c r="A15" s="2">
        <f>'Prior to controls '!$D$17</f>
        <v>0</v>
      </c>
      <c r="B15" s="1" t="s">
        <v>54</v>
      </c>
      <c r="C15" s="2">
        <v>0</v>
      </c>
      <c r="I15" s="2" t="s">
        <v>43</v>
      </c>
      <c r="J15" s="2">
        <f>'Prior to controls '!$C$17</f>
        <v>0</v>
      </c>
      <c r="K15" s="2">
        <f>'Prior to controls '!$C$16</f>
        <v>0.95</v>
      </c>
      <c r="L15" s="2" t="s">
        <v>55</v>
      </c>
      <c r="M15" s="1" t="s">
        <v>44</v>
      </c>
      <c r="O15" s="2" t="str">
        <f>'Prior to controls '!$D$16</f>
        <v>Chance</v>
      </c>
      <c r="P15" s="2" t="b">
        <v>0</v>
      </c>
    </row>
    <row r="16" spans="1:16" x14ac:dyDescent="0.25">
      <c r="A16" s="2">
        <f>'Prior to controls '!$D$23</f>
        <v>0</v>
      </c>
      <c r="B16" s="1" t="s">
        <v>57</v>
      </c>
      <c r="C16" s="2">
        <v>0</v>
      </c>
      <c r="H16" s="2" t="s">
        <v>43</v>
      </c>
      <c r="I16" s="2" t="s">
        <v>43</v>
      </c>
      <c r="J16" s="2">
        <f>'Prior to controls '!$C$23</f>
        <v>0</v>
      </c>
      <c r="K16" s="2">
        <f>'Prior to controls '!$C$22</f>
        <v>0.01</v>
      </c>
      <c r="L16" s="2" t="s">
        <v>60</v>
      </c>
      <c r="M16" s="1" t="s">
        <v>44</v>
      </c>
      <c r="P16" s="2" t="b">
        <v>0</v>
      </c>
    </row>
    <row r="17" spans="1:16" x14ac:dyDescent="0.25">
      <c r="A17" s="2">
        <f>'Prior to controls '!$D$27</f>
        <v>0</v>
      </c>
      <c r="B17" s="1" t="s">
        <v>58</v>
      </c>
      <c r="C17" s="2">
        <v>0</v>
      </c>
      <c r="H17" s="2" t="s">
        <v>43</v>
      </c>
      <c r="I17" s="2" t="s">
        <v>43</v>
      </c>
      <c r="J17" s="2">
        <f>'Prior to controls '!$C$27</f>
        <v>0</v>
      </c>
      <c r="K17" s="2">
        <f>'Prior to controls '!$C$26</f>
        <v>0.99</v>
      </c>
      <c r="L17" s="2" t="s">
        <v>60</v>
      </c>
      <c r="M17" s="1" t="s">
        <v>44</v>
      </c>
      <c r="P17" s="2" t="b">
        <v>0</v>
      </c>
    </row>
    <row r="18" spans="1:16" x14ac:dyDescent="0.25">
      <c r="A18" s="2">
        <f>'Prior to controls '!$E$15</f>
        <v>0</v>
      </c>
      <c r="B18" s="1" t="s">
        <v>57</v>
      </c>
      <c r="C18" s="2">
        <v>0</v>
      </c>
      <c r="H18" s="2" t="s">
        <v>43</v>
      </c>
      <c r="I18" s="2" t="s">
        <v>43</v>
      </c>
      <c r="J18" s="2">
        <f>'Prior to controls '!$D$15</f>
        <v>0</v>
      </c>
      <c r="K18" s="2">
        <f>'Prior to controls '!$D$14</f>
        <v>0.01</v>
      </c>
      <c r="L18" s="2" t="s">
        <v>56</v>
      </c>
      <c r="M18" s="1" t="s">
        <v>44</v>
      </c>
      <c r="P18" s="2" t="b">
        <v>0</v>
      </c>
    </row>
    <row r="19" spans="1:16" x14ac:dyDescent="0.25">
      <c r="A19" s="2">
        <f>'Prior to controls '!$E$19</f>
        <v>0</v>
      </c>
      <c r="B19" s="1" t="s">
        <v>58</v>
      </c>
      <c r="C19" s="2">
        <v>0</v>
      </c>
      <c r="H19" s="2" t="s">
        <v>43</v>
      </c>
      <c r="I19" s="2" t="s">
        <v>43</v>
      </c>
      <c r="J19" s="2">
        <f>'Prior to controls '!$D$19</f>
        <v>0</v>
      </c>
      <c r="K19" s="2">
        <f>'Prior to controls '!$D$18</f>
        <v>0.99</v>
      </c>
      <c r="L19" s="2" t="s">
        <v>56</v>
      </c>
      <c r="M19" s="1" t="s">
        <v>44</v>
      </c>
      <c r="P19" s="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7D8A-2325-4393-9C81-395606FC59F1}">
  <sheetPr codeName="Sheet3"/>
  <dimension ref="A10:H69"/>
  <sheetViews>
    <sheetView topLeftCell="A50" workbookViewId="0">
      <selection activeCell="F69" sqref="F69:G69"/>
    </sheetView>
  </sheetViews>
  <sheetFormatPr defaultRowHeight="15" x14ac:dyDescent="0.25"/>
  <cols>
    <col min="1" max="1" width="20.5703125" customWidth="1"/>
    <col min="2" max="2" width="26.7109375" customWidth="1"/>
    <col min="3" max="3" width="28.42578125" customWidth="1"/>
    <col min="4" max="4" width="25.42578125" customWidth="1"/>
    <col min="5" max="5" width="23.140625" customWidth="1"/>
    <col min="6" max="7" width="29" customWidth="1"/>
    <col min="8" max="8" width="16.7109375" customWidth="1"/>
  </cols>
  <sheetData>
    <row r="10" spans="2:8" ht="15" customHeight="1" x14ac:dyDescent="0.25">
      <c r="C10" s="9">
        <v>0.05</v>
      </c>
      <c r="D10" s="5">
        <f>_xll.PTreeNodeProbability(treeCalc_1!$F$2,4)</f>
        <v>5.0000000000000001E-4</v>
      </c>
    </row>
    <row r="11" spans="2:8" ht="15" customHeight="1" x14ac:dyDescent="0.25">
      <c r="C11" s="6">
        <v>0</v>
      </c>
      <c r="D11" s="4">
        <f>_xll.PTreeNodeValue(treeCalc_1!$F$2,4)</f>
        <v>0</v>
      </c>
    </row>
    <row r="12" spans="2:8" ht="15" customHeight="1" x14ac:dyDescent="0.25">
      <c r="B12" s="9">
        <v>0.01</v>
      </c>
      <c r="C12" s="7" t="s">
        <v>47</v>
      </c>
    </row>
    <row r="13" spans="2:8" ht="15" customHeight="1" x14ac:dyDescent="0.25">
      <c r="B13" s="6">
        <v>0</v>
      </c>
      <c r="C13" s="8">
        <f>_xll.PTreeNodeValue(treeCalc_1!$F$2,2)</f>
        <v>0</v>
      </c>
    </row>
    <row r="14" spans="2:8" ht="15" customHeight="1" x14ac:dyDescent="0.25">
      <c r="G14" s="9">
        <v>0.25</v>
      </c>
      <c r="H14" s="5">
        <f>_xll.PTreeNodeProbability(treeCalc_1!$F$2,22)</f>
        <v>2.3750000000000003E-7</v>
      </c>
    </row>
    <row r="15" spans="2:8" ht="15" customHeight="1" x14ac:dyDescent="0.25">
      <c r="G15" s="6">
        <v>0</v>
      </c>
      <c r="H15" s="4">
        <f>_xll.PTreeNodeValue(treeCalc_1!$F$2,22)</f>
        <v>0</v>
      </c>
    </row>
    <row r="16" spans="2:8" ht="15" customHeight="1" x14ac:dyDescent="0.25">
      <c r="F16" s="9">
        <v>0.02</v>
      </c>
      <c r="G16" s="7" t="s">
        <v>47</v>
      </c>
    </row>
    <row r="17" spans="4:8" ht="15" customHeight="1" x14ac:dyDescent="0.25">
      <c r="F17" s="6">
        <v>0</v>
      </c>
      <c r="G17" s="8">
        <f>_xll.PTreeNodeValue(treeCalc_1!$F$2,18)</f>
        <v>0</v>
      </c>
    </row>
    <row r="18" spans="4:8" ht="15" customHeight="1" x14ac:dyDescent="0.25">
      <c r="G18" s="9">
        <v>0.75</v>
      </c>
      <c r="H18" s="5">
        <f>_xll.PTreeNodeProbability(treeCalc_1!$F$2,23)</f>
        <v>7.1250000000000006E-7</v>
      </c>
    </row>
    <row r="19" spans="4:8" ht="15" customHeight="1" x14ac:dyDescent="0.25">
      <c r="G19" s="6">
        <v>0</v>
      </c>
      <c r="H19" s="4">
        <f>_xll.PTreeNodeValue(treeCalc_1!$F$2,23)</f>
        <v>0</v>
      </c>
    </row>
    <row r="20" spans="4:8" ht="15" customHeight="1" x14ac:dyDescent="0.25">
      <c r="E20" s="9">
        <v>0.5</v>
      </c>
      <c r="F20" s="7" t="s">
        <v>47</v>
      </c>
    </row>
    <row r="21" spans="4:8" ht="15" customHeight="1" x14ac:dyDescent="0.25">
      <c r="E21" s="6">
        <v>0</v>
      </c>
      <c r="F21" s="8">
        <f>_xll.PTreeNodeValue(treeCalc_1!$F$2,10)</f>
        <v>0</v>
      </c>
    </row>
    <row r="22" spans="4:8" ht="15" customHeight="1" x14ac:dyDescent="0.25">
      <c r="F22" s="9">
        <v>0.98</v>
      </c>
      <c r="G22" s="5">
        <f>_xll.PTreeNodeProbability(treeCalc_1!$F$2,19)</f>
        <v>4.655E-5</v>
      </c>
    </row>
    <row r="23" spans="4:8" ht="15" customHeight="1" x14ac:dyDescent="0.25">
      <c r="F23" s="6">
        <v>0</v>
      </c>
      <c r="G23" s="4">
        <f>_xll.PTreeNodeValue(treeCalc_1!$F$2,19)</f>
        <v>0</v>
      </c>
    </row>
    <row r="24" spans="4:8" ht="15" customHeight="1" x14ac:dyDescent="0.25">
      <c r="D24" s="9">
        <v>0.01</v>
      </c>
      <c r="E24" s="7" t="s">
        <v>47</v>
      </c>
    </row>
    <row r="25" spans="4:8" ht="15" customHeight="1" x14ac:dyDescent="0.25">
      <c r="D25" s="6">
        <v>0</v>
      </c>
      <c r="E25" s="8">
        <f>_xll.PTreeNodeValue(treeCalc_1!$F$2,8)</f>
        <v>0</v>
      </c>
    </row>
    <row r="26" spans="4:8" ht="15" customHeight="1" x14ac:dyDescent="0.25">
      <c r="G26" s="9">
        <v>0.25</v>
      </c>
      <c r="H26" s="5">
        <f>_xll.PTreeNodeProbability(treeCalc_1!$F$2,24)</f>
        <v>1.1875000000000001E-6</v>
      </c>
    </row>
    <row r="27" spans="4:8" ht="15" customHeight="1" x14ac:dyDescent="0.25">
      <c r="G27" s="6">
        <v>0</v>
      </c>
      <c r="H27" s="4">
        <f>_xll.PTreeNodeValue(treeCalc_1!$F$2,24)</f>
        <v>0</v>
      </c>
    </row>
    <row r="28" spans="4:8" ht="15" customHeight="1" x14ac:dyDescent="0.25">
      <c r="F28" s="9">
        <v>0.1</v>
      </c>
      <c r="G28" s="7" t="s">
        <v>47</v>
      </c>
    </row>
    <row r="29" spans="4:8" ht="15" customHeight="1" x14ac:dyDescent="0.25">
      <c r="F29" s="6">
        <v>0</v>
      </c>
      <c r="G29" s="8">
        <f>_xll.PTreeNodeValue(treeCalc_1!$F$2,20)</f>
        <v>0</v>
      </c>
    </row>
    <row r="30" spans="4:8" ht="15" customHeight="1" x14ac:dyDescent="0.25">
      <c r="G30" s="9">
        <v>0.75</v>
      </c>
      <c r="H30" s="5">
        <f>_xll.PTreeNodeProbability(treeCalc_1!$F$2,25)</f>
        <v>3.5625000000000002E-6</v>
      </c>
    </row>
    <row r="31" spans="4:8" ht="15" customHeight="1" x14ac:dyDescent="0.25">
      <c r="G31" s="6">
        <v>0</v>
      </c>
      <c r="H31" s="4">
        <f>_xll.PTreeNodeValue(treeCalc_1!$F$2,25)</f>
        <v>0</v>
      </c>
    </row>
    <row r="32" spans="4:8" ht="15" customHeight="1" x14ac:dyDescent="0.25">
      <c r="E32" s="9">
        <v>0.5</v>
      </c>
      <c r="F32" s="7" t="s">
        <v>47</v>
      </c>
    </row>
    <row r="33" spans="1:7" ht="15" customHeight="1" x14ac:dyDescent="0.25">
      <c r="E33" s="6">
        <v>0</v>
      </c>
      <c r="F33" s="8">
        <f>_xll.PTreeNodeValue(treeCalc_1!$F$2,11)</f>
        <v>0</v>
      </c>
    </row>
    <row r="34" spans="1:7" ht="15" customHeight="1" x14ac:dyDescent="0.25">
      <c r="F34" s="9">
        <v>0.9</v>
      </c>
      <c r="G34" s="5">
        <f>_xll.PTreeNodeProbability(treeCalc_1!$F$2,21)</f>
        <v>4.2750000000000002E-5</v>
      </c>
    </row>
    <row r="35" spans="1:7" ht="15" customHeight="1" x14ac:dyDescent="0.25">
      <c r="F35" s="6">
        <v>0</v>
      </c>
      <c r="G35" s="4">
        <f>_xll.PTreeNodeValue(treeCalc_1!$F$2,21)</f>
        <v>0</v>
      </c>
    </row>
    <row r="36" spans="1:7" ht="15" customHeight="1" x14ac:dyDescent="0.25">
      <c r="C36" s="9">
        <v>0.95</v>
      </c>
      <c r="D36" s="7" t="s">
        <v>47</v>
      </c>
    </row>
    <row r="37" spans="1:7" ht="15" customHeight="1" x14ac:dyDescent="0.25">
      <c r="C37" s="6">
        <v>0</v>
      </c>
      <c r="D37" s="8">
        <f>_xll.PTreeNodeValue(treeCalc_1!$F$2,5)</f>
        <v>0</v>
      </c>
    </row>
    <row r="38" spans="1:7" ht="15" customHeight="1" x14ac:dyDescent="0.25">
      <c r="D38" s="9">
        <v>0.99</v>
      </c>
      <c r="E38" s="5">
        <f>_xll.PTreeNodeProbability(treeCalc_1!$F$2,9)</f>
        <v>9.4050000000000002E-3</v>
      </c>
    </row>
    <row r="39" spans="1:7" ht="15" customHeight="1" x14ac:dyDescent="0.25">
      <c r="D39" s="6">
        <v>0</v>
      </c>
      <c r="E39" s="4">
        <f>_xll.PTreeNodeValue(treeCalc_1!$F$2,9)</f>
        <v>0</v>
      </c>
    </row>
    <row r="40" spans="1:7" ht="15" customHeight="1" x14ac:dyDescent="0.25">
      <c r="A40" s="6"/>
      <c r="B40" s="7" t="s">
        <v>47</v>
      </c>
    </row>
    <row r="41" spans="1:7" ht="15" customHeight="1" x14ac:dyDescent="0.25">
      <c r="A41" s="6"/>
      <c r="B41" s="8">
        <f>_xll.PTreeNodeValue(treeCalc_1!$F$2,1)</f>
        <v>0</v>
      </c>
    </row>
    <row r="42" spans="1:7" ht="15" customHeight="1" x14ac:dyDescent="0.25">
      <c r="F42" s="9">
        <v>0.25</v>
      </c>
      <c r="G42" s="5">
        <f>_xll.PTreeNodeProbability(treeCalc_1!$F$2,26)</f>
        <v>2.4750000000000002E-5</v>
      </c>
    </row>
    <row r="43" spans="1:7" ht="15" customHeight="1" x14ac:dyDescent="0.25">
      <c r="F43" s="6">
        <v>0</v>
      </c>
      <c r="G43" s="4">
        <f>_xll.PTreeNodeValue(treeCalc_1!$F$2,26)</f>
        <v>0</v>
      </c>
    </row>
    <row r="44" spans="1:7" ht="15" customHeight="1" x14ac:dyDescent="0.25">
      <c r="E44" s="9">
        <v>0.02</v>
      </c>
      <c r="F44" s="7" t="s">
        <v>47</v>
      </c>
    </row>
    <row r="45" spans="1:7" ht="15" customHeight="1" x14ac:dyDescent="0.25">
      <c r="E45" s="6">
        <v>0</v>
      </c>
      <c r="F45" s="8">
        <f>_xll.PTreeNodeValue(treeCalc_1!$F$2,14)</f>
        <v>0</v>
      </c>
    </row>
    <row r="46" spans="1:7" ht="15" customHeight="1" x14ac:dyDescent="0.25">
      <c r="F46" s="9">
        <v>0.75</v>
      </c>
      <c r="G46" s="5">
        <f>_xll.PTreeNodeProbability(treeCalc_1!$F$2,27)</f>
        <v>7.4250000000000002E-5</v>
      </c>
    </row>
    <row r="47" spans="1:7" ht="15" customHeight="1" x14ac:dyDescent="0.25">
      <c r="F47" s="6">
        <v>0</v>
      </c>
      <c r="G47" s="4">
        <f>_xll.PTreeNodeValue(treeCalc_1!$F$2,27)</f>
        <v>0</v>
      </c>
    </row>
    <row r="48" spans="1:7" ht="15" customHeight="1" x14ac:dyDescent="0.25">
      <c r="D48" s="9">
        <v>0.5</v>
      </c>
      <c r="E48" s="7" t="s">
        <v>47</v>
      </c>
    </row>
    <row r="49" spans="2:7" ht="15" customHeight="1" x14ac:dyDescent="0.25">
      <c r="D49" s="6">
        <v>0</v>
      </c>
      <c r="E49" s="8">
        <f>_xll.PTreeNodeValue(treeCalc_1!$F$2,12)</f>
        <v>0</v>
      </c>
    </row>
    <row r="50" spans="2:7" ht="15" customHeight="1" x14ac:dyDescent="0.25">
      <c r="E50" s="9">
        <v>0.98</v>
      </c>
      <c r="F50" s="5">
        <f>_xll.PTreeNodeProbability(treeCalc_1!$F$2,15)</f>
        <v>4.8510000000000003E-3</v>
      </c>
    </row>
    <row r="51" spans="2:7" ht="15" customHeight="1" x14ac:dyDescent="0.25">
      <c r="E51" s="6">
        <v>0</v>
      </c>
      <c r="F51" s="4">
        <f>_xll.PTreeNodeValue(treeCalc_1!$F$2,15)</f>
        <v>0</v>
      </c>
    </row>
    <row r="52" spans="2:7" ht="15" customHeight="1" x14ac:dyDescent="0.25">
      <c r="C52" s="9">
        <v>0.01</v>
      </c>
      <c r="D52" s="7" t="s">
        <v>47</v>
      </c>
    </row>
    <row r="53" spans="2:7" ht="15" customHeight="1" x14ac:dyDescent="0.25">
      <c r="C53" s="6">
        <v>0</v>
      </c>
      <c r="D53" s="8">
        <f>_xll.PTreeNodeValue(treeCalc_1!$F$2,6)</f>
        <v>0</v>
      </c>
    </row>
    <row r="54" spans="2:7" ht="15" customHeight="1" x14ac:dyDescent="0.25">
      <c r="F54" s="9">
        <v>0.25</v>
      </c>
      <c r="G54" s="5">
        <f>_xll.PTreeNodeProbability(treeCalc_1!$F$2,28)</f>
        <v>1.2375000000000003E-4</v>
      </c>
    </row>
    <row r="55" spans="2:7" ht="15" customHeight="1" x14ac:dyDescent="0.25">
      <c r="F55" s="6">
        <v>0</v>
      </c>
      <c r="G55" s="4">
        <f>_xll.PTreeNodeValue(treeCalc_1!$F$2,28)</f>
        <v>0</v>
      </c>
    </row>
    <row r="56" spans="2:7" ht="15" customHeight="1" x14ac:dyDescent="0.25">
      <c r="E56" s="9">
        <v>0.1</v>
      </c>
      <c r="F56" s="7" t="s">
        <v>47</v>
      </c>
    </row>
    <row r="57" spans="2:7" ht="15" customHeight="1" x14ac:dyDescent="0.25">
      <c r="E57" s="6">
        <v>0</v>
      </c>
      <c r="F57" s="8">
        <f>_xll.PTreeNodeValue(treeCalc_1!$F$2,16)</f>
        <v>0</v>
      </c>
    </row>
    <row r="58" spans="2:7" ht="15" customHeight="1" x14ac:dyDescent="0.25">
      <c r="F58" s="9">
        <v>0.75</v>
      </c>
      <c r="G58" s="5">
        <f>_xll.PTreeNodeProbability(treeCalc_1!$F$2,29)</f>
        <v>3.7125000000000005E-4</v>
      </c>
    </row>
    <row r="59" spans="2:7" ht="15" customHeight="1" x14ac:dyDescent="0.25">
      <c r="F59" s="6">
        <v>0</v>
      </c>
      <c r="G59" s="4">
        <f>_xll.PTreeNodeValue(treeCalc_1!$F$2,29)</f>
        <v>0</v>
      </c>
    </row>
    <row r="60" spans="2:7" ht="15" customHeight="1" x14ac:dyDescent="0.25">
      <c r="D60" s="9">
        <v>0.5</v>
      </c>
      <c r="E60" s="7" t="s">
        <v>47</v>
      </c>
    </row>
    <row r="61" spans="2:7" ht="15" customHeight="1" x14ac:dyDescent="0.25">
      <c r="D61" s="6">
        <v>0</v>
      </c>
      <c r="E61" s="8">
        <f>_xll.PTreeNodeValue(treeCalc_1!$F$2,13)</f>
        <v>0</v>
      </c>
    </row>
    <row r="62" spans="2:7" ht="15" customHeight="1" x14ac:dyDescent="0.25">
      <c r="E62" s="9">
        <v>0.9</v>
      </c>
      <c r="F62" s="5">
        <f>_xll.PTreeNodeProbability(treeCalc_1!$F$2,17)</f>
        <v>4.4550000000000006E-3</v>
      </c>
    </row>
    <row r="63" spans="2:7" ht="15" customHeight="1" x14ac:dyDescent="0.25">
      <c r="E63" s="6">
        <v>0</v>
      </c>
      <c r="F63" s="4">
        <f>_xll.PTreeNodeValue(treeCalc_1!$F$2,17)</f>
        <v>0</v>
      </c>
    </row>
    <row r="64" spans="2:7" ht="15" customHeight="1" x14ac:dyDescent="0.25">
      <c r="B64" s="9">
        <v>0.99</v>
      </c>
      <c r="C64" s="7" t="s">
        <v>47</v>
      </c>
    </row>
    <row r="65" spans="2:7" ht="15" customHeight="1" x14ac:dyDescent="0.25">
      <c r="B65" s="6">
        <v>0</v>
      </c>
      <c r="C65" s="8">
        <f>_xll.PTreeNodeValue(treeCalc_1!$F$2,3)</f>
        <v>0</v>
      </c>
    </row>
    <row r="66" spans="2:7" ht="15" customHeight="1" x14ac:dyDescent="0.25">
      <c r="C66" s="9">
        <v>0.99</v>
      </c>
      <c r="D66" s="5">
        <f>_xll.PTreeNodeProbability(treeCalc_1!$F$2,7)</f>
        <v>0.98009999999999997</v>
      </c>
    </row>
    <row r="67" spans="2:7" ht="15" customHeight="1" x14ac:dyDescent="0.25">
      <c r="C67" s="6">
        <v>0</v>
      </c>
      <c r="D67" s="4">
        <f>_xll.PTreeNodeValue(treeCalc_1!$F$2,7)</f>
        <v>0</v>
      </c>
    </row>
    <row r="69" spans="2:7" x14ac:dyDescent="0.25">
      <c r="F69" t="s">
        <v>61</v>
      </c>
      <c r="G69" s="10">
        <f>G54+G42+H26+H14+D10</f>
        <v>6.4992499999999998E-4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B25-05E1-486D-9ADA-7BC239342FC9}">
  <sheetPr codeName="Sheet5"/>
  <dimension ref="A1:P39"/>
  <sheetViews>
    <sheetView workbookViewId="0">
      <selection activeCell="G30" sqref="G30"/>
    </sheetView>
  </sheetViews>
  <sheetFormatPr defaultColWidth="15.7109375" defaultRowHeight="15" x14ac:dyDescent="0.25"/>
  <cols>
    <col min="1" max="16384" width="15.7109375" style="2"/>
  </cols>
  <sheetData>
    <row r="1" spans="1:16" x14ac:dyDescent="0.25">
      <c r="A1" s="2" t="s">
        <v>1</v>
      </c>
      <c r="B1" s="1" t="s">
        <v>46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6" x14ac:dyDescent="0.25">
      <c r="A2" s="2" t="s">
        <v>2</v>
      </c>
      <c r="B2" s="2" t="e">
        <f>'After Controls'!#REF!</f>
        <v>#REF!</v>
      </c>
      <c r="E2" s="2" t="s">
        <v>11</v>
      </c>
      <c r="F2" s="2">
        <f>_xll.PTreeEvaluate5(B3,$L$11:$L$39,$J$11:$J$39,$K$11:$K$39,$N$11:$N$39,$G$11:$G$39,,L1)</f>
        <v>1183489</v>
      </c>
    </row>
    <row r="3" spans="1:16" x14ac:dyDescent="0.25">
      <c r="A3" s="2" t="s">
        <v>3</v>
      </c>
      <c r="B3" s="2" t="s">
        <v>45</v>
      </c>
      <c r="E3" s="2" t="s">
        <v>12</v>
      </c>
      <c r="F3" s="1" t="s">
        <v>38</v>
      </c>
      <c r="H3" s="2" t="s">
        <v>17</v>
      </c>
      <c r="I3" s="3" t="s">
        <v>40</v>
      </c>
    </row>
    <row r="4" spans="1:16" x14ac:dyDescent="0.25">
      <c r="A4" s="2" t="s">
        <v>4</v>
      </c>
      <c r="B4" s="2" t="s">
        <v>37</v>
      </c>
      <c r="E4" s="2" t="s">
        <v>13</v>
      </c>
      <c r="F4" s="1" t="s">
        <v>39</v>
      </c>
      <c r="H4" s="2" t="s">
        <v>18</v>
      </c>
      <c r="I4" s="1" t="s">
        <v>41</v>
      </c>
    </row>
    <row r="5" spans="1:16" x14ac:dyDescent="0.25">
      <c r="A5" s="2" t="s">
        <v>5</v>
      </c>
      <c r="B5" s="2">
        <v>0</v>
      </c>
      <c r="E5" s="2" t="s">
        <v>14</v>
      </c>
      <c r="F5" s="1" t="s">
        <v>39</v>
      </c>
      <c r="H5" s="2" t="s">
        <v>19</v>
      </c>
      <c r="I5" s="3" t="s">
        <v>40</v>
      </c>
    </row>
    <row r="6" spans="1:16" x14ac:dyDescent="0.25">
      <c r="A6" s="2" t="s">
        <v>6</v>
      </c>
      <c r="E6" s="2" t="s">
        <v>15</v>
      </c>
      <c r="F6" s="1" t="s">
        <v>38</v>
      </c>
      <c r="H6" s="2" t="s">
        <v>20</v>
      </c>
      <c r="I6" s="1" t="s">
        <v>41</v>
      </c>
    </row>
    <row r="7" spans="1:16" x14ac:dyDescent="0.25">
      <c r="A7" s="2" t="s">
        <v>7</v>
      </c>
      <c r="E7" s="2" t="s">
        <v>10</v>
      </c>
      <c r="F7" s="1" t="s">
        <v>0</v>
      </c>
    </row>
    <row r="8" spans="1:16" x14ac:dyDescent="0.25">
      <c r="A8" s="2" t="s">
        <v>8</v>
      </c>
      <c r="B8" s="2">
        <v>29</v>
      </c>
    </row>
    <row r="10" spans="1:16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25">
      <c r="A11" s="2">
        <f>'After Controls'!$B$41</f>
        <v>0</v>
      </c>
      <c r="B11" s="2" t="str">
        <f>B1</f>
        <v>Internet Outage</v>
      </c>
      <c r="C11" s="2">
        <v>0</v>
      </c>
      <c r="I11" s="2" t="s">
        <v>43</v>
      </c>
      <c r="J11" s="2">
        <f>'After Controls'!$A$41</f>
        <v>0</v>
      </c>
      <c r="K11" s="2">
        <f>'After Controls'!$A$40</f>
        <v>0</v>
      </c>
      <c r="L11" s="2" t="s">
        <v>48</v>
      </c>
      <c r="M11" s="1" t="s">
        <v>44</v>
      </c>
      <c r="O11" s="2" t="str">
        <f>'After Controls'!$B$40</f>
        <v>Chance</v>
      </c>
      <c r="P11" s="2" t="b">
        <v>0</v>
      </c>
    </row>
    <row r="12" spans="1:16" x14ac:dyDescent="0.25">
      <c r="A12" s="2">
        <f>'After Controls'!$C$13</f>
        <v>0</v>
      </c>
      <c r="B12" s="1" t="s">
        <v>49</v>
      </c>
      <c r="C12" s="2">
        <v>0</v>
      </c>
      <c r="I12" s="2" t="s">
        <v>43</v>
      </c>
      <c r="J12" s="2">
        <f>'After Controls'!$B$13</f>
        <v>0</v>
      </c>
      <c r="K12" s="2">
        <f>'After Controls'!$B$12</f>
        <v>0.01</v>
      </c>
      <c r="L12" s="2" t="s">
        <v>52</v>
      </c>
      <c r="M12" s="1" t="s">
        <v>44</v>
      </c>
      <c r="O12" s="2" t="str">
        <f>'After Controls'!$C$12</f>
        <v>Chance</v>
      </c>
      <c r="P12" s="2" t="b">
        <v>0</v>
      </c>
    </row>
    <row r="13" spans="1:16" x14ac:dyDescent="0.25">
      <c r="A13" s="2">
        <f>'After Controls'!$C$65</f>
        <v>0</v>
      </c>
      <c r="B13" s="1" t="s">
        <v>50</v>
      </c>
      <c r="C13" s="2">
        <v>0</v>
      </c>
      <c r="I13" s="2" t="s">
        <v>43</v>
      </c>
      <c r="J13" s="2">
        <f>'After Controls'!$B$65</f>
        <v>0</v>
      </c>
      <c r="K13" s="2">
        <f>'After Controls'!$B$64</f>
        <v>0.99</v>
      </c>
      <c r="L13" s="2" t="s">
        <v>59</v>
      </c>
      <c r="M13" s="1" t="s">
        <v>44</v>
      </c>
      <c r="O13" s="2" t="str">
        <f>'After Controls'!$C$64</f>
        <v>Chance</v>
      </c>
      <c r="P13" s="2" t="b">
        <v>0</v>
      </c>
    </row>
    <row r="14" spans="1:16" x14ac:dyDescent="0.25">
      <c r="A14" s="2">
        <f>'After Controls'!$D$11</f>
        <v>0</v>
      </c>
      <c r="B14" s="1" t="s">
        <v>53</v>
      </c>
      <c r="C14" s="2">
        <v>0</v>
      </c>
      <c r="H14" s="2" t="s">
        <v>43</v>
      </c>
      <c r="I14" s="2" t="s">
        <v>43</v>
      </c>
      <c r="J14" s="2">
        <f>'After Controls'!$C$11</f>
        <v>0</v>
      </c>
      <c r="K14" s="2">
        <f>'After Controls'!$C$10</f>
        <v>0.05</v>
      </c>
      <c r="L14" s="2" t="s">
        <v>51</v>
      </c>
      <c r="M14" s="1" t="s">
        <v>44</v>
      </c>
      <c r="P14" s="2" t="b">
        <v>0</v>
      </c>
    </row>
    <row r="15" spans="1:16" x14ac:dyDescent="0.25">
      <c r="A15" s="2">
        <f>'After Controls'!$D$37</f>
        <v>0</v>
      </c>
      <c r="B15" s="1" t="s">
        <v>54</v>
      </c>
      <c r="C15" s="2">
        <v>0</v>
      </c>
      <c r="I15" s="2" t="s">
        <v>43</v>
      </c>
      <c r="J15" s="2">
        <f>'After Controls'!$C$37</f>
        <v>0</v>
      </c>
      <c r="K15" s="2">
        <f>'After Controls'!$C$36</f>
        <v>0.95</v>
      </c>
      <c r="L15" s="2" t="s">
        <v>55</v>
      </c>
      <c r="M15" s="1" t="s">
        <v>44</v>
      </c>
      <c r="O15" s="2" t="str">
        <f>'After Controls'!$D$36</f>
        <v>Chance</v>
      </c>
      <c r="P15" s="2" t="b">
        <v>0</v>
      </c>
    </row>
    <row r="16" spans="1:16" x14ac:dyDescent="0.25">
      <c r="A16" s="2">
        <f>'After Controls'!$D$53</f>
        <v>0</v>
      </c>
      <c r="B16" s="1" t="s">
        <v>57</v>
      </c>
      <c r="C16" s="2">
        <v>0</v>
      </c>
      <c r="I16" s="2" t="s">
        <v>43</v>
      </c>
      <c r="J16" s="2">
        <f>'After Controls'!$C$53</f>
        <v>0</v>
      </c>
      <c r="K16" s="2">
        <f>'After Controls'!$C$52</f>
        <v>0.01</v>
      </c>
      <c r="L16" s="2" t="s">
        <v>68</v>
      </c>
      <c r="M16" s="1" t="s">
        <v>44</v>
      </c>
      <c r="O16" s="2" t="str">
        <f>'After Controls'!$D$52</f>
        <v>Chance</v>
      </c>
      <c r="P16" s="2" t="b">
        <v>0</v>
      </c>
    </row>
    <row r="17" spans="1:16" x14ac:dyDescent="0.25">
      <c r="A17" s="2">
        <f>'After Controls'!$D$67</f>
        <v>0</v>
      </c>
      <c r="B17" s="1" t="s">
        <v>58</v>
      </c>
      <c r="C17" s="2">
        <v>0</v>
      </c>
      <c r="H17" s="2" t="s">
        <v>43</v>
      </c>
      <c r="I17" s="2" t="s">
        <v>43</v>
      </c>
      <c r="J17" s="2">
        <f>'After Controls'!$C$67</f>
        <v>0</v>
      </c>
      <c r="K17" s="2">
        <f>'After Controls'!$C$66</f>
        <v>0.99</v>
      </c>
      <c r="L17" s="2" t="s">
        <v>60</v>
      </c>
      <c r="M17" s="1" t="s">
        <v>44</v>
      </c>
      <c r="P17" s="2" t="b">
        <v>0</v>
      </c>
    </row>
    <row r="18" spans="1:16" x14ac:dyDescent="0.25">
      <c r="A18" s="2">
        <f>'After Controls'!$E$25</f>
        <v>0</v>
      </c>
      <c r="B18" s="1" t="s">
        <v>57</v>
      </c>
      <c r="C18" s="2">
        <v>0</v>
      </c>
      <c r="I18" s="2" t="s">
        <v>43</v>
      </c>
      <c r="J18" s="2">
        <f>'After Controls'!$D$25</f>
        <v>0</v>
      </c>
      <c r="K18" s="2">
        <f>'After Controls'!$D$24</f>
        <v>0.01</v>
      </c>
      <c r="L18" s="2" t="s">
        <v>65</v>
      </c>
      <c r="M18" s="1" t="s">
        <v>44</v>
      </c>
      <c r="O18" s="2" t="str">
        <f>'After Controls'!$E$24</f>
        <v>Chance</v>
      </c>
      <c r="P18" s="2" t="b">
        <v>0</v>
      </c>
    </row>
    <row r="19" spans="1:16" x14ac:dyDescent="0.25">
      <c r="A19" s="2">
        <f>'After Controls'!$E$39</f>
        <v>0</v>
      </c>
      <c r="B19" s="1" t="s">
        <v>58</v>
      </c>
      <c r="C19" s="2">
        <v>0</v>
      </c>
      <c r="H19" s="2" t="s">
        <v>43</v>
      </c>
      <c r="I19" s="2" t="s">
        <v>43</v>
      </c>
      <c r="J19" s="2">
        <f>'After Controls'!$D$39</f>
        <v>0</v>
      </c>
      <c r="K19" s="2">
        <f>'After Controls'!$D$38</f>
        <v>0.99</v>
      </c>
      <c r="L19" s="2" t="s">
        <v>56</v>
      </c>
      <c r="M19" s="1" t="s">
        <v>44</v>
      </c>
      <c r="P19" s="2" t="b">
        <v>0</v>
      </c>
    </row>
    <row r="20" spans="1:16" x14ac:dyDescent="0.25">
      <c r="A20" s="2">
        <f>'After Controls'!$F$21</f>
        <v>0</v>
      </c>
      <c r="B20" s="1" t="s">
        <v>66</v>
      </c>
      <c r="C20" s="2">
        <v>0</v>
      </c>
      <c r="I20" s="2" t="s">
        <v>43</v>
      </c>
      <c r="J20" s="2">
        <f>'After Controls'!$E$21</f>
        <v>0</v>
      </c>
      <c r="K20" s="2">
        <f>'After Controls'!$E$20</f>
        <v>0.5</v>
      </c>
      <c r="L20" s="2" t="s">
        <v>77</v>
      </c>
      <c r="M20" s="1" t="s">
        <v>44</v>
      </c>
      <c r="O20" s="2" t="str">
        <f>'After Controls'!$F$20</f>
        <v>Chance</v>
      </c>
      <c r="P20" s="2" t="b">
        <v>0</v>
      </c>
    </row>
    <row r="21" spans="1:16" x14ac:dyDescent="0.25">
      <c r="A21" s="2">
        <f>'After Controls'!$F$33</f>
        <v>0</v>
      </c>
      <c r="B21" s="1" t="s">
        <v>67</v>
      </c>
      <c r="C21" s="2">
        <v>0</v>
      </c>
      <c r="I21" s="2" t="s">
        <v>43</v>
      </c>
      <c r="J21" s="2">
        <f>'After Controls'!$E$33</f>
        <v>0</v>
      </c>
      <c r="K21" s="2">
        <f>'After Controls'!$E$32</f>
        <v>0.5</v>
      </c>
      <c r="L21" s="2" t="s">
        <v>79</v>
      </c>
      <c r="M21" s="1" t="s">
        <v>44</v>
      </c>
      <c r="O21" s="2" t="str">
        <f>'After Controls'!$F$32</f>
        <v>Chance</v>
      </c>
      <c r="P21" s="2" t="b">
        <v>0</v>
      </c>
    </row>
    <row r="22" spans="1:16" x14ac:dyDescent="0.25">
      <c r="A22" s="2">
        <f>'After Controls'!$E$49</f>
        <v>0</v>
      </c>
      <c r="B22" s="1" t="s">
        <v>66</v>
      </c>
      <c r="C22" s="2">
        <v>0</v>
      </c>
      <c r="I22" s="2" t="s">
        <v>43</v>
      </c>
      <c r="J22" s="2">
        <f>'After Controls'!$D$49</f>
        <v>0</v>
      </c>
      <c r="K22" s="2">
        <f>'After Controls'!$D$48</f>
        <v>0.5</v>
      </c>
      <c r="L22" s="2" t="s">
        <v>70</v>
      </c>
      <c r="M22" s="1" t="s">
        <v>44</v>
      </c>
      <c r="O22" s="2" t="str">
        <f>'After Controls'!$E$48</f>
        <v>Chance</v>
      </c>
      <c r="P22" s="2" t="b">
        <v>0</v>
      </c>
    </row>
    <row r="23" spans="1:16" x14ac:dyDescent="0.25">
      <c r="A23" s="2">
        <f>'After Controls'!$E$61</f>
        <v>0</v>
      </c>
      <c r="B23" s="1" t="s">
        <v>67</v>
      </c>
      <c r="C23" s="2">
        <v>0</v>
      </c>
      <c r="I23" s="2" t="s">
        <v>43</v>
      </c>
      <c r="J23" s="2">
        <f>'After Controls'!$D$61</f>
        <v>0</v>
      </c>
      <c r="K23" s="2">
        <f>'After Controls'!$D$60</f>
        <v>0.5</v>
      </c>
      <c r="L23" s="2" t="s">
        <v>74</v>
      </c>
      <c r="M23" s="1" t="s">
        <v>44</v>
      </c>
      <c r="O23" s="2" t="str">
        <f>'After Controls'!$E$60</f>
        <v>Chance</v>
      </c>
      <c r="P23" s="2" t="b">
        <v>0</v>
      </c>
    </row>
    <row r="24" spans="1:16" x14ac:dyDescent="0.25">
      <c r="A24" s="2">
        <f>'After Controls'!$F$45</f>
        <v>0</v>
      </c>
      <c r="B24" s="1" t="s">
        <v>71</v>
      </c>
      <c r="C24" s="2">
        <v>0</v>
      </c>
      <c r="I24" s="2" t="s">
        <v>43</v>
      </c>
      <c r="J24" s="2">
        <f>'After Controls'!$E$45</f>
        <v>0</v>
      </c>
      <c r="K24" s="2">
        <f>'After Controls'!$E$44</f>
        <v>0.02</v>
      </c>
      <c r="L24" s="2" t="s">
        <v>87</v>
      </c>
      <c r="M24" s="1" t="s">
        <v>44</v>
      </c>
      <c r="O24" s="2" t="str">
        <f>'After Controls'!$F$44</f>
        <v>Chance</v>
      </c>
      <c r="P24" s="2" t="b">
        <v>0</v>
      </c>
    </row>
    <row r="25" spans="1:16" x14ac:dyDescent="0.25">
      <c r="A25" s="2">
        <f>'After Controls'!$F$51</f>
        <v>0</v>
      </c>
      <c r="B25" s="1" t="s">
        <v>72</v>
      </c>
      <c r="C25" s="2">
        <v>0</v>
      </c>
      <c r="H25" s="2" t="s">
        <v>43</v>
      </c>
      <c r="I25" s="2" t="s">
        <v>43</v>
      </c>
      <c r="J25" s="2">
        <f>'After Controls'!$E$51</f>
        <v>0</v>
      </c>
      <c r="K25" s="2">
        <f>'After Controls'!$E$50</f>
        <v>0.98</v>
      </c>
      <c r="L25" s="2" t="s">
        <v>69</v>
      </c>
      <c r="M25" s="1" t="s">
        <v>44</v>
      </c>
      <c r="P25" s="2" t="b">
        <v>0</v>
      </c>
    </row>
    <row r="26" spans="1:16" x14ac:dyDescent="0.25">
      <c r="A26" s="2">
        <f>'After Controls'!$F$57</f>
        <v>0</v>
      </c>
      <c r="B26" s="1" t="s">
        <v>75</v>
      </c>
      <c r="C26" s="2">
        <v>0</v>
      </c>
      <c r="I26" s="2" t="s">
        <v>43</v>
      </c>
      <c r="J26" s="2">
        <f>'After Controls'!$E$57</f>
        <v>0</v>
      </c>
      <c r="K26" s="2">
        <f>'After Controls'!$E$56</f>
        <v>0.1</v>
      </c>
      <c r="L26" s="2" t="s">
        <v>89</v>
      </c>
      <c r="M26" s="1" t="s">
        <v>44</v>
      </c>
      <c r="O26" s="2" t="str">
        <f>'After Controls'!$F$56</f>
        <v>Chance</v>
      </c>
      <c r="P26" s="2" t="b">
        <v>0</v>
      </c>
    </row>
    <row r="27" spans="1:16" x14ac:dyDescent="0.25">
      <c r="A27" s="2">
        <f>'After Controls'!$F$63</f>
        <v>0</v>
      </c>
      <c r="B27" s="1" t="s">
        <v>76</v>
      </c>
      <c r="C27" s="2">
        <v>0</v>
      </c>
      <c r="H27" s="2" t="s">
        <v>43</v>
      </c>
      <c r="I27" s="2" t="s">
        <v>43</v>
      </c>
      <c r="J27" s="2">
        <f>'After Controls'!$E$63</f>
        <v>0</v>
      </c>
      <c r="K27" s="2">
        <f>'After Controls'!$E$62</f>
        <v>0.9</v>
      </c>
      <c r="L27" s="2" t="s">
        <v>73</v>
      </c>
      <c r="M27" s="1" t="s">
        <v>44</v>
      </c>
      <c r="P27" s="2" t="b">
        <v>0</v>
      </c>
    </row>
    <row r="28" spans="1:16" x14ac:dyDescent="0.25">
      <c r="A28" s="2">
        <f>'After Controls'!$G$17</f>
        <v>0</v>
      </c>
      <c r="B28" s="1" t="s">
        <v>71</v>
      </c>
      <c r="C28" s="2">
        <v>0</v>
      </c>
      <c r="I28" s="2" t="s">
        <v>43</v>
      </c>
      <c r="J28" s="2">
        <f>'After Controls'!$F$17</f>
        <v>0</v>
      </c>
      <c r="K28" s="2">
        <f>'After Controls'!$F$16</f>
        <v>0.02</v>
      </c>
      <c r="L28" s="2" t="s">
        <v>82</v>
      </c>
      <c r="M28" s="1" t="s">
        <v>44</v>
      </c>
      <c r="O28" s="2" t="str">
        <f>'After Controls'!$G$16</f>
        <v>Chance</v>
      </c>
      <c r="P28" s="2" t="b">
        <v>0</v>
      </c>
    </row>
    <row r="29" spans="1:16" x14ac:dyDescent="0.25">
      <c r="A29" s="2">
        <f>'After Controls'!$G$23</f>
        <v>0</v>
      </c>
      <c r="B29" s="1" t="s">
        <v>72</v>
      </c>
      <c r="C29" s="2">
        <v>0</v>
      </c>
      <c r="H29" s="2" t="s">
        <v>43</v>
      </c>
      <c r="I29" s="2" t="s">
        <v>43</v>
      </c>
      <c r="J29" s="2">
        <f>'After Controls'!$F$23</f>
        <v>0</v>
      </c>
      <c r="K29" s="2">
        <f>'After Controls'!$F$22</f>
        <v>0.98</v>
      </c>
      <c r="L29" s="2" t="s">
        <v>78</v>
      </c>
      <c r="M29" s="1" t="s">
        <v>44</v>
      </c>
      <c r="P29" s="2" t="b">
        <v>0</v>
      </c>
    </row>
    <row r="30" spans="1:16" x14ac:dyDescent="0.25">
      <c r="A30" s="2">
        <f>'After Controls'!$G$29</f>
        <v>0</v>
      </c>
      <c r="B30" s="1" t="s">
        <v>75</v>
      </c>
      <c r="C30" s="2">
        <v>0</v>
      </c>
      <c r="I30" s="2" t="s">
        <v>43</v>
      </c>
      <c r="J30" s="2">
        <f>'After Controls'!$F$29</f>
        <v>0</v>
      </c>
      <c r="K30" s="2">
        <f>'After Controls'!$F$28</f>
        <v>0.1</v>
      </c>
      <c r="L30" s="2" t="s">
        <v>85</v>
      </c>
      <c r="M30" s="1" t="s">
        <v>44</v>
      </c>
      <c r="O30" s="2" t="str">
        <f>'After Controls'!$G$28</f>
        <v>Chance</v>
      </c>
      <c r="P30" s="2" t="b">
        <v>0</v>
      </c>
    </row>
    <row r="31" spans="1:16" x14ac:dyDescent="0.25">
      <c r="A31" s="2">
        <f>'After Controls'!$G$35</f>
        <v>0</v>
      </c>
      <c r="B31" s="1" t="s">
        <v>76</v>
      </c>
      <c r="C31" s="2">
        <v>0</v>
      </c>
      <c r="H31" s="2" t="s">
        <v>43</v>
      </c>
      <c r="I31" s="2" t="s">
        <v>43</v>
      </c>
      <c r="J31" s="2">
        <f>'After Controls'!$F$35</f>
        <v>0</v>
      </c>
      <c r="K31" s="2">
        <f>'After Controls'!$F$34</f>
        <v>0.9</v>
      </c>
      <c r="L31" s="2" t="s">
        <v>80</v>
      </c>
      <c r="M31" s="1" t="s">
        <v>44</v>
      </c>
      <c r="P31" s="2" t="b">
        <v>0</v>
      </c>
    </row>
    <row r="32" spans="1:16" x14ac:dyDescent="0.25">
      <c r="A32" s="2">
        <f>'After Controls'!$H$15</f>
        <v>0</v>
      </c>
      <c r="B32" s="1" t="s">
        <v>83</v>
      </c>
      <c r="C32" s="2">
        <v>0</v>
      </c>
      <c r="H32" s="2" t="s">
        <v>43</v>
      </c>
      <c r="I32" s="2" t="s">
        <v>43</v>
      </c>
      <c r="J32" s="2">
        <f>'After Controls'!$G$15</f>
        <v>0</v>
      </c>
      <c r="K32" s="2">
        <f>'After Controls'!$G$14</f>
        <v>0.25</v>
      </c>
      <c r="L32" s="2" t="s">
        <v>81</v>
      </c>
      <c r="M32" s="1" t="s">
        <v>44</v>
      </c>
      <c r="P32" s="2" t="b">
        <v>0</v>
      </c>
    </row>
    <row r="33" spans="1:16" x14ac:dyDescent="0.25">
      <c r="A33" s="2">
        <f>'After Controls'!$H$19</f>
        <v>0</v>
      </c>
      <c r="B33" s="1" t="s">
        <v>84</v>
      </c>
      <c r="C33" s="2">
        <v>0</v>
      </c>
      <c r="H33" s="2" t="s">
        <v>43</v>
      </c>
      <c r="I33" s="2" t="s">
        <v>43</v>
      </c>
      <c r="J33" s="2">
        <f>'After Controls'!$G$19</f>
        <v>0</v>
      </c>
      <c r="K33" s="2">
        <f>'After Controls'!$G$18</f>
        <v>0.75</v>
      </c>
      <c r="L33" s="2" t="s">
        <v>81</v>
      </c>
      <c r="M33" s="1" t="s">
        <v>44</v>
      </c>
      <c r="P33" s="2" t="b">
        <v>0</v>
      </c>
    </row>
    <row r="34" spans="1:16" x14ac:dyDescent="0.25">
      <c r="A34" s="2">
        <f>'After Controls'!$H$27</f>
        <v>0</v>
      </c>
      <c r="B34" s="1" t="s">
        <v>83</v>
      </c>
      <c r="C34" s="2">
        <v>0</v>
      </c>
      <c r="H34" s="2" t="s">
        <v>43</v>
      </c>
      <c r="I34" s="2" t="s">
        <v>43</v>
      </c>
      <c r="J34" s="2">
        <f>'After Controls'!$G$27</f>
        <v>0</v>
      </c>
      <c r="K34" s="2">
        <f>'After Controls'!$G$26</f>
        <v>0.25</v>
      </c>
      <c r="L34" s="2" t="s">
        <v>86</v>
      </c>
      <c r="M34" s="1" t="s">
        <v>44</v>
      </c>
      <c r="P34" s="2" t="b">
        <v>0</v>
      </c>
    </row>
    <row r="35" spans="1:16" x14ac:dyDescent="0.25">
      <c r="A35" s="2">
        <f>'After Controls'!$H$31</f>
        <v>0</v>
      </c>
      <c r="B35" s="1" t="s">
        <v>84</v>
      </c>
      <c r="C35" s="2">
        <v>0</v>
      </c>
      <c r="H35" s="2" t="s">
        <v>43</v>
      </c>
      <c r="I35" s="2" t="s">
        <v>43</v>
      </c>
      <c r="J35" s="2">
        <f>'After Controls'!$G$31</f>
        <v>0</v>
      </c>
      <c r="K35" s="2">
        <f>'After Controls'!$G$30</f>
        <v>0.75</v>
      </c>
      <c r="L35" s="2" t="s">
        <v>86</v>
      </c>
      <c r="M35" s="1" t="s">
        <v>44</v>
      </c>
      <c r="P35" s="2" t="b">
        <v>0</v>
      </c>
    </row>
    <row r="36" spans="1:16" x14ac:dyDescent="0.25">
      <c r="A36" s="2">
        <f>'After Controls'!$G$43</f>
        <v>0</v>
      </c>
      <c r="B36" s="1" t="s">
        <v>83</v>
      </c>
      <c r="C36" s="2">
        <v>0</v>
      </c>
      <c r="H36" s="2" t="s">
        <v>43</v>
      </c>
      <c r="I36" s="2" t="s">
        <v>43</v>
      </c>
      <c r="J36" s="2">
        <f>'After Controls'!$F$43</f>
        <v>0</v>
      </c>
      <c r="K36" s="2">
        <f>'After Controls'!$F$42</f>
        <v>0.25</v>
      </c>
      <c r="L36" s="2" t="s">
        <v>88</v>
      </c>
      <c r="M36" s="1" t="s">
        <v>44</v>
      </c>
      <c r="P36" s="2" t="b">
        <v>0</v>
      </c>
    </row>
    <row r="37" spans="1:16" x14ac:dyDescent="0.25">
      <c r="A37" s="2">
        <f>'After Controls'!$G$47</f>
        <v>0</v>
      </c>
      <c r="B37" s="1" t="s">
        <v>84</v>
      </c>
      <c r="C37" s="2">
        <v>0</v>
      </c>
      <c r="H37" s="2" t="s">
        <v>43</v>
      </c>
      <c r="I37" s="2" t="s">
        <v>43</v>
      </c>
      <c r="J37" s="2">
        <f>'After Controls'!$F$47</f>
        <v>0</v>
      </c>
      <c r="K37" s="2">
        <f>'After Controls'!$F$46</f>
        <v>0.75</v>
      </c>
      <c r="L37" s="2" t="s">
        <v>88</v>
      </c>
      <c r="M37" s="1" t="s">
        <v>44</v>
      </c>
      <c r="P37" s="2" t="b">
        <v>0</v>
      </c>
    </row>
    <row r="38" spans="1:16" x14ac:dyDescent="0.25">
      <c r="A38" s="2">
        <f>'After Controls'!$G$55</f>
        <v>0</v>
      </c>
      <c r="B38" s="1" t="s">
        <v>83</v>
      </c>
      <c r="C38" s="2">
        <v>0</v>
      </c>
      <c r="H38" s="2" t="s">
        <v>43</v>
      </c>
      <c r="I38" s="2" t="s">
        <v>43</v>
      </c>
      <c r="J38" s="2">
        <f>'After Controls'!$F$55</f>
        <v>0</v>
      </c>
      <c r="K38" s="2">
        <f>'After Controls'!$F$54</f>
        <v>0.25</v>
      </c>
      <c r="L38" s="2" t="s">
        <v>90</v>
      </c>
      <c r="M38" s="1" t="s">
        <v>44</v>
      </c>
      <c r="P38" s="2" t="b">
        <v>0</v>
      </c>
    </row>
    <row r="39" spans="1:16" x14ac:dyDescent="0.25">
      <c r="A39" s="2">
        <f>'After Controls'!$G$59</f>
        <v>0</v>
      </c>
      <c r="B39" s="1" t="s">
        <v>84</v>
      </c>
      <c r="C39" s="2">
        <v>0</v>
      </c>
      <c r="H39" s="2" t="s">
        <v>43</v>
      </c>
      <c r="I39" s="2" t="s">
        <v>43</v>
      </c>
      <c r="J39" s="2">
        <f>'After Controls'!$F$59</f>
        <v>0</v>
      </c>
      <c r="K39" s="2">
        <f>'After Controls'!$F$58</f>
        <v>0.75</v>
      </c>
      <c r="L39" s="2" t="s">
        <v>90</v>
      </c>
      <c r="M39" s="1" t="s">
        <v>44</v>
      </c>
      <c r="P39" s="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98475F2C797459CA42FE9ABF4BB43" ma:contentTypeVersion="8" ma:contentTypeDescription="Create a new document." ma:contentTypeScope="" ma:versionID="792ad16719bfe5fc2aa0a6ab0f383953">
  <xsd:schema xmlns:xsd="http://www.w3.org/2001/XMLSchema" xmlns:xs="http://www.w3.org/2001/XMLSchema" xmlns:p="http://schemas.microsoft.com/office/2006/metadata/properties" xmlns:ns2="e662b602-b613-4ff6-b9ca-0af1cf0d8141" targetNamespace="http://schemas.microsoft.com/office/2006/metadata/properties" ma:root="true" ma:fieldsID="3db8f7243fc505dfeeda0ca27118def7" ns2:_="">
    <xsd:import namespace="e662b602-b613-4ff6-b9ca-0af1cf0d8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b602-b613-4ff6-b9ca-0af1cf0d8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90196-978B-4393-85AD-7882778495D9}"/>
</file>

<file path=customXml/itemProps2.xml><?xml version="1.0" encoding="utf-8"?>
<ds:datastoreItem xmlns:ds="http://schemas.openxmlformats.org/officeDocument/2006/customXml" ds:itemID="{7692F2E2-ACBD-46CA-A6C7-D59F0FC236E9}"/>
</file>

<file path=customXml/itemProps3.xml><?xml version="1.0" encoding="utf-8"?>
<ds:datastoreItem xmlns:ds="http://schemas.openxmlformats.org/officeDocument/2006/customXml" ds:itemID="{6B28450C-AB51-43C4-B0B7-B645BCA75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Prior to controls </vt:lpstr>
      <vt:lpstr>treeCalc_2</vt:lpstr>
      <vt:lpstr>After Controls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Fletcher</dc:creator>
  <cp:lastModifiedBy>Ryan Fletcher</cp:lastModifiedBy>
  <dcterms:created xsi:type="dcterms:W3CDTF">2019-11-27T18:31:51Z</dcterms:created>
  <dcterms:modified xsi:type="dcterms:W3CDTF">2019-11-27T18:45:05Z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0x010100C5898475F2C797459CA42FE9ABF4BB43</vt:lpwstr>
  </property>
</Properties>
</file>