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oleg\COVID19\covid19-qsp-model\data\"/>
    </mc:Choice>
  </mc:AlternateContent>
  <xr:revisionPtr revIDLastSave="0" documentId="13_ncr:1_{3CA4046C-A237-47B2-B4B5-B1F6EB300DF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edRxiv German" sheetId="1" r:id="rId1"/>
    <sheet name="3212536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7" i="2" l="1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I6" i="2"/>
  <c r="BH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6" i="2"/>
  <c r="BB8" i="2"/>
  <c r="BB9" i="2"/>
  <c r="BB10" i="2"/>
  <c r="BB11" i="2"/>
  <c r="BB13" i="2"/>
  <c r="BB14" i="2"/>
  <c r="BB15" i="2"/>
  <c r="BB16" i="2"/>
  <c r="BB17" i="2"/>
  <c r="BB18" i="2"/>
  <c r="BB19" i="2"/>
  <c r="BB20" i="2"/>
  <c r="BB21" i="2"/>
  <c r="BB22" i="2"/>
  <c r="BB24" i="2"/>
  <c r="BB26" i="2"/>
  <c r="BB27" i="2"/>
  <c r="BB28" i="2"/>
  <c r="BB29" i="2"/>
  <c r="BB30" i="2"/>
  <c r="BB31" i="2"/>
  <c r="BB7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9" i="2"/>
  <c r="AV9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8" i="2"/>
  <c r="AS13" i="2"/>
  <c r="AS16" i="2"/>
  <c r="AS18" i="2"/>
  <c r="AS20" i="2"/>
  <c r="AS21" i="2"/>
  <c r="AS22" i="2"/>
  <c r="AS9" i="2"/>
  <c r="AP7" i="2"/>
  <c r="AP8" i="2"/>
  <c r="AP9" i="2"/>
  <c r="AP10" i="2"/>
  <c r="AP11" i="2"/>
  <c r="AP13" i="2"/>
  <c r="AP14" i="2"/>
  <c r="AP15" i="2"/>
  <c r="AP16" i="2"/>
  <c r="AP6" i="2"/>
  <c r="AM14" i="2"/>
  <c r="AM17" i="2"/>
  <c r="AM18" i="2"/>
  <c r="AM19" i="2"/>
  <c r="AM20" i="2"/>
  <c r="AM21" i="2"/>
  <c r="AM23" i="2"/>
  <c r="AM13" i="2"/>
  <c r="AJ14" i="2"/>
  <c r="AJ15" i="2"/>
  <c r="AJ16" i="2"/>
  <c r="AJ17" i="2"/>
  <c r="AJ18" i="2"/>
  <c r="AJ19" i="2"/>
  <c r="AJ12" i="2"/>
  <c r="AG7" i="2"/>
  <c r="AG8" i="2"/>
  <c r="AG10" i="2"/>
  <c r="AG11" i="2"/>
  <c r="AG12" i="2"/>
  <c r="AG13" i="2"/>
  <c r="AG15" i="2"/>
  <c r="AG16" i="2"/>
  <c r="AG17" i="2"/>
  <c r="AD8" i="2"/>
  <c r="AD9" i="2"/>
  <c r="AD13" i="2"/>
  <c r="AD14" i="2"/>
  <c r="AD15" i="2"/>
  <c r="AD16" i="2"/>
  <c r="AD6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X7" i="2"/>
  <c r="X8" i="2"/>
  <c r="X9" i="2"/>
  <c r="X11" i="2"/>
  <c r="X13" i="2"/>
  <c r="X14" i="2"/>
  <c r="X15" i="2"/>
  <c r="X16" i="2"/>
  <c r="X17" i="2"/>
  <c r="X18" i="2"/>
  <c r="X20" i="2"/>
  <c r="X21" i="2"/>
  <c r="X22" i="2"/>
  <c r="X6" i="2"/>
  <c r="U8" i="2"/>
  <c r="U9" i="2"/>
  <c r="U13" i="2"/>
  <c r="U15" i="2"/>
  <c r="U18" i="2"/>
  <c r="U19" i="2"/>
  <c r="U20" i="2"/>
  <c r="U21" i="2"/>
  <c r="U22" i="2"/>
  <c r="U23" i="2"/>
  <c r="U24" i="2"/>
  <c r="U25" i="2"/>
  <c r="U26" i="2"/>
  <c r="U27" i="2"/>
  <c r="U28" i="2"/>
  <c r="R7" i="2"/>
  <c r="R8" i="2"/>
  <c r="R9" i="2"/>
  <c r="R10" i="2"/>
  <c r="R11" i="2"/>
  <c r="R12" i="2"/>
  <c r="R14" i="2"/>
  <c r="R15" i="2"/>
  <c r="R16" i="2"/>
  <c r="R17" i="2"/>
  <c r="R18" i="2"/>
  <c r="R19" i="2"/>
  <c r="R20" i="2"/>
  <c r="R21" i="2"/>
  <c r="R22" i="2"/>
  <c r="R24" i="2"/>
  <c r="O9" i="2"/>
  <c r="O11" i="2"/>
  <c r="O12" i="2"/>
  <c r="O13" i="2"/>
  <c r="O14" i="2"/>
  <c r="O16" i="2"/>
  <c r="O17" i="2"/>
  <c r="O18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L8" i="2"/>
  <c r="L9" i="2"/>
  <c r="L11" i="2"/>
  <c r="L13" i="2"/>
  <c r="L14" i="2"/>
  <c r="L16" i="2"/>
  <c r="L17" i="2"/>
  <c r="L18" i="2"/>
  <c r="L19" i="2"/>
  <c r="L20" i="2"/>
  <c r="L21" i="2"/>
  <c r="L22" i="2"/>
  <c r="L23" i="2"/>
  <c r="L24" i="2"/>
  <c r="I8" i="2"/>
  <c r="I14" i="2"/>
  <c r="I16" i="2"/>
  <c r="I18" i="2"/>
  <c r="I19" i="2"/>
  <c r="I20" i="2"/>
  <c r="I21" i="2"/>
  <c r="I22" i="2"/>
  <c r="I23" i="2"/>
  <c r="F7" i="2"/>
  <c r="F10" i="2"/>
  <c r="F11" i="2"/>
  <c r="F15" i="2"/>
  <c r="F6" i="2"/>
  <c r="C8" i="2"/>
  <c r="C10" i="2"/>
  <c r="C11" i="2"/>
  <c r="C12" i="2"/>
  <c r="C13" i="2"/>
  <c r="C14" i="2"/>
  <c r="C15" i="2"/>
  <c r="C16" i="2"/>
  <c r="C17" i="2"/>
  <c r="C18" i="2"/>
  <c r="C19" i="2"/>
  <c r="C20" i="2"/>
  <c r="C21" i="2"/>
  <c r="AI5" i="1" l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4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31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31" i="1"/>
  <c r="AC34" i="1"/>
  <c r="AF34" i="1" s="1"/>
  <c r="AC33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F52" i="1" s="1"/>
  <c r="AC31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E4" i="1"/>
  <c r="AD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4" i="1"/>
  <c r="AF33" i="1" l="1"/>
  <c r="AF49" i="1"/>
  <c r="AF45" i="1"/>
  <c r="AF41" i="1"/>
  <c r="AF37" i="1"/>
  <c r="AF22" i="1"/>
  <c r="AF14" i="1"/>
  <c r="AF10" i="1"/>
  <c r="AF6" i="1"/>
  <c r="AG31" i="1"/>
  <c r="AF18" i="1"/>
  <c r="AF4" i="1"/>
  <c r="AF48" i="1"/>
  <c r="AF44" i="1"/>
  <c r="AF40" i="1"/>
  <c r="AF36" i="1"/>
  <c r="AF24" i="1"/>
  <c r="AF20" i="1"/>
  <c r="AF16" i="1"/>
  <c r="AF12" i="1"/>
  <c r="AF8" i="1"/>
  <c r="AG24" i="1"/>
  <c r="AG20" i="1"/>
  <c r="AG51" i="1"/>
  <c r="AG47" i="1"/>
  <c r="AG43" i="1"/>
  <c r="AG39" i="1"/>
  <c r="AG35" i="1"/>
  <c r="AF21" i="1"/>
  <c r="AF13" i="1"/>
  <c r="AF5" i="1"/>
  <c r="AF17" i="1"/>
  <c r="AF9" i="1"/>
  <c r="AF51" i="1"/>
  <c r="AF47" i="1"/>
  <c r="AF23" i="1"/>
  <c r="AF19" i="1"/>
  <c r="AF15" i="1"/>
  <c r="AF11" i="1"/>
  <c r="AF7" i="1"/>
  <c r="AG23" i="1"/>
  <c r="AG19" i="1"/>
  <c r="AG15" i="1"/>
  <c r="AG11" i="1"/>
  <c r="AG7" i="1"/>
  <c r="AG34" i="1"/>
  <c r="AG16" i="1"/>
  <c r="AG12" i="1"/>
  <c r="AG8" i="1"/>
  <c r="AG22" i="1"/>
  <c r="AG18" i="1"/>
  <c r="AG14" i="1"/>
  <c r="AG10" i="1"/>
  <c r="AG6" i="1"/>
  <c r="AG49" i="1"/>
  <c r="AG45" i="1"/>
  <c r="AG41" i="1"/>
  <c r="AG37" i="1"/>
  <c r="AG33" i="1"/>
  <c r="AF50" i="1"/>
  <c r="AF46" i="1"/>
  <c r="AF42" i="1"/>
  <c r="AF38" i="1"/>
  <c r="AF43" i="1"/>
  <c r="AF39" i="1"/>
  <c r="AF35" i="1"/>
  <c r="AG52" i="1"/>
  <c r="AG48" i="1"/>
  <c r="AG44" i="1"/>
  <c r="AG40" i="1"/>
  <c r="AG36" i="1"/>
  <c r="AF31" i="1"/>
  <c r="AG50" i="1"/>
  <c r="AG46" i="1"/>
  <c r="AG42" i="1"/>
  <c r="AG38" i="1"/>
  <c r="AG4" i="1"/>
  <c r="AG21" i="1"/>
  <c r="AG17" i="1"/>
  <c r="AG13" i="1"/>
  <c r="AG9" i="1"/>
  <c r="AG5" i="1"/>
</calcChain>
</file>

<file path=xl/sharedStrings.xml><?xml version="1.0" encoding="utf-8"?>
<sst xmlns="http://schemas.openxmlformats.org/spreadsheetml/2006/main" count="162" uniqueCount="45">
  <si>
    <t>Fig 2A</t>
  </si>
  <si>
    <t>Days p.s.o.</t>
  </si>
  <si>
    <t>VL, item/mL</t>
  </si>
  <si>
    <t>Fig 2B</t>
  </si>
  <si>
    <t>Fig 2D</t>
  </si>
  <si>
    <t>Fig 2E</t>
  </si>
  <si>
    <t>Fig 2F</t>
  </si>
  <si>
    <t>Fig 2G</t>
  </si>
  <si>
    <t>Fig 2H</t>
  </si>
  <si>
    <t>Fig 2I</t>
  </si>
  <si>
    <t>Fig 2C</t>
  </si>
  <si>
    <t>Averaged</t>
  </si>
  <si>
    <t>MIN</t>
  </si>
  <si>
    <t>MAX</t>
  </si>
  <si>
    <t>del_min</t>
  </si>
  <si>
    <t>del_max</t>
  </si>
  <si>
    <t>SD</t>
  </si>
  <si>
    <t>mean</t>
  </si>
  <si>
    <t>Median</t>
  </si>
  <si>
    <t>Alignment inaccordance with seroconversion day</t>
  </si>
  <si>
    <t>eFig 3A in Supplementary</t>
  </si>
  <si>
    <t>Case 1</t>
  </si>
  <si>
    <t>Case 5</t>
  </si>
  <si>
    <t>Case 10</t>
  </si>
  <si>
    <t>Case 13</t>
  </si>
  <si>
    <t>Case 15</t>
  </si>
  <si>
    <t>Case 17</t>
  </si>
  <si>
    <t>Case 2</t>
  </si>
  <si>
    <t>Case 3</t>
  </si>
  <si>
    <t>Case 6</t>
  </si>
  <si>
    <t>Case 9</t>
  </si>
  <si>
    <t>Case 14</t>
  </si>
  <si>
    <t>Case 7</t>
  </si>
  <si>
    <t>Case 11</t>
  </si>
  <si>
    <t>Case 16</t>
  </si>
  <si>
    <t>Case 4</t>
  </si>
  <si>
    <t>Case 8</t>
  </si>
  <si>
    <t>Case 12</t>
  </si>
  <si>
    <t>Case 18</t>
  </si>
  <si>
    <t>Ct value</t>
  </si>
  <si>
    <t>Ct value to Viral Load (item/ml) conversion in accordance with PMID 32074444</t>
  </si>
  <si>
    <t>log(VL) = alf*Ct + beta</t>
  </si>
  <si>
    <t>Substituting 1.5e4, 1.5e7 and 30.76, 21.48 one obtains: alf = -0.3233, beta = 14.12</t>
  </si>
  <si>
    <t>Fig 1g</t>
  </si>
  <si>
    <t>sgRNA, % of genome in sputum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</si>
</sst>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0" borderId="0" xfId="0" applyFont="1"/>
    <xf numFmtId="11" fontId="0" fillId="2" borderId="0" xfId="0" applyNumberFormat="1" applyFill="1"/>
    <xf numFmtId="9" fontId="1" fillId="0" borderId="0" xfId="0" applyNumberFormat="1" applyFont="1"/>
    <xf numFmtId="0" fontId="0" fillId="0" borderId="0" xfId="0" applyFill="1"/>
    <xf numFmtId="0" fontId="1" fillId="0" borderId="0" xfId="0" applyFont="1" applyFill="1"/>
    <xf numFmtId="11" fontId="0" fillId="0" borderId="0" xfId="0" applyNumberFormat="1" applyFill="1"/>
    <xf numFmtId="0" fontId="1" fillId="3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Averaged viral load dynamics (median and 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'medRxiv German'!$AG$4:$AG$24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2683000</c:v>
                  </c:pt>
                  <c:pt idx="2">
                    <c:v>208700000</c:v>
                  </c:pt>
                  <c:pt idx="3">
                    <c:v>273494500</c:v>
                  </c:pt>
                  <c:pt idx="4">
                    <c:v>427750000</c:v>
                  </c:pt>
                  <c:pt idx="5">
                    <c:v>57300000</c:v>
                  </c:pt>
                  <c:pt idx="6">
                    <c:v>12680000</c:v>
                  </c:pt>
                  <c:pt idx="7">
                    <c:v>3055000</c:v>
                  </c:pt>
                  <c:pt idx="8">
                    <c:v>39830000</c:v>
                  </c:pt>
                  <c:pt idx="9">
                    <c:v>199976000</c:v>
                  </c:pt>
                  <c:pt idx="10">
                    <c:v>130800</c:v>
                  </c:pt>
                  <c:pt idx="11">
                    <c:v>1089000</c:v>
                  </c:pt>
                  <c:pt idx="12">
                    <c:v>54000</c:v>
                  </c:pt>
                  <c:pt idx="13">
                    <c:v>77000</c:v>
                  </c:pt>
                  <c:pt idx="14">
                    <c:v>10900</c:v>
                  </c:pt>
                  <c:pt idx="15">
                    <c:v>126550</c:v>
                  </c:pt>
                  <c:pt idx="16">
                    <c:v>16000</c:v>
                  </c:pt>
                  <c:pt idx="17">
                    <c:v>348310</c:v>
                  </c:pt>
                  <c:pt idx="18">
                    <c:v>200</c:v>
                  </c:pt>
                  <c:pt idx="19">
                    <c:v>2515</c:v>
                  </c:pt>
                  <c:pt idx="20">
                    <c:v>250</c:v>
                  </c:pt>
                </c:numCache>
              </c:numRef>
            </c:plus>
            <c:minus>
              <c:numRef>
                <c:f>'medRxiv German'!$AF$4:$AF$24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7000</c:v>
                  </c:pt>
                  <c:pt idx="2">
                    <c:v>1246000</c:v>
                  </c:pt>
                  <c:pt idx="3">
                    <c:v>6501300</c:v>
                  </c:pt>
                  <c:pt idx="4">
                    <c:v>2248500</c:v>
                  </c:pt>
                  <c:pt idx="5">
                    <c:v>4699560</c:v>
                  </c:pt>
                  <c:pt idx="6">
                    <c:v>319360</c:v>
                  </c:pt>
                  <c:pt idx="7">
                    <c:v>144999.07999999999</c:v>
                  </c:pt>
                  <c:pt idx="8">
                    <c:v>169999.16</c:v>
                  </c:pt>
                  <c:pt idx="9">
                    <c:v>23999</c:v>
                  </c:pt>
                  <c:pt idx="10">
                    <c:v>9199</c:v>
                  </c:pt>
                  <c:pt idx="11">
                    <c:v>10690</c:v>
                  </c:pt>
                  <c:pt idx="12">
                    <c:v>2999</c:v>
                  </c:pt>
                  <c:pt idx="13">
                    <c:v>6999</c:v>
                  </c:pt>
                  <c:pt idx="14">
                    <c:v>3099</c:v>
                  </c:pt>
                  <c:pt idx="15">
                    <c:v>13449.12</c:v>
                  </c:pt>
                  <c:pt idx="16">
                    <c:v>18999</c:v>
                  </c:pt>
                  <c:pt idx="17">
                    <c:v>1689</c:v>
                  </c:pt>
                  <c:pt idx="18">
                    <c:v>1099</c:v>
                  </c:pt>
                  <c:pt idx="19">
                    <c:v>2515</c:v>
                  </c:pt>
                  <c:pt idx="20">
                    <c:v>250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'medRxiv German'!$AB$4:$AB$24</c:f>
              <c:numCache>
                <c:formatCode>0.00E+00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xVal>
          <c:yVal>
            <c:numRef>
              <c:f>'medRxiv German'!$AC$4:$AC$24</c:f>
              <c:numCache>
                <c:formatCode>0.00E+00</c:formatCode>
                <c:ptCount val="21"/>
                <c:pt idx="0">
                  <c:v>2800000</c:v>
                </c:pt>
                <c:pt idx="1">
                  <c:v>17000</c:v>
                </c:pt>
                <c:pt idx="2">
                  <c:v>1300000</c:v>
                </c:pt>
                <c:pt idx="3">
                  <c:v>6505500</c:v>
                </c:pt>
                <c:pt idx="4">
                  <c:v>2250000</c:v>
                </c:pt>
                <c:pt idx="5">
                  <c:v>4700000</c:v>
                </c:pt>
                <c:pt idx="6">
                  <c:v>320000</c:v>
                </c:pt>
                <c:pt idx="7">
                  <c:v>145000</c:v>
                </c:pt>
                <c:pt idx="8">
                  <c:v>170000</c:v>
                </c:pt>
                <c:pt idx="9">
                  <c:v>24000</c:v>
                </c:pt>
                <c:pt idx="10">
                  <c:v>9200</c:v>
                </c:pt>
                <c:pt idx="11">
                  <c:v>11000</c:v>
                </c:pt>
                <c:pt idx="12">
                  <c:v>3000</c:v>
                </c:pt>
                <c:pt idx="13">
                  <c:v>7000</c:v>
                </c:pt>
                <c:pt idx="14">
                  <c:v>3100</c:v>
                </c:pt>
                <c:pt idx="15">
                  <c:v>13450</c:v>
                </c:pt>
                <c:pt idx="16">
                  <c:v>19000</c:v>
                </c:pt>
                <c:pt idx="17">
                  <c:v>1690</c:v>
                </c:pt>
                <c:pt idx="18">
                  <c:v>1100</c:v>
                </c:pt>
                <c:pt idx="19">
                  <c:v>2685</c:v>
                </c:pt>
                <c:pt idx="20">
                  <c:v>1850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2-4EA6-B027-B0858463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192063"/>
        <c:axId val="918074095"/>
      </c:scatterChart>
      <c:valAx>
        <c:axId val="91819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074095"/>
        <c:crossesAt val="0.1"/>
        <c:crossBetween val="midCat"/>
      </c:valAx>
      <c:valAx>
        <c:axId val="918074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Viral Load, copies/mL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19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'medRxiv German'!$AG$31:$AG$52</c:f>
                <c:numCache>
                  <c:formatCode>General</c:formatCode>
                  <c:ptCount val="22"/>
                  <c:pt idx="0">
                    <c:v>0</c:v>
                  </c:pt>
                  <c:pt idx="2">
                    <c:v>1200000</c:v>
                  </c:pt>
                  <c:pt idx="3">
                    <c:v>279390000</c:v>
                  </c:pt>
                  <c:pt idx="4">
                    <c:v>324545000</c:v>
                  </c:pt>
                  <c:pt idx="5">
                    <c:v>59200000</c:v>
                  </c:pt>
                  <c:pt idx="6">
                    <c:v>27000000</c:v>
                  </c:pt>
                  <c:pt idx="7">
                    <c:v>196630000</c:v>
                  </c:pt>
                  <c:pt idx="8">
                    <c:v>84610000</c:v>
                  </c:pt>
                  <c:pt idx="9">
                    <c:v>30900000</c:v>
                  </c:pt>
                  <c:pt idx="10">
                    <c:v>15943000</c:v>
                  </c:pt>
                  <c:pt idx="11">
                    <c:v>248350</c:v>
                  </c:pt>
                  <c:pt idx="12">
                    <c:v>922300</c:v>
                  </c:pt>
                  <c:pt idx="13">
                    <c:v>637000</c:v>
                  </c:pt>
                  <c:pt idx="14">
                    <c:v>32700</c:v>
                  </c:pt>
                  <c:pt idx="15">
                    <c:v>132400</c:v>
                  </c:pt>
                  <c:pt idx="16">
                    <c:v>13850</c:v>
                  </c:pt>
                  <c:pt idx="17">
                    <c:v>23100</c:v>
                  </c:pt>
                  <c:pt idx="18">
                    <c:v>28000</c:v>
                  </c:pt>
                  <c:pt idx="19">
                    <c:v>4959.5</c:v>
                  </c:pt>
                  <c:pt idx="20">
                    <c:v>33700</c:v>
                  </c:pt>
                  <c:pt idx="21">
                    <c:v>348400</c:v>
                  </c:pt>
                </c:numCache>
              </c:numRef>
            </c:plus>
            <c:minus>
              <c:numRef>
                <c:f>'medRxiv German'!$AF$31:$AF$52</c:f>
                <c:numCache>
                  <c:formatCode>General</c:formatCode>
                  <c:ptCount val="22"/>
                  <c:pt idx="0">
                    <c:v>0</c:v>
                  </c:pt>
                  <c:pt idx="2">
                    <c:v>1400000</c:v>
                  </c:pt>
                  <c:pt idx="3">
                    <c:v>600000</c:v>
                  </c:pt>
                  <c:pt idx="4">
                    <c:v>105450800</c:v>
                  </c:pt>
                  <c:pt idx="5">
                    <c:v>2793400</c:v>
                  </c:pt>
                  <c:pt idx="6">
                    <c:v>12983000</c:v>
                  </c:pt>
                  <c:pt idx="7">
                    <c:v>3316000</c:v>
                  </c:pt>
                  <c:pt idx="8">
                    <c:v>379000</c:v>
                  </c:pt>
                  <c:pt idx="9">
                    <c:v>1098500</c:v>
                  </c:pt>
                  <c:pt idx="10">
                    <c:v>56560</c:v>
                  </c:pt>
                  <c:pt idx="11">
                    <c:v>1649.09</c:v>
                  </c:pt>
                  <c:pt idx="12">
                    <c:v>7699.08</c:v>
                  </c:pt>
                  <c:pt idx="13">
                    <c:v>2999.16</c:v>
                  </c:pt>
                  <c:pt idx="14">
                    <c:v>8299</c:v>
                  </c:pt>
                  <c:pt idx="15">
                    <c:v>7290</c:v>
                  </c:pt>
                  <c:pt idx="16">
                    <c:v>3149.12</c:v>
                  </c:pt>
                  <c:pt idx="17">
                    <c:v>2899</c:v>
                  </c:pt>
                  <c:pt idx="18">
                    <c:v>1999</c:v>
                  </c:pt>
                  <c:pt idx="19">
                    <c:v>239.5</c:v>
                  </c:pt>
                  <c:pt idx="20">
                    <c:v>1299</c:v>
                  </c:pt>
                  <c:pt idx="21">
                    <c:v>1599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'medRxiv German'!$AB$31:$AB$52</c:f>
              <c:numCache>
                <c:formatCode>0.00E+00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xVal>
          <c:yVal>
            <c:numRef>
              <c:f>'medRxiv German'!$AC$31:$AC$52</c:f>
              <c:numCache>
                <c:formatCode>0.00E+00</c:formatCode>
                <c:ptCount val="22"/>
                <c:pt idx="0">
                  <c:v>14000000</c:v>
                </c:pt>
                <c:pt idx="2">
                  <c:v>2700000</c:v>
                </c:pt>
                <c:pt idx="3">
                  <c:v>610000</c:v>
                </c:pt>
                <c:pt idx="4">
                  <c:v>105455000</c:v>
                </c:pt>
                <c:pt idx="5">
                  <c:v>2800000</c:v>
                </c:pt>
                <c:pt idx="6">
                  <c:v>13000000</c:v>
                </c:pt>
                <c:pt idx="7">
                  <c:v>3370000</c:v>
                </c:pt>
                <c:pt idx="8">
                  <c:v>390000</c:v>
                </c:pt>
                <c:pt idx="9">
                  <c:v>1100000</c:v>
                </c:pt>
                <c:pt idx="10">
                  <c:v>57000</c:v>
                </c:pt>
                <c:pt idx="11">
                  <c:v>1650</c:v>
                </c:pt>
                <c:pt idx="12">
                  <c:v>7700</c:v>
                </c:pt>
                <c:pt idx="13">
                  <c:v>3000</c:v>
                </c:pt>
                <c:pt idx="14">
                  <c:v>8300</c:v>
                </c:pt>
                <c:pt idx="15">
                  <c:v>7600</c:v>
                </c:pt>
                <c:pt idx="16">
                  <c:v>3150</c:v>
                </c:pt>
                <c:pt idx="17">
                  <c:v>2900</c:v>
                </c:pt>
                <c:pt idx="18">
                  <c:v>2000</c:v>
                </c:pt>
                <c:pt idx="19">
                  <c:v>240.5</c:v>
                </c:pt>
                <c:pt idx="20">
                  <c:v>1300</c:v>
                </c:pt>
                <c:pt idx="21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B-45D4-A69D-090B4BFD9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713295"/>
        <c:axId val="918055791"/>
      </c:scatterChart>
      <c:valAx>
        <c:axId val="91771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055791"/>
        <c:crosses val="autoZero"/>
        <c:crossBetween val="midCat"/>
      </c:valAx>
      <c:valAx>
        <c:axId val="918055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71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Averaged viral load dynamics (median and 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'32125362'!$BI$6:$BI$35</c:f>
                <c:numCache>
                  <c:formatCode>General</c:formatCode>
                  <c:ptCount val="30"/>
                  <c:pt idx="0">
                    <c:v>2472.6018603736479</c:v>
                  </c:pt>
                  <c:pt idx="1">
                    <c:v>1359857.4849281239</c:v>
                  </c:pt>
                  <c:pt idx="2">
                    <c:v>21401585.800439849</c:v>
                  </c:pt>
                  <c:pt idx="3">
                    <c:v>4824263.5657121353</c:v>
                  </c:pt>
                  <c:pt idx="4">
                    <c:v>7008568.8680573134</c:v>
                  </c:pt>
                  <c:pt idx="5">
                    <c:v>498271.23484978901</c:v>
                  </c:pt>
                  <c:pt idx="6">
                    <c:v>1085426.6505576214</c:v>
                  </c:pt>
                  <c:pt idx="7">
                    <c:v>100448.48618036568</c:v>
                  </c:pt>
                  <c:pt idx="8">
                    <c:v>7006416.5645095576</c:v>
                  </c:pt>
                  <c:pt idx="9">
                    <c:v>17125359.17458234</c:v>
                  </c:pt>
                  <c:pt idx="10">
                    <c:v>596880.29281524895</c:v>
                  </c:pt>
                  <c:pt idx="11">
                    <c:v>26771182.793534745</c:v>
                  </c:pt>
                  <c:pt idx="12">
                    <c:v>80803.702955210116</c:v>
                  </c:pt>
                  <c:pt idx="13">
                    <c:v>58344.326645481808</c:v>
                  </c:pt>
                  <c:pt idx="14">
                    <c:v>3089807.2839384829</c:v>
                  </c:pt>
                  <c:pt idx="15">
                    <c:v>11804738.002137978</c:v>
                  </c:pt>
                  <c:pt idx="16">
                    <c:v>86660.072692473172</c:v>
                  </c:pt>
                  <c:pt idx="17">
                    <c:v>28917.679810578131</c:v>
                  </c:pt>
                  <c:pt idx="18">
                    <c:v>25837.830423713003</c:v>
                  </c:pt>
                  <c:pt idx="19">
                    <c:v>11802926.124040393</c:v>
                  </c:pt>
                  <c:pt idx="20">
                    <c:v>14916.453394876124</c:v>
                  </c:pt>
                  <c:pt idx="21">
                    <c:v>11804768.814182622</c:v>
                  </c:pt>
                  <c:pt idx="22">
                    <c:v>11804040.084248321</c:v>
                  </c:pt>
                  <c:pt idx="23">
                    <c:v>1268.5378929341775</c:v>
                  </c:pt>
                  <c:pt idx="24">
                    <c:v>1378.6011496613212</c:v>
                  </c:pt>
                  <c:pt idx="25">
                    <c:v>643.74712076288426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</c:numCache>
              </c:numRef>
            </c:plus>
            <c:minus>
              <c:numRef>
                <c:f>'32125362'!$BH$6:$BH$35</c:f>
                <c:numCache>
                  <c:formatCode>General</c:formatCode>
                  <c:ptCount val="30"/>
                  <c:pt idx="0">
                    <c:v>289.50225115628808</c:v>
                  </c:pt>
                  <c:pt idx="1">
                    <c:v>105634.56936810496</c:v>
                  </c:pt>
                  <c:pt idx="2">
                    <c:v>12437.332360009592</c:v>
                  </c:pt>
                  <c:pt idx="3">
                    <c:v>7425.4200563985041</c:v>
                  </c:pt>
                  <c:pt idx="4">
                    <c:v>1879.0486338552523</c:v>
                  </c:pt>
                  <c:pt idx="5">
                    <c:v>19505.690547098817</c:v>
                  </c:pt>
                  <c:pt idx="6">
                    <c:v>4515.6218273925342</c:v>
                  </c:pt>
                  <c:pt idx="7">
                    <c:v>7943.2854870619221</c:v>
                  </c:pt>
                  <c:pt idx="8">
                    <c:v>4040.8041538262305</c:v>
                  </c:pt>
                  <c:pt idx="9">
                    <c:v>2709.3500553236449</c:v>
                  </c:pt>
                  <c:pt idx="10">
                    <c:v>4031.3521816110642</c:v>
                  </c:pt>
                  <c:pt idx="11">
                    <c:v>1324.4617048334926</c:v>
                  </c:pt>
                  <c:pt idx="12">
                    <c:v>5880.0695375552978</c:v>
                  </c:pt>
                  <c:pt idx="13">
                    <c:v>1377.544304621638</c:v>
                  </c:pt>
                  <c:pt idx="14">
                    <c:v>1278.7203464538645</c:v>
                  </c:pt>
                  <c:pt idx="15">
                    <c:v>40.264016858854369</c:v>
                  </c:pt>
                  <c:pt idx="16">
                    <c:v>28.601612499534333</c:v>
                  </c:pt>
                  <c:pt idx="17">
                    <c:v>1619.1162097205681</c:v>
                  </c:pt>
                  <c:pt idx="18">
                    <c:v>4694.4154365778249</c:v>
                  </c:pt>
                  <c:pt idx="19">
                    <c:v>1113.9602079287363</c:v>
                  </c:pt>
                  <c:pt idx="20">
                    <c:v>671.54960277324301</c:v>
                  </c:pt>
                  <c:pt idx="21">
                    <c:v>13.67570727919788</c:v>
                  </c:pt>
                  <c:pt idx="22">
                    <c:v>733.63174650751637</c:v>
                  </c:pt>
                  <c:pt idx="23">
                    <c:v>14.732613527559671</c:v>
                  </c:pt>
                  <c:pt idx="24">
                    <c:v>1378.6011496613212</c:v>
                  </c:pt>
                  <c:pt idx="25">
                    <c:v>643.74712076288438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'32125362'!$BD$6:$BD$35</c:f>
              <c:numCache>
                <c:formatCode>0.00E+00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'32125362'!$BE$6:$BE$35</c:f>
              <c:numCache>
                <c:formatCode>0.00E+00</c:formatCode>
                <c:ptCount val="30"/>
                <c:pt idx="0">
                  <c:v>352.92864208591436</c:v>
                </c:pt>
                <c:pt idx="1">
                  <c:v>108460.09987056452</c:v>
                </c:pt>
                <c:pt idx="2">
                  <c:v>12522.758345971411</c:v>
                </c:pt>
                <c:pt idx="3">
                  <c:v>7436.8667484705002</c:v>
                </c:pt>
                <c:pt idx="4">
                  <c:v>1947.3768369921722</c:v>
                </c:pt>
                <c:pt idx="5">
                  <c:v>19574.018750235737</c:v>
                </c:pt>
                <c:pt idx="6">
                  <c:v>4757.8418275074509</c:v>
                </c:pt>
                <c:pt idx="7">
                  <c:v>8011.6136901988421</c:v>
                </c:pt>
                <c:pt idx="8">
                  <c:v>4099.6803847479841</c:v>
                </c:pt>
                <c:pt idx="9">
                  <c:v>2772.7764462532714</c:v>
                </c:pt>
                <c:pt idx="10">
                  <c:v>4099.6803847479841</c:v>
                </c:pt>
                <c:pt idx="11">
                  <c:v>1383.3379357552462</c:v>
                </c:pt>
                <c:pt idx="12">
                  <c:v>5948.3977406922177</c:v>
                </c:pt>
                <c:pt idx="13">
                  <c:v>1445.872507758558</c:v>
                </c:pt>
                <c:pt idx="14">
                  <c:v>1342.1467373834907</c:v>
                </c:pt>
                <c:pt idx="15">
                  <c:v>99.140247780607908</c:v>
                </c:pt>
                <c:pt idx="16">
                  <c:v>92.02800342916062</c:v>
                </c:pt>
                <c:pt idx="17">
                  <c:v>1677.9924406423218</c:v>
                </c:pt>
                <c:pt idx="18">
                  <c:v>4757.8418275074509</c:v>
                </c:pt>
                <c:pt idx="19">
                  <c:v>1911.018345365879</c:v>
                </c:pt>
                <c:pt idx="20">
                  <c:v>739.87780591016292</c:v>
                </c:pt>
                <c:pt idx="21">
                  <c:v>68.328203136919939</c:v>
                </c:pt>
                <c:pt idx="22">
                  <c:v>797.0581374371427</c:v>
                </c:pt>
                <c:pt idx="23">
                  <c:v>73.60884444931321</c:v>
                </c:pt>
                <c:pt idx="24">
                  <c:v>1446.9293527982411</c:v>
                </c:pt>
                <c:pt idx="25">
                  <c:v>698.39961662060648</c:v>
                </c:pt>
                <c:pt idx="26">
                  <c:v>245980.11487888597</c:v>
                </c:pt>
                <c:pt idx="27">
                  <c:v>68.328203136919939</c:v>
                </c:pt>
                <c:pt idx="28">
                  <c:v>68.328203136919939</c:v>
                </c:pt>
                <c:pt idx="29">
                  <c:v>68.328203136919939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F1-474E-93DB-D6260F9F5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192063"/>
        <c:axId val="918074095"/>
      </c:scatterChart>
      <c:valAx>
        <c:axId val="91819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074095"/>
        <c:crossesAt val="0.1"/>
        <c:crossBetween val="midCat"/>
      </c:valAx>
      <c:valAx>
        <c:axId val="918074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Viral Load, copies/mL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19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160020</xdr:colOff>
      <xdr:row>4</xdr:row>
      <xdr:rowOff>156210</xdr:rowOff>
    </xdr:from>
    <xdr:to>
      <xdr:col>42</xdr:col>
      <xdr:colOff>464820</xdr:colOff>
      <xdr:row>19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45F23F-4250-4790-801E-2F5AAB328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396240</xdr:colOff>
      <xdr:row>31</xdr:row>
      <xdr:rowOff>87630</xdr:rowOff>
    </xdr:from>
    <xdr:to>
      <xdr:col>41</xdr:col>
      <xdr:colOff>91440</xdr:colOff>
      <xdr:row>46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1D8118-E021-4B24-A40E-A2D70963E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39</xdr:row>
      <xdr:rowOff>53340</xdr:rowOff>
    </xdr:from>
    <xdr:to>
      <xdr:col>6</xdr:col>
      <xdr:colOff>548640</xdr:colOff>
      <xdr:row>46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B57917-FA1D-418A-B856-114C49EEB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7185660"/>
          <a:ext cx="4594860" cy="1356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64</xdr:col>
      <xdr:colOff>0</xdr:colOff>
      <xdr:row>5</xdr:row>
      <xdr:rowOff>0</xdr:rowOff>
    </xdr:from>
    <xdr:to>
      <xdr:col>71</xdr:col>
      <xdr:colOff>304800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084C81-82FB-4BF2-8BF2-4FADC3E49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72"/>
  <sheetViews>
    <sheetView topLeftCell="A52" zoomScaleNormal="100" workbookViewId="0">
      <selection activeCell="D67" sqref="D67"/>
    </sheetView>
  </sheetViews>
  <sheetFormatPr defaultRowHeight="14.4" x14ac:dyDescent="0.3"/>
  <cols>
    <col min="1" max="1" width="11.33203125" customWidth="1"/>
    <col min="2" max="2" width="12.6640625" customWidth="1"/>
    <col min="4" max="5" width="8.88671875" customWidth="1"/>
    <col min="7" max="8" width="8.88671875" customWidth="1"/>
    <col min="10" max="11" width="8.88671875" customWidth="1"/>
    <col min="13" max="14" width="8.88671875" customWidth="1"/>
    <col min="16" max="17" width="8.88671875" customWidth="1"/>
    <col min="19" max="20" width="8.88671875" customWidth="1"/>
    <col min="22" max="23" width="8.88671875" customWidth="1"/>
    <col min="25" max="25" width="8.88671875" customWidth="1"/>
    <col min="28" max="28" width="10.109375" bestFit="1" customWidth="1"/>
    <col min="29" max="29" width="11.33203125" bestFit="1" customWidth="1"/>
    <col min="60" max="74" width="8.88671875" style="5"/>
  </cols>
  <sheetData>
    <row r="1" spans="1:72" x14ac:dyDescent="0.3">
      <c r="A1" s="2" t="s">
        <v>0</v>
      </c>
      <c r="B1" s="2"/>
      <c r="C1" s="2"/>
      <c r="D1" s="2" t="s">
        <v>3</v>
      </c>
      <c r="E1" s="2"/>
      <c r="F1" s="2"/>
      <c r="G1" s="2" t="s">
        <v>10</v>
      </c>
      <c r="H1" s="2"/>
      <c r="I1" s="2"/>
      <c r="J1" s="2" t="s">
        <v>4</v>
      </c>
      <c r="K1" s="2"/>
      <c r="L1" s="2"/>
      <c r="M1" s="2" t="s">
        <v>5</v>
      </c>
      <c r="N1" s="2"/>
      <c r="O1" s="2"/>
      <c r="P1" s="2" t="s">
        <v>6</v>
      </c>
      <c r="Q1" s="2"/>
      <c r="R1" s="2"/>
      <c r="S1" s="2" t="s">
        <v>7</v>
      </c>
      <c r="T1" s="2"/>
      <c r="U1" s="2"/>
      <c r="V1" s="2" t="s">
        <v>8</v>
      </c>
      <c r="W1" s="2"/>
      <c r="X1" s="2"/>
      <c r="Y1" s="2" t="s">
        <v>9</v>
      </c>
      <c r="AB1" s="2" t="s">
        <v>11</v>
      </c>
    </row>
    <row r="2" spans="1:72" x14ac:dyDescent="0.3">
      <c r="AC2" s="9" t="s">
        <v>2</v>
      </c>
      <c r="AD2" s="9"/>
      <c r="AE2" s="9"/>
      <c r="AF2" s="9"/>
      <c r="AG2" s="9"/>
      <c r="AH2" s="9"/>
      <c r="AI2" s="9"/>
    </row>
    <row r="3" spans="1:72" x14ac:dyDescent="0.3">
      <c r="A3" s="2" t="s">
        <v>1</v>
      </c>
      <c r="B3" s="2" t="s">
        <v>2</v>
      </c>
      <c r="C3" s="2"/>
      <c r="D3" s="2" t="s">
        <v>1</v>
      </c>
      <c r="E3" s="2" t="s">
        <v>2</v>
      </c>
      <c r="F3" s="2"/>
      <c r="G3" s="2" t="s">
        <v>1</v>
      </c>
      <c r="H3" s="2" t="s">
        <v>2</v>
      </c>
      <c r="I3" s="2"/>
      <c r="J3" s="2" t="s">
        <v>1</v>
      </c>
      <c r="K3" s="2" t="s">
        <v>2</v>
      </c>
      <c r="L3" s="2"/>
      <c r="M3" s="2" t="s">
        <v>1</v>
      </c>
      <c r="N3" s="2" t="s">
        <v>2</v>
      </c>
      <c r="O3" s="2"/>
      <c r="P3" s="2" t="s">
        <v>1</v>
      </c>
      <c r="Q3" s="2" t="s">
        <v>2</v>
      </c>
      <c r="R3" s="2"/>
      <c r="S3" s="2" t="s">
        <v>1</v>
      </c>
      <c r="T3" s="2" t="s">
        <v>2</v>
      </c>
      <c r="U3" s="2"/>
      <c r="V3" s="2" t="s">
        <v>1</v>
      </c>
      <c r="W3" s="2" t="s">
        <v>2</v>
      </c>
      <c r="X3" s="2"/>
      <c r="Y3" s="2" t="s">
        <v>1</v>
      </c>
      <c r="Z3" s="2" t="s">
        <v>2</v>
      </c>
      <c r="AB3" s="2" t="s">
        <v>1</v>
      </c>
      <c r="AC3" s="2" t="s">
        <v>18</v>
      </c>
      <c r="AD3" s="2" t="s">
        <v>12</v>
      </c>
      <c r="AE3" s="2" t="s">
        <v>13</v>
      </c>
      <c r="AF3" s="2" t="s">
        <v>14</v>
      </c>
      <c r="AG3" s="2" t="s">
        <v>15</v>
      </c>
      <c r="AH3" s="2" t="s">
        <v>17</v>
      </c>
      <c r="AI3" s="2" t="s">
        <v>16</v>
      </c>
      <c r="AJ3" s="4"/>
      <c r="AK3" s="4"/>
      <c r="AL3" s="2"/>
      <c r="AW3" s="2"/>
      <c r="AX3" s="2"/>
      <c r="AY3" s="2"/>
      <c r="AZ3" s="2"/>
      <c r="BA3" s="2"/>
      <c r="BB3" s="2"/>
      <c r="BC3" s="2"/>
      <c r="BD3" s="2"/>
      <c r="BE3" s="2"/>
      <c r="BG3" s="2"/>
      <c r="BH3" s="6"/>
      <c r="BJ3" s="6"/>
      <c r="BK3" s="6"/>
      <c r="BM3" s="6"/>
      <c r="BN3" s="6"/>
      <c r="BP3" s="6"/>
      <c r="BQ3" s="6"/>
      <c r="BS3" s="6"/>
      <c r="BT3" s="6"/>
    </row>
    <row r="4" spans="1:72" x14ac:dyDescent="0.3">
      <c r="U4" s="1"/>
      <c r="V4" s="1">
        <v>2</v>
      </c>
      <c r="W4" s="1">
        <v>2800000</v>
      </c>
      <c r="X4" s="1"/>
      <c r="AB4" s="1">
        <v>2</v>
      </c>
      <c r="AC4" s="1">
        <f>MEDIAN(B4,E4,H4,K4,N4,Q4,T4,W4,Z4)</f>
        <v>2800000</v>
      </c>
      <c r="AD4" s="1">
        <f>MIN(B4,E4,H4,K4,N4,Q4,T4,W4,Z4)</f>
        <v>2800000</v>
      </c>
      <c r="AE4" s="1">
        <f>MAX(B4,E4,H4,K4,N4,Q4,T4,W4,Z4)</f>
        <v>2800000</v>
      </c>
      <c r="AF4" s="1">
        <f>AC4-AD4</f>
        <v>0</v>
      </c>
      <c r="AG4" s="1">
        <f>AE4-AC4</f>
        <v>0</v>
      </c>
      <c r="AH4" s="1">
        <f>AVERAGE(B4,E4,H4,K4,N4,Q4,T4,W4,Z4)</f>
        <v>2800000</v>
      </c>
      <c r="AI4" s="1">
        <f>_xlfn.STDEV.P(B4,E4,H4,K4,N4,Q4,T4,W4,Z4)</f>
        <v>0</v>
      </c>
      <c r="AL4" s="1"/>
      <c r="BD4" s="1"/>
      <c r="BP4" s="7"/>
      <c r="BQ4" s="7"/>
      <c r="BS4" s="7"/>
    </row>
    <row r="5" spans="1:72" x14ac:dyDescent="0.3">
      <c r="D5" s="1">
        <v>3</v>
      </c>
      <c r="E5" s="1">
        <v>10000</v>
      </c>
      <c r="F5" s="1"/>
      <c r="G5" s="1">
        <v>3</v>
      </c>
      <c r="H5" s="1">
        <v>2700000</v>
      </c>
      <c r="I5" s="1"/>
      <c r="O5" s="1"/>
      <c r="R5" s="1"/>
      <c r="U5" s="1"/>
      <c r="V5" s="1">
        <v>3</v>
      </c>
      <c r="W5" s="1">
        <v>17000</v>
      </c>
      <c r="X5" s="1"/>
      <c r="AB5" s="1">
        <v>3</v>
      </c>
      <c r="AC5" s="1">
        <f t="shared" ref="AC5:AC24" si="0">MEDIAN(B5,E5,H5,K5,N5,Q5,T5,W5,Z5)</f>
        <v>17000</v>
      </c>
      <c r="AD5" s="1">
        <f t="shared" ref="AD5:AD24" si="1">MIN(B5,E5,H5,K5,N5,Q5,T5,W5,Z5)</f>
        <v>10000</v>
      </c>
      <c r="AE5" s="1">
        <f t="shared" ref="AE5:AE24" si="2">MAX(B5,E5,H5,K5,N5,Q5,T5,W5,Z5)</f>
        <v>2700000</v>
      </c>
      <c r="AF5" s="1">
        <f t="shared" ref="AF5:AF24" si="3">AC5-AD5</f>
        <v>7000</v>
      </c>
      <c r="AG5" s="1">
        <f t="shared" ref="AG5:AG24" si="4">AE5-AC5</f>
        <v>2683000</v>
      </c>
      <c r="AH5" s="1">
        <f t="shared" ref="AH5:AH24" si="5">AVERAGE(B5,E5,H5,K5,N5,Q5,T5,W5,Z5)</f>
        <v>909000</v>
      </c>
      <c r="AI5" s="1">
        <f t="shared" ref="AI5:AI24" si="6">_xlfn.STDEV.P(B5,E5,H5,K5,N5,Q5,T5,W5,Z5)</f>
        <v>1266431.4693921132</v>
      </c>
      <c r="AL5" s="1"/>
      <c r="AX5" s="1"/>
      <c r="AY5" s="1"/>
      <c r="BD5" s="1"/>
      <c r="BJ5" s="7"/>
      <c r="BM5" s="7"/>
      <c r="BP5" s="7"/>
      <c r="BQ5" s="7"/>
      <c r="BS5" s="7"/>
    </row>
    <row r="6" spans="1:72" x14ac:dyDescent="0.3">
      <c r="A6" s="1">
        <v>4</v>
      </c>
      <c r="B6" s="1">
        <v>1300000</v>
      </c>
      <c r="D6" s="1">
        <v>4</v>
      </c>
      <c r="E6" s="1">
        <v>210000000</v>
      </c>
      <c r="F6" s="1"/>
      <c r="G6" s="1">
        <v>4</v>
      </c>
      <c r="H6" s="1">
        <v>790000</v>
      </c>
      <c r="I6" s="1"/>
      <c r="J6" s="1">
        <v>4</v>
      </c>
      <c r="K6" s="1">
        <v>9600000</v>
      </c>
      <c r="M6" s="1">
        <v>4</v>
      </c>
      <c r="N6" s="1">
        <v>440000</v>
      </c>
      <c r="O6" s="1"/>
      <c r="R6" s="1"/>
      <c r="S6" s="1">
        <v>4</v>
      </c>
      <c r="T6" s="1">
        <v>14000000</v>
      </c>
      <c r="U6" s="1"/>
      <c r="V6" s="1">
        <v>4</v>
      </c>
      <c r="W6" s="1">
        <v>54000</v>
      </c>
      <c r="X6" s="1"/>
      <c r="AB6" s="1">
        <v>4</v>
      </c>
      <c r="AC6" s="1">
        <f t="shared" si="0"/>
        <v>1300000</v>
      </c>
      <c r="AD6" s="1">
        <f t="shared" si="1"/>
        <v>54000</v>
      </c>
      <c r="AE6" s="1">
        <f t="shared" si="2"/>
        <v>210000000</v>
      </c>
      <c r="AF6" s="1">
        <f t="shared" si="3"/>
        <v>1246000</v>
      </c>
      <c r="AG6" s="1">
        <f t="shared" si="4"/>
        <v>208700000</v>
      </c>
      <c r="AH6" s="1">
        <f t="shared" si="5"/>
        <v>33740571.428571425</v>
      </c>
      <c r="AI6" s="1">
        <f t="shared" si="6"/>
        <v>72132504.555073887</v>
      </c>
      <c r="AL6" s="1"/>
      <c r="AW6" s="1"/>
      <c r="AX6" s="1"/>
      <c r="AY6" s="1"/>
      <c r="AZ6" s="1"/>
      <c r="BA6" s="1"/>
      <c r="BC6" s="1"/>
      <c r="BD6" s="1"/>
      <c r="BH6" s="7"/>
      <c r="BJ6" s="7"/>
      <c r="BM6" s="7"/>
      <c r="BN6" s="7"/>
      <c r="BP6" s="7"/>
      <c r="BQ6" s="7"/>
      <c r="BS6" s="7"/>
    </row>
    <row r="7" spans="1:72" x14ac:dyDescent="0.3">
      <c r="A7" s="1">
        <v>5</v>
      </c>
      <c r="B7" s="1">
        <v>280000000</v>
      </c>
      <c r="D7" s="1">
        <v>5</v>
      </c>
      <c r="E7" s="1">
        <v>13000000</v>
      </c>
      <c r="F7" s="1"/>
      <c r="G7" s="1">
        <v>5</v>
      </c>
      <c r="H7" s="1">
        <v>4200</v>
      </c>
      <c r="I7" s="1"/>
      <c r="O7" s="1"/>
      <c r="R7" s="1"/>
      <c r="U7" s="1"/>
      <c r="V7" s="3">
        <v>5</v>
      </c>
      <c r="W7" s="1">
        <v>11000</v>
      </c>
      <c r="X7" s="1"/>
      <c r="AB7" s="1">
        <v>5</v>
      </c>
      <c r="AC7" s="1">
        <f t="shared" si="0"/>
        <v>6505500</v>
      </c>
      <c r="AD7" s="1">
        <f t="shared" si="1"/>
        <v>4200</v>
      </c>
      <c r="AE7" s="1">
        <f t="shared" si="2"/>
        <v>280000000</v>
      </c>
      <c r="AF7" s="1">
        <f t="shared" si="3"/>
        <v>6501300</v>
      </c>
      <c r="AG7" s="1">
        <f t="shared" si="4"/>
        <v>273494500</v>
      </c>
      <c r="AH7" s="1">
        <f t="shared" si="5"/>
        <v>73253800</v>
      </c>
      <c r="AI7" s="1">
        <f t="shared" si="6"/>
        <v>119482763.69510373</v>
      </c>
      <c r="AL7" s="1"/>
      <c r="AW7" s="1"/>
      <c r="AX7" s="1"/>
      <c r="AY7" s="1"/>
      <c r="BD7" s="1"/>
      <c r="BJ7" s="7"/>
      <c r="BM7" s="7"/>
      <c r="BP7" s="7"/>
      <c r="BQ7" s="7"/>
      <c r="BS7" s="7"/>
    </row>
    <row r="8" spans="1:72" x14ac:dyDescent="0.3">
      <c r="A8" s="1">
        <v>6</v>
      </c>
      <c r="B8" s="1">
        <v>430000000</v>
      </c>
      <c r="D8" s="1">
        <v>6</v>
      </c>
      <c r="E8" s="1">
        <v>25000000</v>
      </c>
      <c r="F8" s="1"/>
      <c r="G8" s="1">
        <v>6</v>
      </c>
      <c r="H8" s="1">
        <v>84000</v>
      </c>
      <c r="I8" s="1"/>
      <c r="J8" s="3">
        <v>6</v>
      </c>
      <c r="K8" s="1">
        <v>600000</v>
      </c>
      <c r="M8" s="1">
        <v>6</v>
      </c>
      <c r="N8" s="1">
        <v>6600</v>
      </c>
      <c r="O8" s="1"/>
      <c r="P8" s="3">
        <v>6</v>
      </c>
      <c r="Q8" s="1">
        <v>85000000</v>
      </c>
      <c r="R8" s="1"/>
      <c r="S8" s="1">
        <v>6</v>
      </c>
      <c r="T8" s="1">
        <v>3900000</v>
      </c>
      <c r="U8" s="1"/>
      <c r="V8" s="1">
        <v>6</v>
      </c>
      <c r="W8" s="1">
        <v>1500</v>
      </c>
      <c r="X8" s="1"/>
      <c r="AB8" s="1">
        <v>6</v>
      </c>
      <c r="AC8" s="1">
        <f t="shared" si="0"/>
        <v>2250000</v>
      </c>
      <c r="AD8" s="1">
        <f t="shared" si="1"/>
        <v>1500</v>
      </c>
      <c r="AE8" s="1">
        <f t="shared" si="2"/>
        <v>430000000</v>
      </c>
      <c r="AF8" s="1">
        <f t="shared" si="3"/>
        <v>2248500</v>
      </c>
      <c r="AG8" s="1">
        <f t="shared" si="4"/>
        <v>427750000</v>
      </c>
      <c r="AH8" s="1">
        <f t="shared" si="5"/>
        <v>68074012.5</v>
      </c>
      <c r="AI8" s="1">
        <f t="shared" si="6"/>
        <v>139504931.66865498</v>
      </c>
      <c r="AL8" s="1"/>
      <c r="AW8" s="1"/>
      <c r="AX8" s="1"/>
      <c r="AY8" s="1"/>
      <c r="AZ8" s="1"/>
      <c r="BA8" s="1"/>
      <c r="BB8" s="1"/>
      <c r="BC8" s="1"/>
      <c r="BD8" s="1"/>
      <c r="BH8" s="7"/>
      <c r="BJ8" s="7"/>
      <c r="BK8" s="7"/>
      <c r="BM8" s="7"/>
      <c r="BN8" s="7"/>
      <c r="BP8" s="7"/>
      <c r="BQ8" s="7"/>
      <c r="BS8" s="7"/>
    </row>
    <row r="9" spans="1:72" x14ac:dyDescent="0.3">
      <c r="A9" s="1">
        <v>7</v>
      </c>
      <c r="B9" s="1">
        <v>62000000</v>
      </c>
      <c r="D9" s="1">
        <v>7</v>
      </c>
      <c r="E9" s="1">
        <v>6600000</v>
      </c>
      <c r="F9" s="1"/>
      <c r="G9" s="1">
        <v>7</v>
      </c>
      <c r="H9" s="1">
        <v>140000</v>
      </c>
      <c r="I9" s="1"/>
      <c r="J9" s="1">
        <v>7</v>
      </c>
      <c r="K9" s="1">
        <v>2800000</v>
      </c>
      <c r="M9" s="1">
        <v>7</v>
      </c>
      <c r="N9" s="1">
        <v>22000000</v>
      </c>
      <c r="O9" s="1"/>
      <c r="P9" s="1">
        <v>7</v>
      </c>
      <c r="Q9" s="1">
        <v>32000000</v>
      </c>
      <c r="R9" s="1"/>
      <c r="S9" s="1">
        <v>7</v>
      </c>
      <c r="T9" s="1">
        <v>610000</v>
      </c>
      <c r="U9" s="1"/>
      <c r="V9" s="1">
        <v>7</v>
      </c>
      <c r="W9" s="1">
        <v>440</v>
      </c>
      <c r="X9" s="1"/>
      <c r="Y9" s="1"/>
      <c r="Z9" s="1"/>
      <c r="AB9" s="1">
        <v>7</v>
      </c>
      <c r="AC9" s="1">
        <f t="shared" si="0"/>
        <v>4700000</v>
      </c>
      <c r="AD9" s="1">
        <f t="shared" si="1"/>
        <v>440</v>
      </c>
      <c r="AE9" s="1">
        <f t="shared" si="2"/>
        <v>62000000</v>
      </c>
      <c r="AF9" s="1">
        <f t="shared" si="3"/>
        <v>4699560</v>
      </c>
      <c r="AG9" s="1">
        <f t="shared" si="4"/>
        <v>57300000</v>
      </c>
      <c r="AH9" s="1">
        <f t="shared" si="5"/>
        <v>15768805</v>
      </c>
      <c r="AI9" s="1">
        <f t="shared" si="6"/>
        <v>20659592.236928951</v>
      </c>
      <c r="AL9" s="1"/>
      <c r="AW9" s="1"/>
      <c r="AX9" s="1"/>
      <c r="AY9" s="1"/>
      <c r="AZ9" s="1"/>
      <c r="BA9" s="1"/>
      <c r="BB9" s="1"/>
      <c r="BC9" s="1"/>
      <c r="BD9" s="1"/>
      <c r="BE9" s="1"/>
      <c r="BH9" s="7"/>
      <c r="BJ9" s="7"/>
      <c r="BK9" s="7"/>
      <c r="BM9" s="7"/>
      <c r="BN9" s="7"/>
      <c r="BP9" s="7"/>
      <c r="BQ9" s="7"/>
      <c r="BS9" s="7"/>
      <c r="BT9" s="7"/>
    </row>
    <row r="10" spans="1:72" x14ac:dyDescent="0.3">
      <c r="A10" s="1">
        <v>8</v>
      </c>
      <c r="B10" s="1">
        <v>13000000</v>
      </c>
      <c r="D10" s="3">
        <v>8</v>
      </c>
      <c r="E10" s="1">
        <v>320000</v>
      </c>
      <c r="F10" s="1"/>
      <c r="G10" s="1">
        <v>8</v>
      </c>
      <c r="H10" s="1">
        <v>80000</v>
      </c>
      <c r="I10" s="1"/>
      <c r="J10" s="1">
        <v>8</v>
      </c>
      <c r="K10" s="1">
        <v>41000</v>
      </c>
      <c r="M10" s="1">
        <v>8</v>
      </c>
      <c r="N10" s="1">
        <v>8100000</v>
      </c>
      <c r="O10" s="1"/>
      <c r="P10" s="1">
        <v>8</v>
      </c>
      <c r="Q10" s="1">
        <v>10000000</v>
      </c>
      <c r="R10" s="1"/>
      <c r="S10" s="1">
        <v>8</v>
      </c>
      <c r="T10" s="1">
        <v>910000</v>
      </c>
      <c r="U10" s="1"/>
      <c r="V10" s="1">
        <v>8</v>
      </c>
      <c r="W10" s="1">
        <v>640</v>
      </c>
      <c r="X10" s="1"/>
      <c r="Y10" s="1">
        <v>8</v>
      </c>
      <c r="Z10" s="1">
        <v>100000</v>
      </c>
      <c r="AB10" s="1">
        <v>8</v>
      </c>
      <c r="AC10" s="1">
        <f t="shared" si="0"/>
        <v>320000</v>
      </c>
      <c r="AD10" s="1">
        <f t="shared" si="1"/>
        <v>640</v>
      </c>
      <c r="AE10" s="1">
        <f t="shared" si="2"/>
        <v>13000000</v>
      </c>
      <c r="AF10" s="1">
        <f t="shared" si="3"/>
        <v>319360</v>
      </c>
      <c r="AG10" s="1">
        <f t="shared" si="4"/>
        <v>12680000</v>
      </c>
      <c r="AH10" s="1">
        <f t="shared" si="5"/>
        <v>3616848.888888889</v>
      </c>
      <c r="AI10" s="1">
        <f t="shared" si="6"/>
        <v>4919623.0483881691</v>
      </c>
      <c r="AL10" s="1"/>
      <c r="AW10" s="1"/>
      <c r="AX10" s="1"/>
      <c r="AY10" s="1"/>
      <c r="AZ10" s="1"/>
      <c r="BA10" s="1"/>
      <c r="BB10" s="1"/>
      <c r="BC10" s="1"/>
      <c r="BD10" s="1"/>
      <c r="BE10" s="1"/>
      <c r="BH10" s="7"/>
      <c r="BJ10" s="7"/>
      <c r="BK10" s="7"/>
      <c r="BM10" s="7"/>
      <c r="BN10" s="7"/>
      <c r="BP10" s="7"/>
      <c r="BQ10" s="7"/>
      <c r="BS10" s="7"/>
      <c r="BT10" s="7"/>
    </row>
    <row r="11" spans="1:72" x14ac:dyDescent="0.3">
      <c r="A11" s="1">
        <v>9</v>
      </c>
      <c r="B11" s="1">
        <v>140000</v>
      </c>
      <c r="D11" s="1">
        <v>9</v>
      </c>
      <c r="E11" s="1">
        <v>3200000</v>
      </c>
      <c r="F11" s="1"/>
      <c r="G11" s="3">
        <v>9</v>
      </c>
      <c r="H11" s="1">
        <v>110000</v>
      </c>
      <c r="I11" s="1"/>
      <c r="J11" s="1">
        <v>9</v>
      </c>
      <c r="K11" s="1">
        <v>150000</v>
      </c>
      <c r="M11" s="3">
        <v>9</v>
      </c>
      <c r="N11" s="1">
        <v>1700000</v>
      </c>
      <c r="O11" s="1"/>
      <c r="P11" s="1">
        <v>9</v>
      </c>
      <c r="Q11" s="1">
        <v>250000</v>
      </c>
      <c r="R11" s="1"/>
      <c r="U11" s="1"/>
      <c r="V11" s="1">
        <v>9</v>
      </c>
      <c r="W11" s="1">
        <v>0.92</v>
      </c>
      <c r="X11" s="1"/>
      <c r="Y11" s="1">
        <v>9</v>
      </c>
      <c r="Z11" s="1">
        <v>59000</v>
      </c>
      <c r="AB11" s="1">
        <v>9</v>
      </c>
      <c r="AC11" s="1">
        <f t="shared" si="0"/>
        <v>145000</v>
      </c>
      <c r="AD11" s="1">
        <f t="shared" si="1"/>
        <v>0.92</v>
      </c>
      <c r="AE11" s="1">
        <f t="shared" si="2"/>
        <v>3200000</v>
      </c>
      <c r="AF11" s="1">
        <f t="shared" si="3"/>
        <v>144999.07999999999</v>
      </c>
      <c r="AG11" s="1">
        <f t="shared" si="4"/>
        <v>3055000</v>
      </c>
      <c r="AH11" s="1">
        <f t="shared" si="5"/>
        <v>701125.11499999999</v>
      </c>
      <c r="AI11" s="1">
        <f t="shared" si="6"/>
        <v>1079210.9145650549</v>
      </c>
      <c r="AL11" s="1"/>
      <c r="AW11" s="1"/>
      <c r="AX11" s="1"/>
      <c r="AY11" s="1"/>
      <c r="AZ11" s="1"/>
      <c r="BA11" s="1"/>
      <c r="BB11" s="1"/>
      <c r="BD11" s="1"/>
      <c r="BE11" s="1"/>
      <c r="BH11" s="7"/>
      <c r="BJ11" s="7"/>
      <c r="BK11" s="7"/>
      <c r="BM11" s="7"/>
      <c r="BP11" s="7"/>
      <c r="BQ11" s="7"/>
      <c r="BS11" s="7"/>
      <c r="BT11" s="7"/>
    </row>
    <row r="12" spans="1:72" x14ac:dyDescent="0.3">
      <c r="A12" s="3">
        <v>10</v>
      </c>
      <c r="B12" s="1">
        <v>460000</v>
      </c>
      <c r="D12" s="1">
        <v>10</v>
      </c>
      <c r="E12" s="1">
        <v>170000</v>
      </c>
      <c r="F12" s="1"/>
      <c r="G12" s="1">
        <v>10</v>
      </c>
      <c r="H12" s="1">
        <v>23000</v>
      </c>
      <c r="I12" s="1"/>
      <c r="J12" s="1">
        <v>10</v>
      </c>
      <c r="K12" s="1">
        <v>23000</v>
      </c>
      <c r="M12" s="1">
        <v>10</v>
      </c>
      <c r="N12" s="1">
        <v>8000000</v>
      </c>
      <c r="O12" s="1"/>
      <c r="P12" s="1">
        <v>10</v>
      </c>
      <c r="Q12" s="1">
        <v>930000</v>
      </c>
      <c r="R12" s="1"/>
      <c r="S12" s="1">
        <v>10</v>
      </c>
      <c r="T12" s="1">
        <v>40000000</v>
      </c>
      <c r="U12" s="1"/>
      <c r="V12" s="1">
        <v>10</v>
      </c>
      <c r="W12" s="1">
        <v>0.84</v>
      </c>
      <c r="X12" s="1"/>
      <c r="Y12" s="1">
        <v>10</v>
      </c>
      <c r="Z12" s="1">
        <v>0.91</v>
      </c>
      <c r="AB12" s="1">
        <v>10</v>
      </c>
      <c r="AC12" s="1">
        <f t="shared" si="0"/>
        <v>170000</v>
      </c>
      <c r="AD12" s="1">
        <f t="shared" si="1"/>
        <v>0.84</v>
      </c>
      <c r="AE12" s="1">
        <f t="shared" si="2"/>
        <v>40000000</v>
      </c>
      <c r="AF12" s="1">
        <f t="shared" si="3"/>
        <v>169999.16</v>
      </c>
      <c r="AG12" s="1">
        <f t="shared" si="4"/>
        <v>39830000</v>
      </c>
      <c r="AH12" s="1">
        <f t="shared" si="5"/>
        <v>5511777.972222222</v>
      </c>
      <c r="AI12" s="1">
        <f t="shared" si="6"/>
        <v>12435116.897383504</v>
      </c>
      <c r="AL12" s="1"/>
      <c r="AW12" s="1"/>
      <c r="AX12" s="1"/>
      <c r="AY12" s="1"/>
      <c r="AZ12" s="1"/>
      <c r="BA12" s="1"/>
      <c r="BB12" s="1"/>
      <c r="BC12" s="1"/>
      <c r="BD12" s="1"/>
      <c r="BE12" s="1"/>
      <c r="BH12" s="7"/>
      <c r="BJ12" s="7"/>
      <c r="BK12" s="7"/>
      <c r="BM12" s="7"/>
      <c r="BN12" s="7"/>
      <c r="BP12" s="7"/>
      <c r="BQ12" s="7"/>
      <c r="BS12" s="7"/>
      <c r="BT12" s="7"/>
    </row>
    <row r="13" spans="1:72" x14ac:dyDescent="0.3">
      <c r="A13" s="1">
        <v>11</v>
      </c>
      <c r="B13" s="1">
        <v>24000</v>
      </c>
      <c r="D13" s="1">
        <v>11</v>
      </c>
      <c r="E13" s="1">
        <v>1900</v>
      </c>
      <c r="F13" s="1"/>
      <c r="G13" s="1">
        <v>11</v>
      </c>
      <c r="H13" s="1">
        <v>37000</v>
      </c>
      <c r="I13" s="1"/>
      <c r="J13" s="1">
        <v>11</v>
      </c>
      <c r="K13" s="1">
        <v>84</v>
      </c>
      <c r="M13" s="1">
        <v>11</v>
      </c>
      <c r="N13" s="1">
        <v>16000000</v>
      </c>
      <c r="O13" s="1"/>
      <c r="P13" s="1">
        <v>11</v>
      </c>
      <c r="Q13" s="1">
        <v>640000</v>
      </c>
      <c r="R13" s="1"/>
      <c r="S13" s="1">
        <v>11</v>
      </c>
      <c r="T13" s="1">
        <v>200000000</v>
      </c>
      <c r="U13" s="1"/>
      <c r="V13" s="1">
        <v>11</v>
      </c>
      <c r="W13" s="1">
        <v>1</v>
      </c>
      <c r="X13" s="1"/>
      <c r="Y13" s="1">
        <v>11</v>
      </c>
      <c r="Z13" s="1">
        <v>430</v>
      </c>
      <c r="AB13" s="1">
        <v>11</v>
      </c>
      <c r="AC13" s="1">
        <f t="shared" si="0"/>
        <v>24000</v>
      </c>
      <c r="AD13" s="1">
        <f t="shared" si="1"/>
        <v>1</v>
      </c>
      <c r="AE13" s="1">
        <f t="shared" si="2"/>
        <v>200000000</v>
      </c>
      <c r="AF13" s="1">
        <f t="shared" si="3"/>
        <v>23999</v>
      </c>
      <c r="AG13" s="1">
        <f t="shared" si="4"/>
        <v>199976000</v>
      </c>
      <c r="AH13" s="1">
        <f t="shared" si="5"/>
        <v>24078157.222222224</v>
      </c>
      <c r="AI13" s="1">
        <f t="shared" si="6"/>
        <v>62395328.040771596</v>
      </c>
      <c r="AL13" s="1"/>
      <c r="AW13" s="1"/>
      <c r="AX13" s="1"/>
      <c r="AY13" s="1"/>
      <c r="AZ13" s="1"/>
      <c r="BA13" s="1"/>
      <c r="BB13" s="1"/>
      <c r="BC13" s="1"/>
      <c r="BD13" s="1"/>
      <c r="BE13" s="1"/>
      <c r="BH13" s="7"/>
      <c r="BJ13" s="7"/>
      <c r="BK13" s="7"/>
      <c r="BM13" s="7"/>
      <c r="BN13" s="7"/>
      <c r="BP13" s="7"/>
      <c r="BQ13" s="7"/>
      <c r="BS13" s="7"/>
      <c r="BT13" s="7"/>
    </row>
    <row r="14" spans="1:72" x14ac:dyDescent="0.3">
      <c r="A14" s="1">
        <v>12</v>
      </c>
      <c r="B14" s="1">
        <v>14000</v>
      </c>
      <c r="D14" s="1">
        <v>12</v>
      </c>
      <c r="E14" s="1">
        <v>4400</v>
      </c>
      <c r="F14" s="1"/>
      <c r="I14" s="1"/>
      <c r="J14" s="1">
        <v>12</v>
      </c>
      <c r="K14" s="1">
        <v>1</v>
      </c>
      <c r="M14" s="1">
        <v>12</v>
      </c>
      <c r="N14" s="1">
        <v>140000</v>
      </c>
      <c r="O14" s="1"/>
      <c r="R14" s="1"/>
      <c r="S14" s="3">
        <v>12</v>
      </c>
      <c r="T14" s="1">
        <v>32000</v>
      </c>
      <c r="U14" s="1"/>
      <c r="V14" s="1"/>
      <c r="W14" s="1"/>
      <c r="X14" s="1"/>
      <c r="Y14" s="1">
        <v>12</v>
      </c>
      <c r="Z14" s="1">
        <v>1.1000000000000001</v>
      </c>
      <c r="AB14" s="1">
        <v>12</v>
      </c>
      <c r="AC14" s="1">
        <f t="shared" si="0"/>
        <v>9200</v>
      </c>
      <c r="AD14" s="1">
        <f t="shared" si="1"/>
        <v>1</v>
      </c>
      <c r="AE14" s="1">
        <f t="shared" si="2"/>
        <v>140000</v>
      </c>
      <c r="AF14" s="1">
        <f t="shared" si="3"/>
        <v>9199</v>
      </c>
      <c r="AG14" s="1">
        <f t="shared" si="4"/>
        <v>130800</v>
      </c>
      <c r="AH14" s="1">
        <f t="shared" si="5"/>
        <v>31733.683333333334</v>
      </c>
      <c r="AI14" s="1">
        <f t="shared" si="6"/>
        <v>49660.849863194264</v>
      </c>
      <c r="AL14" s="1"/>
      <c r="AW14" s="1"/>
      <c r="AX14" s="1"/>
      <c r="AZ14" s="1"/>
      <c r="BA14" s="1"/>
      <c r="BC14" s="1"/>
      <c r="BD14" s="1"/>
      <c r="BE14" s="1"/>
      <c r="BH14" s="7"/>
      <c r="BJ14" s="7"/>
      <c r="BM14" s="7"/>
      <c r="BN14" s="7"/>
      <c r="BP14" s="7"/>
      <c r="BQ14" s="7"/>
      <c r="BS14" s="7"/>
      <c r="BT14" s="7"/>
    </row>
    <row r="15" spans="1:72" x14ac:dyDescent="0.3">
      <c r="A15" s="1">
        <v>13</v>
      </c>
      <c r="B15" s="1">
        <v>1400</v>
      </c>
      <c r="D15" s="1">
        <v>13</v>
      </c>
      <c r="E15" s="1">
        <v>76000</v>
      </c>
      <c r="F15" s="1"/>
      <c r="G15" s="1">
        <v>13</v>
      </c>
      <c r="H15" s="1">
        <v>11000</v>
      </c>
      <c r="I15" s="1"/>
      <c r="J15" s="1">
        <v>13</v>
      </c>
      <c r="K15" s="1">
        <v>1100</v>
      </c>
      <c r="M15" s="1">
        <v>13</v>
      </c>
      <c r="N15" s="1">
        <v>150000</v>
      </c>
      <c r="O15" s="1"/>
      <c r="P15" s="1">
        <v>13</v>
      </c>
      <c r="Q15" s="1">
        <v>310</v>
      </c>
      <c r="R15" s="1"/>
      <c r="S15" s="1">
        <v>13</v>
      </c>
      <c r="T15" s="1">
        <v>1100000</v>
      </c>
      <c r="U15" s="1"/>
      <c r="V15" s="1"/>
      <c r="W15" s="1"/>
      <c r="X15" s="1"/>
      <c r="Y15" s="1"/>
      <c r="Z15" s="1"/>
      <c r="AB15" s="1">
        <v>13</v>
      </c>
      <c r="AC15" s="1">
        <f t="shared" si="0"/>
        <v>11000</v>
      </c>
      <c r="AD15" s="1">
        <f t="shared" si="1"/>
        <v>310</v>
      </c>
      <c r="AE15" s="1">
        <f t="shared" si="2"/>
        <v>1100000</v>
      </c>
      <c r="AF15" s="1">
        <f t="shared" si="3"/>
        <v>10690</v>
      </c>
      <c r="AG15" s="1">
        <f t="shared" si="4"/>
        <v>1089000</v>
      </c>
      <c r="AH15" s="1">
        <f t="shared" si="5"/>
        <v>191401.42857142858</v>
      </c>
      <c r="AI15" s="1">
        <f t="shared" si="6"/>
        <v>374539.47304574953</v>
      </c>
      <c r="AL15" s="1"/>
      <c r="AW15" s="1"/>
      <c r="AX15" s="1"/>
      <c r="AY15" s="1"/>
      <c r="AZ15" s="1"/>
      <c r="BA15" s="1"/>
      <c r="BB15" s="1"/>
      <c r="BC15" s="1"/>
      <c r="BD15" s="1"/>
      <c r="BE15" s="1"/>
      <c r="BH15" s="7"/>
      <c r="BJ15" s="7"/>
      <c r="BK15" s="7"/>
      <c r="BM15" s="7"/>
      <c r="BN15" s="7"/>
      <c r="BP15" s="7"/>
      <c r="BQ15" s="7"/>
      <c r="BS15" s="7"/>
      <c r="BT15" s="7"/>
    </row>
    <row r="16" spans="1:72" x14ac:dyDescent="0.3">
      <c r="A16" s="1">
        <v>14</v>
      </c>
      <c r="B16" s="1">
        <v>1800</v>
      </c>
      <c r="D16" s="1">
        <v>14</v>
      </c>
      <c r="E16" s="1">
        <v>41000</v>
      </c>
      <c r="F16" s="1"/>
      <c r="G16" s="1">
        <v>14</v>
      </c>
      <c r="H16" s="1">
        <v>1600</v>
      </c>
      <c r="I16" s="1"/>
      <c r="J16" s="1">
        <v>14</v>
      </c>
      <c r="K16" s="1">
        <v>1</v>
      </c>
      <c r="M16" s="1">
        <v>14</v>
      </c>
      <c r="N16" s="1">
        <v>7200</v>
      </c>
      <c r="O16" s="1"/>
      <c r="P16" s="1">
        <v>14</v>
      </c>
      <c r="Q16" s="1">
        <v>3000</v>
      </c>
      <c r="R16" s="1"/>
      <c r="S16" s="1">
        <v>14</v>
      </c>
      <c r="T16" s="1">
        <v>57000</v>
      </c>
      <c r="U16" s="1"/>
      <c r="V16" s="1"/>
      <c r="W16" s="1"/>
      <c r="X16" s="1"/>
      <c r="Y16" s="1"/>
      <c r="Z16" s="1"/>
      <c r="AB16" s="1">
        <v>14</v>
      </c>
      <c r="AC16" s="1">
        <f t="shared" si="0"/>
        <v>3000</v>
      </c>
      <c r="AD16" s="1">
        <f t="shared" si="1"/>
        <v>1</v>
      </c>
      <c r="AE16" s="1">
        <f t="shared" si="2"/>
        <v>57000</v>
      </c>
      <c r="AF16" s="1">
        <f t="shared" si="3"/>
        <v>2999</v>
      </c>
      <c r="AG16" s="1">
        <f t="shared" si="4"/>
        <v>54000</v>
      </c>
      <c r="AH16" s="1">
        <f t="shared" si="5"/>
        <v>15943</v>
      </c>
      <c r="AI16" s="1">
        <f t="shared" si="6"/>
        <v>21438.900751404475</v>
      </c>
      <c r="AL16" s="1"/>
      <c r="AW16" s="1"/>
      <c r="AX16" s="1"/>
      <c r="AY16" s="1"/>
      <c r="AZ16" s="1"/>
      <c r="BA16" s="1"/>
      <c r="BB16" s="1"/>
      <c r="BC16" s="1"/>
      <c r="BD16" s="1"/>
      <c r="BE16" s="1"/>
      <c r="BH16" s="7"/>
      <c r="BJ16" s="7"/>
      <c r="BK16" s="7"/>
      <c r="BM16" s="7"/>
      <c r="BN16" s="7"/>
      <c r="BP16" s="7"/>
      <c r="BQ16" s="7"/>
      <c r="BS16" s="7"/>
      <c r="BT16" s="7"/>
    </row>
    <row r="17" spans="1:72" x14ac:dyDescent="0.3">
      <c r="A17" s="1">
        <v>15</v>
      </c>
      <c r="B17" s="1">
        <v>3000</v>
      </c>
      <c r="D17" s="1">
        <v>15</v>
      </c>
      <c r="E17" s="1">
        <v>84000</v>
      </c>
      <c r="F17" s="1"/>
      <c r="G17" s="1">
        <v>15</v>
      </c>
      <c r="H17" s="1">
        <v>11000</v>
      </c>
      <c r="I17" s="1"/>
      <c r="J17" s="1">
        <v>15</v>
      </c>
      <c r="K17" s="1">
        <v>1</v>
      </c>
      <c r="M17" s="1">
        <v>15</v>
      </c>
      <c r="N17" s="1">
        <v>22000</v>
      </c>
      <c r="O17" s="1"/>
      <c r="R17" s="1"/>
      <c r="S17" s="1">
        <v>15</v>
      </c>
      <c r="T17" s="1">
        <v>1</v>
      </c>
      <c r="U17" s="1"/>
      <c r="V17" s="1"/>
      <c r="W17" s="1"/>
      <c r="X17" s="1"/>
      <c r="Y17" s="1"/>
      <c r="Z17" s="1"/>
      <c r="AB17" s="1">
        <v>15</v>
      </c>
      <c r="AC17" s="1">
        <f t="shared" si="0"/>
        <v>7000</v>
      </c>
      <c r="AD17" s="1">
        <f t="shared" si="1"/>
        <v>1</v>
      </c>
      <c r="AE17" s="1">
        <f t="shared" si="2"/>
        <v>84000</v>
      </c>
      <c r="AF17" s="1">
        <f t="shared" si="3"/>
        <v>6999</v>
      </c>
      <c r="AG17" s="1">
        <f t="shared" si="4"/>
        <v>77000</v>
      </c>
      <c r="AH17" s="1">
        <f t="shared" si="5"/>
        <v>20000.333333333332</v>
      </c>
      <c r="AI17" s="1">
        <f t="shared" si="6"/>
        <v>29636.464030349878</v>
      </c>
      <c r="AL17" s="1"/>
      <c r="AW17" s="1"/>
      <c r="AX17" s="1"/>
      <c r="AY17" s="1"/>
      <c r="AZ17" s="1"/>
      <c r="BA17" s="1"/>
      <c r="BC17" s="1"/>
      <c r="BD17" s="1"/>
      <c r="BE17" s="1"/>
      <c r="BH17" s="7"/>
      <c r="BJ17" s="7"/>
      <c r="BM17" s="7"/>
      <c r="BN17" s="7"/>
      <c r="BP17" s="7"/>
      <c r="BQ17" s="7"/>
      <c r="BS17" s="7"/>
      <c r="BT17" s="7"/>
    </row>
    <row r="18" spans="1:72" x14ac:dyDescent="0.3">
      <c r="A18" s="1">
        <v>16</v>
      </c>
      <c r="B18" s="1">
        <v>5600</v>
      </c>
      <c r="D18" s="1">
        <v>16</v>
      </c>
      <c r="E18" s="1">
        <v>3300</v>
      </c>
      <c r="F18" s="1"/>
      <c r="G18" s="1">
        <v>16</v>
      </c>
      <c r="H18" s="1">
        <v>14000</v>
      </c>
      <c r="I18" s="1"/>
      <c r="J18" s="1">
        <v>16</v>
      </c>
      <c r="K18" s="1">
        <v>1</v>
      </c>
      <c r="M18" s="1">
        <v>16</v>
      </c>
      <c r="N18" s="1">
        <v>1200</v>
      </c>
      <c r="O18" s="1"/>
      <c r="P18" s="1">
        <v>16</v>
      </c>
      <c r="Q18" s="1">
        <v>2900</v>
      </c>
      <c r="R18" s="1"/>
      <c r="U18" s="1"/>
      <c r="V18" s="1"/>
      <c r="W18" s="1"/>
      <c r="X18" s="1"/>
      <c r="Y18" s="1"/>
      <c r="Z18" s="1"/>
      <c r="AB18" s="1">
        <v>16</v>
      </c>
      <c r="AC18" s="1">
        <f t="shared" si="0"/>
        <v>3100</v>
      </c>
      <c r="AD18" s="1">
        <f t="shared" si="1"/>
        <v>1</v>
      </c>
      <c r="AE18" s="1">
        <f t="shared" si="2"/>
        <v>14000</v>
      </c>
      <c r="AF18" s="1">
        <f t="shared" si="3"/>
        <v>3099</v>
      </c>
      <c r="AG18" s="1">
        <f t="shared" si="4"/>
        <v>10900</v>
      </c>
      <c r="AH18" s="1">
        <f t="shared" si="5"/>
        <v>4500.166666666667</v>
      </c>
      <c r="AI18" s="1">
        <f t="shared" si="6"/>
        <v>4593.3103682299643</v>
      </c>
      <c r="AL18" s="1"/>
      <c r="AW18" s="1"/>
      <c r="AX18" s="1"/>
      <c r="AY18" s="1"/>
      <c r="AZ18" s="1"/>
      <c r="BA18" s="1"/>
      <c r="BB18" s="1"/>
      <c r="BD18" s="1"/>
      <c r="BE18" s="1"/>
      <c r="BH18" s="7"/>
      <c r="BJ18" s="7"/>
      <c r="BK18" s="7"/>
      <c r="BM18" s="7"/>
      <c r="BP18" s="7"/>
      <c r="BQ18" s="7"/>
      <c r="BS18" s="7"/>
      <c r="BT18" s="7"/>
    </row>
    <row r="19" spans="1:72" x14ac:dyDescent="0.3">
      <c r="A19" s="1">
        <v>17</v>
      </c>
      <c r="B19" s="1">
        <v>140000</v>
      </c>
      <c r="D19" s="1">
        <v>17</v>
      </c>
      <c r="E19" s="1">
        <v>9900</v>
      </c>
      <c r="F19" s="1"/>
      <c r="G19" s="1">
        <v>17</v>
      </c>
      <c r="H19" s="1">
        <v>17000</v>
      </c>
      <c r="I19" s="1"/>
      <c r="J19" s="1">
        <v>17</v>
      </c>
      <c r="K19" s="1">
        <v>1</v>
      </c>
      <c r="M19" s="1">
        <v>17</v>
      </c>
      <c r="N19" s="1">
        <v>0.88</v>
      </c>
      <c r="O19" s="1"/>
      <c r="R19" s="1"/>
      <c r="S19" s="1">
        <v>17</v>
      </c>
      <c r="T19" s="1">
        <v>19000</v>
      </c>
      <c r="AB19" s="1">
        <v>17</v>
      </c>
      <c r="AC19" s="1">
        <f t="shared" si="0"/>
        <v>13450</v>
      </c>
      <c r="AD19" s="1">
        <f t="shared" si="1"/>
        <v>0.88</v>
      </c>
      <c r="AE19" s="1">
        <f t="shared" si="2"/>
        <v>140000</v>
      </c>
      <c r="AF19" s="1">
        <f t="shared" si="3"/>
        <v>13449.12</v>
      </c>
      <c r="AG19" s="1">
        <f t="shared" si="4"/>
        <v>126550</v>
      </c>
      <c r="AH19" s="1">
        <f t="shared" si="5"/>
        <v>30983.646666666667</v>
      </c>
      <c r="AI19" s="1">
        <f t="shared" si="6"/>
        <v>49308.707542693606</v>
      </c>
      <c r="AL19" s="1"/>
      <c r="AW19" s="1"/>
      <c r="AX19" s="1"/>
      <c r="AY19" s="1"/>
      <c r="AZ19" s="1"/>
      <c r="BA19" s="1"/>
      <c r="BC19" s="1"/>
      <c r="BH19" s="7"/>
      <c r="BJ19" s="7"/>
      <c r="BM19" s="7"/>
      <c r="BN19" s="7"/>
    </row>
    <row r="20" spans="1:72" x14ac:dyDescent="0.3">
      <c r="A20" s="1">
        <v>18</v>
      </c>
      <c r="B20" s="1">
        <v>12000</v>
      </c>
      <c r="D20" s="1">
        <v>18</v>
      </c>
      <c r="E20" s="1">
        <v>30000</v>
      </c>
      <c r="F20" s="1"/>
      <c r="G20" s="1">
        <v>18</v>
      </c>
      <c r="H20" s="1">
        <v>2900</v>
      </c>
      <c r="I20" s="1"/>
      <c r="J20" s="1">
        <v>18</v>
      </c>
      <c r="K20" s="1">
        <v>1</v>
      </c>
      <c r="M20" s="1">
        <v>18</v>
      </c>
      <c r="N20" s="1">
        <v>26000</v>
      </c>
      <c r="P20" s="1">
        <v>18</v>
      </c>
      <c r="Q20" s="1">
        <v>35000</v>
      </c>
      <c r="AB20" s="1">
        <v>18</v>
      </c>
      <c r="AC20" s="1">
        <f t="shared" si="0"/>
        <v>19000</v>
      </c>
      <c r="AD20" s="1">
        <f t="shared" si="1"/>
        <v>1</v>
      </c>
      <c r="AE20" s="1">
        <f t="shared" si="2"/>
        <v>35000</v>
      </c>
      <c r="AF20" s="1">
        <f t="shared" si="3"/>
        <v>18999</v>
      </c>
      <c r="AG20" s="1">
        <f t="shared" si="4"/>
        <v>16000</v>
      </c>
      <c r="AH20" s="1">
        <f t="shared" si="5"/>
        <v>17650.166666666668</v>
      </c>
      <c r="AI20" s="1">
        <f t="shared" si="6"/>
        <v>13442.716124561864</v>
      </c>
      <c r="AL20" s="1"/>
      <c r="AW20" s="1"/>
      <c r="AX20" s="1"/>
      <c r="AY20" s="1"/>
      <c r="AZ20" s="1"/>
      <c r="BA20" s="1"/>
      <c r="BB20" s="1"/>
      <c r="BH20" s="7"/>
      <c r="BK20" s="7"/>
    </row>
    <row r="21" spans="1:72" x14ac:dyDescent="0.3">
      <c r="A21" s="1">
        <v>19</v>
      </c>
      <c r="B21" s="1">
        <v>2900</v>
      </c>
      <c r="D21" s="1">
        <v>19</v>
      </c>
      <c r="E21" s="1">
        <v>480</v>
      </c>
      <c r="F21" s="1"/>
      <c r="G21" s="1">
        <v>19</v>
      </c>
      <c r="H21" s="1">
        <v>6600</v>
      </c>
      <c r="I21" s="1"/>
      <c r="J21" s="1">
        <v>19</v>
      </c>
      <c r="K21" s="1">
        <v>1</v>
      </c>
      <c r="M21" s="1">
        <v>19</v>
      </c>
      <c r="N21" s="1">
        <v>320</v>
      </c>
      <c r="P21" s="1">
        <v>19</v>
      </c>
      <c r="Q21" s="1">
        <v>350000</v>
      </c>
      <c r="AB21" s="1">
        <v>19</v>
      </c>
      <c r="AC21" s="1">
        <f t="shared" si="0"/>
        <v>1690</v>
      </c>
      <c r="AD21" s="1">
        <f t="shared" si="1"/>
        <v>1</v>
      </c>
      <c r="AE21" s="1">
        <f t="shared" si="2"/>
        <v>350000</v>
      </c>
      <c r="AF21" s="1">
        <f t="shared" si="3"/>
        <v>1689</v>
      </c>
      <c r="AG21" s="1">
        <f t="shared" si="4"/>
        <v>348310</v>
      </c>
      <c r="AH21" s="1">
        <f t="shared" si="5"/>
        <v>60050.166666666664</v>
      </c>
      <c r="AI21" s="1">
        <f t="shared" si="6"/>
        <v>129689.48023441309</v>
      </c>
      <c r="AL21" s="1"/>
      <c r="AW21" s="1"/>
      <c r="AX21" s="1"/>
      <c r="AY21" s="1"/>
      <c r="AZ21" s="1"/>
      <c r="BA21" s="1"/>
      <c r="BB21" s="1"/>
      <c r="BH21" s="7"/>
      <c r="BK21" s="7"/>
    </row>
    <row r="22" spans="1:72" x14ac:dyDescent="0.3">
      <c r="A22" s="1">
        <v>20</v>
      </c>
      <c r="B22" s="1">
        <v>1100</v>
      </c>
      <c r="D22" s="1">
        <v>20</v>
      </c>
      <c r="E22" s="1">
        <v>1300</v>
      </c>
      <c r="F22" s="1"/>
      <c r="G22" s="1">
        <v>20</v>
      </c>
      <c r="H22" s="1">
        <v>1</v>
      </c>
      <c r="I22" s="1"/>
      <c r="J22" s="1"/>
      <c r="K22" s="1"/>
      <c r="AB22" s="1">
        <v>20</v>
      </c>
      <c r="AC22" s="1">
        <f t="shared" si="0"/>
        <v>1100</v>
      </c>
      <c r="AD22" s="1">
        <f t="shared" si="1"/>
        <v>1</v>
      </c>
      <c r="AE22" s="1">
        <f t="shared" si="2"/>
        <v>1300</v>
      </c>
      <c r="AF22" s="1">
        <f t="shared" si="3"/>
        <v>1099</v>
      </c>
      <c r="AG22" s="1">
        <f t="shared" si="4"/>
        <v>200</v>
      </c>
      <c r="AH22" s="1">
        <f t="shared" si="5"/>
        <v>800.33333333333337</v>
      </c>
      <c r="AI22" s="1">
        <f t="shared" si="6"/>
        <v>571.08104114526122</v>
      </c>
      <c r="AL22" s="1"/>
      <c r="AW22" s="1"/>
      <c r="AX22" s="1"/>
      <c r="AY22" s="1"/>
      <c r="AZ22" s="1"/>
    </row>
    <row r="23" spans="1:72" x14ac:dyDescent="0.3">
      <c r="A23" s="1">
        <v>21</v>
      </c>
      <c r="B23" s="1">
        <v>5200</v>
      </c>
      <c r="D23" s="1"/>
      <c r="E23" s="1"/>
      <c r="F23" s="1"/>
      <c r="G23" s="1">
        <v>21</v>
      </c>
      <c r="H23" s="1">
        <v>170</v>
      </c>
      <c r="I23" s="1"/>
      <c r="J23" s="1"/>
      <c r="K23" s="1"/>
      <c r="AB23" s="1">
        <v>21</v>
      </c>
      <c r="AC23" s="1">
        <f t="shared" si="0"/>
        <v>2685</v>
      </c>
      <c r="AD23" s="1">
        <f t="shared" si="1"/>
        <v>170</v>
      </c>
      <c r="AE23" s="1">
        <f t="shared" si="2"/>
        <v>5200</v>
      </c>
      <c r="AF23" s="1">
        <f t="shared" si="3"/>
        <v>2515</v>
      </c>
      <c r="AG23" s="1">
        <f t="shared" si="4"/>
        <v>2515</v>
      </c>
      <c r="AH23" s="1">
        <f t="shared" si="5"/>
        <v>2685</v>
      </c>
      <c r="AI23" s="1">
        <f t="shared" si="6"/>
        <v>2515</v>
      </c>
      <c r="AL23" s="1"/>
      <c r="AW23" s="1"/>
      <c r="AX23" s="1"/>
      <c r="AY23" s="1"/>
      <c r="AZ23" s="1"/>
    </row>
    <row r="24" spans="1:72" x14ac:dyDescent="0.3">
      <c r="A24" s="1">
        <v>22</v>
      </c>
      <c r="B24" s="1">
        <v>2100</v>
      </c>
      <c r="D24" s="1"/>
      <c r="E24" s="1"/>
      <c r="F24" s="1"/>
      <c r="G24" s="1">
        <v>22</v>
      </c>
      <c r="H24" s="1">
        <v>1600</v>
      </c>
      <c r="I24" s="1"/>
      <c r="J24" s="1"/>
      <c r="K24" s="1"/>
      <c r="AB24" s="1">
        <v>22</v>
      </c>
      <c r="AC24" s="1">
        <f t="shared" si="0"/>
        <v>1850</v>
      </c>
      <c r="AD24" s="1">
        <f t="shared" si="1"/>
        <v>1600</v>
      </c>
      <c r="AE24" s="1">
        <f t="shared" si="2"/>
        <v>2100</v>
      </c>
      <c r="AF24" s="1">
        <f t="shared" si="3"/>
        <v>250</v>
      </c>
      <c r="AG24" s="1">
        <f t="shared" si="4"/>
        <v>250</v>
      </c>
      <c r="AH24" s="1">
        <f t="shared" si="5"/>
        <v>1850</v>
      </c>
      <c r="AI24" s="1">
        <f t="shared" si="6"/>
        <v>250</v>
      </c>
      <c r="AL24" s="1"/>
      <c r="AW24" s="1"/>
      <c r="AX24" s="1"/>
      <c r="AY24" s="1"/>
      <c r="AZ24" s="1"/>
    </row>
    <row r="25" spans="1:72" x14ac:dyDescent="0.3">
      <c r="A25" s="1"/>
      <c r="B25" s="1"/>
      <c r="D25" s="1"/>
      <c r="E25" s="1"/>
      <c r="F25" s="1"/>
      <c r="G25" s="1"/>
      <c r="H25" s="1"/>
      <c r="I25" s="1"/>
      <c r="J25" s="1"/>
      <c r="K25" s="1"/>
      <c r="AW25" s="1"/>
      <c r="AX25" s="1"/>
      <c r="AY25" s="1"/>
      <c r="AZ25" s="1"/>
    </row>
    <row r="27" spans="1:72" x14ac:dyDescent="0.3">
      <c r="A27" s="8" t="s">
        <v>19</v>
      </c>
    </row>
    <row r="28" spans="1:72" x14ac:dyDescent="0.3">
      <c r="A28" s="2" t="s">
        <v>0</v>
      </c>
      <c r="B28" s="2"/>
      <c r="C28" s="2"/>
      <c r="D28" s="2" t="s">
        <v>3</v>
      </c>
      <c r="E28" s="2"/>
      <c r="F28" s="2"/>
      <c r="G28" s="2" t="s">
        <v>10</v>
      </c>
      <c r="H28" s="2"/>
      <c r="I28" s="2"/>
      <c r="J28" s="2" t="s">
        <v>4</v>
      </c>
      <c r="K28" s="2"/>
      <c r="L28" s="2"/>
      <c r="M28" s="2" t="s">
        <v>5</v>
      </c>
      <c r="N28" s="2"/>
      <c r="O28" s="2"/>
      <c r="P28" s="2" t="s">
        <v>6</v>
      </c>
      <c r="Q28" s="2"/>
      <c r="R28" s="2"/>
      <c r="S28" s="2" t="s">
        <v>7</v>
      </c>
      <c r="T28" s="2"/>
      <c r="U28" s="2"/>
      <c r="V28" s="2" t="s">
        <v>8</v>
      </c>
      <c r="W28" s="2"/>
      <c r="X28" s="2"/>
      <c r="Y28" s="2" t="s">
        <v>9</v>
      </c>
      <c r="AB28" s="2" t="s">
        <v>11</v>
      </c>
    </row>
    <row r="30" spans="1:72" x14ac:dyDescent="0.3">
      <c r="A30" s="2" t="s">
        <v>1</v>
      </c>
      <c r="B30" s="2" t="s">
        <v>2</v>
      </c>
      <c r="C30" s="2"/>
      <c r="D30" s="2" t="s">
        <v>1</v>
      </c>
      <c r="E30" s="2" t="s">
        <v>2</v>
      </c>
      <c r="F30" s="2"/>
      <c r="G30" s="2" t="s">
        <v>1</v>
      </c>
      <c r="H30" s="2" t="s">
        <v>2</v>
      </c>
      <c r="I30" s="2"/>
      <c r="J30" s="2" t="s">
        <v>1</v>
      </c>
      <c r="K30" s="2" t="s">
        <v>2</v>
      </c>
      <c r="L30" s="2"/>
      <c r="M30" s="2" t="s">
        <v>1</v>
      </c>
      <c r="N30" s="2" t="s">
        <v>2</v>
      </c>
      <c r="O30" s="2"/>
      <c r="P30" s="2" t="s">
        <v>1</v>
      </c>
      <c r="Q30" s="2" t="s">
        <v>2</v>
      </c>
      <c r="R30" s="2"/>
      <c r="S30" s="2" t="s">
        <v>1</v>
      </c>
      <c r="T30" s="2" t="s">
        <v>2</v>
      </c>
      <c r="U30" s="2"/>
      <c r="V30" s="2" t="s">
        <v>1</v>
      </c>
      <c r="W30" s="2" t="s">
        <v>2</v>
      </c>
      <c r="X30" s="2"/>
      <c r="Y30" s="2" t="s">
        <v>1</v>
      </c>
      <c r="Z30" s="2" t="s">
        <v>2</v>
      </c>
      <c r="AB30" s="2" t="s">
        <v>1</v>
      </c>
      <c r="AC30" s="2" t="s">
        <v>2</v>
      </c>
      <c r="AD30" s="2" t="s">
        <v>12</v>
      </c>
      <c r="AE30" s="2" t="s">
        <v>13</v>
      </c>
      <c r="AF30" s="2" t="s">
        <v>14</v>
      </c>
      <c r="AG30" s="2" t="s">
        <v>15</v>
      </c>
    </row>
    <row r="31" spans="1:72" x14ac:dyDescent="0.3">
      <c r="S31" s="1">
        <v>4</v>
      </c>
      <c r="T31" s="1">
        <v>14000000</v>
      </c>
      <c r="U31" s="1"/>
      <c r="X31" s="1"/>
      <c r="AB31" s="1">
        <v>2</v>
      </c>
      <c r="AC31" s="1">
        <f>MEDIAN(B31,E31,H31,K31,N31,Q31,T31,W31,Z31)</f>
        <v>14000000</v>
      </c>
      <c r="AD31" s="1">
        <f>MIN(B31,E31,H31,K31,N31,Q31,T31,W31,Z31)</f>
        <v>14000000</v>
      </c>
      <c r="AE31" s="1">
        <f>MAX(B31,E31,H31,K31,N31,Q31,T31,W31,Z31)</f>
        <v>14000000</v>
      </c>
      <c r="AF31" s="1">
        <f>AC31-AD31</f>
        <v>0</v>
      </c>
      <c r="AG31" s="1">
        <f>AE31-AC31</f>
        <v>0</v>
      </c>
    </row>
    <row r="32" spans="1:72" x14ac:dyDescent="0.3">
      <c r="F32" s="1"/>
      <c r="I32" s="1"/>
      <c r="O32" s="1"/>
      <c r="R32" s="1"/>
      <c r="U32" s="1"/>
      <c r="X32" s="1"/>
      <c r="AB32" s="1">
        <v>3</v>
      </c>
      <c r="AC32" s="1"/>
      <c r="AD32" s="1"/>
      <c r="AE32" s="1"/>
      <c r="AF32" s="1"/>
      <c r="AG32" s="1"/>
    </row>
    <row r="33" spans="1:33" x14ac:dyDescent="0.3">
      <c r="A33" s="1">
        <v>4</v>
      </c>
      <c r="B33" s="1">
        <v>1300000</v>
      </c>
      <c r="F33" s="1"/>
      <c r="G33" s="1">
        <v>3</v>
      </c>
      <c r="H33" s="1">
        <v>2700000</v>
      </c>
      <c r="I33" s="1"/>
      <c r="O33" s="1"/>
      <c r="R33" s="1"/>
      <c r="S33" s="1">
        <v>6</v>
      </c>
      <c r="T33" s="1">
        <v>3900000</v>
      </c>
      <c r="U33" s="1"/>
      <c r="X33" s="1"/>
      <c r="AB33" s="1">
        <v>4</v>
      </c>
      <c r="AC33" s="1">
        <f>MEDIAN(B33,E33,H33,K33,N33,Q33,T33,W33,Z33)</f>
        <v>2700000</v>
      </c>
      <c r="AD33" s="1">
        <f t="shared" ref="AD33:AD52" si="7">MIN(B33,E33,H33,K33,N33,Q33,T33,W33,Z33)</f>
        <v>1300000</v>
      </c>
      <c r="AE33" s="1">
        <f t="shared" ref="AE33:AE52" si="8">MAX(B33,E33,H33,K33,N33,Q33,T33,W33,Z33)</f>
        <v>3900000</v>
      </c>
      <c r="AF33" s="1">
        <f>AC33-AD33</f>
        <v>1400000</v>
      </c>
      <c r="AG33" s="1">
        <f>AE33-AC33</f>
        <v>1200000</v>
      </c>
    </row>
    <row r="34" spans="1:33" x14ac:dyDescent="0.3">
      <c r="A34" s="1">
        <v>5</v>
      </c>
      <c r="B34" s="1">
        <v>280000000</v>
      </c>
      <c r="D34" s="1">
        <v>3</v>
      </c>
      <c r="E34" s="1">
        <v>10000</v>
      </c>
      <c r="F34" s="1"/>
      <c r="G34" s="1">
        <v>4</v>
      </c>
      <c r="H34" s="1">
        <v>790000</v>
      </c>
      <c r="I34" s="1"/>
      <c r="M34" s="1">
        <v>4</v>
      </c>
      <c r="N34" s="1">
        <v>440000</v>
      </c>
      <c r="O34" s="1"/>
      <c r="R34" s="1"/>
      <c r="S34" s="1">
        <v>7</v>
      </c>
      <c r="T34" s="1">
        <v>610000</v>
      </c>
      <c r="U34" s="1"/>
      <c r="X34" s="1"/>
      <c r="AB34" s="1">
        <v>5</v>
      </c>
      <c r="AC34" s="1">
        <f>MEDIAN(B34,E34,H34,K34,N34,Q34,T34,W34,Z34)</f>
        <v>610000</v>
      </c>
      <c r="AD34" s="1">
        <f t="shared" si="7"/>
        <v>10000</v>
      </c>
      <c r="AE34" s="1">
        <f t="shared" si="8"/>
        <v>280000000</v>
      </c>
      <c r="AF34" s="1">
        <f t="shared" ref="AF34:AF52" si="9">AC34-AD34</f>
        <v>600000</v>
      </c>
      <c r="AG34" s="1">
        <f t="shared" ref="AG34:AG52" si="10">AE34-AC34</f>
        <v>279390000</v>
      </c>
    </row>
    <row r="35" spans="1:33" x14ac:dyDescent="0.3">
      <c r="A35" s="1">
        <v>6</v>
      </c>
      <c r="B35" s="1">
        <v>430000000</v>
      </c>
      <c r="D35" s="1">
        <v>4</v>
      </c>
      <c r="E35" s="1">
        <v>210000000</v>
      </c>
      <c r="F35" s="1"/>
      <c r="G35" s="1">
        <v>5</v>
      </c>
      <c r="H35" s="1">
        <v>4200</v>
      </c>
      <c r="I35" s="1"/>
      <c r="O35" s="1"/>
      <c r="R35" s="1"/>
      <c r="S35" s="1">
        <v>8</v>
      </c>
      <c r="T35" s="1">
        <v>910000</v>
      </c>
      <c r="U35" s="1"/>
      <c r="X35" s="1"/>
      <c r="AB35" s="1">
        <v>6</v>
      </c>
      <c r="AC35" s="1">
        <f t="shared" ref="AC35:AC52" si="11">MEDIAN(B35,E35,H35,K35,N35,Q35,T35,W35,Z35)</f>
        <v>105455000</v>
      </c>
      <c r="AD35" s="1">
        <f t="shared" si="7"/>
        <v>4200</v>
      </c>
      <c r="AE35" s="1">
        <f t="shared" si="8"/>
        <v>430000000</v>
      </c>
      <c r="AF35" s="1">
        <f t="shared" si="9"/>
        <v>105450800</v>
      </c>
      <c r="AG35" s="1">
        <f t="shared" si="10"/>
        <v>324545000</v>
      </c>
    </row>
    <row r="36" spans="1:33" x14ac:dyDescent="0.3">
      <c r="A36" s="1">
        <v>7</v>
      </c>
      <c r="B36" s="1">
        <v>62000000</v>
      </c>
      <c r="D36" s="1">
        <v>5</v>
      </c>
      <c r="E36" s="1">
        <v>13000000</v>
      </c>
      <c r="F36" s="1"/>
      <c r="G36" s="1">
        <v>6</v>
      </c>
      <c r="H36" s="1">
        <v>84000</v>
      </c>
      <c r="I36" s="1"/>
      <c r="M36" s="1">
        <v>6</v>
      </c>
      <c r="N36" s="1">
        <v>6600</v>
      </c>
      <c r="O36" s="1"/>
      <c r="R36" s="1"/>
      <c r="U36" s="1"/>
      <c r="V36" s="1">
        <v>2</v>
      </c>
      <c r="W36" s="1">
        <v>2800000</v>
      </c>
      <c r="X36" s="1"/>
      <c r="AB36" s="1">
        <v>7</v>
      </c>
      <c r="AC36" s="1">
        <f t="shared" si="11"/>
        <v>2800000</v>
      </c>
      <c r="AD36" s="1">
        <f t="shared" si="7"/>
        <v>6600</v>
      </c>
      <c r="AE36" s="1">
        <f t="shared" si="8"/>
        <v>62000000</v>
      </c>
      <c r="AF36" s="1">
        <f t="shared" si="9"/>
        <v>2793400</v>
      </c>
      <c r="AG36" s="1">
        <f t="shared" si="10"/>
        <v>59200000</v>
      </c>
    </row>
    <row r="37" spans="1:33" x14ac:dyDescent="0.3">
      <c r="A37" s="1">
        <v>8</v>
      </c>
      <c r="B37" s="1">
        <v>13000000</v>
      </c>
      <c r="D37" s="1">
        <v>6</v>
      </c>
      <c r="E37" s="1">
        <v>25000000</v>
      </c>
      <c r="F37" s="1"/>
      <c r="G37" s="1">
        <v>7</v>
      </c>
      <c r="H37" s="1">
        <v>140000</v>
      </c>
      <c r="I37" s="1"/>
      <c r="J37" s="1">
        <v>4</v>
      </c>
      <c r="K37" s="1">
        <v>9600000</v>
      </c>
      <c r="M37" s="1">
        <v>7</v>
      </c>
      <c r="N37" s="1">
        <v>22000000</v>
      </c>
      <c r="O37" s="1"/>
      <c r="R37" s="1"/>
      <c r="S37" s="1">
        <v>10</v>
      </c>
      <c r="T37" s="1">
        <v>40000000</v>
      </c>
      <c r="U37" s="1"/>
      <c r="V37" s="1">
        <v>3</v>
      </c>
      <c r="W37" s="1">
        <v>17000</v>
      </c>
      <c r="X37" s="1"/>
      <c r="AB37" s="1">
        <v>8</v>
      </c>
      <c r="AC37" s="1">
        <f t="shared" si="11"/>
        <v>13000000</v>
      </c>
      <c r="AD37" s="1">
        <f t="shared" si="7"/>
        <v>17000</v>
      </c>
      <c r="AE37" s="1">
        <f t="shared" si="8"/>
        <v>40000000</v>
      </c>
      <c r="AF37" s="1">
        <f t="shared" si="9"/>
        <v>12983000</v>
      </c>
      <c r="AG37" s="1">
        <f t="shared" si="10"/>
        <v>27000000</v>
      </c>
    </row>
    <row r="38" spans="1:33" x14ac:dyDescent="0.3">
      <c r="A38" s="1">
        <v>9</v>
      </c>
      <c r="B38" s="1">
        <v>140000</v>
      </c>
      <c r="D38" s="1">
        <v>7</v>
      </c>
      <c r="E38" s="1">
        <v>6600000</v>
      </c>
      <c r="F38" s="1"/>
      <c r="G38" s="1">
        <v>8</v>
      </c>
      <c r="H38" s="1">
        <v>80000</v>
      </c>
      <c r="I38" s="1"/>
      <c r="M38" s="1">
        <v>8</v>
      </c>
      <c r="N38" s="1">
        <v>8100000</v>
      </c>
      <c r="O38" s="1"/>
      <c r="R38" s="1"/>
      <c r="S38" s="1">
        <v>11</v>
      </c>
      <c r="T38" s="1">
        <v>200000000</v>
      </c>
      <c r="U38" s="1"/>
      <c r="V38" s="1">
        <v>4</v>
      </c>
      <c r="W38" s="1">
        <v>54000</v>
      </c>
      <c r="X38" s="1"/>
      <c r="AB38" s="1">
        <v>9</v>
      </c>
      <c r="AC38" s="1">
        <f t="shared" si="11"/>
        <v>3370000</v>
      </c>
      <c r="AD38" s="1">
        <f t="shared" si="7"/>
        <v>54000</v>
      </c>
      <c r="AE38" s="1">
        <f t="shared" si="8"/>
        <v>200000000</v>
      </c>
      <c r="AF38" s="1">
        <f t="shared" si="9"/>
        <v>3316000</v>
      </c>
      <c r="AG38" s="1">
        <f t="shared" si="10"/>
        <v>196630000</v>
      </c>
    </row>
    <row r="39" spans="1:33" x14ac:dyDescent="0.3">
      <c r="A39" s="3">
        <v>10</v>
      </c>
      <c r="B39" s="1">
        <v>460000</v>
      </c>
      <c r="D39" s="3">
        <v>8</v>
      </c>
      <c r="E39" s="1">
        <v>320000</v>
      </c>
      <c r="F39" s="1"/>
      <c r="G39" s="3">
        <v>9</v>
      </c>
      <c r="H39" s="1">
        <v>110000</v>
      </c>
      <c r="I39" s="1"/>
      <c r="J39" s="3">
        <v>6</v>
      </c>
      <c r="K39" s="1">
        <v>600000</v>
      </c>
      <c r="M39" s="3">
        <v>9</v>
      </c>
      <c r="N39" s="1">
        <v>1700000</v>
      </c>
      <c r="O39" s="1"/>
      <c r="P39" s="3">
        <v>6</v>
      </c>
      <c r="Q39" s="1">
        <v>85000000</v>
      </c>
      <c r="R39" s="1"/>
      <c r="S39" s="3">
        <v>12</v>
      </c>
      <c r="T39" s="1">
        <v>32000</v>
      </c>
      <c r="U39" s="1"/>
      <c r="V39" s="3">
        <v>5</v>
      </c>
      <c r="W39" s="1">
        <v>11000</v>
      </c>
      <c r="X39" s="1"/>
      <c r="Y39" s="3"/>
      <c r="Z39" s="1"/>
      <c r="AB39" s="1">
        <v>10</v>
      </c>
      <c r="AC39" s="1">
        <f t="shared" si="11"/>
        <v>390000</v>
      </c>
      <c r="AD39" s="1">
        <f t="shared" si="7"/>
        <v>11000</v>
      </c>
      <c r="AE39" s="1">
        <f t="shared" si="8"/>
        <v>85000000</v>
      </c>
      <c r="AF39" s="1">
        <f t="shared" si="9"/>
        <v>379000</v>
      </c>
      <c r="AG39" s="1">
        <f t="shared" si="10"/>
        <v>84610000</v>
      </c>
    </row>
    <row r="40" spans="1:33" x14ac:dyDescent="0.3">
      <c r="A40" s="1">
        <v>11</v>
      </c>
      <c r="B40" s="1">
        <v>24000</v>
      </c>
      <c r="D40" s="1">
        <v>9</v>
      </c>
      <c r="E40" s="1">
        <v>3200000</v>
      </c>
      <c r="F40" s="1"/>
      <c r="G40" s="1">
        <v>10</v>
      </c>
      <c r="H40" s="1">
        <v>23000</v>
      </c>
      <c r="I40" s="1"/>
      <c r="J40" s="1">
        <v>7</v>
      </c>
      <c r="K40" s="1">
        <v>2800000</v>
      </c>
      <c r="M40" s="1">
        <v>10</v>
      </c>
      <c r="N40" s="1">
        <v>8000000</v>
      </c>
      <c r="O40" s="1"/>
      <c r="P40" s="1">
        <v>7</v>
      </c>
      <c r="Q40" s="1">
        <v>32000000</v>
      </c>
      <c r="R40" s="1"/>
      <c r="S40" s="1">
        <v>13</v>
      </c>
      <c r="T40" s="1">
        <v>1100000</v>
      </c>
      <c r="U40" s="1"/>
      <c r="V40" s="1">
        <v>6</v>
      </c>
      <c r="W40" s="1">
        <v>1500</v>
      </c>
      <c r="X40" s="1"/>
      <c r="Y40" s="1">
        <v>8</v>
      </c>
      <c r="Z40" s="1">
        <v>100000</v>
      </c>
      <c r="AB40" s="1">
        <v>11</v>
      </c>
      <c r="AC40" s="1">
        <f t="shared" si="11"/>
        <v>1100000</v>
      </c>
      <c r="AD40" s="1">
        <f t="shared" si="7"/>
        <v>1500</v>
      </c>
      <c r="AE40" s="1">
        <f t="shared" si="8"/>
        <v>32000000</v>
      </c>
      <c r="AF40" s="1">
        <f t="shared" si="9"/>
        <v>1098500</v>
      </c>
      <c r="AG40" s="1">
        <f t="shared" si="10"/>
        <v>30900000</v>
      </c>
    </row>
    <row r="41" spans="1:33" x14ac:dyDescent="0.3">
      <c r="A41" s="1">
        <v>12</v>
      </c>
      <c r="B41" s="1">
        <v>14000</v>
      </c>
      <c r="D41" s="1">
        <v>10</v>
      </c>
      <c r="E41" s="1">
        <v>170000</v>
      </c>
      <c r="F41" s="1"/>
      <c r="G41" s="1">
        <v>11</v>
      </c>
      <c r="H41" s="1">
        <v>37000</v>
      </c>
      <c r="I41" s="1"/>
      <c r="J41" s="1">
        <v>8</v>
      </c>
      <c r="K41" s="1">
        <v>41000</v>
      </c>
      <c r="M41" s="1">
        <v>11</v>
      </c>
      <c r="N41" s="1">
        <v>16000000</v>
      </c>
      <c r="O41" s="1"/>
      <c r="P41" s="1">
        <v>8</v>
      </c>
      <c r="Q41" s="1">
        <v>10000000</v>
      </c>
      <c r="R41" s="1"/>
      <c r="S41" s="1">
        <v>14</v>
      </c>
      <c r="T41" s="1">
        <v>57000</v>
      </c>
      <c r="U41" s="1"/>
      <c r="V41" s="1">
        <v>7</v>
      </c>
      <c r="W41" s="1">
        <v>440</v>
      </c>
      <c r="X41" s="1"/>
      <c r="Y41" s="1">
        <v>9</v>
      </c>
      <c r="Z41" s="1">
        <v>59000</v>
      </c>
      <c r="AB41" s="1">
        <v>12</v>
      </c>
      <c r="AC41" s="1">
        <f t="shared" si="11"/>
        <v>57000</v>
      </c>
      <c r="AD41" s="1">
        <f t="shared" si="7"/>
        <v>440</v>
      </c>
      <c r="AE41" s="1">
        <f t="shared" si="8"/>
        <v>16000000</v>
      </c>
      <c r="AF41" s="1">
        <f t="shared" si="9"/>
        <v>56560</v>
      </c>
      <c r="AG41" s="1">
        <f t="shared" si="10"/>
        <v>15943000</v>
      </c>
    </row>
    <row r="42" spans="1:33" x14ac:dyDescent="0.3">
      <c r="A42" s="1">
        <v>13</v>
      </c>
      <c r="B42" s="1">
        <v>1400</v>
      </c>
      <c r="D42" s="1">
        <v>11</v>
      </c>
      <c r="E42" s="1">
        <v>1900</v>
      </c>
      <c r="F42" s="1"/>
      <c r="I42" s="1"/>
      <c r="J42" s="1">
        <v>9</v>
      </c>
      <c r="K42" s="1">
        <v>150000</v>
      </c>
      <c r="M42" s="1">
        <v>12</v>
      </c>
      <c r="N42" s="1">
        <v>140000</v>
      </c>
      <c r="O42" s="1"/>
      <c r="P42" s="1">
        <v>9</v>
      </c>
      <c r="Q42" s="1">
        <v>250000</v>
      </c>
      <c r="R42" s="1"/>
      <c r="S42" s="1">
        <v>15</v>
      </c>
      <c r="T42" s="1">
        <v>1</v>
      </c>
      <c r="U42" s="1"/>
      <c r="V42" s="1">
        <v>8</v>
      </c>
      <c r="W42" s="1">
        <v>640</v>
      </c>
      <c r="X42" s="1"/>
      <c r="Y42" s="1">
        <v>10</v>
      </c>
      <c r="Z42" s="1">
        <v>0.91</v>
      </c>
      <c r="AB42" s="1">
        <v>13</v>
      </c>
      <c r="AC42" s="1">
        <f t="shared" si="11"/>
        <v>1650</v>
      </c>
      <c r="AD42" s="1">
        <f t="shared" si="7"/>
        <v>0.91</v>
      </c>
      <c r="AE42" s="1">
        <f t="shared" si="8"/>
        <v>250000</v>
      </c>
      <c r="AF42" s="1">
        <f t="shared" si="9"/>
        <v>1649.09</v>
      </c>
      <c r="AG42" s="1">
        <f t="shared" si="10"/>
        <v>248350</v>
      </c>
    </row>
    <row r="43" spans="1:33" x14ac:dyDescent="0.3">
      <c r="A43" s="1">
        <v>14</v>
      </c>
      <c r="B43" s="1">
        <v>1800</v>
      </c>
      <c r="D43" s="1">
        <v>12</v>
      </c>
      <c r="E43" s="1">
        <v>4400</v>
      </c>
      <c r="F43" s="1"/>
      <c r="G43" s="1">
        <v>13</v>
      </c>
      <c r="H43" s="1">
        <v>11000</v>
      </c>
      <c r="I43" s="1"/>
      <c r="J43" s="1">
        <v>10</v>
      </c>
      <c r="K43" s="1">
        <v>23000</v>
      </c>
      <c r="M43" s="1">
        <v>13</v>
      </c>
      <c r="N43" s="1">
        <v>150000</v>
      </c>
      <c r="O43" s="1"/>
      <c r="P43" s="1">
        <v>10</v>
      </c>
      <c r="Q43" s="1">
        <v>930000</v>
      </c>
      <c r="R43" s="1"/>
      <c r="U43" s="1"/>
      <c r="V43" s="1">
        <v>9</v>
      </c>
      <c r="W43" s="1">
        <v>0.92</v>
      </c>
      <c r="X43" s="1"/>
      <c r="Y43" s="1">
        <v>11</v>
      </c>
      <c r="Z43" s="1">
        <v>430</v>
      </c>
      <c r="AB43" s="1">
        <v>14</v>
      </c>
      <c r="AC43" s="1">
        <f t="shared" si="11"/>
        <v>7700</v>
      </c>
      <c r="AD43" s="1">
        <f t="shared" si="7"/>
        <v>0.92</v>
      </c>
      <c r="AE43" s="1">
        <f t="shared" si="8"/>
        <v>930000</v>
      </c>
      <c r="AF43" s="1">
        <f t="shared" si="9"/>
        <v>7699.08</v>
      </c>
      <c r="AG43" s="1">
        <f t="shared" si="10"/>
        <v>922300</v>
      </c>
    </row>
    <row r="44" spans="1:33" x14ac:dyDescent="0.3">
      <c r="A44" s="1">
        <v>15</v>
      </c>
      <c r="B44" s="1">
        <v>3000</v>
      </c>
      <c r="D44" s="1">
        <v>13</v>
      </c>
      <c r="E44" s="1">
        <v>76000</v>
      </c>
      <c r="F44" s="1"/>
      <c r="G44" s="1">
        <v>14</v>
      </c>
      <c r="H44" s="1">
        <v>1600</v>
      </c>
      <c r="I44" s="1"/>
      <c r="J44" s="1">
        <v>11</v>
      </c>
      <c r="K44" s="1">
        <v>84</v>
      </c>
      <c r="M44" s="1">
        <v>14</v>
      </c>
      <c r="N44" s="1">
        <v>7200</v>
      </c>
      <c r="O44" s="1"/>
      <c r="P44" s="1">
        <v>11</v>
      </c>
      <c r="Q44" s="1">
        <v>640000</v>
      </c>
      <c r="R44" s="1"/>
      <c r="S44" s="1">
        <v>17</v>
      </c>
      <c r="T44" s="1">
        <v>19000</v>
      </c>
      <c r="U44" s="1"/>
      <c r="V44" s="1">
        <v>10</v>
      </c>
      <c r="W44" s="1">
        <v>0.84</v>
      </c>
      <c r="X44" s="1"/>
      <c r="Y44" s="1">
        <v>12</v>
      </c>
      <c r="Z44" s="1">
        <v>1.1000000000000001</v>
      </c>
      <c r="AB44" s="1">
        <v>15</v>
      </c>
      <c r="AC44" s="1">
        <f t="shared" si="11"/>
        <v>3000</v>
      </c>
      <c r="AD44" s="1">
        <f t="shared" si="7"/>
        <v>0.84</v>
      </c>
      <c r="AE44" s="1">
        <f t="shared" si="8"/>
        <v>640000</v>
      </c>
      <c r="AF44" s="1">
        <f t="shared" si="9"/>
        <v>2999.16</v>
      </c>
      <c r="AG44" s="1">
        <f t="shared" si="10"/>
        <v>637000</v>
      </c>
    </row>
    <row r="45" spans="1:33" x14ac:dyDescent="0.3">
      <c r="A45" s="1">
        <v>16</v>
      </c>
      <c r="B45" s="1">
        <v>5600</v>
      </c>
      <c r="D45" s="1">
        <v>14</v>
      </c>
      <c r="E45" s="1">
        <v>41000</v>
      </c>
      <c r="F45" s="1"/>
      <c r="G45" s="1">
        <v>15</v>
      </c>
      <c r="H45" s="1">
        <v>11000</v>
      </c>
      <c r="I45" s="1"/>
      <c r="J45" s="1">
        <v>12</v>
      </c>
      <c r="K45" s="1">
        <v>1</v>
      </c>
      <c r="M45" s="1">
        <v>15</v>
      </c>
      <c r="N45" s="1">
        <v>22000</v>
      </c>
      <c r="O45" s="1"/>
      <c r="R45" s="1"/>
      <c r="U45" s="1"/>
      <c r="V45" s="1">
        <v>11</v>
      </c>
      <c r="W45" s="1">
        <v>1</v>
      </c>
      <c r="X45" s="1"/>
      <c r="Y45" s="1"/>
      <c r="Z45" s="1"/>
      <c r="AB45" s="1">
        <v>16</v>
      </c>
      <c r="AC45" s="1">
        <f t="shared" si="11"/>
        <v>8300</v>
      </c>
      <c r="AD45" s="1">
        <f t="shared" si="7"/>
        <v>1</v>
      </c>
      <c r="AE45" s="1">
        <f t="shared" si="8"/>
        <v>41000</v>
      </c>
      <c r="AF45" s="1">
        <f t="shared" si="9"/>
        <v>8299</v>
      </c>
      <c r="AG45" s="1">
        <f t="shared" si="10"/>
        <v>32700</v>
      </c>
    </row>
    <row r="46" spans="1:33" x14ac:dyDescent="0.3">
      <c r="A46" s="1">
        <v>17</v>
      </c>
      <c r="B46" s="1">
        <v>140000</v>
      </c>
      <c r="D46" s="1">
        <v>15</v>
      </c>
      <c r="E46" s="1">
        <v>84000</v>
      </c>
      <c r="F46" s="1"/>
      <c r="G46" s="1">
        <v>16</v>
      </c>
      <c r="H46" s="1">
        <v>14000</v>
      </c>
      <c r="I46" s="1"/>
      <c r="J46" s="1">
        <v>13</v>
      </c>
      <c r="K46" s="1">
        <v>1100</v>
      </c>
      <c r="M46" s="1">
        <v>16</v>
      </c>
      <c r="N46" s="1">
        <v>1200</v>
      </c>
      <c r="O46" s="1"/>
      <c r="P46" s="1">
        <v>13</v>
      </c>
      <c r="Q46" s="1">
        <v>310</v>
      </c>
      <c r="R46" s="1"/>
      <c r="AB46" s="1">
        <v>17</v>
      </c>
      <c r="AC46" s="1">
        <f t="shared" si="11"/>
        <v>7600</v>
      </c>
      <c r="AD46" s="1">
        <f t="shared" si="7"/>
        <v>310</v>
      </c>
      <c r="AE46" s="1">
        <f t="shared" si="8"/>
        <v>140000</v>
      </c>
      <c r="AF46" s="1">
        <f t="shared" si="9"/>
        <v>7290</v>
      </c>
      <c r="AG46" s="1">
        <f t="shared" si="10"/>
        <v>132400</v>
      </c>
    </row>
    <row r="47" spans="1:33" x14ac:dyDescent="0.3">
      <c r="A47" s="1">
        <v>18</v>
      </c>
      <c r="B47" s="1">
        <v>12000</v>
      </c>
      <c r="D47" s="1">
        <v>16</v>
      </c>
      <c r="E47" s="1">
        <v>3300</v>
      </c>
      <c r="F47" s="1"/>
      <c r="G47" s="1">
        <v>17</v>
      </c>
      <c r="H47" s="1">
        <v>17000</v>
      </c>
      <c r="I47" s="1"/>
      <c r="J47" s="1">
        <v>14</v>
      </c>
      <c r="K47" s="1">
        <v>1</v>
      </c>
      <c r="M47" s="1">
        <v>17</v>
      </c>
      <c r="N47" s="1">
        <v>0.88</v>
      </c>
      <c r="P47" s="1">
        <v>14</v>
      </c>
      <c r="Q47" s="1">
        <v>3000</v>
      </c>
      <c r="AB47" s="1">
        <v>18</v>
      </c>
      <c r="AC47" s="1">
        <f t="shared" si="11"/>
        <v>3150</v>
      </c>
      <c r="AD47" s="1">
        <f t="shared" si="7"/>
        <v>0.88</v>
      </c>
      <c r="AE47" s="1">
        <f t="shared" si="8"/>
        <v>17000</v>
      </c>
      <c r="AF47" s="1">
        <f t="shared" si="9"/>
        <v>3149.12</v>
      </c>
      <c r="AG47" s="1">
        <f t="shared" si="10"/>
        <v>13850</v>
      </c>
    </row>
    <row r="48" spans="1:33" x14ac:dyDescent="0.3">
      <c r="A48" s="1">
        <v>19</v>
      </c>
      <c r="B48" s="1">
        <v>2900</v>
      </c>
      <c r="D48" s="1">
        <v>17</v>
      </c>
      <c r="E48" s="1">
        <v>9900</v>
      </c>
      <c r="F48" s="1"/>
      <c r="G48" s="1">
        <v>18</v>
      </c>
      <c r="H48" s="1">
        <v>2900</v>
      </c>
      <c r="I48" s="1"/>
      <c r="J48" s="1">
        <v>15</v>
      </c>
      <c r="K48" s="1">
        <v>1</v>
      </c>
      <c r="M48" s="1">
        <v>18</v>
      </c>
      <c r="N48" s="1">
        <v>26000</v>
      </c>
      <c r="AB48" s="1">
        <v>19</v>
      </c>
      <c r="AC48" s="1">
        <f t="shared" si="11"/>
        <v>2900</v>
      </c>
      <c r="AD48" s="1">
        <f t="shared" si="7"/>
        <v>1</v>
      </c>
      <c r="AE48" s="1">
        <f t="shared" si="8"/>
        <v>26000</v>
      </c>
      <c r="AF48" s="1">
        <f t="shared" si="9"/>
        <v>2899</v>
      </c>
      <c r="AG48" s="1">
        <f t="shared" si="10"/>
        <v>23100</v>
      </c>
    </row>
    <row r="49" spans="1:33" x14ac:dyDescent="0.3">
      <c r="A49" s="1">
        <v>20</v>
      </c>
      <c r="B49" s="1">
        <v>1100</v>
      </c>
      <c r="D49" s="1">
        <v>18</v>
      </c>
      <c r="E49" s="1">
        <v>30000</v>
      </c>
      <c r="F49" s="1"/>
      <c r="G49" s="1">
        <v>19</v>
      </c>
      <c r="H49" s="1">
        <v>6600</v>
      </c>
      <c r="I49" s="1"/>
      <c r="J49" s="1">
        <v>16</v>
      </c>
      <c r="K49" s="1">
        <v>1</v>
      </c>
      <c r="M49" s="1">
        <v>19</v>
      </c>
      <c r="N49" s="1">
        <v>320</v>
      </c>
      <c r="P49" s="1">
        <v>16</v>
      </c>
      <c r="Q49" s="1">
        <v>2900</v>
      </c>
      <c r="AB49" s="1">
        <v>20</v>
      </c>
      <c r="AC49" s="1">
        <f t="shared" si="11"/>
        <v>2000</v>
      </c>
      <c r="AD49" s="1">
        <f t="shared" si="7"/>
        <v>1</v>
      </c>
      <c r="AE49" s="1">
        <f t="shared" si="8"/>
        <v>30000</v>
      </c>
      <c r="AF49" s="1">
        <f t="shared" si="9"/>
        <v>1999</v>
      </c>
      <c r="AG49" s="1">
        <f t="shared" si="10"/>
        <v>28000</v>
      </c>
    </row>
    <row r="50" spans="1:33" x14ac:dyDescent="0.3">
      <c r="A50" s="1">
        <v>21</v>
      </c>
      <c r="B50" s="1">
        <v>5200</v>
      </c>
      <c r="D50" s="1">
        <v>19</v>
      </c>
      <c r="E50" s="1">
        <v>480</v>
      </c>
      <c r="F50" s="1"/>
      <c r="G50" s="1">
        <v>20</v>
      </c>
      <c r="H50" s="1">
        <v>1</v>
      </c>
      <c r="I50" s="1"/>
      <c r="J50" s="1">
        <v>17</v>
      </c>
      <c r="K50" s="1">
        <v>1</v>
      </c>
      <c r="AB50" s="1">
        <v>21</v>
      </c>
      <c r="AC50" s="1">
        <f t="shared" si="11"/>
        <v>240.5</v>
      </c>
      <c r="AD50" s="1">
        <f t="shared" si="7"/>
        <v>1</v>
      </c>
      <c r="AE50" s="1">
        <f t="shared" si="8"/>
        <v>5200</v>
      </c>
      <c r="AF50" s="1">
        <f t="shared" si="9"/>
        <v>239.5</v>
      </c>
      <c r="AG50" s="1">
        <f t="shared" si="10"/>
        <v>4959.5</v>
      </c>
    </row>
    <row r="51" spans="1:33" x14ac:dyDescent="0.3">
      <c r="A51" s="1">
        <v>22</v>
      </c>
      <c r="B51" s="1">
        <v>2100</v>
      </c>
      <c r="D51" s="1">
        <v>20</v>
      </c>
      <c r="E51" s="1">
        <v>1300</v>
      </c>
      <c r="F51" s="1"/>
      <c r="G51" s="1">
        <v>21</v>
      </c>
      <c r="H51" s="1">
        <v>170</v>
      </c>
      <c r="I51" s="1"/>
      <c r="J51" s="1">
        <v>18</v>
      </c>
      <c r="K51" s="1">
        <v>1</v>
      </c>
      <c r="P51" s="1">
        <v>18</v>
      </c>
      <c r="Q51" s="1">
        <v>35000</v>
      </c>
      <c r="AB51" s="1">
        <v>22</v>
      </c>
      <c r="AC51" s="1">
        <f t="shared" si="11"/>
        <v>1300</v>
      </c>
      <c r="AD51" s="1">
        <f t="shared" si="7"/>
        <v>1</v>
      </c>
      <c r="AE51" s="1">
        <f t="shared" si="8"/>
        <v>35000</v>
      </c>
      <c r="AF51" s="1">
        <f t="shared" si="9"/>
        <v>1299</v>
      </c>
      <c r="AG51" s="1">
        <f t="shared" si="10"/>
        <v>33700</v>
      </c>
    </row>
    <row r="52" spans="1:33" x14ac:dyDescent="0.3">
      <c r="G52" s="1">
        <v>22</v>
      </c>
      <c r="H52" s="1">
        <v>1600</v>
      </c>
      <c r="J52" s="1">
        <v>19</v>
      </c>
      <c r="K52" s="1">
        <v>1</v>
      </c>
      <c r="P52" s="1">
        <v>19</v>
      </c>
      <c r="Q52" s="1">
        <v>350000</v>
      </c>
      <c r="AB52" s="1">
        <v>23</v>
      </c>
      <c r="AC52" s="1">
        <f t="shared" si="11"/>
        <v>1600</v>
      </c>
      <c r="AD52" s="1">
        <f t="shared" si="7"/>
        <v>1</v>
      </c>
      <c r="AE52" s="1">
        <f t="shared" si="8"/>
        <v>350000</v>
      </c>
      <c r="AF52" s="1">
        <f t="shared" si="9"/>
        <v>1599</v>
      </c>
      <c r="AG52" s="1">
        <f t="shared" si="10"/>
        <v>348400</v>
      </c>
    </row>
    <row r="57" spans="1:33" x14ac:dyDescent="0.3">
      <c r="A57" s="2" t="s">
        <v>43</v>
      </c>
    </row>
    <row r="59" spans="1:33" x14ac:dyDescent="0.3">
      <c r="A59" s="2" t="s">
        <v>1</v>
      </c>
      <c r="B59" s="2" t="s">
        <v>44</v>
      </c>
      <c r="C59" s="2" t="s">
        <v>16</v>
      </c>
    </row>
    <row r="61" spans="1:33" x14ac:dyDescent="0.3">
      <c r="A61">
        <v>10</v>
      </c>
      <c r="B61">
        <v>0.28000000000000003</v>
      </c>
    </row>
    <row r="62" spans="1:33" x14ac:dyDescent="0.3">
      <c r="A62">
        <v>10</v>
      </c>
      <c r="B62">
        <v>0.47</v>
      </c>
    </row>
    <row r="63" spans="1:33" x14ac:dyDescent="0.3">
      <c r="A63">
        <v>10</v>
      </c>
      <c r="B63">
        <v>0.56999999999999995</v>
      </c>
    </row>
    <row r="64" spans="1:33" x14ac:dyDescent="0.3">
      <c r="A64">
        <v>10</v>
      </c>
      <c r="B64">
        <v>0.57999999999999996</v>
      </c>
    </row>
    <row r="65" spans="1:2" x14ac:dyDescent="0.3">
      <c r="A65">
        <v>11</v>
      </c>
      <c r="B65">
        <v>0.17</v>
      </c>
    </row>
    <row r="66" spans="1:2" x14ac:dyDescent="0.3">
      <c r="A66">
        <v>11</v>
      </c>
      <c r="B66">
        <v>0.26</v>
      </c>
    </row>
    <row r="67" spans="1:2" x14ac:dyDescent="0.3">
      <c r="A67">
        <v>11</v>
      </c>
      <c r="B67">
        <v>0.45</v>
      </c>
    </row>
    <row r="68" spans="1:2" x14ac:dyDescent="0.3">
      <c r="A68">
        <v>11</v>
      </c>
      <c r="B68">
        <v>0.54</v>
      </c>
    </row>
    <row r="69" spans="1:2" x14ac:dyDescent="0.3">
      <c r="A69">
        <v>11</v>
      </c>
      <c r="B69">
        <v>0.65</v>
      </c>
    </row>
    <row r="70" spans="1:2" x14ac:dyDescent="0.3">
      <c r="A70">
        <v>12</v>
      </c>
      <c r="B70">
        <v>0.32</v>
      </c>
    </row>
    <row r="71" spans="1:2" x14ac:dyDescent="0.3">
      <c r="A71">
        <v>12</v>
      </c>
      <c r="B71">
        <v>0.46</v>
      </c>
    </row>
    <row r="72" spans="1:2" x14ac:dyDescent="0.3">
      <c r="A72">
        <v>12</v>
      </c>
      <c r="B72">
        <v>0.8</v>
      </c>
    </row>
  </sheetData>
  <mergeCells count="1">
    <mergeCell ref="AC2:A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3348-A9BF-4C95-AE9D-58B710DFC98D}">
  <dimension ref="A1:BK49"/>
  <sheetViews>
    <sheetView tabSelected="1" workbookViewId="0">
      <selection activeCell="BL23" sqref="BL23"/>
    </sheetView>
  </sheetViews>
  <sheetFormatPr defaultRowHeight="14.4" x14ac:dyDescent="0.3"/>
  <cols>
    <col min="1" max="1" width="10.109375" bestFit="1" customWidth="1"/>
    <col min="2" max="2" width="8.5546875" bestFit="1" customWidth="1"/>
    <col min="3" max="3" width="11.33203125" bestFit="1" customWidth="1"/>
    <col min="4" max="4" width="10.109375" bestFit="1" customWidth="1"/>
    <col min="5" max="5" width="8.5546875" bestFit="1" customWidth="1"/>
    <col min="6" max="6" width="11.33203125" bestFit="1" customWidth="1"/>
    <col min="7" max="7" width="10.109375" bestFit="1" customWidth="1"/>
    <col min="8" max="8" width="8.5546875" bestFit="1" customWidth="1"/>
    <col min="9" max="9" width="11.33203125" bestFit="1" customWidth="1"/>
    <col min="10" max="10" width="10.109375" bestFit="1" customWidth="1"/>
    <col min="11" max="11" width="8.5546875" bestFit="1" customWidth="1"/>
    <col min="12" max="12" width="11.33203125" bestFit="1" customWidth="1"/>
    <col min="13" max="13" width="10.109375" bestFit="1" customWidth="1"/>
    <col min="14" max="14" width="8.5546875" bestFit="1" customWidth="1"/>
    <col min="15" max="15" width="11.33203125" bestFit="1" customWidth="1"/>
    <col min="16" max="16" width="10.109375" bestFit="1" customWidth="1"/>
    <col min="17" max="17" width="8.5546875" bestFit="1" customWidth="1"/>
    <col min="18" max="18" width="11.33203125" bestFit="1" customWidth="1"/>
    <col min="19" max="19" width="10.109375" bestFit="1" customWidth="1"/>
    <col min="20" max="20" width="8.5546875" bestFit="1" customWidth="1"/>
    <col min="21" max="21" width="11.33203125" bestFit="1" customWidth="1"/>
    <col min="22" max="22" width="10.109375" bestFit="1" customWidth="1"/>
    <col min="23" max="23" width="8.5546875" bestFit="1" customWidth="1"/>
    <col min="24" max="24" width="11.33203125" bestFit="1" customWidth="1"/>
    <col min="25" max="25" width="10.109375" bestFit="1" customWidth="1"/>
    <col min="26" max="26" width="8.5546875" bestFit="1" customWidth="1"/>
    <col min="27" max="27" width="11.33203125" bestFit="1" customWidth="1"/>
    <col min="28" max="28" width="10.109375" bestFit="1" customWidth="1"/>
    <col min="29" max="29" width="8.5546875" bestFit="1" customWidth="1"/>
    <col min="30" max="30" width="11.33203125" bestFit="1" customWidth="1"/>
    <col min="31" max="31" width="10.109375" bestFit="1" customWidth="1"/>
    <col min="32" max="32" width="8.5546875" bestFit="1" customWidth="1"/>
    <col min="33" max="33" width="11.33203125" bestFit="1" customWidth="1"/>
    <col min="34" max="34" width="10.109375" bestFit="1" customWidth="1"/>
    <col min="35" max="35" width="8.5546875" bestFit="1" customWidth="1"/>
    <col min="36" max="36" width="11.33203125" bestFit="1" customWidth="1"/>
    <col min="37" max="37" width="10.109375" bestFit="1" customWidth="1"/>
    <col min="38" max="38" width="8.5546875" bestFit="1" customWidth="1"/>
    <col min="39" max="39" width="11.33203125" bestFit="1" customWidth="1"/>
    <col min="40" max="40" width="10.109375" bestFit="1" customWidth="1"/>
    <col min="41" max="41" width="8.5546875" bestFit="1" customWidth="1"/>
    <col min="42" max="42" width="11.33203125" bestFit="1" customWidth="1"/>
    <col min="43" max="43" width="10.109375" bestFit="1" customWidth="1"/>
    <col min="44" max="44" width="8.5546875" bestFit="1" customWidth="1"/>
    <col min="45" max="45" width="11.33203125" bestFit="1" customWidth="1"/>
    <col min="46" max="46" width="10.109375" bestFit="1" customWidth="1"/>
    <col min="47" max="47" width="8.5546875" bestFit="1" customWidth="1"/>
    <col min="48" max="48" width="11.33203125" bestFit="1" customWidth="1"/>
    <col min="49" max="49" width="10.109375" bestFit="1" customWidth="1"/>
    <col min="50" max="50" width="8.5546875" bestFit="1" customWidth="1"/>
    <col min="51" max="51" width="11.33203125" bestFit="1" customWidth="1"/>
    <col min="52" max="52" width="10.109375" bestFit="1" customWidth="1"/>
    <col min="53" max="53" width="8.5546875" bestFit="1" customWidth="1"/>
    <col min="54" max="54" width="11.33203125" bestFit="1" customWidth="1"/>
  </cols>
  <sheetData>
    <row r="1" spans="1:63" x14ac:dyDescent="0.3">
      <c r="A1" s="2" t="s">
        <v>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3" spans="1:63" x14ac:dyDescent="0.3">
      <c r="A3" s="2" t="s">
        <v>21</v>
      </c>
      <c r="B3" s="2"/>
      <c r="C3" s="2"/>
      <c r="D3" s="2" t="s">
        <v>24</v>
      </c>
      <c r="E3" s="2"/>
      <c r="F3" s="2"/>
      <c r="G3" s="2" t="s">
        <v>27</v>
      </c>
      <c r="H3" s="2"/>
      <c r="I3" s="2"/>
      <c r="J3" s="2" t="s">
        <v>29</v>
      </c>
      <c r="K3" s="2"/>
      <c r="L3" s="2"/>
      <c r="M3" s="2" t="s">
        <v>30</v>
      </c>
      <c r="N3" s="2"/>
      <c r="O3" s="2"/>
      <c r="P3" s="2" t="s">
        <v>31</v>
      </c>
      <c r="Q3" s="2"/>
      <c r="R3" s="2"/>
      <c r="S3" s="2" t="s">
        <v>22</v>
      </c>
      <c r="T3" s="2"/>
      <c r="U3" s="2"/>
      <c r="V3" s="2" t="s">
        <v>25</v>
      </c>
      <c r="Y3" s="2" t="s">
        <v>28</v>
      </c>
      <c r="AB3" s="2" t="s">
        <v>32</v>
      </c>
      <c r="AC3" s="2"/>
      <c r="AD3" s="2"/>
      <c r="AE3" s="2" t="s">
        <v>33</v>
      </c>
      <c r="AF3" s="2"/>
      <c r="AG3" s="2"/>
      <c r="AH3" s="2" t="s">
        <v>34</v>
      </c>
      <c r="AI3" s="2"/>
      <c r="AJ3" s="2"/>
      <c r="AK3" s="2" t="s">
        <v>23</v>
      </c>
      <c r="AL3" s="2"/>
      <c r="AM3" s="2"/>
      <c r="AN3" s="2" t="s">
        <v>26</v>
      </c>
      <c r="AO3" s="2"/>
      <c r="AP3" s="2"/>
      <c r="AQ3" s="2" t="s">
        <v>35</v>
      </c>
      <c r="AT3" s="2" t="s">
        <v>36</v>
      </c>
      <c r="AW3" s="2" t="s">
        <v>37</v>
      </c>
      <c r="AZ3" s="2" t="s">
        <v>38</v>
      </c>
      <c r="BD3" s="2" t="s">
        <v>11</v>
      </c>
    </row>
    <row r="4" spans="1:63" x14ac:dyDescent="0.3">
      <c r="BE4" s="9" t="s">
        <v>2</v>
      </c>
      <c r="BF4" s="9"/>
      <c r="BG4" s="9"/>
      <c r="BH4" s="9"/>
      <c r="BI4" s="9"/>
      <c r="BJ4" s="9"/>
      <c r="BK4" s="9"/>
    </row>
    <row r="5" spans="1:63" x14ac:dyDescent="0.3">
      <c r="A5" s="2" t="s">
        <v>1</v>
      </c>
      <c r="B5" s="2" t="s">
        <v>39</v>
      </c>
      <c r="C5" s="2" t="s">
        <v>2</v>
      </c>
      <c r="D5" s="2" t="s">
        <v>1</v>
      </c>
      <c r="E5" s="2" t="s">
        <v>39</v>
      </c>
      <c r="F5" s="2" t="s">
        <v>2</v>
      </c>
      <c r="G5" s="2" t="s">
        <v>1</v>
      </c>
      <c r="H5" s="2" t="s">
        <v>39</v>
      </c>
      <c r="I5" s="2" t="s">
        <v>2</v>
      </c>
      <c r="J5" s="2" t="s">
        <v>1</v>
      </c>
      <c r="K5" s="2" t="s">
        <v>39</v>
      </c>
      <c r="L5" s="2" t="s">
        <v>2</v>
      </c>
      <c r="M5" s="2" t="s">
        <v>1</v>
      </c>
      <c r="N5" s="2" t="s">
        <v>39</v>
      </c>
      <c r="O5" s="2" t="s">
        <v>2</v>
      </c>
      <c r="P5" s="2" t="s">
        <v>1</v>
      </c>
      <c r="Q5" s="2" t="s">
        <v>39</v>
      </c>
      <c r="R5" s="2" t="s">
        <v>2</v>
      </c>
      <c r="S5" s="2" t="s">
        <v>1</v>
      </c>
      <c r="T5" s="2" t="s">
        <v>39</v>
      </c>
      <c r="U5" s="2" t="s">
        <v>2</v>
      </c>
      <c r="V5" s="2" t="s">
        <v>1</v>
      </c>
      <c r="W5" s="2" t="s">
        <v>39</v>
      </c>
      <c r="X5" s="2" t="s">
        <v>2</v>
      </c>
      <c r="Y5" s="2" t="s">
        <v>1</v>
      </c>
      <c r="Z5" s="2" t="s">
        <v>39</v>
      </c>
      <c r="AA5" s="2" t="s">
        <v>2</v>
      </c>
      <c r="AB5" s="2" t="s">
        <v>1</v>
      </c>
      <c r="AC5" s="2" t="s">
        <v>39</v>
      </c>
      <c r="AD5" s="2" t="s">
        <v>2</v>
      </c>
      <c r="AE5" s="2" t="s">
        <v>1</v>
      </c>
      <c r="AF5" s="2" t="s">
        <v>39</v>
      </c>
      <c r="AG5" s="2" t="s">
        <v>2</v>
      </c>
      <c r="AH5" s="2" t="s">
        <v>1</v>
      </c>
      <c r="AI5" s="2" t="s">
        <v>39</v>
      </c>
      <c r="AJ5" s="2" t="s">
        <v>2</v>
      </c>
      <c r="AK5" s="2" t="s">
        <v>1</v>
      </c>
      <c r="AL5" s="2" t="s">
        <v>39</v>
      </c>
      <c r="AM5" s="2" t="s">
        <v>2</v>
      </c>
      <c r="AN5" s="2" t="s">
        <v>1</v>
      </c>
      <c r="AO5" s="2" t="s">
        <v>39</v>
      </c>
      <c r="AP5" s="2" t="s">
        <v>2</v>
      </c>
      <c r="AQ5" s="2" t="s">
        <v>1</v>
      </c>
      <c r="AR5" s="2" t="s">
        <v>39</v>
      </c>
      <c r="AS5" s="2" t="s">
        <v>2</v>
      </c>
      <c r="AT5" s="2" t="s">
        <v>1</v>
      </c>
      <c r="AU5" s="2" t="s">
        <v>39</v>
      </c>
      <c r="AV5" s="2" t="s">
        <v>2</v>
      </c>
      <c r="AW5" s="2" t="s">
        <v>1</v>
      </c>
      <c r="AX5" s="2" t="s">
        <v>39</v>
      </c>
      <c r="AY5" s="2" t="s">
        <v>2</v>
      </c>
      <c r="AZ5" s="2" t="s">
        <v>1</v>
      </c>
      <c r="BA5" s="2" t="s">
        <v>39</v>
      </c>
      <c r="BB5" s="2" t="s">
        <v>2</v>
      </c>
      <c r="BD5" s="2" t="s">
        <v>1</v>
      </c>
      <c r="BE5" s="2" t="s">
        <v>18</v>
      </c>
      <c r="BF5" s="2" t="s">
        <v>12</v>
      </c>
      <c r="BG5" s="2" t="s">
        <v>13</v>
      </c>
      <c r="BH5" s="2" t="s">
        <v>14</v>
      </c>
      <c r="BI5" s="2" t="s">
        <v>15</v>
      </c>
      <c r="BJ5" s="2" t="s">
        <v>17</v>
      </c>
      <c r="BK5" s="2" t="s">
        <v>16</v>
      </c>
    </row>
    <row r="6" spans="1:63" x14ac:dyDescent="0.3">
      <c r="A6" s="1">
        <v>1</v>
      </c>
      <c r="B6" s="1"/>
      <c r="C6" s="1"/>
      <c r="D6" s="1">
        <v>1</v>
      </c>
      <c r="E6" s="1">
        <v>38</v>
      </c>
      <c r="F6" s="1">
        <f>10^(14.12 - 0.3233*E6)</f>
        <v>68.328203136919939</v>
      </c>
      <c r="G6" s="1">
        <v>1</v>
      </c>
      <c r="H6" s="1"/>
      <c r="I6" s="1"/>
      <c r="J6" s="1">
        <v>1</v>
      </c>
      <c r="K6" s="1"/>
      <c r="L6" s="1"/>
      <c r="M6" s="1">
        <v>1</v>
      </c>
      <c r="N6" s="1"/>
      <c r="O6" s="1"/>
      <c r="P6" s="1">
        <v>1</v>
      </c>
      <c r="Q6" s="1"/>
      <c r="R6" s="1"/>
      <c r="S6" s="1">
        <v>1</v>
      </c>
      <c r="T6" s="1"/>
      <c r="U6" s="1"/>
      <c r="V6" s="1">
        <v>1</v>
      </c>
      <c r="W6" s="1">
        <v>35</v>
      </c>
      <c r="X6" s="1">
        <f>10^(14.12 - 0.3233*W6)</f>
        <v>637.5290810349087</v>
      </c>
      <c r="Y6" s="1">
        <v>1</v>
      </c>
      <c r="Z6" s="1"/>
      <c r="AA6" s="1"/>
      <c r="AB6" s="1">
        <v>1</v>
      </c>
      <c r="AC6" s="1">
        <v>38.1</v>
      </c>
      <c r="AD6" s="1">
        <f>10^(14.12 - 0.3233*AC6)</f>
        <v>63.426390929626287</v>
      </c>
      <c r="AE6" s="1">
        <v>1</v>
      </c>
      <c r="AF6" s="1"/>
      <c r="AG6" s="1"/>
      <c r="AH6" s="1">
        <v>1</v>
      </c>
      <c r="AI6" s="1"/>
      <c r="AJ6" s="1"/>
      <c r="AK6" s="1">
        <v>1</v>
      </c>
      <c r="AL6" s="1"/>
      <c r="AM6" s="1"/>
      <c r="AN6" s="1">
        <v>1</v>
      </c>
      <c r="AO6" s="1">
        <v>33</v>
      </c>
      <c r="AP6" s="1">
        <f>10^(14.12 - 0.3233*AO6)</f>
        <v>2825.5305024595623</v>
      </c>
      <c r="AQ6" s="1">
        <v>1</v>
      </c>
      <c r="AR6" s="1"/>
      <c r="AS6" s="1"/>
      <c r="AT6" s="1">
        <v>1</v>
      </c>
      <c r="AU6" s="1"/>
      <c r="AV6" s="1"/>
      <c r="AW6" s="1">
        <v>1</v>
      </c>
      <c r="AX6" s="1"/>
      <c r="AY6" s="1"/>
      <c r="AZ6" s="1">
        <v>1</v>
      </c>
      <c r="BA6" s="1"/>
      <c r="BD6" s="1">
        <v>1</v>
      </c>
      <c r="BE6" s="1">
        <f>MEDIAN(C6,F6,I6,L6,O6,R6,U6,X6,AA6,AD6,AG6,AJ6,AM6,AP6,AS6,AV6,AY6,BB6)</f>
        <v>352.92864208591436</v>
      </c>
      <c r="BF6" s="1">
        <f>MIN(C6,F6,I6,L6,O6,R6,U6,X6,AA6,AD6,AG6,AJ6,AM6,AP6,AS6,AV6,AY6,BB6)</f>
        <v>63.426390929626287</v>
      </c>
      <c r="BG6" s="1">
        <f>MAX(C6,F6,I6,L6,O6,R6,U6,X6,AA6,AD6,AG6,AJ6,AM6,AP6,AS6,AV6,AY6,BB6)</f>
        <v>2825.5305024595623</v>
      </c>
      <c r="BH6" s="1">
        <f>BE6-BF6</f>
        <v>289.50225115628808</v>
      </c>
      <c r="BI6" s="1">
        <f>BG6-BE6</f>
        <v>2472.6018603736479</v>
      </c>
      <c r="BJ6" s="1">
        <f>AVERAGE(C6,F6,I6,L6,O6,R6,U6,X6,AA6,AD6,AG6,AJ6,AM6,AP6,AS6,AV6,AY6,BB6)</f>
        <v>898.70354439025436</v>
      </c>
      <c r="BK6" s="1">
        <f>_xlfn.STDEV.P(C6,F6,I6,L6,O6,R6,U6,X6,AA6,AD6,AG6,AJ6,AM6,AP6,AS6,AV6,AY6,BB6)</f>
        <v>1136.6711658507988</v>
      </c>
    </row>
    <row r="7" spans="1:63" x14ac:dyDescent="0.3">
      <c r="A7" s="1">
        <v>2</v>
      </c>
      <c r="B7" s="1"/>
      <c r="C7" s="1"/>
      <c r="D7" s="1">
        <v>2</v>
      </c>
      <c r="E7" s="1">
        <v>33</v>
      </c>
      <c r="F7" s="1">
        <f t="shared" ref="F7:F15" si="0">10^(14.12 - 0.3233*E7)</f>
        <v>2825.5305024595623</v>
      </c>
      <c r="G7" s="1">
        <v>2</v>
      </c>
      <c r="H7" s="1"/>
      <c r="I7" s="1"/>
      <c r="J7" s="1">
        <v>2</v>
      </c>
      <c r="K7" s="1"/>
      <c r="L7" s="1"/>
      <c r="M7" s="1">
        <v>2</v>
      </c>
      <c r="N7" s="1"/>
      <c r="O7" s="1"/>
      <c r="P7" s="1">
        <v>2</v>
      </c>
      <c r="Q7" s="1">
        <v>27.5</v>
      </c>
      <c r="R7" s="1">
        <f t="shared" ref="R7:R24" si="1">10^(14.12 - 0.3233*Q7)</f>
        <v>169531.34204668566</v>
      </c>
      <c r="S7" s="1">
        <v>2</v>
      </c>
      <c r="T7" s="1"/>
      <c r="U7" s="1"/>
      <c r="V7" s="1">
        <v>2</v>
      </c>
      <c r="W7" s="1">
        <v>28.1</v>
      </c>
      <c r="X7" s="1">
        <f t="shared" ref="X7:X22" si="2">10^(14.12 - 0.3233*W7)</f>
        <v>108460.09987056452</v>
      </c>
      <c r="Y7" s="1">
        <v>2</v>
      </c>
      <c r="Z7" s="1"/>
      <c r="AA7" s="1"/>
      <c r="AB7" s="1">
        <v>2</v>
      </c>
      <c r="AC7" s="1"/>
      <c r="AD7" s="1"/>
      <c r="AE7" s="1">
        <v>2</v>
      </c>
      <c r="AF7" s="1">
        <v>24.6</v>
      </c>
      <c r="AG7" s="1">
        <f t="shared" ref="AG7:AG17" si="3">10^(14.12 - 0.3233*AF7)</f>
        <v>1468317.5847986883</v>
      </c>
      <c r="AH7" s="1">
        <v>2</v>
      </c>
      <c r="AI7" s="1"/>
      <c r="AJ7" s="1"/>
      <c r="AK7" s="1">
        <v>2</v>
      </c>
      <c r="AL7" s="1"/>
      <c r="AM7" s="1"/>
      <c r="AN7" s="1">
        <v>2</v>
      </c>
      <c r="AO7" s="1">
        <v>31</v>
      </c>
      <c r="AP7" s="1">
        <f t="shared" ref="AP7:AP16" si="4">10^(14.12 - 0.3233*AO7)</f>
        <v>12522.758345971411</v>
      </c>
      <c r="AQ7" s="1">
        <v>2</v>
      </c>
      <c r="AR7" s="1"/>
      <c r="AS7" s="1"/>
      <c r="AT7" s="1">
        <v>2</v>
      </c>
      <c r="AU7" s="1"/>
      <c r="AV7" s="1"/>
      <c r="AW7" s="1">
        <v>2</v>
      </c>
      <c r="AX7" s="1"/>
      <c r="AY7" s="1"/>
      <c r="AZ7" s="1">
        <v>2</v>
      </c>
      <c r="BA7" s="1">
        <v>28.1</v>
      </c>
      <c r="BB7" s="1">
        <f>10^(14.12 - 0.3233*BA7)</f>
        <v>108460.09987056452</v>
      </c>
      <c r="BD7" s="1">
        <v>2</v>
      </c>
      <c r="BE7" s="1">
        <f t="shared" ref="BE7:BE35" si="5">MEDIAN(C7,F7,I7,L7,O7,R7,U7,X7,AA7,AD7,AG7,AJ7,AM7,AP7,AS7,AV7,AY7,BB7)</f>
        <v>108460.09987056452</v>
      </c>
      <c r="BF7" s="1">
        <f t="shared" ref="BF7:BF35" si="6">MIN(C7,F7,I7,L7,O7,R7,U7,X7,AA7,AD7,AG7,AJ7,AM7,AP7,AS7,AV7,AY7,BB7)</f>
        <v>2825.5305024595623</v>
      </c>
      <c r="BG7" s="1">
        <f t="shared" ref="BG7:BG35" si="7">MAX(C7,F7,I7,L7,O7,R7,U7,X7,AA7,AD7,AG7,AJ7,AM7,AP7,AS7,AV7,AY7,BB7)</f>
        <v>1468317.5847986883</v>
      </c>
      <c r="BH7" s="1">
        <f t="shared" ref="BH7:BH35" si="8">BE7-BF7</f>
        <v>105634.56936810496</v>
      </c>
      <c r="BI7" s="1">
        <f t="shared" ref="BI7:BI35" si="9">BG7-BE7</f>
        <v>1359857.4849281239</v>
      </c>
      <c r="BJ7" s="1">
        <f t="shared" ref="BJ7:BJ35" si="10">AVERAGE(C7,F7,I7,L7,O7,R7,U7,X7,AA7,AD7,AG7,AJ7,AM7,AP7,AS7,AV7,AY7,BB7)</f>
        <v>311686.23590582231</v>
      </c>
      <c r="BK7" s="1">
        <f t="shared" ref="BK7:BK35" si="11">_xlfn.STDEV.P(C7,F7,I7,L7,O7,R7,U7,X7,AA7,AD7,AG7,AJ7,AM7,AP7,AS7,AV7,AY7,BB7)</f>
        <v>520496.48373347055</v>
      </c>
    </row>
    <row r="8" spans="1:63" x14ac:dyDescent="0.3">
      <c r="A8" s="1">
        <v>3</v>
      </c>
      <c r="B8" s="1">
        <v>24</v>
      </c>
      <c r="C8" s="1">
        <f>10^(14.12 - 0.3233*B8)</f>
        <v>2295091.4760242263</v>
      </c>
      <c r="D8" s="1">
        <v>3</v>
      </c>
      <c r="E8" s="1"/>
      <c r="F8" s="1"/>
      <c r="G8" s="1">
        <v>3</v>
      </c>
      <c r="H8" s="1">
        <v>31</v>
      </c>
      <c r="I8" s="1">
        <f t="shared" ref="I7:I23" si="12">10^(14.12 - 0.3233*H8)</f>
        <v>12522.758345971411</v>
      </c>
      <c r="J8" s="1">
        <v>3</v>
      </c>
      <c r="K8" s="1">
        <v>21</v>
      </c>
      <c r="L8" s="1">
        <f t="shared" ref="L7:L24" si="13">10^(14.12 - 0.3233*K8)</f>
        <v>21414108.558785822</v>
      </c>
      <c r="M8" s="1">
        <v>3</v>
      </c>
      <c r="N8" s="1"/>
      <c r="O8" s="1"/>
      <c r="P8" s="1">
        <v>3</v>
      </c>
      <c r="Q8" s="1">
        <v>22.5</v>
      </c>
      <c r="R8" s="1">
        <f t="shared" si="1"/>
        <v>7010516.2448943052</v>
      </c>
      <c r="S8" s="1">
        <v>3</v>
      </c>
      <c r="T8" s="1">
        <v>35.6</v>
      </c>
      <c r="U8" s="1">
        <f t="shared" ref="U7:U28" si="14">10^(14.12 - 0.3233*T8)</f>
        <v>407.8683443701737</v>
      </c>
      <c r="V8" s="1">
        <v>3</v>
      </c>
      <c r="W8" s="1">
        <v>34</v>
      </c>
      <c r="X8" s="1">
        <f t="shared" si="2"/>
        <v>1342.1467373834907</v>
      </c>
      <c r="Y8" s="1">
        <v>3</v>
      </c>
      <c r="Z8" s="1"/>
      <c r="AA8" s="1"/>
      <c r="AB8" s="1">
        <v>3</v>
      </c>
      <c r="AC8" s="1">
        <v>37.700000000000003</v>
      </c>
      <c r="AD8" s="1">
        <f t="shared" ref="AD7:AD16" si="15">10^(14.12 - 0.3233*AC8)</f>
        <v>85.425985961820402</v>
      </c>
      <c r="AE8" s="1">
        <v>3</v>
      </c>
      <c r="AF8" s="1">
        <v>28.2</v>
      </c>
      <c r="AG8" s="1">
        <f t="shared" si="3"/>
        <v>100679.25657099106</v>
      </c>
      <c r="AH8" s="1">
        <v>3</v>
      </c>
      <c r="AI8" s="1"/>
      <c r="AJ8" s="1"/>
      <c r="AK8" s="1">
        <v>3</v>
      </c>
      <c r="AL8" s="1"/>
      <c r="AM8" s="1"/>
      <c r="AN8" s="1">
        <v>3</v>
      </c>
      <c r="AO8" s="1">
        <v>32.6</v>
      </c>
      <c r="AP8" s="1">
        <f t="shared" si="4"/>
        <v>3805.572499081939</v>
      </c>
      <c r="AQ8" s="1">
        <v>3</v>
      </c>
      <c r="AR8" s="1"/>
      <c r="AS8" s="1"/>
      <c r="AT8" s="1">
        <v>3</v>
      </c>
      <c r="AU8" s="1">
        <v>34.200000000000003</v>
      </c>
      <c r="AV8" s="1">
        <f>10^(14.12 - 0.3233*AU8)</f>
        <v>1156.4849888225849</v>
      </c>
      <c r="AW8" s="1">
        <v>3</v>
      </c>
      <c r="AX8" s="1"/>
      <c r="AY8" s="1"/>
      <c r="AZ8" s="1">
        <v>3</v>
      </c>
      <c r="BA8" s="1">
        <v>24.7</v>
      </c>
      <c r="BB8" s="1">
        <f t="shared" ref="BB8:BB31" si="16">10^(14.12 - 0.3233*BA8)</f>
        <v>1362981.6220348589</v>
      </c>
      <c r="BD8" s="1">
        <v>3</v>
      </c>
      <c r="BE8" s="1">
        <f t="shared" si="5"/>
        <v>12522.758345971411</v>
      </c>
      <c r="BF8" s="1">
        <f t="shared" si="6"/>
        <v>85.425985961820402</v>
      </c>
      <c r="BG8" s="1">
        <f t="shared" si="7"/>
        <v>21414108.558785822</v>
      </c>
      <c r="BH8" s="1">
        <f t="shared" si="8"/>
        <v>12437.332360009592</v>
      </c>
      <c r="BI8" s="1">
        <f t="shared" si="9"/>
        <v>21401585.800439849</v>
      </c>
      <c r="BJ8" s="1">
        <f t="shared" si="10"/>
        <v>2927517.9468374359</v>
      </c>
      <c r="BK8" s="1">
        <f t="shared" si="11"/>
        <v>6183356.5721373726</v>
      </c>
    </row>
    <row r="9" spans="1:63" x14ac:dyDescent="0.3">
      <c r="A9" s="1">
        <v>4</v>
      </c>
      <c r="B9" s="1"/>
      <c r="C9" s="1"/>
      <c r="D9" s="1">
        <v>4</v>
      </c>
      <c r="E9" s="1"/>
      <c r="F9" s="1"/>
      <c r="G9" s="1">
        <v>4</v>
      </c>
      <c r="H9" s="1"/>
      <c r="I9" s="1"/>
      <c r="J9" s="1">
        <v>4</v>
      </c>
      <c r="K9" s="1">
        <v>23</v>
      </c>
      <c r="L9" s="1">
        <f t="shared" si="13"/>
        <v>4831700.4324606061</v>
      </c>
      <c r="M9" s="1">
        <v>4</v>
      </c>
      <c r="N9" s="1">
        <v>38</v>
      </c>
      <c r="O9" s="1">
        <f t="shared" ref="O7:O35" si="17">10^(14.12 - 0.3233*N9)</f>
        <v>68.328203136919939</v>
      </c>
      <c r="P9" s="1">
        <v>4</v>
      </c>
      <c r="Q9" s="1">
        <v>27.5</v>
      </c>
      <c r="R9" s="1">
        <f t="shared" si="1"/>
        <v>169531.34204668566</v>
      </c>
      <c r="S9" s="1">
        <v>4</v>
      </c>
      <c r="T9" s="1">
        <v>40.4</v>
      </c>
      <c r="U9" s="1">
        <f t="shared" si="14"/>
        <v>11.446692071995969</v>
      </c>
      <c r="V9" s="1">
        <v>4</v>
      </c>
      <c r="W9" s="1">
        <v>32.4</v>
      </c>
      <c r="X9" s="1">
        <f t="shared" si="2"/>
        <v>4416.5179512785635</v>
      </c>
      <c r="Y9" s="1">
        <v>4</v>
      </c>
      <c r="Z9" s="1"/>
      <c r="AA9" s="1"/>
      <c r="AB9" s="1">
        <v>4</v>
      </c>
      <c r="AC9" s="1">
        <v>35.299999999999997</v>
      </c>
      <c r="AD9" s="1">
        <f t="shared" si="15"/>
        <v>509.92933899663734</v>
      </c>
      <c r="AE9" s="1">
        <v>4</v>
      </c>
      <c r="AF9" s="1"/>
      <c r="AG9" s="1"/>
      <c r="AH9" s="1">
        <v>4</v>
      </c>
      <c r="AI9" s="1"/>
      <c r="AJ9" s="1"/>
      <c r="AK9" s="1">
        <v>4</v>
      </c>
      <c r="AL9" s="1"/>
      <c r="AM9" s="1"/>
      <c r="AN9" s="1">
        <v>4</v>
      </c>
      <c r="AO9" s="1">
        <v>30.6</v>
      </c>
      <c r="AP9" s="1">
        <f t="shared" si="4"/>
        <v>16866.306958142515</v>
      </c>
      <c r="AQ9" s="1">
        <v>4</v>
      </c>
      <c r="AR9" s="1">
        <v>31.7</v>
      </c>
      <c r="AS9" s="1">
        <f>10^(14.12 - 0.3233*AR9)</f>
        <v>7436.8667484705002</v>
      </c>
      <c r="AT9" s="1">
        <v>4</v>
      </c>
      <c r="AU9" s="1">
        <v>32.6</v>
      </c>
      <c r="AV9" s="1">
        <f t="shared" ref="AV9:AV29" si="18">10^(14.12 - 0.3233*AU9)</f>
        <v>3805.572499081939</v>
      </c>
      <c r="AW9" s="1">
        <v>4</v>
      </c>
      <c r="AX9" s="1">
        <v>29.9</v>
      </c>
      <c r="AY9" s="1">
        <f>10^(14.12 - 0.3233*AX9)</f>
        <v>28400.762494397866</v>
      </c>
      <c r="AZ9" s="1">
        <v>4</v>
      </c>
      <c r="BA9" s="1">
        <v>26</v>
      </c>
      <c r="BB9" s="1">
        <f t="shared" si="16"/>
        <v>517845.25360002473</v>
      </c>
      <c r="BD9" s="1">
        <v>4</v>
      </c>
      <c r="BE9" s="1">
        <f t="shared" si="5"/>
        <v>7436.8667484705002</v>
      </c>
      <c r="BF9" s="1">
        <f t="shared" si="6"/>
        <v>11.446692071995969</v>
      </c>
      <c r="BG9" s="1">
        <f t="shared" si="7"/>
        <v>4831700.4324606061</v>
      </c>
      <c r="BH9" s="1">
        <f t="shared" si="8"/>
        <v>7425.4200563985041</v>
      </c>
      <c r="BI9" s="1">
        <f t="shared" si="9"/>
        <v>4824263.5657121353</v>
      </c>
      <c r="BJ9" s="1">
        <f t="shared" si="10"/>
        <v>507326.61445389944</v>
      </c>
      <c r="BK9" s="1">
        <f t="shared" si="11"/>
        <v>1375507.5445427634</v>
      </c>
    </row>
    <row r="10" spans="1:63" x14ac:dyDescent="0.3">
      <c r="A10" s="1">
        <v>5</v>
      </c>
      <c r="B10" s="1">
        <v>38</v>
      </c>
      <c r="C10" s="1">
        <f t="shared" ref="C7:C21" si="19">10^(14.12 - 0.3233*B10)</f>
        <v>68.328203136919939</v>
      </c>
      <c r="D10" s="1">
        <v>5</v>
      </c>
      <c r="E10" s="1">
        <v>38</v>
      </c>
      <c r="F10" s="1">
        <f t="shared" si="0"/>
        <v>68.328203136919939</v>
      </c>
      <c r="G10" s="1">
        <v>5</v>
      </c>
      <c r="H10" s="1"/>
      <c r="I10" s="1"/>
      <c r="J10" s="1">
        <v>5</v>
      </c>
      <c r="K10" s="1"/>
      <c r="L10" s="1"/>
      <c r="M10" s="1">
        <v>5</v>
      </c>
      <c r="N10" s="1"/>
      <c r="O10" s="1"/>
      <c r="P10" s="1">
        <v>5</v>
      </c>
      <c r="Q10" s="1">
        <v>22.5</v>
      </c>
      <c r="R10" s="1">
        <f t="shared" si="1"/>
        <v>7010516.2448943052</v>
      </c>
      <c r="S10" s="1">
        <v>5</v>
      </c>
      <c r="T10" s="1"/>
      <c r="U10" s="1"/>
      <c r="V10" s="1">
        <v>5</v>
      </c>
      <c r="W10" s="1"/>
      <c r="X10" s="1"/>
      <c r="Y10" s="1">
        <v>5</v>
      </c>
      <c r="Z10" s="1"/>
      <c r="AA10" s="1"/>
      <c r="AB10" s="1">
        <v>5</v>
      </c>
      <c r="AC10" s="1"/>
      <c r="AD10" s="1"/>
      <c r="AE10" s="1">
        <v>5</v>
      </c>
      <c r="AF10" s="1">
        <v>35.299999999999997</v>
      </c>
      <c r="AG10" s="1">
        <f t="shared" si="3"/>
        <v>509.92933899663734</v>
      </c>
      <c r="AH10" s="1">
        <v>5</v>
      </c>
      <c r="AI10" s="1"/>
      <c r="AJ10" s="1"/>
      <c r="AK10" s="1">
        <v>5</v>
      </c>
      <c r="AL10" s="1"/>
      <c r="AM10" s="1"/>
      <c r="AN10" s="1">
        <v>5</v>
      </c>
      <c r="AO10" s="1">
        <v>33.5</v>
      </c>
      <c r="AP10" s="1">
        <f t="shared" si="4"/>
        <v>1947.3768369921722</v>
      </c>
      <c r="AQ10" s="1">
        <v>5</v>
      </c>
      <c r="AR10" s="1"/>
      <c r="AS10" s="1"/>
      <c r="AT10" s="1">
        <v>5</v>
      </c>
      <c r="AU10" s="1"/>
      <c r="AV10" s="1"/>
      <c r="AW10" s="1">
        <v>5</v>
      </c>
      <c r="AX10" s="1">
        <v>32.1</v>
      </c>
      <c r="AY10" s="1">
        <f t="shared" ref="AY10:AY22" si="20">10^(14.12 - 0.3233*AX10)</f>
        <v>5521.6643082216642</v>
      </c>
      <c r="AZ10" s="1">
        <v>5</v>
      </c>
      <c r="BA10" s="1">
        <v>22.9</v>
      </c>
      <c r="BB10" s="1">
        <f t="shared" si="16"/>
        <v>5205111.0556206042</v>
      </c>
      <c r="BD10" s="1">
        <v>5</v>
      </c>
      <c r="BE10" s="1">
        <f t="shared" si="5"/>
        <v>1947.3768369921722</v>
      </c>
      <c r="BF10" s="1">
        <f t="shared" si="6"/>
        <v>68.328203136919939</v>
      </c>
      <c r="BG10" s="1">
        <f t="shared" si="7"/>
        <v>7010516.2448943052</v>
      </c>
      <c r="BH10" s="1">
        <f t="shared" si="8"/>
        <v>1879.0486338552523</v>
      </c>
      <c r="BI10" s="1">
        <f t="shared" si="9"/>
        <v>7008568.8680573134</v>
      </c>
      <c r="BJ10" s="1">
        <f t="shared" si="10"/>
        <v>1746248.989629342</v>
      </c>
      <c r="BK10" s="1">
        <f t="shared" si="11"/>
        <v>2800378.926788786</v>
      </c>
    </row>
    <row r="11" spans="1:63" x14ac:dyDescent="0.3">
      <c r="A11" s="1">
        <v>6</v>
      </c>
      <c r="B11" s="1">
        <v>38</v>
      </c>
      <c r="C11" s="1">
        <f t="shared" si="19"/>
        <v>68.328203136919939</v>
      </c>
      <c r="D11" s="1">
        <v>6</v>
      </c>
      <c r="E11" s="1">
        <v>38</v>
      </c>
      <c r="F11" s="1">
        <f t="shared" si="0"/>
        <v>68.328203136919939</v>
      </c>
      <c r="G11" s="1">
        <v>6</v>
      </c>
      <c r="H11" s="1"/>
      <c r="I11" s="1"/>
      <c r="J11" s="1">
        <v>6</v>
      </c>
      <c r="K11" s="1">
        <v>27.5</v>
      </c>
      <c r="L11" s="1">
        <f t="shared" si="13"/>
        <v>169531.34204668566</v>
      </c>
      <c r="M11" s="1">
        <v>6</v>
      </c>
      <c r="N11" s="1">
        <v>31</v>
      </c>
      <c r="O11" s="1">
        <f t="shared" si="17"/>
        <v>12522.758345971411</v>
      </c>
      <c r="P11" s="1">
        <v>6</v>
      </c>
      <c r="Q11" s="1">
        <v>26</v>
      </c>
      <c r="R11" s="1">
        <f t="shared" si="1"/>
        <v>517845.25360002473</v>
      </c>
      <c r="S11" s="1">
        <v>6</v>
      </c>
      <c r="T11" s="1"/>
      <c r="U11" s="1"/>
      <c r="V11" s="1">
        <v>6</v>
      </c>
      <c r="W11" s="1">
        <v>31.9</v>
      </c>
      <c r="X11" s="1">
        <f t="shared" si="2"/>
        <v>6408.110617805386</v>
      </c>
      <c r="Y11" s="1">
        <v>6</v>
      </c>
      <c r="Z11" s="1"/>
      <c r="AA11" s="1"/>
      <c r="AB11" s="1">
        <v>6</v>
      </c>
      <c r="AC11" s="1"/>
      <c r="AD11" s="1"/>
      <c r="AE11" s="1">
        <v>6</v>
      </c>
      <c r="AF11" s="1">
        <v>33.700000000000003</v>
      </c>
      <c r="AG11" s="1">
        <f t="shared" si="3"/>
        <v>1677.9924406423218</v>
      </c>
      <c r="AH11" s="1">
        <v>6</v>
      </c>
      <c r="AI11" s="1"/>
      <c r="AJ11" s="1"/>
      <c r="AK11" s="1">
        <v>6</v>
      </c>
      <c r="AL11" s="1"/>
      <c r="AM11" s="1"/>
      <c r="AN11" s="1">
        <v>6</v>
      </c>
      <c r="AO11" s="1">
        <v>30.4</v>
      </c>
      <c r="AP11" s="1">
        <f t="shared" si="4"/>
        <v>19574.018750235737</v>
      </c>
      <c r="AQ11" s="1">
        <v>6</v>
      </c>
      <c r="AR11" s="1"/>
      <c r="AS11" s="1"/>
      <c r="AT11" s="1">
        <v>6</v>
      </c>
      <c r="AU11" s="1">
        <v>29.9</v>
      </c>
      <c r="AV11" s="1">
        <f t="shared" si="18"/>
        <v>28400.762494397866</v>
      </c>
      <c r="AW11" s="1">
        <v>6</v>
      </c>
      <c r="AX11" s="1">
        <v>30.3</v>
      </c>
      <c r="AY11" s="1">
        <f t="shared" si="20"/>
        <v>21086.767034497268</v>
      </c>
      <c r="AZ11" s="1">
        <v>6</v>
      </c>
      <c r="BA11" s="1">
        <v>28.7</v>
      </c>
      <c r="BB11" s="1">
        <f t="shared" si="16"/>
        <v>69388.899550464514</v>
      </c>
      <c r="BD11" s="1">
        <v>6</v>
      </c>
      <c r="BE11" s="1">
        <f t="shared" si="5"/>
        <v>19574.018750235737</v>
      </c>
      <c r="BF11" s="1">
        <f t="shared" si="6"/>
        <v>68.328203136919939</v>
      </c>
      <c r="BG11" s="1">
        <f t="shared" si="7"/>
        <v>517845.25360002473</v>
      </c>
      <c r="BH11" s="1">
        <f t="shared" si="8"/>
        <v>19505.690547098817</v>
      </c>
      <c r="BI11" s="1">
        <f t="shared" si="9"/>
        <v>498271.23484978901</v>
      </c>
      <c r="BJ11" s="1">
        <f t="shared" si="10"/>
        <v>76961.141935181702</v>
      </c>
      <c r="BK11" s="1">
        <f t="shared" si="11"/>
        <v>147217.00635582273</v>
      </c>
    </row>
    <row r="12" spans="1:63" x14ac:dyDescent="0.3">
      <c r="A12" s="1">
        <v>7</v>
      </c>
      <c r="B12" s="1">
        <v>35</v>
      </c>
      <c r="C12" s="1">
        <f t="shared" si="19"/>
        <v>637.5290810349087</v>
      </c>
      <c r="D12" s="1">
        <v>7</v>
      </c>
      <c r="E12" s="1"/>
      <c r="F12" s="1"/>
      <c r="G12" s="1">
        <v>7</v>
      </c>
      <c r="H12" s="1"/>
      <c r="I12" s="1"/>
      <c r="J12" s="1">
        <v>7</v>
      </c>
      <c r="K12" s="1"/>
      <c r="L12" s="1"/>
      <c r="M12" s="1">
        <v>7</v>
      </c>
      <c r="N12" s="1">
        <v>32</v>
      </c>
      <c r="O12" s="1">
        <f t="shared" si="17"/>
        <v>5948.3977406922177</v>
      </c>
      <c r="P12" s="1">
        <v>7</v>
      </c>
      <c r="Q12" s="1">
        <v>25</v>
      </c>
      <c r="R12" s="1">
        <f t="shared" si="1"/>
        <v>1090184.4923851287</v>
      </c>
      <c r="S12" s="1">
        <v>7</v>
      </c>
      <c r="T12" s="1"/>
      <c r="U12" s="1"/>
      <c r="V12" s="1">
        <v>7</v>
      </c>
      <c r="W12" s="1"/>
      <c r="X12" s="1"/>
      <c r="Y12" s="1">
        <v>7</v>
      </c>
      <c r="Z12" s="1"/>
      <c r="AA12" s="1"/>
      <c r="AB12" s="1">
        <v>7</v>
      </c>
      <c r="AC12" s="1"/>
      <c r="AD12" s="1"/>
      <c r="AE12" s="1">
        <v>7</v>
      </c>
      <c r="AF12" s="1">
        <v>33.700000000000003</v>
      </c>
      <c r="AG12" s="1">
        <f t="shared" si="3"/>
        <v>1677.9924406423218</v>
      </c>
      <c r="AH12" s="1">
        <v>7</v>
      </c>
      <c r="AI12" s="1">
        <v>36.299999999999997</v>
      </c>
      <c r="AJ12" s="1">
        <f>10^(14.12 - 0.3233*AI12)</f>
        <v>242.22000011491704</v>
      </c>
      <c r="AK12" s="1">
        <v>7</v>
      </c>
      <c r="AL12" s="1"/>
      <c r="AM12" s="1"/>
      <c r="AN12" s="1">
        <v>7</v>
      </c>
      <c r="AO12" s="1"/>
      <c r="AP12" s="1"/>
      <c r="AQ12" s="1">
        <v>7</v>
      </c>
      <c r="AR12" s="1"/>
      <c r="AS12" s="1"/>
      <c r="AT12" s="1">
        <v>7</v>
      </c>
      <c r="AU12" s="1">
        <v>29</v>
      </c>
      <c r="AV12" s="1">
        <f t="shared" si="18"/>
        <v>55500.896718364464</v>
      </c>
      <c r="AW12" s="1">
        <v>7</v>
      </c>
      <c r="AX12" s="1">
        <v>32.299999999999997</v>
      </c>
      <c r="AY12" s="1">
        <f t="shared" si="20"/>
        <v>4757.8418275074509</v>
      </c>
      <c r="AZ12" s="1">
        <v>7</v>
      </c>
      <c r="BA12" s="1"/>
      <c r="BB12" s="1"/>
      <c r="BD12" s="1">
        <v>7</v>
      </c>
      <c r="BE12" s="1">
        <f t="shared" si="5"/>
        <v>4757.8418275074509</v>
      </c>
      <c r="BF12" s="1">
        <f t="shared" si="6"/>
        <v>242.22000011491704</v>
      </c>
      <c r="BG12" s="1">
        <f t="shared" si="7"/>
        <v>1090184.4923851287</v>
      </c>
      <c r="BH12" s="1">
        <f t="shared" si="8"/>
        <v>4515.6218273925342</v>
      </c>
      <c r="BI12" s="1">
        <f t="shared" si="9"/>
        <v>1085426.6505576214</v>
      </c>
      <c r="BJ12" s="1">
        <f t="shared" si="10"/>
        <v>165564.19574192641</v>
      </c>
      <c r="BK12" s="1">
        <f t="shared" si="11"/>
        <v>377919.74920210853</v>
      </c>
    </row>
    <row r="13" spans="1:63" x14ac:dyDescent="0.3">
      <c r="A13" s="1">
        <v>8</v>
      </c>
      <c r="B13" s="1">
        <v>38</v>
      </c>
      <c r="C13" s="1">
        <f t="shared" si="19"/>
        <v>68.328203136919939</v>
      </c>
      <c r="D13" s="1">
        <v>8</v>
      </c>
      <c r="E13" s="1"/>
      <c r="F13" s="1"/>
      <c r="G13" s="1">
        <v>8</v>
      </c>
      <c r="H13" s="1"/>
      <c r="I13" s="1"/>
      <c r="J13" s="1">
        <v>8</v>
      </c>
      <c r="K13" s="1">
        <v>31</v>
      </c>
      <c r="L13" s="1">
        <f t="shared" si="13"/>
        <v>12522.758345971411</v>
      </c>
      <c r="M13" s="1">
        <v>8</v>
      </c>
      <c r="N13" s="1">
        <v>34</v>
      </c>
      <c r="O13" s="1">
        <f t="shared" si="17"/>
        <v>1342.1467373834907</v>
      </c>
      <c r="P13" s="1">
        <v>8</v>
      </c>
      <c r="Q13" s="1"/>
      <c r="R13" s="1"/>
      <c r="S13" s="1">
        <v>8</v>
      </c>
      <c r="T13" s="1">
        <v>29.3</v>
      </c>
      <c r="U13" s="1">
        <f t="shared" si="14"/>
        <v>44392.540543207891</v>
      </c>
      <c r="V13" s="1">
        <v>8</v>
      </c>
      <c r="W13" s="1">
        <v>30.8</v>
      </c>
      <c r="X13" s="1">
        <f t="shared" si="2"/>
        <v>14533.158164204862</v>
      </c>
      <c r="Y13" s="1">
        <v>8</v>
      </c>
      <c r="Z13" s="1"/>
      <c r="AA13" s="1"/>
      <c r="AB13" s="1">
        <v>8</v>
      </c>
      <c r="AC13" s="1">
        <v>31.8</v>
      </c>
      <c r="AD13" s="1">
        <f t="shared" si="15"/>
        <v>6903.3517058076613</v>
      </c>
      <c r="AE13" s="1">
        <v>8</v>
      </c>
      <c r="AF13" s="1">
        <v>32.299999999999997</v>
      </c>
      <c r="AG13" s="1">
        <f t="shared" si="3"/>
        <v>4757.8418275074509</v>
      </c>
      <c r="AH13" s="1">
        <v>8</v>
      </c>
      <c r="AI13" s="1"/>
      <c r="AJ13" s="1"/>
      <c r="AK13" s="1">
        <v>8</v>
      </c>
      <c r="AL13" s="1">
        <v>28.1</v>
      </c>
      <c r="AM13" s="1">
        <f>10^(14.12 - 0.3233*AL13)</f>
        <v>108460.09987056452</v>
      </c>
      <c r="AN13" s="1">
        <v>8</v>
      </c>
      <c r="AO13" s="1">
        <v>30.8</v>
      </c>
      <c r="AP13" s="1">
        <f t="shared" si="4"/>
        <v>14533.158164204862</v>
      </c>
      <c r="AQ13" s="1">
        <v>8</v>
      </c>
      <c r="AR13" s="1">
        <v>31.6</v>
      </c>
      <c r="AS13" s="1">
        <f t="shared" ref="AS10:AS22" si="21">10^(14.12 - 0.3233*AR13)</f>
        <v>8011.6136901988421</v>
      </c>
      <c r="AT13" s="1">
        <v>8</v>
      </c>
      <c r="AU13" s="1">
        <v>33.9</v>
      </c>
      <c r="AV13" s="1">
        <f t="shared" si="18"/>
        <v>1445.872507758558</v>
      </c>
      <c r="AW13" s="1">
        <v>8</v>
      </c>
      <c r="AX13" s="1">
        <v>33.4</v>
      </c>
      <c r="AY13" s="1">
        <f t="shared" si="20"/>
        <v>2097.8768955933347</v>
      </c>
      <c r="AZ13" s="1">
        <v>8</v>
      </c>
      <c r="BA13" s="1">
        <v>30.4</v>
      </c>
      <c r="BB13" s="1">
        <f t="shared" si="16"/>
        <v>19574.018750235737</v>
      </c>
      <c r="BD13" s="1">
        <v>8</v>
      </c>
      <c r="BE13" s="1">
        <f t="shared" si="5"/>
        <v>8011.6136901988421</v>
      </c>
      <c r="BF13" s="1">
        <f t="shared" si="6"/>
        <v>68.328203136919939</v>
      </c>
      <c r="BG13" s="1">
        <f t="shared" si="7"/>
        <v>108460.09987056452</v>
      </c>
      <c r="BH13" s="1">
        <f t="shared" si="8"/>
        <v>7943.2854870619221</v>
      </c>
      <c r="BI13" s="1">
        <f t="shared" si="9"/>
        <v>100448.48618036568</v>
      </c>
      <c r="BJ13" s="1">
        <f t="shared" si="10"/>
        <v>18357.13580044427</v>
      </c>
      <c r="BK13" s="1">
        <f t="shared" si="11"/>
        <v>28363.922460488666</v>
      </c>
    </row>
    <row r="14" spans="1:63" x14ac:dyDescent="0.3">
      <c r="A14" s="1">
        <v>9</v>
      </c>
      <c r="B14" s="1">
        <v>38</v>
      </c>
      <c r="C14" s="1">
        <f t="shared" si="19"/>
        <v>68.328203136919939</v>
      </c>
      <c r="D14" s="1">
        <v>9</v>
      </c>
      <c r="E14" s="1"/>
      <c r="F14" s="1"/>
      <c r="G14" s="1">
        <v>9</v>
      </c>
      <c r="H14" s="1">
        <v>35</v>
      </c>
      <c r="I14" s="1">
        <f t="shared" si="12"/>
        <v>637.5290810349087</v>
      </c>
      <c r="J14" s="1">
        <v>9</v>
      </c>
      <c r="K14" s="1">
        <v>32.5</v>
      </c>
      <c r="L14" s="1">
        <f t="shared" si="13"/>
        <v>4099.6803847479841</v>
      </c>
      <c r="M14" s="1">
        <v>9</v>
      </c>
      <c r="N14" s="1">
        <v>31</v>
      </c>
      <c r="O14" s="1">
        <f t="shared" si="17"/>
        <v>12522.758345971411</v>
      </c>
      <c r="P14" s="1">
        <v>9</v>
      </c>
      <c r="Q14" s="1">
        <v>22.5</v>
      </c>
      <c r="R14" s="1">
        <f t="shared" si="1"/>
        <v>7010516.2448943052</v>
      </c>
      <c r="S14" s="1">
        <v>9</v>
      </c>
      <c r="T14" s="1"/>
      <c r="U14" s="1"/>
      <c r="V14" s="1">
        <v>9</v>
      </c>
      <c r="W14" s="1">
        <v>29.8</v>
      </c>
      <c r="X14" s="1">
        <f t="shared" si="2"/>
        <v>30595.672251220454</v>
      </c>
      <c r="Y14" s="1">
        <v>9</v>
      </c>
      <c r="Z14" s="1"/>
      <c r="AA14" s="1"/>
      <c r="AB14" s="1">
        <v>9</v>
      </c>
      <c r="AC14" s="1">
        <v>38.200000000000003</v>
      </c>
      <c r="AD14" s="1">
        <f t="shared" si="15"/>
        <v>58.876230921753539</v>
      </c>
      <c r="AE14" s="1">
        <v>9</v>
      </c>
      <c r="AF14" s="1"/>
      <c r="AG14" s="1"/>
      <c r="AH14" s="1">
        <v>9</v>
      </c>
      <c r="AI14" s="1">
        <v>30.3</v>
      </c>
      <c r="AJ14" s="1">
        <f t="shared" ref="AJ13:AJ19" si="22">10^(14.12 - 0.3233*AI14)</f>
        <v>21086.767034497268</v>
      </c>
      <c r="AK14" s="1">
        <v>9</v>
      </c>
      <c r="AL14" s="1">
        <v>32.9</v>
      </c>
      <c r="AM14" s="1">
        <f t="shared" ref="AM14:AM23" si="23">10^(14.12 - 0.3233*AL14)</f>
        <v>3043.897332197741</v>
      </c>
      <c r="AN14" s="1">
        <v>9</v>
      </c>
      <c r="AO14" s="1">
        <v>29.4</v>
      </c>
      <c r="AP14" s="1">
        <f t="shared" si="4"/>
        <v>41207.854174221822</v>
      </c>
      <c r="AQ14" s="1">
        <v>9</v>
      </c>
      <c r="AR14" s="1"/>
      <c r="AS14" s="1"/>
      <c r="AT14" s="1">
        <v>9</v>
      </c>
      <c r="AU14" s="1">
        <v>33.799999999999997</v>
      </c>
      <c r="AV14" s="1">
        <f t="shared" si="18"/>
        <v>1557.6145666214813</v>
      </c>
      <c r="AW14" s="1">
        <v>9</v>
      </c>
      <c r="AX14" s="1">
        <v>32.200000000000003</v>
      </c>
      <c r="AY14" s="1">
        <f t="shared" si="20"/>
        <v>5125.5444006575335</v>
      </c>
      <c r="AZ14" s="1">
        <v>9</v>
      </c>
      <c r="BA14" s="1">
        <v>32.700000000000003</v>
      </c>
      <c r="BB14" s="1">
        <f t="shared" si="16"/>
        <v>3532.5636846343914</v>
      </c>
      <c r="BD14" s="1">
        <v>9</v>
      </c>
      <c r="BE14" s="1">
        <f t="shared" si="5"/>
        <v>4099.6803847479841</v>
      </c>
      <c r="BF14" s="1">
        <f t="shared" si="6"/>
        <v>58.876230921753539</v>
      </c>
      <c r="BG14" s="1">
        <f t="shared" si="7"/>
        <v>7010516.2448943052</v>
      </c>
      <c r="BH14" s="1">
        <f t="shared" si="8"/>
        <v>4040.8041538262305</v>
      </c>
      <c r="BI14" s="1">
        <f t="shared" si="9"/>
        <v>7006416.5645095576</v>
      </c>
      <c r="BJ14" s="1">
        <f t="shared" si="10"/>
        <v>548773.33312185912</v>
      </c>
      <c r="BK14" s="1">
        <f t="shared" si="11"/>
        <v>1865386.3924812204</v>
      </c>
    </row>
    <row r="15" spans="1:63" x14ac:dyDescent="0.3">
      <c r="A15" s="7">
        <v>10</v>
      </c>
      <c r="B15" s="7">
        <v>38</v>
      </c>
      <c r="C15" s="1">
        <f t="shared" si="19"/>
        <v>68.328203136919939</v>
      </c>
      <c r="D15" s="7">
        <v>10</v>
      </c>
      <c r="E15" s="7">
        <v>38</v>
      </c>
      <c r="F15" s="1">
        <f t="shared" si="0"/>
        <v>68.328203136919939</v>
      </c>
      <c r="G15" s="7">
        <v>10</v>
      </c>
      <c r="H15" s="7"/>
      <c r="I15" s="1"/>
      <c r="J15" s="7">
        <v>10</v>
      </c>
      <c r="K15" s="7"/>
      <c r="L15" s="1"/>
      <c r="M15" s="7">
        <v>10</v>
      </c>
      <c r="N15" s="7"/>
      <c r="O15" s="1"/>
      <c r="P15" s="7">
        <v>10</v>
      </c>
      <c r="Q15" s="7">
        <v>32.5</v>
      </c>
      <c r="R15" s="1">
        <f t="shared" si="1"/>
        <v>4099.6803847479841</v>
      </c>
      <c r="S15" s="7">
        <v>10</v>
      </c>
      <c r="T15" s="1">
        <v>21.3</v>
      </c>
      <c r="U15" s="1">
        <f t="shared" si="14"/>
        <v>17128131.951028593</v>
      </c>
      <c r="V15" s="7">
        <v>10</v>
      </c>
      <c r="W15" s="1">
        <v>31</v>
      </c>
      <c r="X15" s="1">
        <f t="shared" si="2"/>
        <v>12522.758345971411</v>
      </c>
      <c r="Y15" s="7">
        <v>10</v>
      </c>
      <c r="Z15" s="7"/>
      <c r="AA15" s="1"/>
      <c r="AB15" s="7">
        <v>10</v>
      </c>
      <c r="AC15" s="1">
        <v>38.1</v>
      </c>
      <c r="AD15" s="1">
        <f t="shared" si="15"/>
        <v>63.426390929626287</v>
      </c>
      <c r="AE15" s="7">
        <v>10</v>
      </c>
      <c r="AF15" s="1">
        <v>37.9</v>
      </c>
      <c r="AG15" s="1">
        <f t="shared" si="3"/>
        <v>73.60884444931321</v>
      </c>
      <c r="AH15" s="7">
        <v>10</v>
      </c>
      <c r="AI15" s="1">
        <v>24.8</v>
      </c>
      <c r="AJ15" s="1">
        <f t="shared" si="22"/>
        <v>1265202.3794017751</v>
      </c>
      <c r="AK15" s="7">
        <v>10</v>
      </c>
      <c r="AL15" s="1"/>
      <c r="AM15" s="1"/>
      <c r="AN15" s="7">
        <v>10</v>
      </c>
      <c r="AO15" s="1">
        <v>37.700000000000003</v>
      </c>
      <c r="AP15" s="1">
        <f t="shared" si="4"/>
        <v>85.425985961820402</v>
      </c>
      <c r="AQ15" s="7">
        <v>10</v>
      </c>
      <c r="AR15" s="1"/>
      <c r="AS15" s="1"/>
      <c r="AT15" s="7">
        <v>10</v>
      </c>
      <c r="AU15" s="1">
        <v>31.4</v>
      </c>
      <c r="AV15" s="1">
        <f t="shared" si="18"/>
        <v>9297.7957166781671</v>
      </c>
      <c r="AW15" s="7">
        <v>10</v>
      </c>
      <c r="AX15" s="7">
        <v>33.9</v>
      </c>
      <c r="AY15" s="1">
        <f t="shared" si="20"/>
        <v>1445.872507758558</v>
      </c>
      <c r="AZ15" s="7">
        <v>10</v>
      </c>
      <c r="BA15" s="1">
        <v>31</v>
      </c>
      <c r="BB15" s="1">
        <f t="shared" si="16"/>
        <v>12522.758345971411</v>
      </c>
      <c r="BD15" s="7">
        <v>10</v>
      </c>
      <c r="BE15" s="1">
        <f t="shared" si="5"/>
        <v>2772.7764462532714</v>
      </c>
      <c r="BF15" s="1">
        <f t="shared" si="6"/>
        <v>63.426390929626287</v>
      </c>
      <c r="BG15" s="1">
        <f t="shared" si="7"/>
        <v>17128131.951028593</v>
      </c>
      <c r="BH15" s="1">
        <f t="shared" si="8"/>
        <v>2709.3500553236449</v>
      </c>
      <c r="BI15" s="1">
        <f t="shared" si="9"/>
        <v>17125359.17458234</v>
      </c>
      <c r="BJ15" s="1">
        <f t="shared" si="10"/>
        <v>1536131.8594465926</v>
      </c>
      <c r="BK15" s="1">
        <f t="shared" si="11"/>
        <v>4713965.4850363638</v>
      </c>
    </row>
    <row r="16" spans="1:63" x14ac:dyDescent="0.3">
      <c r="A16" s="1">
        <v>11</v>
      </c>
      <c r="B16" s="1">
        <v>38</v>
      </c>
      <c r="C16" s="1">
        <f t="shared" si="19"/>
        <v>68.328203136919939</v>
      </c>
      <c r="D16" s="1">
        <v>11</v>
      </c>
      <c r="E16" s="1"/>
      <c r="F16" s="1"/>
      <c r="G16" s="1">
        <v>11</v>
      </c>
      <c r="H16" s="1">
        <v>32.5</v>
      </c>
      <c r="I16" s="1">
        <f t="shared" si="12"/>
        <v>4099.6803847479841</v>
      </c>
      <c r="J16" s="1">
        <v>11</v>
      </c>
      <c r="K16" s="1">
        <v>31</v>
      </c>
      <c r="L16" s="1">
        <f t="shared" si="13"/>
        <v>12522.758345971411</v>
      </c>
      <c r="M16" s="1">
        <v>11</v>
      </c>
      <c r="N16" s="1">
        <v>38</v>
      </c>
      <c r="O16" s="1">
        <f t="shared" si="17"/>
        <v>68.328203136919939</v>
      </c>
      <c r="P16" s="1">
        <v>11</v>
      </c>
      <c r="Q16" s="1">
        <v>32</v>
      </c>
      <c r="R16" s="1">
        <f t="shared" si="1"/>
        <v>5948.3977406922177</v>
      </c>
      <c r="S16" s="1">
        <v>11</v>
      </c>
      <c r="T16" s="1"/>
      <c r="U16" s="1"/>
      <c r="V16" s="1">
        <v>11</v>
      </c>
      <c r="W16" s="1">
        <v>28.9</v>
      </c>
      <c r="X16" s="1">
        <f t="shared" si="2"/>
        <v>59790.199153240363</v>
      </c>
      <c r="Y16" s="1">
        <v>11</v>
      </c>
      <c r="Z16" s="1">
        <v>25.8</v>
      </c>
      <c r="AA16" s="1">
        <f t="shared" ref="AA7:AA28" si="24">10^(14.12 - 0.3233*Z16)</f>
        <v>600979.97319999698</v>
      </c>
      <c r="AB16" s="1">
        <v>11</v>
      </c>
      <c r="AC16" s="1">
        <v>37.799999999999997</v>
      </c>
      <c r="AD16" s="1">
        <f t="shared" si="15"/>
        <v>79.297592098328579</v>
      </c>
      <c r="AE16" s="1">
        <v>11</v>
      </c>
      <c r="AF16" s="1">
        <v>37.700000000000003</v>
      </c>
      <c r="AG16" s="1">
        <f t="shared" si="3"/>
        <v>85.425985961820402</v>
      </c>
      <c r="AH16" s="1">
        <v>11</v>
      </c>
      <c r="AI16" s="7">
        <v>31.1</v>
      </c>
      <c r="AJ16" s="1">
        <f t="shared" si="22"/>
        <v>11624.385391449749</v>
      </c>
      <c r="AK16" s="1">
        <v>11</v>
      </c>
      <c r="AL16" s="1"/>
      <c r="AM16" s="1"/>
      <c r="AN16" s="1">
        <v>11</v>
      </c>
      <c r="AO16" s="7">
        <v>37.5</v>
      </c>
      <c r="AP16" s="1">
        <f t="shared" si="4"/>
        <v>99.140247780607908</v>
      </c>
      <c r="AQ16" s="1">
        <v>11</v>
      </c>
      <c r="AR16" s="1">
        <v>31.2</v>
      </c>
      <c r="AS16" s="1">
        <f t="shared" si="21"/>
        <v>10790.461014718923</v>
      </c>
      <c r="AT16" s="1">
        <v>11</v>
      </c>
      <c r="AU16" s="7">
        <v>33.9</v>
      </c>
      <c r="AV16" s="1">
        <f t="shared" si="18"/>
        <v>1445.872507758558</v>
      </c>
      <c r="AW16" s="1">
        <v>11</v>
      </c>
      <c r="AX16" s="1">
        <v>33.9</v>
      </c>
      <c r="AY16" s="1">
        <f t="shared" si="20"/>
        <v>1445.872507758558</v>
      </c>
      <c r="AZ16" s="1">
        <v>11</v>
      </c>
      <c r="BA16" s="7">
        <v>31.8</v>
      </c>
      <c r="BB16" s="1">
        <f t="shared" si="16"/>
        <v>6903.3517058076613</v>
      </c>
      <c r="BD16" s="1">
        <v>11</v>
      </c>
      <c r="BE16" s="1">
        <f t="shared" si="5"/>
        <v>4099.6803847479841</v>
      </c>
      <c r="BF16" s="1">
        <f t="shared" si="6"/>
        <v>68.328203136919939</v>
      </c>
      <c r="BG16" s="1">
        <f t="shared" si="7"/>
        <v>600979.97319999698</v>
      </c>
      <c r="BH16" s="1">
        <f t="shared" si="8"/>
        <v>4031.3521816110642</v>
      </c>
      <c r="BI16" s="1">
        <f t="shared" si="9"/>
        <v>596880.29281524895</v>
      </c>
      <c r="BJ16" s="1">
        <f t="shared" si="10"/>
        <v>47730.098145617136</v>
      </c>
      <c r="BK16" s="1">
        <f t="shared" si="11"/>
        <v>148569.13157515659</v>
      </c>
    </row>
    <row r="17" spans="1:63" x14ac:dyDescent="0.3">
      <c r="A17" s="1">
        <v>12</v>
      </c>
      <c r="B17" s="1">
        <v>33</v>
      </c>
      <c r="C17" s="1">
        <f t="shared" si="19"/>
        <v>2825.5305024595623</v>
      </c>
      <c r="D17" s="1">
        <v>12</v>
      </c>
      <c r="E17" s="1"/>
      <c r="F17" s="1"/>
      <c r="G17" s="1">
        <v>12</v>
      </c>
      <c r="H17" s="1"/>
      <c r="I17" s="1"/>
      <c r="J17" s="1">
        <v>12</v>
      </c>
      <c r="K17" s="1">
        <v>37</v>
      </c>
      <c r="L17" s="1">
        <f t="shared" si="13"/>
        <v>143.84673207789243</v>
      </c>
      <c r="M17" s="1">
        <v>12</v>
      </c>
      <c r="N17" s="1">
        <v>32</v>
      </c>
      <c r="O17" s="1">
        <f t="shared" si="17"/>
        <v>5948.3977406922177</v>
      </c>
      <c r="P17" s="1">
        <v>12</v>
      </c>
      <c r="Q17" s="1">
        <v>38</v>
      </c>
      <c r="R17" s="1">
        <f t="shared" si="1"/>
        <v>68.328203136919939</v>
      </c>
      <c r="S17" s="1">
        <v>12</v>
      </c>
      <c r="T17" s="1"/>
      <c r="U17" s="1"/>
      <c r="V17" s="1">
        <v>12</v>
      </c>
      <c r="W17" s="7">
        <v>37.5</v>
      </c>
      <c r="X17" s="1">
        <f t="shared" si="2"/>
        <v>99.140247780607908</v>
      </c>
      <c r="Y17" s="1">
        <v>12</v>
      </c>
      <c r="Z17" s="1">
        <v>20.7</v>
      </c>
      <c r="AA17" s="1">
        <f t="shared" si="24"/>
        <v>26772566.131470501</v>
      </c>
      <c r="AB17" s="1">
        <v>12</v>
      </c>
      <c r="AC17" s="1"/>
      <c r="AD17" s="1"/>
      <c r="AE17" s="1">
        <v>12</v>
      </c>
      <c r="AF17" s="7">
        <v>37.700000000000003</v>
      </c>
      <c r="AG17" s="1">
        <f t="shared" si="3"/>
        <v>85.425985961820402</v>
      </c>
      <c r="AH17" s="1">
        <v>12</v>
      </c>
      <c r="AI17" s="1">
        <v>32.200000000000003</v>
      </c>
      <c r="AJ17" s="1">
        <f t="shared" si="22"/>
        <v>5125.5444006575335</v>
      </c>
      <c r="AK17" s="1">
        <v>12</v>
      </c>
      <c r="AL17" s="7">
        <v>29.9</v>
      </c>
      <c r="AM17" s="1">
        <f t="shared" si="23"/>
        <v>28400.762494397866</v>
      </c>
      <c r="AN17" s="1">
        <v>12</v>
      </c>
      <c r="AO17" s="1"/>
      <c r="AP17" s="1"/>
      <c r="AQ17" s="1">
        <v>12</v>
      </c>
      <c r="AR17" s="1"/>
      <c r="AS17" s="1"/>
      <c r="AT17" s="1">
        <v>12</v>
      </c>
      <c r="AU17" s="1">
        <v>33.1</v>
      </c>
      <c r="AV17" s="1">
        <f t="shared" si="18"/>
        <v>2622.8291394325997</v>
      </c>
      <c r="AW17" s="1">
        <v>12</v>
      </c>
      <c r="AX17" s="1">
        <v>37.700000000000003</v>
      </c>
      <c r="AY17" s="1">
        <f t="shared" si="20"/>
        <v>85.425985961820402</v>
      </c>
      <c r="AZ17" s="1">
        <v>12</v>
      </c>
      <c r="BA17" s="1">
        <v>38.200000000000003</v>
      </c>
      <c r="BB17" s="1">
        <f t="shared" si="16"/>
        <v>58.876230921753539</v>
      </c>
      <c r="BD17" s="1">
        <v>12</v>
      </c>
      <c r="BE17" s="1">
        <f t="shared" si="5"/>
        <v>1383.3379357552462</v>
      </c>
      <c r="BF17" s="1">
        <f t="shared" si="6"/>
        <v>58.876230921753539</v>
      </c>
      <c r="BG17" s="1">
        <f t="shared" si="7"/>
        <v>26772566.131470501</v>
      </c>
      <c r="BH17" s="1">
        <f t="shared" si="8"/>
        <v>1324.4617048334926</v>
      </c>
      <c r="BI17" s="1">
        <f t="shared" si="9"/>
        <v>26771182.793534745</v>
      </c>
      <c r="BJ17" s="1">
        <f t="shared" si="10"/>
        <v>2234835.8532611653</v>
      </c>
      <c r="BK17" s="1">
        <f t="shared" si="11"/>
        <v>7398407.964700697</v>
      </c>
    </row>
    <row r="18" spans="1:63" x14ac:dyDescent="0.3">
      <c r="A18" s="1">
        <v>13</v>
      </c>
      <c r="B18" s="1">
        <v>38</v>
      </c>
      <c r="C18" s="1">
        <f t="shared" si="19"/>
        <v>68.328203136919939</v>
      </c>
      <c r="D18" s="1">
        <v>13</v>
      </c>
      <c r="E18" s="1"/>
      <c r="F18" s="1"/>
      <c r="G18" s="1">
        <v>13</v>
      </c>
      <c r="H18" s="1">
        <v>38</v>
      </c>
      <c r="I18" s="1">
        <f t="shared" si="12"/>
        <v>68.328203136919939</v>
      </c>
      <c r="J18" s="1">
        <v>13</v>
      </c>
      <c r="K18" s="1">
        <v>32</v>
      </c>
      <c r="L18" s="1">
        <f t="shared" si="13"/>
        <v>5948.3977406922177</v>
      </c>
      <c r="M18" s="1">
        <v>13</v>
      </c>
      <c r="N18" s="1">
        <v>32</v>
      </c>
      <c r="O18" s="1">
        <f t="shared" si="17"/>
        <v>5948.3977406922177</v>
      </c>
      <c r="P18" s="1">
        <v>13</v>
      </c>
      <c r="Q18" s="1">
        <v>32</v>
      </c>
      <c r="R18" s="1">
        <f t="shared" si="1"/>
        <v>5948.3977406922177</v>
      </c>
      <c r="S18" s="1">
        <v>13</v>
      </c>
      <c r="T18" s="1">
        <v>28.4</v>
      </c>
      <c r="U18" s="1">
        <f t="shared" si="14"/>
        <v>86752.100695902336</v>
      </c>
      <c r="V18" s="1">
        <v>13</v>
      </c>
      <c r="W18" s="1">
        <v>37.6</v>
      </c>
      <c r="X18" s="1">
        <f t="shared" si="2"/>
        <v>92.02800342916062</v>
      </c>
      <c r="Y18" s="1">
        <v>13</v>
      </c>
      <c r="Z18" s="1">
        <v>29.7</v>
      </c>
      <c r="AA18" s="1">
        <f t="shared" si="24"/>
        <v>32960.212272073695</v>
      </c>
      <c r="AB18" s="1">
        <v>13</v>
      </c>
      <c r="AC18" s="1"/>
      <c r="AD18" s="1"/>
      <c r="AE18" s="1">
        <v>13</v>
      </c>
      <c r="AF18" s="1"/>
      <c r="AG18" s="1"/>
      <c r="AH18" s="1">
        <v>13</v>
      </c>
      <c r="AI18" s="1">
        <v>34.200000000000003</v>
      </c>
      <c r="AJ18" s="1">
        <f t="shared" si="22"/>
        <v>1156.4849888225849</v>
      </c>
      <c r="AK18" s="1">
        <v>13</v>
      </c>
      <c r="AL18" s="1">
        <v>31.4</v>
      </c>
      <c r="AM18" s="1">
        <f t="shared" si="23"/>
        <v>9297.7957166781671</v>
      </c>
      <c r="AN18" s="1">
        <v>13</v>
      </c>
      <c r="AO18" s="1"/>
      <c r="AP18" s="1"/>
      <c r="AQ18" s="1">
        <v>13</v>
      </c>
      <c r="AR18" s="1">
        <v>30.8</v>
      </c>
      <c r="AS18" s="1">
        <f t="shared" si="21"/>
        <v>14533.158164204862</v>
      </c>
      <c r="AT18" s="1">
        <v>13</v>
      </c>
      <c r="AU18" s="1">
        <v>32.1</v>
      </c>
      <c r="AV18" s="1">
        <f t="shared" si="18"/>
        <v>5521.6643082216642</v>
      </c>
      <c r="AW18" s="1">
        <v>13</v>
      </c>
      <c r="AX18" s="1">
        <v>33.200000000000003</v>
      </c>
      <c r="AY18" s="1">
        <f t="shared" si="20"/>
        <v>2434.6694147058424</v>
      </c>
      <c r="AZ18" s="1">
        <v>13</v>
      </c>
      <c r="BA18" s="1">
        <v>30.6</v>
      </c>
      <c r="BB18" s="1">
        <f t="shared" si="16"/>
        <v>16866.306958142515</v>
      </c>
      <c r="BD18" s="1">
        <v>13</v>
      </c>
      <c r="BE18" s="1">
        <f t="shared" si="5"/>
        <v>5948.3977406922177</v>
      </c>
      <c r="BF18" s="1">
        <f t="shared" si="6"/>
        <v>68.328203136919939</v>
      </c>
      <c r="BG18" s="1">
        <f t="shared" si="7"/>
        <v>86752.100695902336</v>
      </c>
      <c r="BH18" s="1">
        <f t="shared" si="8"/>
        <v>5880.0695375552978</v>
      </c>
      <c r="BI18" s="1">
        <f t="shared" si="9"/>
        <v>80803.702955210116</v>
      </c>
      <c r="BJ18" s="1">
        <f t="shared" si="10"/>
        <v>13399.733582180806</v>
      </c>
      <c r="BK18" s="1">
        <f t="shared" si="11"/>
        <v>22078.78505338624</v>
      </c>
    </row>
    <row r="19" spans="1:63" x14ac:dyDescent="0.3">
      <c r="A19" s="1">
        <v>14</v>
      </c>
      <c r="B19" s="1">
        <v>38</v>
      </c>
      <c r="C19" s="1">
        <f t="shared" si="19"/>
        <v>68.328203136919939</v>
      </c>
      <c r="D19" s="1">
        <v>14</v>
      </c>
      <c r="E19" s="1"/>
      <c r="F19" s="1"/>
      <c r="G19" s="1">
        <v>14</v>
      </c>
      <c r="H19" s="1">
        <v>38</v>
      </c>
      <c r="I19" s="1">
        <f t="shared" si="12"/>
        <v>68.328203136919939</v>
      </c>
      <c r="J19" s="1">
        <v>14</v>
      </c>
      <c r="K19" s="1">
        <v>38</v>
      </c>
      <c r="L19" s="1">
        <f t="shared" si="13"/>
        <v>68.328203136919939</v>
      </c>
      <c r="M19" s="1">
        <v>14</v>
      </c>
      <c r="N19" s="1"/>
      <c r="O19" s="1"/>
      <c r="P19" s="1">
        <v>14</v>
      </c>
      <c r="Q19" s="1">
        <v>32</v>
      </c>
      <c r="R19" s="1">
        <f t="shared" si="1"/>
        <v>5948.3977406922177</v>
      </c>
      <c r="S19" s="1">
        <v>14</v>
      </c>
      <c r="T19" s="1">
        <v>28.9</v>
      </c>
      <c r="U19" s="1">
        <f t="shared" si="14"/>
        <v>59790.199153240363</v>
      </c>
      <c r="V19" s="1">
        <v>14</v>
      </c>
      <c r="W19" s="1"/>
      <c r="X19" s="1"/>
      <c r="Y19" s="1">
        <v>14</v>
      </c>
      <c r="Z19" s="1">
        <v>29.7</v>
      </c>
      <c r="AA19" s="1">
        <f t="shared" si="24"/>
        <v>32960.212272073695</v>
      </c>
      <c r="AB19" s="1">
        <v>14</v>
      </c>
      <c r="AC19" s="1"/>
      <c r="AD19" s="1"/>
      <c r="AE19" s="1">
        <v>14</v>
      </c>
      <c r="AF19" s="1"/>
      <c r="AG19" s="1"/>
      <c r="AH19" s="1">
        <v>14</v>
      </c>
      <c r="AI19" s="1">
        <v>34.799999999999997</v>
      </c>
      <c r="AJ19" s="1">
        <f t="shared" si="22"/>
        <v>739.87780591016292</v>
      </c>
      <c r="AK19" s="1">
        <v>14</v>
      </c>
      <c r="AL19" s="1">
        <v>33.9</v>
      </c>
      <c r="AM19" s="1">
        <f t="shared" si="23"/>
        <v>1445.872507758558</v>
      </c>
      <c r="AN19" s="1">
        <v>14</v>
      </c>
      <c r="AO19" s="1"/>
      <c r="AP19" s="1"/>
      <c r="AQ19" s="1">
        <v>14</v>
      </c>
      <c r="AR19" s="1"/>
      <c r="AS19" s="1"/>
      <c r="AT19" s="1">
        <v>14</v>
      </c>
      <c r="AU19" s="1">
        <v>33.200000000000003</v>
      </c>
      <c r="AV19" s="1">
        <f t="shared" si="18"/>
        <v>2434.6694147058424</v>
      </c>
      <c r="AW19" s="1">
        <v>14</v>
      </c>
      <c r="AX19" s="1">
        <v>37.799999999999997</v>
      </c>
      <c r="AY19" s="1">
        <f t="shared" si="20"/>
        <v>79.297592098328579</v>
      </c>
      <c r="AZ19" s="1">
        <v>14</v>
      </c>
      <c r="BA19" s="1">
        <v>31.2</v>
      </c>
      <c r="BB19" s="1">
        <f t="shared" si="16"/>
        <v>10790.461014718923</v>
      </c>
      <c r="BD19" s="1">
        <v>14</v>
      </c>
      <c r="BE19" s="1">
        <f t="shared" si="5"/>
        <v>1445.872507758558</v>
      </c>
      <c r="BF19" s="1">
        <f t="shared" si="6"/>
        <v>68.328203136919939</v>
      </c>
      <c r="BG19" s="1">
        <f t="shared" si="7"/>
        <v>59790.199153240363</v>
      </c>
      <c r="BH19" s="1">
        <f t="shared" si="8"/>
        <v>1377.544304621638</v>
      </c>
      <c r="BI19" s="1">
        <f t="shared" si="9"/>
        <v>58344.326645481808</v>
      </c>
      <c r="BJ19" s="1">
        <f t="shared" si="10"/>
        <v>10399.452010055351</v>
      </c>
      <c r="BK19" s="1">
        <f t="shared" si="11"/>
        <v>18170.936447488872</v>
      </c>
    </row>
    <row r="20" spans="1:63" x14ac:dyDescent="0.3">
      <c r="A20" s="1">
        <v>15</v>
      </c>
      <c r="B20" s="1">
        <v>33</v>
      </c>
      <c r="C20" s="1">
        <f t="shared" si="19"/>
        <v>2825.5305024595623</v>
      </c>
      <c r="D20" s="1">
        <v>15</v>
      </c>
      <c r="E20" s="1"/>
      <c r="F20" s="1"/>
      <c r="G20" s="1">
        <v>15</v>
      </c>
      <c r="H20" s="1">
        <v>34</v>
      </c>
      <c r="I20" s="1">
        <f t="shared" si="12"/>
        <v>1342.1467373834907</v>
      </c>
      <c r="J20" s="1">
        <v>15</v>
      </c>
      <c r="K20" s="1">
        <v>38</v>
      </c>
      <c r="L20" s="1">
        <f t="shared" si="13"/>
        <v>68.328203136919939</v>
      </c>
      <c r="M20" s="1">
        <v>15</v>
      </c>
      <c r="N20" s="1">
        <v>32.5</v>
      </c>
      <c r="O20" s="1">
        <f t="shared" si="17"/>
        <v>4099.6803847479841</v>
      </c>
      <c r="P20" s="1">
        <v>15</v>
      </c>
      <c r="Q20" s="1">
        <v>38</v>
      </c>
      <c r="R20" s="1">
        <f t="shared" si="1"/>
        <v>68.328203136919939</v>
      </c>
      <c r="S20" s="1">
        <v>15</v>
      </c>
      <c r="T20" s="7">
        <v>23.6</v>
      </c>
      <c r="U20" s="1">
        <f t="shared" si="14"/>
        <v>3091149.4306758665</v>
      </c>
      <c r="V20" s="1">
        <v>15</v>
      </c>
      <c r="W20" s="1">
        <v>34.4</v>
      </c>
      <c r="X20" s="1">
        <f t="shared" si="2"/>
        <v>996.50618827219569</v>
      </c>
      <c r="Y20" s="1">
        <v>15</v>
      </c>
      <c r="Z20" s="1">
        <v>32.299999999999997</v>
      </c>
      <c r="AA20" s="1">
        <f t="shared" si="24"/>
        <v>4757.8418275074509</v>
      </c>
      <c r="AB20" s="1">
        <v>15</v>
      </c>
      <c r="AC20" s="1"/>
      <c r="AD20" s="1"/>
      <c r="AE20" s="1">
        <v>15</v>
      </c>
      <c r="AF20" s="1"/>
      <c r="AG20" s="1"/>
      <c r="AH20" s="1">
        <v>15</v>
      </c>
      <c r="AI20" s="1"/>
      <c r="AJ20" s="1"/>
      <c r="AK20" s="1">
        <v>15</v>
      </c>
      <c r="AL20" s="1">
        <v>38.1</v>
      </c>
      <c r="AM20" s="1">
        <f t="shared" si="23"/>
        <v>63.426390929626287</v>
      </c>
      <c r="AN20" s="1">
        <v>15</v>
      </c>
      <c r="AO20" s="1"/>
      <c r="AP20" s="1"/>
      <c r="AQ20" s="1">
        <v>15</v>
      </c>
      <c r="AR20" s="1">
        <v>37.9</v>
      </c>
      <c r="AS20" s="1">
        <f t="shared" si="21"/>
        <v>73.60884444931321</v>
      </c>
      <c r="AT20" s="1">
        <v>15</v>
      </c>
      <c r="AU20" s="1">
        <v>30.3</v>
      </c>
      <c r="AV20" s="1">
        <f t="shared" si="18"/>
        <v>21086.767034497268</v>
      </c>
      <c r="AW20" s="1">
        <v>15</v>
      </c>
      <c r="AX20" s="1">
        <v>37.799999999999997</v>
      </c>
      <c r="AY20" s="1">
        <f t="shared" si="20"/>
        <v>79.297592098328579</v>
      </c>
      <c r="AZ20" s="1">
        <v>15</v>
      </c>
      <c r="BA20" s="1">
        <v>32.200000000000003</v>
      </c>
      <c r="BB20" s="1">
        <f t="shared" si="16"/>
        <v>5125.5444006575335</v>
      </c>
      <c r="BD20" s="1">
        <v>15</v>
      </c>
      <c r="BE20" s="1">
        <f t="shared" si="5"/>
        <v>1342.1467373834907</v>
      </c>
      <c r="BF20" s="1">
        <f t="shared" si="6"/>
        <v>63.426390929626287</v>
      </c>
      <c r="BG20" s="1">
        <f t="shared" si="7"/>
        <v>3091149.4306758665</v>
      </c>
      <c r="BH20" s="1">
        <f t="shared" si="8"/>
        <v>1278.7203464538645</v>
      </c>
      <c r="BI20" s="1">
        <f t="shared" si="9"/>
        <v>3089807.2839384829</v>
      </c>
      <c r="BJ20" s="1">
        <f t="shared" si="10"/>
        <v>240902.802845011</v>
      </c>
      <c r="BK20" s="1">
        <f t="shared" si="11"/>
        <v>822813.27388162981</v>
      </c>
    </row>
    <row r="21" spans="1:63" x14ac:dyDescent="0.3">
      <c r="A21" s="1">
        <v>16</v>
      </c>
      <c r="B21" s="1">
        <v>38</v>
      </c>
      <c r="C21" s="1">
        <f t="shared" si="19"/>
        <v>68.328203136919939</v>
      </c>
      <c r="D21" s="1">
        <v>16</v>
      </c>
      <c r="E21" s="1"/>
      <c r="F21" s="1"/>
      <c r="G21" s="1">
        <v>16</v>
      </c>
      <c r="H21" s="1">
        <v>38</v>
      </c>
      <c r="I21" s="1">
        <f t="shared" si="12"/>
        <v>68.328203136919939</v>
      </c>
      <c r="J21" s="1">
        <v>16</v>
      </c>
      <c r="K21" s="1">
        <v>34</v>
      </c>
      <c r="L21" s="1">
        <f t="shared" si="13"/>
        <v>1342.1467373834907</v>
      </c>
      <c r="M21" s="1">
        <v>16</v>
      </c>
      <c r="N21" s="1">
        <v>27.5</v>
      </c>
      <c r="O21" s="1">
        <f t="shared" si="17"/>
        <v>169531.34204668566</v>
      </c>
      <c r="P21" s="1">
        <v>16</v>
      </c>
      <c r="Q21" s="1">
        <v>38</v>
      </c>
      <c r="R21" s="1">
        <f t="shared" si="1"/>
        <v>68.328203136919939</v>
      </c>
      <c r="S21" s="1">
        <v>16</v>
      </c>
      <c r="T21" s="1">
        <v>21.8</v>
      </c>
      <c r="U21" s="1">
        <f t="shared" si="14"/>
        <v>11804837.142385758</v>
      </c>
      <c r="V21" s="1">
        <v>16</v>
      </c>
      <c r="W21" s="1">
        <v>37.5</v>
      </c>
      <c r="X21" s="1">
        <f t="shared" si="2"/>
        <v>99.140247780607908</v>
      </c>
      <c r="Y21" s="1">
        <v>16</v>
      </c>
      <c r="Z21" s="1">
        <v>34</v>
      </c>
      <c r="AA21" s="1">
        <f t="shared" si="24"/>
        <v>1342.1467373834907</v>
      </c>
      <c r="AB21" s="1">
        <v>16</v>
      </c>
      <c r="AC21" s="1"/>
      <c r="AD21" s="1"/>
      <c r="AE21" s="1">
        <v>16</v>
      </c>
      <c r="AF21" s="1"/>
      <c r="AG21" s="1"/>
      <c r="AH21" s="1">
        <v>16</v>
      </c>
      <c r="AI21" s="1"/>
      <c r="AJ21" s="1"/>
      <c r="AK21" s="1">
        <v>16</v>
      </c>
      <c r="AL21" s="1">
        <v>38.200000000000003</v>
      </c>
      <c r="AM21" s="1">
        <f t="shared" si="23"/>
        <v>58.876230921753539</v>
      </c>
      <c r="AN21" s="1">
        <v>16</v>
      </c>
      <c r="AO21" s="1"/>
      <c r="AP21" s="1"/>
      <c r="AQ21" s="1">
        <v>16</v>
      </c>
      <c r="AR21" s="1">
        <v>38.1</v>
      </c>
      <c r="AS21" s="1">
        <f t="shared" si="21"/>
        <v>63.426390929626287</v>
      </c>
      <c r="AT21" s="1">
        <v>16</v>
      </c>
      <c r="AU21" s="1">
        <v>32.6</v>
      </c>
      <c r="AV21" s="1">
        <f t="shared" si="18"/>
        <v>3805.572499081939</v>
      </c>
      <c r="AW21" s="1">
        <v>16</v>
      </c>
      <c r="AX21" s="1">
        <v>37.700000000000003</v>
      </c>
      <c r="AY21" s="1">
        <f t="shared" si="20"/>
        <v>85.425985961820402</v>
      </c>
      <c r="AZ21" s="1">
        <v>16</v>
      </c>
      <c r="BA21" s="1">
        <v>34.299999999999997</v>
      </c>
      <c r="BB21" s="1">
        <f t="shared" si="16"/>
        <v>1073.5196542241838</v>
      </c>
      <c r="BD21" s="1">
        <v>16</v>
      </c>
      <c r="BE21" s="1">
        <f t="shared" si="5"/>
        <v>99.140247780607908</v>
      </c>
      <c r="BF21" s="1">
        <f t="shared" si="6"/>
        <v>58.876230921753539</v>
      </c>
      <c r="BG21" s="1">
        <f t="shared" si="7"/>
        <v>11804837.142385758</v>
      </c>
      <c r="BH21" s="1">
        <f t="shared" si="8"/>
        <v>40.264016858854369</v>
      </c>
      <c r="BI21" s="1">
        <f t="shared" si="9"/>
        <v>11804738.002137978</v>
      </c>
      <c r="BJ21" s="1">
        <f t="shared" si="10"/>
        <v>921726.44027119386</v>
      </c>
      <c r="BK21" s="1">
        <f t="shared" si="11"/>
        <v>3142003.3407331253</v>
      </c>
    </row>
    <row r="22" spans="1:63" x14ac:dyDescent="0.3">
      <c r="A22" s="1">
        <v>17</v>
      </c>
      <c r="B22" s="1"/>
      <c r="C22" s="1"/>
      <c r="D22" s="1">
        <v>17</v>
      </c>
      <c r="E22" s="1"/>
      <c r="F22" s="1"/>
      <c r="G22" s="1">
        <v>17</v>
      </c>
      <c r="H22" s="1">
        <v>38</v>
      </c>
      <c r="I22" s="1">
        <f t="shared" si="12"/>
        <v>68.328203136919939</v>
      </c>
      <c r="J22" s="1">
        <v>17</v>
      </c>
      <c r="K22" s="1">
        <v>30</v>
      </c>
      <c r="L22" s="1">
        <f t="shared" si="13"/>
        <v>26363.313858253779</v>
      </c>
      <c r="M22" s="1">
        <v>17</v>
      </c>
      <c r="N22" s="1">
        <v>38</v>
      </c>
      <c r="O22" s="1">
        <f t="shared" si="17"/>
        <v>68.328203136919939</v>
      </c>
      <c r="P22" s="1">
        <v>17</v>
      </c>
      <c r="Q22" s="1">
        <v>38</v>
      </c>
      <c r="R22" s="1">
        <f t="shared" si="1"/>
        <v>68.328203136919939</v>
      </c>
      <c r="S22" s="1">
        <v>17</v>
      </c>
      <c r="T22" s="1">
        <v>28.4</v>
      </c>
      <c r="U22" s="1">
        <f t="shared" si="14"/>
        <v>86752.100695902336</v>
      </c>
      <c r="V22" s="1">
        <v>17</v>
      </c>
      <c r="W22" s="1">
        <v>37.6</v>
      </c>
      <c r="X22" s="1">
        <f t="shared" si="2"/>
        <v>92.02800342916062</v>
      </c>
      <c r="Y22" s="1">
        <v>17</v>
      </c>
      <c r="Z22" s="1">
        <v>35.4</v>
      </c>
      <c r="AA22" s="1">
        <f t="shared" si="24"/>
        <v>473.3474043928241</v>
      </c>
      <c r="AB22" s="1">
        <v>17</v>
      </c>
      <c r="AC22" s="1"/>
      <c r="AD22" s="1"/>
      <c r="AE22" s="1">
        <v>17</v>
      </c>
      <c r="AF22" s="1"/>
      <c r="AG22" s="1"/>
      <c r="AH22" s="1">
        <v>17</v>
      </c>
      <c r="AI22" s="1"/>
      <c r="AJ22" s="1"/>
      <c r="AK22" s="1">
        <v>17</v>
      </c>
      <c r="AL22" s="1"/>
      <c r="AM22" s="1"/>
      <c r="AN22" s="1">
        <v>17</v>
      </c>
      <c r="AO22" s="1"/>
      <c r="AP22" s="1"/>
      <c r="AQ22" s="1">
        <v>17</v>
      </c>
      <c r="AR22" s="7">
        <v>38.1</v>
      </c>
      <c r="AS22" s="1">
        <f t="shared" si="21"/>
        <v>63.426390929626287</v>
      </c>
      <c r="AT22" s="1">
        <v>17</v>
      </c>
      <c r="AU22" s="1">
        <v>30.3</v>
      </c>
      <c r="AV22" s="1">
        <f t="shared" si="18"/>
        <v>21086.767034497268</v>
      </c>
      <c r="AW22" s="1">
        <v>17</v>
      </c>
      <c r="AX22" s="1">
        <v>37.9</v>
      </c>
      <c r="AY22" s="1">
        <f t="shared" si="20"/>
        <v>73.60884444931321</v>
      </c>
      <c r="AZ22" s="1">
        <v>17</v>
      </c>
      <c r="BA22" s="1">
        <v>37.299999999999997</v>
      </c>
      <c r="BB22" s="1">
        <f t="shared" si="16"/>
        <v>115.0561930229657</v>
      </c>
      <c r="BD22" s="1">
        <v>17</v>
      </c>
      <c r="BE22" s="1">
        <f t="shared" si="5"/>
        <v>92.02800342916062</v>
      </c>
      <c r="BF22" s="1">
        <f t="shared" si="6"/>
        <v>63.426390929626287</v>
      </c>
      <c r="BG22" s="1">
        <f t="shared" si="7"/>
        <v>86752.100695902336</v>
      </c>
      <c r="BH22" s="1">
        <f t="shared" si="8"/>
        <v>28.601612499534333</v>
      </c>
      <c r="BI22" s="1">
        <f t="shared" si="9"/>
        <v>86660.072692473172</v>
      </c>
      <c r="BJ22" s="1">
        <f t="shared" si="10"/>
        <v>12293.14845766255</v>
      </c>
      <c r="BK22" s="1">
        <f t="shared" si="11"/>
        <v>25232.619148327147</v>
      </c>
    </row>
    <row r="23" spans="1:63" x14ac:dyDescent="0.3">
      <c r="A23" s="1">
        <v>18</v>
      </c>
      <c r="B23" s="1"/>
      <c r="C23" s="1"/>
      <c r="D23" s="1">
        <v>18</v>
      </c>
      <c r="E23" s="1"/>
      <c r="F23" s="1"/>
      <c r="G23" s="1">
        <v>18</v>
      </c>
      <c r="H23" s="1">
        <v>38</v>
      </c>
      <c r="I23" s="1">
        <f t="shared" si="12"/>
        <v>68.328203136919939</v>
      </c>
      <c r="J23" s="1">
        <v>18</v>
      </c>
      <c r="K23" s="1">
        <v>38</v>
      </c>
      <c r="L23" s="1">
        <f t="shared" si="13"/>
        <v>68.328203136919939</v>
      </c>
      <c r="M23" s="1">
        <v>18</v>
      </c>
      <c r="N23" s="1">
        <v>32</v>
      </c>
      <c r="O23" s="1">
        <f t="shared" si="17"/>
        <v>5948.3977406922177</v>
      </c>
      <c r="P23" s="1">
        <v>18</v>
      </c>
      <c r="Q23" s="1"/>
      <c r="R23" s="1"/>
      <c r="S23" s="1">
        <v>18</v>
      </c>
      <c r="T23" s="1">
        <v>29.8</v>
      </c>
      <c r="U23" s="1">
        <f t="shared" si="14"/>
        <v>30595.672251220454</v>
      </c>
      <c r="V23" s="1">
        <v>18</v>
      </c>
      <c r="W23" s="1"/>
      <c r="X23" s="1"/>
      <c r="Y23" s="1">
        <v>18</v>
      </c>
      <c r="Z23" s="1">
        <v>33.700000000000003</v>
      </c>
      <c r="AA23" s="1">
        <f t="shared" si="24"/>
        <v>1677.9924406423218</v>
      </c>
      <c r="AB23" s="1">
        <v>18</v>
      </c>
      <c r="AC23" s="1"/>
      <c r="AD23" s="1"/>
      <c r="AE23" s="1">
        <v>18</v>
      </c>
      <c r="AF23" s="1"/>
      <c r="AG23" s="1"/>
      <c r="AH23" s="1">
        <v>18</v>
      </c>
      <c r="AI23" s="1"/>
      <c r="AJ23" s="1"/>
      <c r="AK23" s="1">
        <v>18</v>
      </c>
      <c r="AL23" s="1">
        <v>38.200000000000003</v>
      </c>
      <c r="AM23" s="1">
        <f t="shared" si="23"/>
        <v>58.876230921753539</v>
      </c>
      <c r="AN23" s="1">
        <v>18</v>
      </c>
      <c r="AO23" s="1"/>
      <c r="AP23" s="1"/>
      <c r="AQ23" s="1">
        <v>18</v>
      </c>
      <c r="AR23" s="1"/>
      <c r="AS23" s="1"/>
      <c r="AT23" s="1">
        <v>18</v>
      </c>
      <c r="AU23" s="1">
        <v>31.6</v>
      </c>
      <c r="AV23" s="1">
        <f t="shared" si="18"/>
        <v>8011.6136901988421</v>
      </c>
      <c r="AW23" s="1">
        <v>18</v>
      </c>
      <c r="AX23" s="1"/>
      <c r="AY23" s="1"/>
      <c r="AZ23" s="1">
        <v>18</v>
      </c>
      <c r="BA23" s="1"/>
      <c r="BB23" s="1"/>
      <c r="BD23" s="1">
        <v>18</v>
      </c>
      <c r="BE23" s="1">
        <f t="shared" si="5"/>
        <v>1677.9924406423218</v>
      </c>
      <c r="BF23" s="1">
        <f t="shared" si="6"/>
        <v>58.876230921753539</v>
      </c>
      <c r="BG23" s="1">
        <f t="shared" si="7"/>
        <v>30595.672251220454</v>
      </c>
      <c r="BH23" s="1">
        <f t="shared" si="8"/>
        <v>1619.1162097205681</v>
      </c>
      <c r="BI23" s="1">
        <f t="shared" si="9"/>
        <v>28917.679810578131</v>
      </c>
      <c r="BJ23" s="1">
        <f t="shared" si="10"/>
        <v>6632.7441085642049</v>
      </c>
      <c r="BK23" s="1">
        <f t="shared" si="11"/>
        <v>10215.813734226051</v>
      </c>
    </row>
    <row r="24" spans="1:63" x14ac:dyDescent="0.3">
      <c r="A24" s="1">
        <v>19</v>
      </c>
      <c r="B24" s="1"/>
      <c r="C24" s="1"/>
      <c r="D24" s="1">
        <v>19</v>
      </c>
      <c r="E24" s="1"/>
      <c r="F24" s="1"/>
      <c r="G24" s="1">
        <v>19</v>
      </c>
      <c r="H24" s="1"/>
      <c r="I24" s="1"/>
      <c r="J24" s="1">
        <v>19</v>
      </c>
      <c r="K24" s="1">
        <v>32</v>
      </c>
      <c r="L24" s="1">
        <f t="shared" si="13"/>
        <v>5948.3977406922177</v>
      </c>
      <c r="M24" s="1">
        <v>19</v>
      </c>
      <c r="N24" s="1">
        <v>32</v>
      </c>
      <c r="O24" s="1">
        <f t="shared" si="17"/>
        <v>5948.3977406922177</v>
      </c>
      <c r="P24" s="1">
        <v>19</v>
      </c>
      <c r="Q24" s="1">
        <v>38</v>
      </c>
      <c r="R24" s="1">
        <f t="shared" si="1"/>
        <v>68.328203136919939</v>
      </c>
      <c r="S24" s="1">
        <v>19</v>
      </c>
      <c r="T24" s="1">
        <v>29.8</v>
      </c>
      <c r="U24" s="1">
        <f t="shared" si="14"/>
        <v>30595.672251220454</v>
      </c>
      <c r="V24" s="1">
        <v>19</v>
      </c>
      <c r="W24" s="1"/>
      <c r="X24" s="1"/>
      <c r="Y24" s="1">
        <v>19</v>
      </c>
      <c r="Z24" s="1">
        <v>32.299999999999997</v>
      </c>
      <c r="AA24" s="1">
        <f t="shared" si="24"/>
        <v>4757.8418275074509</v>
      </c>
      <c r="AB24" s="1">
        <v>19</v>
      </c>
      <c r="AC24" s="1"/>
      <c r="AD24" s="1"/>
      <c r="AE24" s="1">
        <v>19</v>
      </c>
      <c r="AF24" s="1"/>
      <c r="AG24" s="1"/>
      <c r="AH24" s="1">
        <v>19</v>
      </c>
      <c r="AI24" s="1"/>
      <c r="AJ24" s="1"/>
      <c r="AK24" s="1">
        <v>19</v>
      </c>
      <c r="AL24" s="1"/>
      <c r="AM24" s="1"/>
      <c r="AN24" s="1">
        <v>19</v>
      </c>
      <c r="AO24" s="1"/>
      <c r="AP24" s="1"/>
      <c r="AQ24" s="1">
        <v>19</v>
      </c>
      <c r="AR24" s="1"/>
      <c r="AS24" s="1"/>
      <c r="AT24" s="1">
        <v>19</v>
      </c>
      <c r="AU24" s="1">
        <v>38.1</v>
      </c>
      <c r="AV24" s="1">
        <f t="shared" si="18"/>
        <v>63.426390929626287</v>
      </c>
      <c r="AW24" s="1">
        <v>19</v>
      </c>
      <c r="AX24" s="1"/>
      <c r="AY24" s="1"/>
      <c r="AZ24" s="1">
        <v>19</v>
      </c>
      <c r="BA24" s="1">
        <v>34.4</v>
      </c>
      <c r="BB24" s="1">
        <f t="shared" si="16"/>
        <v>996.50618827219569</v>
      </c>
      <c r="BD24" s="1">
        <v>19</v>
      </c>
      <c r="BE24" s="1">
        <f t="shared" si="5"/>
        <v>4757.8418275074509</v>
      </c>
      <c r="BF24" s="1">
        <f t="shared" si="6"/>
        <v>63.426390929626287</v>
      </c>
      <c r="BG24" s="1">
        <f t="shared" si="7"/>
        <v>30595.672251220454</v>
      </c>
      <c r="BH24" s="1">
        <f t="shared" si="8"/>
        <v>4694.4154365778249</v>
      </c>
      <c r="BI24" s="1">
        <f t="shared" si="9"/>
        <v>25837.830423713003</v>
      </c>
      <c r="BJ24" s="1">
        <f t="shared" si="10"/>
        <v>6911.2243346358682</v>
      </c>
      <c r="BK24" s="1">
        <f t="shared" si="11"/>
        <v>9972.4309568978315</v>
      </c>
    </row>
    <row r="25" spans="1:63" x14ac:dyDescent="0.3">
      <c r="A25" s="1">
        <v>20</v>
      </c>
      <c r="B25" s="1"/>
      <c r="C25" s="1"/>
      <c r="D25" s="1">
        <v>20</v>
      </c>
      <c r="E25" s="1"/>
      <c r="F25" s="1"/>
      <c r="G25" s="1">
        <v>20</v>
      </c>
      <c r="H25" s="1"/>
      <c r="I25" s="1"/>
      <c r="J25" s="1">
        <v>20</v>
      </c>
      <c r="K25" s="1"/>
      <c r="L25" s="1"/>
      <c r="M25" s="1">
        <v>20</v>
      </c>
      <c r="N25" s="1">
        <v>33</v>
      </c>
      <c r="O25" s="1">
        <f t="shared" si="17"/>
        <v>2825.5305024595623</v>
      </c>
      <c r="P25" s="1">
        <v>20</v>
      </c>
      <c r="Q25" s="1"/>
      <c r="R25" s="1"/>
      <c r="S25" s="1">
        <v>20</v>
      </c>
      <c r="T25" s="1">
        <v>21.8</v>
      </c>
      <c r="U25" s="1">
        <f t="shared" si="14"/>
        <v>11804837.142385758</v>
      </c>
      <c r="V25" s="1">
        <v>20</v>
      </c>
      <c r="W25" s="1"/>
      <c r="X25" s="1"/>
      <c r="Y25" s="1">
        <v>20</v>
      </c>
      <c r="Z25" s="1">
        <v>34.4</v>
      </c>
      <c r="AA25" s="1">
        <f t="shared" si="24"/>
        <v>996.50618827219569</v>
      </c>
      <c r="AB25" s="1">
        <v>20</v>
      </c>
      <c r="AC25" s="1"/>
      <c r="AD25" s="1"/>
      <c r="AE25" s="1">
        <v>20</v>
      </c>
      <c r="AF25" s="1"/>
      <c r="AG25" s="1"/>
      <c r="AH25" s="1">
        <v>20</v>
      </c>
      <c r="AI25" s="1"/>
      <c r="AJ25" s="1"/>
      <c r="AK25" s="1">
        <v>20</v>
      </c>
      <c r="AL25" s="1"/>
      <c r="AM25" s="1"/>
      <c r="AN25" s="1">
        <v>20</v>
      </c>
      <c r="AO25" s="1"/>
      <c r="AP25" s="1"/>
      <c r="AQ25" s="1">
        <v>20</v>
      </c>
      <c r="AR25" s="1"/>
      <c r="AS25" s="1"/>
      <c r="AT25" s="1">
        <v>20</v>
      </c>
      <c r="AU25" s="1">
        <v>34.700000000000003</v>
      </c>
      <c r="AV25" s="1">
        <f t="shared" si="18"/>
        <v>797.0581374371427</v>
      </c>
      <c r="AW25" s="1">
        <v>20</v>
      </c>
      <c r="AX25" s="1"/>
      <c r="AY25" s="1"/>
      <c r="AZ25" s="1">
        <v>20</v>
      </c>
      <c r="BA25" s="1"/>
      <c r="BB25" s="1"/>
      <c r="BD25" s="1">
        <v>20</v>
      </c>
      <c r="BE25" s="1">
        <f t="shared" si="5"/>
        <v>1911.018345365879</v>
      </c>
      <c r="BF25" s="1">
        <f t="shared" si="6"/>
        <v>797.0581374371427</v>
      </c>
      <c r="BG25" s="1">
        <f t="shared" si="7"/>
        <v>11804837.142385758</v>
      </c>
      <c r="BH25" s="1">
        <f t="shared" si="8"/>
        <v>1113.9602079287363</v>
      </c>
      <c r="BI25" s="1">
        <f t="shared" si="9"/>
        <v>11802926.124040393</v>
      </c>
      <c r="BJ25" s="1">
        <f t="shared" si="10"/>
        <v>2952364.0593034816</v>
      </c>
      <c r="BK25" s="1">
        <f t="shared" si="11"/>
        <v>5110977.7786528161</v>
      </c>
    </row>
    <row r="26" spans="1:63" x14ac:dyDescent="0.3">
      <c r="A26" s="1">
        <v>21</v>
      </c>
      <c r="B26" s="1"/>
      <c r="C26" s="1"/>
      <c r="D26" s="1">
        <v>21</v>
      </c>
      <c r="E26" s="1"/>
      <c r="F26" s="1"/>
      <c r="G26" s="1">
        <v>21</v>
      </c>
      <c r="H26" s="1"/>
      <c r="I26" s="1"/>
      <c r="J26" s="1">
        <v>21</v>
      </c>
      <c r="K26" s="1"/>
      <c r="L26" s="1"/>
      <c r="M26" s="1">
        <v>21</v>
      </c>
      <c r="N26" s="1">
        <v>38</v>
      </c>
      <c r="O26" s="1">
        <f t="shared" si="17"/>
        <v>68.328203136919939</v>
      </c>
      <c r="P26" s="1">
        <v>21</v>
      </c>
      <c r="Q26" s="1"/>
      <c r="R26" s="1"/>
      <c r="S26" s="1">
        <v>21</v>
      </c>
      <c r="T26" s="1">
        <v>30.7</v>
      </c>
      <c r="U26" s="1">
        <f t="shared" si="14"/>
        <v>15656.331200786286</v>
      </c>
      <c r="V26" s="1">
        <v>21</v>
      </c>
      <c r="W26" s="1"/>
      <c r="X26" s="1"/>
      <c r="Y26" s="1">
        <v>21</v>
      </c>
      <c r="Z26" s="1">
        <v>34.6</v>
      </c>
      <c r="AA26" s="1">
        <f t="shared" si="24"/>
        <v>858.65756396524375</v>
      </c>
      <c r="AB26" s="1">
        <v>21</v>
      </c>
      <c r="AC26" s="1"/>
      <c r="AD26" s="1"/>
      <c r="AE26" s="1">
        <v>21</v>
      </c>
      <c r="AF26" s="1"/>
      <c r="AG26" s="1"/>
      <c r="AH26" s="1">
        <v>21</v>
      </c>
      <c r="AI26" s="1"/>
      <c r="AJ26" s="1"/>
      <c r="AK26" s="1">
        <v>21</v>
      </c>
      <c r="AL26" s="1"/>
      <c r="AM26" s="1"/>
      <c r="AN26" s="1">
        <v>21</v>
      </c>
      <c r="AO26" s="1"/>
      <c r="AP26" s="1"/>
      <c r="AQ26" s="1">
        <v>21</v>
      </c>
      <c r="AR26" s="1"/>
      <c r="AS26" s="1"/>
      <c r="AT26" s="1">
        <v>21</v>
      </c>
      <c r="AU26" s="1">
        <v>34.799999999999997</v>
      </c>
      <c r="AV26" s="1">
        <f t="shared" si="18"/>
        <v>739.87780591016292</v>
      </c>
      <c r="AW26" s="1">
        <v>21</v>
      </c>
      <c r="AX26" s="1"/>
      <c r="AY26" s="1"/>
      <c r="AZ26" s="1">
        <v>21</v>
      </c>
      <c r="BA26" s="1">
        <v>35.6</v>
      </c>
      <c r="BB26" s="1">
        <f t="shared" si="16"/>
        <v>407.8683443701737</v>
      </c>
      <c r="BD26" s="1">
        <v>21</v>
      </c>
      <c r="BE26" s="1">
        <f t="shared" si="5"/>
        <v>739.87780591016292</v>
      </c>
      <c r="BF26" s="1">
        <f t="shared" si="6"/>
        <v>68.328203136919939</v>
      </c>
      <c r="BG26" s="1">
        <f t="shared" si="7"/>
        <v>15656.331200786286</v>
      </c>
      <c r="BH26" s="1">
        <f t="shared" si="8"/>
        <v>671.54960277324301</v>
      </c>
      <c r="BI26" s="1">
        <f t="shared" si="9"/>
        <v>14916.453394876124</v>
      </c>
      <c r="BJ26" s="1">
        <f t="shared" si="10"/>
        <v>3546.2126236337581</v>
      </c>
      <c r="BK26" s="1">
        <f t="shared" si="11"/>
        <v>6061.3253355703227</v>
      </c>
    </row>
    <row r="27" spans="1:63" x14ac:dyDescent="0.3">
      <c r="A27" s="1">
        <v>22</v>
      </c>
      <c r="B27" s="1"/>
      <c r="C27" s="1"/>
      <c r="D27" s="1">
        <v>22</v>
      </c>
      <c r="E27" s="1"/>
      <c r="F27" s="1"/>
      <c r="G27" s="1">
        <v>22</v>
      </c>
      <c r="H27" s="1"/>
      <c r="I27" s="1"/>
      <c r="J27" s="1">
        <v>22</v>
      </c>
      <c r="K27" s="1"/>
      <c r="L27" s="1"/>
      <c r="M27" s="1">
        <v>22</v>
      </c>
      <c r="N27" s="1">
        <v>35</v>
      </c>
      <c r="O27" s="1">
        <f t="shared" si="17"/>
        <v>637.5290810349087</v>
      </c>
      <c r="P27" s="1">
        <v>22</v>
      </c>
      <c r="Q27" s="1"/>
      <c r="R27" s="1"/>
      <c r="S27" s="1">
        <v>22</v>
      </c>
      <c r="T27" s="1">
        <v>21.8</v>
      </c>
      <c r="U27" s="1">
        <f t="shared" si="14"/>
        <v>11804837.142385758</v>
      </c>
      <c r="V27" s="1">
        <v>22</v>
      </c>
      <c r="W27" s="1"/>
      <c r="X27" s="1"/>
      <c r="Y27" s="1">
        <v>22</v>
      </c>
      <c r="Z27" s="1">
        <v>38</v>
      </c>
      <c r="AA27" s="1">
        <f t="shared" si="24"/>
        <v>68.328203136919939</v>
      </c>
      <c r="AB27" s="1">
        <v>22</v>
      </c>
      <c r="AC27" s="1"/>
      <c r="AD27" s="1"/>
      <c r="AE27" s="1">
        <v>22</v>
      </c>
      <c r="AF27" s="1"/>
      <c r="AG27" s="1"/>
      <c r="AH27" s="1">
        <v>22</v>
      </c>
      <c r="AI27" s="1"/>
      <c r="AJ27" s="1"/>
      <c r="AK27" s="1">
        <v>22</v>
      </c>
      <c r="AL27" s="1"/>
      <c r="AM27" s="1"/>
      <c r="AN27" s="1">
        <v>22</v>
      </c>
      <c r="AO27" s="1"/>
      <c r="AP27" s="1"/>
      <c r="AQ27" s="1">
        <v>22</v>
      </c>
      <c r="AR27" s="1"/>
      <c r="AS27" s="1"/>
      <c r="AT27" s="1">
        <v>22</v>
      </c>
      <c r="AU27" s="1">
        <v>38.1</v>
      </c>
      <c r="AV27" s="1">
        <f t="shared" si="18"/>
        <v>63.426390929626287</v>
      </c>
      <c r="AW27" s="1">
        <v>22</v>
      </c>
      <c r="AX27" s="1"/>
      <c r="AY27" s="1"/>
      <c r="AZ27" s="1">
        <v>22</v>
      </c>
      <c r="BA27" s="1">
        <v>38.299999999999997</v>
      </c>
      <c r="BB27" s="1">
        <f t="shared" si="16"/>
        <v>54.652495857722059</v>
      </c>
      <c r="BD27" s="1">
        <v>22</v>
      </c>
      <c r="BE27" s="1">
        <f t="shared" si="5"/>
        <v>68.328203136919939</v>
      </c>
      <c r="BF27" s="1">
        <f t="shared" si="6"/>
        <v>54.652495857722059</v>
      </c>
      <c r="BG27" s="1">
        <f t="shared" si="7"/>
        <v>11804837.142385758</v>
      </c>
      <c r="BH27" s="1">
        <f t="shared" si="8"/>
        <v>13.67570727919788</v>
      </c>
      <c r="BI27" s="1">
        <f t="shared" si="9"/>
        <v>11804768.814182622</v>
      </c>
      <c r="BJ27" s="1">
        <f t="shared" si="10"/>
        <v>2361132.2157113431</v>
      </c>
      <c r="BK27" s="1">
        <f t="shared" si="11"/>
        <v>4721852.468597943</v>
      </c>
    </row>
    <row r="28" spans="1:63" x14ac:dyDescent="0.3">
      <c r="A28" s="1">
        <v>23</v>
      </c>
      <c r="B28" s="1"/>
      <c r="C28" s="1"/>
      <c r="D28" s="1">
        <v>23</v>
      </c>
      <c r="E28" s="1"/>
      <c r="F28" s="1"/>
      <c r="G28" s="1">
        <v>23</v>
      </c>
      <c r="H28" s="1"/>
      <c r="I28" s="1"/>
      <c r="J28" s="1">
        <v>23</v>
      </c>
      <c r="K28" s="1"/>
      <c r="L28" s="1"/>
      <c r="M28" s="1">
        <v>23</v>
      </c>
      <c r="N28" s="1">
        <v>37</v>
      </c>
      <c r="O28" s="1">
        <f t="shared" si="17"/>
        <v>143.84673207789243</v>
      </c>
      <c r="P28" s="1">
        <v>23</v>
      </c>
      <c r="Q28" s="1"/>
      <c r="R28" s="1"/>
      <c r="S28" s="1">
        <v>23</v>
      </c>
      <c r="T28" s="1">
        <v>21.8</v>
      </c>
      <c r="U28" s="1">
        <f t="shared" si="14"/>
        <v>11804837.142385758</v>
      </c>
      <c r="V28" s="1">
        <v>23</v>
      </c>
      <c r="W28" s="1"/>
      <c r="X28" s="1"/>
      <c r="Y28" s="1">
        <v>23</v>
      </c>
      <c r="Z28" s="1">
        <v>33.9</v>
      </c>
      <c r="AA28" s="1">
        <f t="shared" si="24"/>
        <v>1445.872507758558</v>
      </c>
      <c r="AB28" s="1">
        <v>23</v>
      </c>
      <c r="AC28" s="1"/>
      <c r="AD28" s="1"/>
      <c r="AE28" s="1">
        <v>23</v>
      </c>
      <c r="AF28" s="1"/>
      <c r="AG28" s="1"/>
      <c r="AH28" s="1">
        <v>23</v>
      </c>
      <c r="AI28" s="1"/>
      <c r="AJ28" s="1"/>
      <c r="AK28" s="1">
        <v>23</v>
      </c>
      <c r="AL28" s="1"/>
      <c r="AM28" s="1"/>
      <c r="AN28" s="1">
        <v>23</v>
      </c>
      <c r="AO28" s="1"/>
      <c r="AP28" s="1"/>
      <c r="AQ28" s="1">
        <v>23</v>
      </c>
      <c r="AR28" s="1"/>
      <c r="AS28" s="1"/>
      <c r="AT28" s="1">
        <v>23</v>
      </c>
      <c r="AU28" s="1">
        <v>38.1</v>
      </c>
      <c r="AV28" s="1">
        <f t="shared" si="18"/>
        <v>63.426390929626287</v>
      </c>
      <c r="AW28" s="1">
        <v>23</v>
      </c>
      <c r="AX28" s="1"/>
      <c r="AY28" s="1"/>
      <c r="AZ28" s="1">
        <v>23</v>
      </c>
      <c r="BA28" s="1">
        <v>34.700000000000003</v>
      </c>
      <c r="BB28" s="1">
        <f t="shared" si="16"/>
        <v>797.0581374371427</v>
      </c>
      <c r="BD28" s="1">
        <v>23</v>
      </c>
      <c r="BE28" s="1">
        <f t="shared" si="5"/>
        <v>797.0581374371427</v>
      </c>
      <c r="BF28" s="1">
        <f t="shared" si="6"/>
        <v>63.426390929626287</v>
      </c>
      <c r="BG28" s="1">
        <f t="shared" si="7"/>
        <v>11804837.142385758</v>
      </c>
      <c r="BH28" s="1">
        <f t="shared" si="8"/>
        <v>733.63174650751637</v>
      </c>
      <c r="BI28" s="1">
        <f t="shared" si="9"/>
        <v>11804040.084248321</v>
      </c>
      <c r="BJ28" s="1">
        <f t="shared" si="10"/>
        <v>2361457.4692307925</v>
      </c>
      <c r="BK28" s="1">
        <f t="shared" si="11"/>
        <v>4721689.8630444724</v>
      </c>
    </row>
    <row r="29" spans="1:63" x14ac:dyDescent="0.3">
      <c r="A29" s="1">
        <v>24</v>
      </c>
      <c r="B29" s="1"/>
      <c r="C29" s="1"/>
      <c r="D29" s="1">
        <v>24</v>
      </c>
      <c r="E29" s="1"/>
      <c r="F29" s="1"/>
      <c r="G29" s="1">
        <v>24</v>
      </c>
      <c r="H29" s="1"/>
      <c r="I29" s="1"/>
      <c r="J29" s="1">
        <v>24</v>
      </c>
      <c r="K29" s="1"/>
      <c r="L29" s="1"/>
      <c r="M29" s="1">
        <v>24</v>
      </c>
      <c r="N29" s="1">
        <v>34</v>
      </c>
      <c r="O29" s="1">
        <f t="shared" si="17"/>
        <v>1342.1467373834907</v>
      </c>
      <c r="P29" s="1">
        <v>24</v>
      </c>
      <c r="Q29" s="1"/>
      <c r="R29" s="1"/>
      <c r="S29" s="1">
        <v>24</v>
      </c>
      <c r="T29" s="1"/>
      <c r="U29" s="1"/>
      <c r="V29" s="1">
        <v>24</v>
      </c>
      <c r="W29" s="1"/>
      <c r="X29" s="1"/>
      <c r="Y29" s="1">
        <v>24</v>
      </c>
      <c r="Z29" s="1"/>
      <c r="AA29" s="1"/>
      <c r="AB29" s="1">
        <v>24</v>
      </c>
      <c r="AC29" s="1"/>
      <c r="AD29" s="1"/>
      <c r="AE29" s="1">
        <v>24</v>
      </c>
      <c r="AF29" s="1"/>
      <c r="AG29" s="1"/>
      <c r="AH29" s="1">
        <v>24</v>
      </c>
      <c r="AI29" s="1"/>
      <c r="AJ29" s="1"/>
      <c r="AK29" s="1">
        <v>24</v>
      </c>
      <c r="AL29" s="1"/>
      <c r="AM29" s="1"/>
      <c r="AN29" s="1">
        <v>24</v>
      </c>
      <c r="AO29" s="1"/>
      <c r="AP29" s="1"/>
      <c r="AQ29" s="1">
        <v>24</v>
      </c>
      <c r="AR29" s="1"/>
      <c r="AS29" s="1"/>
      <c r="AT29" s="1">
        <v>24</v>
      </c>
      <c r="AU29" s="1">
        <v>37.9</v>
      </c>
      <c r="AV29" s="1">
        <f t="shared" si="18"/>
        <v>73.60884444931321</v>
      </c>
      <c r="AW29" s="1">
        <v>24</v>
      </c>
      <c r="AX29" s="1"/>
      <c r="AY29" s="1"/>
      <c r="AZ29" s="1">
        <v>24</v>
      </c>
      <c r="BA29" s="1">
        <v>38.200000000000003</v>
      </c>
      <c r="BB29" s="1">
        <f t="shared" si="16"/>
        <v>58.876230921753539</v>
      </c>
      <c r="BD29" s="1">
        <v>24</v>
      </c>
      <c r="BE29" s="1">
        <f t="shared" si="5"/>
        <v>73.60884444931321</v>
      </c>
      <c r="BF29" s="1">
        <f t="shared" si="6"/>
        <v>58.876230921753539</v>
      </c>
      <c r="BG29" s="1">
        <f t="shared" si="7"/>
        <v>1342.1467373834907</v>
      </c>
      <c r="BH29" s="1">
        <f t="shared" si="8"/>
        <v>14.732613527559671</v>
      </c>
      <c r="BI29" s="1">
        <f t="shared" si="9"/>
        <v>1268.5378929341775</v>
      </c>
      <c r="BJ29" s="1">
        <f t="shared" si="10"/>
        <v>491.54393758485253</v>
      </c>
      <c r="BK29" s="1">
        <f t="shared" si="11"/>
        <v>601.49707937462153</v>
      </c>
    </row>
    <row r="30" spans="1:63" x14ac:dyDescent="0.3">
      <c r="A30" s="1">
        <v>25</v>
      </c>
      <c r="B30" s="1"/>
      <c r="C30" s="1"/>
      <c r="D30" s="1">
        <v>25</v>
      </c>
      <c r="E30" s="1"/>
      <c r="F30" s="1"/>
      <c r="G30" s="1">
        <v>25</v>
      </c>
      <c r="H30" s="1"/>
      <c r="I30" s="1"/>
      <c r="J30" s="1">
        <v>25</v>
      </c>
      <c r="K30" s="1"/>
      <c r="L30" s="1"/>
      <c r="M30" s="1">
        <v>25</v>
      </c>
      <c r="N30" s="1">
        <v>38</v>
      </c>
      <c r="O30" s="1">
        <f t="shared" si="17"/>
        <v>68.328203136919939</v>
      </c>
      <c r="P30" s="1">
        <v>25</v>
      </c>
      <c r="Q30" s="1"/>
      <c r="R30" s="1"/>
      <c r="S30" s="1">
        <v>25</v>
      </c>
      <c r="T30" s="1"/>
      <c r="U30" s="1"/>
      <c r="V30" s="1">
        <v>25</v>
      </c>
      <c r="W30" s="1"/>
      <c r="X30" s="1"/>
      <c r="Y30" s="1">
        <v>25</v>
      </c>
      <c r="Z30" s="1"/>
      <c r="AA30" s="1"/>
      <c r="AB30" s="1">
        <v>25</v>
      </c>
      <c r="AC30" s="1"/>
      <c r="AD30" s="1"/>
      <c r="AE30" s="1">
        <v>25</v>
      </c>
      <c r="AF30" s="1"/>
      <c r="AG30" s="1"/>
      <c r="AH30" s="1">
        <v>25</v>
      </c>
      <c r="AI30" s="1"/>
      <c r="AJ30" s="1"/>
      <c r="AK30" s="1">
        <v>25</v>
      </c>
      <c r="AL30" s="1"/>
      <c r="AM30" s="1"/>
      <c r="AN30" s="1">
        <v>25</v>
      </c>
      <c r="AO30" s="1"/>
      <c r="AP30" s="1"/>
      <c r="AQ30" s="1">
        <v>25</v>
      </c>
      <c r="AR30" s="1"/>
      <c r="AS30" s="1"/>
      <c r="AT30" s="1">
        <v>25</v>
      </c>
      <c r="AU30" s="1"/>
      <c r="AV30" s="1"/>
      <c r="AW30" s="1">
        <v>25</v>
      </c>
      <c r="AX30" s="1"/>
      <c r="AY30" s="1"/>
      <c r="AZ30" s="1">
        <v>25</v>
      </c>
      <c r="BA30" s="1">
        <v>33</v>
      </c>
      <c r="BB30" s="1">
        <f t="shared" si="16"/>
        <v>2825.5305024595623</v>
      </c>
      <c r="BD30" s="1">
        <v>25</v>
      </c>
      <c r="BE30" s="1">
        <f t="shared" si="5"/>
        <v>1446.9293527982411</v>
      </c>
      <c r="BF30" s="1">
        <f t="shared" si="6"/>
        <v>68.328203136919939</v>
      </c>
      <c r="BG30" s="1">
        <f t="shared" si="7"/>
        <v>2825.5305024595623</v>
      </c>
      <c r="BH30" s="1">
        <f t="shared" si="8"/>
        <v>1378.6011496613212</v>
      </c>
      <c r="BI30" s="1">
        <f t="shared" si="9"/>
        <v>1378.6011496613212</v>
      </c>
      <c r="BJ30" s="1">
        <f t="shared" si="10"/>
        <v>1446.9293527982411</v>
      </c>
      <c r="BK30" s="1">
        <f t="shared" si="11"/>
        <v>1378.6011496613212</v>
      </c>
    </row>
    <row r="31" spans="1:63" x14ac:dyDescent="0.3">
      <c r="A31" s="1">
        <v>26</v>
      </c>
      <c r="B31" s="1"/>
      <c r="C31" s="1"/>
      <c r="D31" s="1">
        <v>26</v>
      </c>
      <c r="E31" s="1"/>
      <c r="F31" s="1"/>
      <c r="G31" s="1">
        <v>26</v>
      </c>
      <c r="H31" s="1"/>
      <c r="I31" s="1"/>
      <c r="J31" s="1">
        <v>26</v>
      </c>
      <c r="K31" s="1"/>
      <c r="L31" s="1"/>
      <c r="M31" s="1">
        <v>26</v>
      </c>
      <c r="N31" s="1">
        <v>34</v>
      </c>
      <c r="O31" s="1">
        <f t="shared" si="17"/>
        <v>1342.1467373834907</v>
      </c>
      <c r="P31" s="1">
        <v>26</v>
      </c>
      <c r="Q31" s="1"/>
      <c r="R31" s="1"/>
      <c r="S31" s="1">
        <v>26</v>
      </c>
      <c r="T31" s="1"/>
      <c r="U31" s="1"/>
      <c r="V31" s="1">
        <v>26</v>
      </c>
      <c r="W31" s="1"/>
      <c r="X31" s="1"/>
      <c r="Y31" s="1">
        <v>26</v>
      </c>
      <c r="Z31" s="1"/>
      <c r="AA31" s="1"/>
      <c r="AB31" s="1">
        <v>26</v>
      </c>
      <c r="AC31" s="1"/>
      <c r="AD31" s="1"/>
      <c r="AE31" s="1">
        <v>26</v>
      </c>
      <c r="AF31" s="1"/>
      <c r="AG31" s="1"/>
      <c r="AH31" s="1">
        <v>26</v>
      </c>
      <c r="AI31" s="1"/>
      <c r="AJ31" s="1"/>
      <c r="AK31" s="1">
        <v>26</v>
      </c>
      <c r="AL31" s="1"/>
      <c r="AM31" s="1"/>
      <c r="AN31" s="1">
        <v>26</v>
      </c>
      <c r="AO31" s="1"/>
      <c r="AP31" s="1"/>
      <c r="AQ31" s="1">
        <v>26</v>
      </c>
      <c r="AR31" s="1"/>
      <c r="AS31" s="1"/>
      <c r="AT31" s="1">
        <v>26</v>
      </c>
      <c r="AU31" s="1"/>
      <c r="AV31" s="1"/>
      <c r="AW31" s="1">
        <v>26</v>
      </c>
      <c r="AX31" s="1"/>
      <c r="AY31" s="1"/>
      <c r="AZ31" s="1">
        <v>26</v>
      </c>
      <c r="BA31" s="1">
        <v>38.299999999999997</v>
      </c>
      <c r="BB31" s="1">
        <f t="shared" si="16"/>
        <v>54.652495857722059</v>
      </c>
      <c r="BD31" s="1">
        <v>26</v>
      </c>
      <c r="BE31" s="1">
        <f t="shared" si="5"/>
        <v>698.39961662060648</v>
      </c>
      <c r="BF31" s="1">
        <f t="shared" si="6"/>
        <v>54.652495857722059</v>
      </c>
      <c r="BG31" s="1">
        <f t="shared" si="7"/>
        <v>1342.1467373834907</v>
      </c>
      <c r="BH31" s="1">
        <f t="shared" si="8"/>
        <v>643.74712076288438</v>
      </c>
      <c r="BI31" s="1">
        <f t="shared" si="9"/>
        <v>643.74712076288426</v>
      </c>
      <c r="BJ31" s="1">
        <f t="shared" si="10"/>
        <v>698.39961662060637</v>
      </c>
      <c r="BK31" s="1">
        <f t="shared" si="11"/>
        <v>643.74712076288426</v>
      </c>
    </row>
    <row r="32" spans="1:63" x14ac:dyDescent="0.3">
      <c r="A32" s="1">
        <v>27</v>
      </c>
      <c r="B32" s="1"/>
      <c r="C32" s="1"/>
      <c r="D32" s="1">
        <v>27</v>
      </c>
      <c r="E32" s="1"/>
      <c r="F32" s="1"/>
      <c r="G32" s="1">
        <v>27</v>
      </c>
      <c r="H32" s="1"/>
      <c r="I32" s="1"/>
      <c r="J32" s="1">
        <v>27</v>
      </c>
      <c r="K32" s="1"/>
      <c r="L32" s="1"/>
      <c r="M32" s="1">
        <v>27</v>
      </c>
      <c r="N32" s="1">
        <v>27</v>
      </c>
      <c r="O32" s="1">
        <f t="shared" si="17"/>
        <v>245980.11487888597</v>
      </c>
      <c r="P32" s="1">
        <v>27</v>
      </c>
      <c r="Q32" s="1"/>
      <c r="R32" s="1"/>
      <c r="S32" s="1">
        <v>27</v>
      </c>
      <c r="T32" s="1"/>
      <c r="U32" s="1"/>
      <c r="V32" s="1">
        <v>27</v>
      </c>
      <c r="W32" s="1"/>
      <c r="X32" s="1"/>
      <c r="Y32" s="1">
        <v>27</v>
      </c>
      <c r="Z32" s="1"/>
      <c r="AA32" s="1"/>
      <c r="AB32" s="1">
        <v>27</v>
      </c>
      <c r="AC32" s="1"/>
      <c r="AD32" s="1"/>
      <c r="AE32" s="1">
        <v>27</v>
      </c>
      <c r="AF32" s="1"/>
      <c r="AG32" s="1"/>
      <c r="AH32" s="1">
        <v>27</v>
      </c>
      <c r="AI32" s="1"/>
      <c r="AJ32" s="1"/>
      <c r="AK32" s="1">
        <v>27</v>
      </c>
      <c r="AL32" s="1"/>
      <c r="AM32" s="1"/>
      <c r="AN32" s="1">
        <v>27</v>
      </c>
      <c r="AO32" s="1"/>
      <c r="AP32" s="1"/>
      <c r="AQ32" s="1">
        <v>27</v>
      </c>
      <c r="AR32" s="1"/>
      <c r="AS32" s="1"/>
      <c r="AT32" s="1">
        <v>27</v>
      </c>
      <c r="AU32" s="1"/>
      <c r="AV32" s="1"/>
      <c r="AW32" s="1">
        <v>27</v>
      </c>
      <c r="AX32" s="1"/>
      <c r="AY32" s="1"/>
      <c r="AZ32" s="1">
        <v>27</v>
      </c>
      <c r="BA32" s="1"/>
      <c r="BD32" s="1">
        <v>27</v>
      </c>
      <c r="BE32" s="1">
        <f t="shared" si="5"/>
        <v>245980.11487888597</v>
      </c>
      <c r="BF32" s="1">
        <f t="shared" si="6"/>
        <v>245980.11487888597</v>
      </c>
      <c r="BG32" s="1">
        <f t="shared" si="7"/>
        <v>245980.11487888597</v>
      </c>
      <c r="BH32" s="1">
        <f t="shared" si="8"/>
        <v>0</v>
      </c>
      <c r="BI32" s="1">
        <f t="shared" si="9"/>
        <v>0</v>
      </c>
      <c r="BJ32" s="1">
        <f t="shared" si="10"/>
        <v>245980.11487888597</v>
      </c>
      <c r="BK32" s="1">
        <f t="shared" si="11"/>
        <v>0</v>
      </c>
    </row>
    <row r="33" spans="1:63" x14ac:dyDescent="0.3">
      <c r="A33" s="1">
        <v>28</v>
      </c>
      <c r="B33" s="1"/>
      <c r="C33" s="1"/>
      <c r="D33" s="1">
        <v>28</v>
      </c>
      <c r="E33" s="1"/>
      <c r="F33" s="1"/>
      <c r="G33" s="1">
        <v>28</v>
      </c>
      <c r="H33" s="1"/>
      <c r="I33" s="1"/>
      <c r="J33" s="1">
        <v>28</v>
      </c>
      <c r="K33" s="1"/>
      <c r="L33" s="1"/>
      <c r="M33" s="1">
        <v>28</v>
      </c>
      <c r="N33" s="1">
        <v>38</v>
      </c>
      <c r="O33" s="1">
        <f t="shared" si="17"/>
        <v>68.328203136919939</v>
      </c>
      <c r="P33" s="1">
        <v>28</v>
      </c>
      <c r="Q33" s="1"/>
      <c r="R33" s="1"/>
      <c r="S33" s="1">
        <v>28</v>
      </c>
      <c r="T33" s="1"/>
      <c r="U33" s="1"/>
      <c r="V33" s="1">
        <v>28</v>
      </c>
      <c r="W33" s="1"/>
      <c r="X33" s="1"/>
      <c r="Y33" s="1">
        <v>28</v>
      </c>
      <c r="Z33" s="1"/>
      <c r="AA33" s="1"/>
      <c r="AB33" s="1">
        <v>28</v>
      </c>
      <c r="AC33" s="1"/>
      <c r="AD33" s="1"/>
      <c r="AE33" s="1">
        <v>28</v>
      </c>
      <c r="AF33" s="1"/>
      <c r="AG33" s="1"/>
      <c r="AH33" s="1">
        <v>28</v>
      </c>
      <c r="AI33" s="1"/>
      <c r="AJ33" s="1"/>
      <c r="AK33" s="1">
        <v>28</v>
      </c>
      <c r="AL33" s="1"/>
      <c r="AM33" s="1"/>
      <c r="AN33" s="1">
        <v>28</v>
      </c>
      <c r="AO33" s="1"/>
      <c r="AP33" s="1"/>
      <c r="AQ33" s="1">
        <v>28</v>
      </c>
      <c r="AR33" s="1"/>
      <c r="AS33" s="1"/>
      <c r="AT33" s="1">
        <v>28</v>
      </c>
      <c r="AU33" s="1"/>
      <c r="AV33" s="1"/>
      <c r="AW33" s="1">
        <v>28</v>
      </c>
      <c r="AX33" s="1"/>
      <c r="AY33" s="1"/>
      <c r="AZ33" s="1">
        <v>28</v>
      </c>
      <c r="BA33" s="1"/>
      <c r="BD33" s="1">
        <v>28</v>
      </c>
      <c r="BE33" s="1">
        <f t="shared" si="5"/>
        <v>68.328203136919939</v>
      </c>
      <c r="BF33" s="1">
        <f t="shared" si="6"/>
        <v>68.328203136919939</v>
      </c>
      <c r="BG33" s="1">
        <f t="shared" si="7"/>
        <v>68.328203136919939</v>
      </c>
      <c r="BH33" s="1">
        <f t="shared" si="8"/>
        <v>0</v>
      </c>
      <c r="BI33" s="1">
        <f t="shared" si="9"/>
        <v>0</v>
      </c>
      <c r="BJ33" s="1">
        <f t="shared" si="10"/>
        <v>68.328203136919939</v>
      </c>
      <c r="BK33" s="1">
        <f t="shared" si="11"/>
        <v>0</v>
      </c>
    </row>
    <row r="34" spans="1:63" x14ac:dyDescent="0.3">
      <c r="A34" s="1">
        <v>29</v>
      </c>
      <c r="B34" s="1"/>
      <c r="C34" s="1"/>
      <c r="D34" s="1">
        <v>29</v>
      </c>
      <c r="E34" s="1"/>
      <c r="F34" s="1"/>
      <c r="G34" s="1">
        <v>29</v>
      </c>
      <c r="H34" s="1"/>
      <c r="I34" s="1"/>
      <c r="J34" s="1">
        <v>29</v>
      </c>
      <c r="K34" s="1"/>
      <c r="L34" s="1"/>
      <c r="M34" s="1">
        <v>29</v>
      </c>
      <c r="N34" s="1">
        <v>38</v>
      </c>
      <c r="O34" s="1">
        <f t="shared" si="17"/>
        <v>68.328203136919939</v>
      </c>
      <c r="P34" s="1">
        <v>29</v>
      </c>
      <c r="Q34" s="1"/>
      <c r="R34" s="1"/>
      <c r="S34" s="1">
        <v>29</v>
      </c>
      <c r="T34" s="1"/>
      <c r="U34" s="1"/>
      <c r="V34" s="1">
        <v>29</v>
      </c>
      <c r="W34" s="1"/>
      <c r="X34" s="1"/>
      <c r="Y34" s="1">
        <v>29</v>
      </c>
      <c r="Z34" s="1"/>
      <c r="AA34" s="1"/>
      <c r="AB34" s="1">
        <v>29</v>
      </c>
      <c r="AC34" s="1"/>
      <c r="AD34" s="1"/>
      <c r="AE34" s="1">
        <v>29</v>
      </c>
      <c r="AF34" s="1"/>
      <c r="AG34" s="1"/>
      <c r="AH34" s="1">
        <v>29</v>
      </c>
      <c r="AI34" s="1"/>
      <c r="AJ34" s="1"/>
      <c r="AK34" s="1">
        <v>29</v>
      </c>
      <c r="AL34" s="1"/>
      <c r="AM34" s="1"/>
      <c r="AN34" s="1">
        <v>29</v>
      </c>
      <c r="AO34" s="1"/>
      <c r="AP34" s="1"/>
      <c r="AQ34" s="1">
        <v>29</v>
      </c>
      <c r="AR34" s="1"/>
      <c r="AS34" s="1"/>
      <c r="AT34" s="1">
        <v>29</v>
      </c>
      <c r="AU34" s="1"/>
      <c r="AV34" s="1"/>
      <c r="AW34" s="1">
        <v>29</v>
      </c>
      <c r="AX34" s="1"/>
      <c r="AY34" s="1"/>
      <c r="AZ34" s="1">
        <v>29</v>
      </c>
      <c r="BA34" s="1"/>
      <c r="BD34" s="1">
        <v>29</v>
      </c>
      <c r="BE34" s="1">
        <f t="shared" si="5"/>
        <v>68.328203136919939</v>
      </c>
      <c r="BF34" s="1">
        <f t="shared" si="6"/>
        <v>68.328203136919939</v>
      </c>
      <c r="BG34" s="1">
        <f t="shared" si="7"/>
        <v>68.328203136919939</v>
      </c>
      <c r="BH34" s="1">
        <f t="shared" si="8"/>
        <v>0</v>
      </c>
      <c r="BI34" s="1">
        <f t="shared" si="9"/>
        <v>0</v>
      </c>
      <c r="BJ34" s="1">
        <f t="shared" si="10"/>
        <v>68.328203136919939</v>
      </c>
      <c r="BK34" s="1">
        <f t="shared" si="11"/>
        <v>0</v>
      </c>
    </row>
    <row r="35" spans="1:63" x14ac:dyDescent="0.3">
      <c r="A35" s="1">
        <v>30</v>
      </c>
      <c r="B35" s="1"/>
      <c r="C35" s="1"/>
      <c r="D35" s="1">
        <v>30</v>
      </c>
      <c r="E35" s="1"/>
      <c r="F35" s="1"/>
      <c r="G35" s="1">
        <v>30</v>
      </c>
      <c r="H35" s="1"/>
      <c r="I35" s="1"/>
      <c r="J35" s="1">
        <v>30</v>
      </c>
      <c r="K35" s="1"/>
      <c r="L35" s="1"/>
      <c r="M35" s="1">
        <v>30</v>
      </c>
      <c r="N35" s="1">
        <v>38</v>
      </c>
      <c r="O35" s="1">
        <f t="shared" si="17"/>
        <v>68.328203136919939</v>
      </c>
      <c r="P35" s="1">
        <v>30</v>
      </c>
      <c r="Q35" s="1"/>
      <c r="R35" s="1"/>
      <c r="S35" s="1">
        <v>30</v>
      </c>
      <c r="T35" s="1"/>
      <c r="U35" s="1"/>
      <c r="V35" s="1">
        <v>30</v>
      </c>
      <c r="W35" s="1"/>
      <c r="X35" s="1"/>
      <c r="Y35" s="1">
        <v>30</v>
      </c>
      <c r="Z35" s="1"/>
      <c r="AA35" s="1"/>
      <c r="AB35" s="1">
        <v>30</v>
      </c>
      <c r="AC35" s="1"/>
      <c r="AD35" s="1"/>
      <c r="AE35" s="1">
        <v>30</v>
      </c>
      <c r="AF35" s="1"/>
      <c r="AG35" s="1"/>
      <c r="AH35" s="1">
        <v>30</v>
      </c>
      <c r="AI35" s="1"/>
      <c r="AJ35" s="1"/>
      <c r="AK35" s="1">
        <v>30</v>
      </c>
      <c r="AL35" s="1"/>
      <c r="AM35" s="1"/>
      <c r="AN35" s="1">
        <v>30</v>
      </c>
      <c r="AO35" s="1"/>
      <c r="AP35" s="1"/>
      <c r="AQ35" s="1">
        <v>30</v>
      </c>
      <c r="AR35" s="1"/>
      <c r="AS35" s="1"/>
      <c r="AT35" s="1">
        <v>30</v>
      </c>
      <c r="AU35" s="1"/>
      <c r="AV35" s="1"/>
      <c r="AW35" s="1">
        <v>30</v>
      </c>
      <c r="AX35" s="1"/>
      <c r="AY35" s="1"/>
      <c r="AZ35" s="1">
        <v>30</v>
      </c>
      <c r="BA35" s="1"/>
      <c r="BD35" s="1">
        <v>30</v>
      </c>
      <c r="BE35" s="1">
        <f t="shared" si="5"/>
        <v>68.328203136919939</v>
      </c>
      <c r="BF35" s="1">
        <f t="shared" si="6"/>
        <v>68.328203136919939</v>
      </c>
      <c r="BG35" s="1">
        <f t="shared" si="7"/>
        <v>68.328203136919939</v>
      </c>
      <c r="BH35" s="1">
        <f t="shared" si="8"/>
        <v>0</v>
      </c>
      <c r="BI35" s="1">
        <f t="shared" si="9"/>
        <v>0</v>
      </c>
      <c r="BJ35" s="1">
        <f t="shared" si="10"/>
        <v>68.328203136919939</v>
      </c>
      <c r="BK35" s="1">
        <f t="shared" si="11"/>
        <v>0</v>
      </c>
    </row>
    <row r="39" spans="1:63" x14ac:dyDescent="0.3">
      <c r="A39" t="s">
        <v>40</v>
      </c>
    </row>
    <row r="48" spans="1:63" x14ac:dyDescent="0.3">
      <c r="A48" t="s">
        <v>41</v>
      </c>
    </row>
    <row r="49" spans="1:1" x14ac:dyDescent="0.3">
      <c r="A49" t="s">
        <v>42</v>
      </c>
    </row>
  </sheetData>
  <mergeCells count="1">
    <mergeCell ref="BE4:BK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medRxiv German</vt:lpstr>
      <vt:lpstr>32125362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2015-06-05T18:17:20Z</dcterms:created>
  <dcterms:modified xsi:type="dcterms:W3CDTF">2020-06-01T09:52:57Z</dcterms:modified>
</cp:coreProperties>
</file>