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9000P\EChem_Auto_Potential_Optimization\"/>
    </mc:Choice>
  </mc:AlternateContent>
  <xr:revisionPtr revIDLastSave="0" documentId="13_ncr:1_{FA915367-4456-4BEB-A727-744E8FDDE21D}" xr6:coauthVersionLast="47" xr6:coauthVersionMax="47" xr10:uidLastSave="{00000000-0000-0000-0000-000000000000}"/>
  <bookViews>
    <workbookView xWindow="19095" yWindow="0" windowWidth="19410" windowHeight="20985" xr2:uid="{7140362E-DFB9-4B76-9004-67B4D3C25C69}"/>
  </bookViews>
  <sheets>
    <sheet name="Constant Current" sheetId="1" r:id="rId1"/>
  </sheets>
  <definedNames>
    <definedName name="Conc">'Constant Current'!$B$10</definedName>
    <definedName name="Fill">'Constant Current'!$B$8</definedName>
    <definedName name="Fmol">'Constant Current'!$B$11</definedName>
    <definedName name="Pause">'Constant Current'!$B$12</definedName>
    <definedName name="Rxn">'Constant Current'!#REF!</definedName>
    <definedName name="Vol">'Constant Current'!$B$6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8" i="1" s="1"/>
  <c r="E7" i="1" s="1"/>
  <c r="B14" i="1" l="1"/>
  <c r="B15" i="1" s="1"/>
  <c r="M6" i="1"/>
  <c r="N6" i="1" s="1"/>
  <c r="M20" i="1"/>
  <c r="N20" i="1" s="1"/>
  <c r="M21" i="1"/>
  <c r="N21" i="1" s="1"/>
  <c r="M13" i="1"/>
  <c r="N13" i="1" s="1"/>
  <c r="M14" i="1"/>
  <c r="N14" i="1" s="1"/>
  <c r="M17" i="1"/>
  <c r="N17" i="1" s="1"/>
  <c r="M15" i="1"/>
  <c r="N15" i="1" s="1"/>
  <c r="M12" i="1"/>
  <c r="N12" i="1" s="1"/>
  <c r="M11" i="1"/>
  <c r="N11" i="1" s="1"/>
  <c r="M10" i="1"/>
  <c r="N10" i="1" s="1"/>
  <c r="M18" i="1"/>
  <c r="N18" i="1" s="1"/>
  <c r="M9" i="1"/>
  <c r="N9" i="1" s="1"/>
  <c r="M19" i="1"/>
  <c r="N19" i="1" s="1"/>
  <c r="M16" i="1"/>
  <c r="N16" i="1" s="1"/>
  <c r="M8" i="1"/>
  <c r="N8" i="1" s="1"/>
  <c r="M7" i="1"/>
  <c r="N7" i="1" s="1"/>
  <c r="E8" i="1" l="1"/>
  <c r="N22" i="1"/>
  <c r="E9" i="1" l="1"/>
  <c r="E10" i="1" l="1"/>
  <c r="E11" i="1"/>
  <c r="E12" i="1" l="1"/>
  <c r="E13" i="1"/>
  <c r="E14" i="1" l="1"/>
  <c r="E15" i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0" i="1" l="1"/>
  <c r="E201" i="1" l="1"/>
  <c r="E202" i="1" l="1"/>
  <c r="E203" i="1" l="1"/>
  <c r="E204" i="1" l="1"/>
  <c r="E205" i="1" l="1"/>
  <c r="E206" i="1" l="1"/>
  <c r="E207" i="1" l="1"/>
  <c r="E208" i="1" l="1"/>
  <c r="E209" i="1" l="1"/>
  <c r="E210" i="1" l="1"/>
  <c r="E211" i="1" l="1"/>
  <c r="E212" i="1" l="1"/>
  <c r="E213" i="1" l="1"/>
  <c r="E214" i="1" l="1"/>
  <c r="E215" i="1" l="1"/>
  <c r="E216" i="1" l="1"/>
  <c r="E217" i="1" l="1"/>
  <c r="E218" i="1" l="1"/>
  <c r="E219" i="1" l="1"/>
  <c r="E220" i="1" l="1"/>
  <c r="E221" i="1" l="1"/>
  <c r="E222" i="1" l="1"/>
  <c r="E223" i="1" l="1"/>
  <c r="E224" i="1" l="1"/>
  <c r="E225" i="1" l="1"/>
  <c r="E226" i="1" l="1"/>
  <c r="E227" i="1" l="1"/>
  <c r="E228" i="1" l="1"/>
  <c r="E229" i="1" l="1"/>
  <c r="E230" i="1" l="1"/>
  <c r="E231" i="1" l="1"/>
  <c r="E232" i="1" l="1"/>
  <c r="E233" i="1" l="1"/>
  <c r="E234" i="1" l="1"/>
  <c r="E235" i="1" l="1"/>
  <c r="E236" i="1" l="1"/>
  <c r="E237" i="1" l="1"/>
  <c r="E238" i="1" l="1"/>
  <c r="E239" i="1" l="1"/>
  <c r="E240" i="1" l="1"/>
  <c r="E241" i="1" l="1"/>
  <c r="E242" i="1" l="1"/>
  <c r="E243" i="1" l="1"/>
  <c r="E244" i="1" l="1"/>
  <c r="E245" i="1" l="1"/>
  <c r="E246" i="1" l="1"/>
  <c r="E247" i="1" l="1"/>
  <c r="E248" i="1" l="1"/>
  <c r="E249" i="1" l="1"/>
  <c r="E250" i="1" l="1"/>
  <c r="E251" i="1" l="1"/>
  <c r="E252" i="1" l="1"/>
  <c r="E253" i="1" l="1"/>
  <c r="E254" i="1" l="1"/>
  <c r="E255" i="1" l="1"/>
  <c r="E256" i="1" l="1"/>
  <c r="E257" i="1" l="1"/>
  <c r="E258" i="1" l="1"/>
  <c r="E259" i="1" l="1"/>
  <c r="E260" i="1" l="1"/>
  <c r="E261" i="1" l="1"/>
  <c r="E262" i="1" l="1"/>
</calcChain>
</file>

<file path=xl/sharedStrings.xml><?xml version="1.0" encoding="utf-8"?>
<sst xmlns="http://schemas.openxmlformats.org/spreadsheetml/2006/main" count="290" uniqueCount="28">
  <si>
    <t>Pump 1</t>
  </si>
  <si>
    <t>Solvent</t>
  </si>
  <si>
    <t>Pump 2</t>
  </si>
  <si>
    <t>Reaction Solution Inlet</t>
  </si>
  <si>
    <t>Time (min)</t>
  </si>
  <si>
    <t>Rxn Vol (mL)</t>
  </si>
  <si>
    <t>Fill Time (min)</t>
  </si>
  <si>
    <t>Notes</t>
  </si>
  <si>
    <t>Start initial fill with reaction solution</t>
  </si>
  <si>
    <t>Post reaction emptying</t>
  </si>
  <si>
    <t>3x rinse with solvent</t>
  </si>
  <si>
    <t>Pump 3</t>
  </si>
  <si>
    <t>Reactor Outlet</t>
  </si>
  <si>
    <t>Currents (mA)</t>
  </si>
  <si>
    <t>Reaction Times (min)</t>
  </si>
  <si>
    <t>F/mol</t>
  </si>
  <si>
    <t>Concentration (M)</t>
  </si>
  <si>
    <t>Pause Time (min)</t>
  </si>
  <si>
    <t>Time (h)</t>
  </si>
  <si>
    <t>Total</t>
  </si>
  <si>
    <t>h</t>
  </si>
  <si>
    <t>Reaction Charge</t>
  </si>
  <si>
    <t>C</t>
  </si>
  <si>
    <t>A h</t>
  </si>
  <si>
    <t>Phase</t>
  </si>
  <si>
    <t>on</t>
  </si>
  <si>
    <t>on Rate (mL/min)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</si>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</sst>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0" fillId="2" borderId="0" xfId="0" applyFill="1"/>
    <xf numFmtId="164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2" fontId="0" fillId="0" borderId="0" xfId="0" applyNumberFormat="1"/>
    <xf numFmtId="165" fontId="0" fillId="0" borderId="0" xfId="0" applyNumberFormat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3F7F-9154-49F8-9D7E-50C6571E9196}">
  <dimension ref="A1:O262"/>
  <sheetViews>
    <sheetView tabSelected="1" topLeftCell="A227" zoomScale="147" zoomScaleNormal="145" workbookViewId="0">
      <selection activeCell="C261" sqref="C261"/>
    </sheetView>
  </sheetViews>
  <sheetFormatPr defaultRowHeight="15" x14ac:dyDescent="0.25"/>
  <cols>
    <col min="1" max="1" width="16.42578125" bestFit="1" customWidth="1"/>
    <col min="2" max="2" width="22" customWidth="1"/>
    <col min="5" max="5" width="9.28515625" style="3" bestFit="1" customWidth="1"/>
    <col min="7" max="8" width="9.85546875" customWidth="1"/>
    <col min="9" max="9" width="32.85546875" customWidth="1"/>
    <col min="10" max="10" width="13.7109375" customWidth="1"/>
    <col min="12" max="12" width="13.28515625" bestFit="1" customWidth="1"/>
    <col min="13" max="13" width="20" bestFit="1" customWidth="1"/>
  </cols>
  <sheetData>
    <row r="1" spans="1:14" x14ac:dyDescent="0.25">
      <c r="E1"/>
    </row>
    <row r="2" spans="1:14" x14ac:dyDescent="0.25">
      <c r="A2" t="s">
        <v>0</v>
      </c>
      <c r="B2" t="s">
        <v>3</v>
      </c>
      <c r="E2"/>
    </row>
    <row r="3" spans="1:14" x14ac:dyDescent="0.25">
      <c r="A3" t="s">
        <v>2</v>
      </c>
      <c r="B3" t="s">
        <v>12</v>
      </c>
      <c r="E3"/>
    </row>
    <row r="4" spans="1:14" x14ac:dyDescent="0.25">
      <c r="A4" t="s">
        <v>11</v>
      </c>
      <c r="B4" t="s">
        <v>1</v>
      </c>
      <c r="E4"/>
    </row>
    <row r="5" spans="1:14" x14ac:dyDescent="0.25">
      <c r="D5" t="s">
        <v>24</v>
      </c>
      <c r="E5" s="1" t="s">
        <v>4</v>
      </c>
      <c r="F5" s="1" t="s">
        <v>0</v>
      </c>
      <c r="G5" s="1" t="s">
        <v>2</v>
      </c>
      <c r="H5" s="1" t="s">
        <v>11</v>
      </c>
      <c r="I5" s="1" t="s">
        <v>7</v>
      </c>
      <c r="J5" s="1"/>
      <c r="K5" s="2" t="s">
        <v>24</v>
      </c>
      <c r="L5" s="2" t="s">
        <v>13</v>
      </c>
      <c r="M5" s="2" t="s">
        <v>14</v>
      </c>
      <c r="N5" s="2" t="s">
        <v>18</v>
      </c>
    </row>
    <row r="6" spans="1:14" x14ac:dyDescent="0.25">
      <c r="A6" t="s">
        <v>5</v>
      </c>
      <c r="B6" s="4">
        <f xml:space="preserve"> 10</f>
        <v>10</v>
      </c>
      <c r="D6">
        <v>1</v>
      </c>
      <c r="E6" s="9">
        <v>0</v>
      </c>
      <c r="F6" t="s">
        <v>25</v>
      </c>
      <c r="I6" t="s">
        <v>8</v>
      </c>
      <c r="J6" s="9"/>
      <c r="K6">
        <v>1</v>
      </c>
      <c r="L6" s="3">
        <v>20</v>
      </c>
      <c r="M6" s="9">
        <f t="shared" ref="M6:M21" si="0" xml:space="preserve"> (Conc * (Vol*0.001) * Fmol * 96485/(L6*0.001))/60</f>
        <v>353.77833333333336</v>
      </c>
      <c r="N6" s="5">
        <f>M6/60</f>
        <v>5.8963055555555561</v>
      </c>
    </row>
    <row r="7" spans="1:14" x14ac:dyDescent="0.25">
      <c r="A7" t="s">
        <v>26</v>
      </c>
      <c r="B7" s="4">
        <v>22</v>
      </c>
      <c r="E7" s="9">
        <f>Fill</f>
        <v>0.45454545454545453</v>
      </c>
      <c r="F7" t="s">
        <v>27</v>
      </c>
      <c r="J7" s="9"/>
      <c r="K7">
        <v>2</v>
      </c>
      <c r="L7" s="3">
        <v>20</v>
      </c>
      <c r="M7" s="9">
        <f t="shared" si="0"/>
        <v>353.77833333333336</v>
      </c>
      <c r="N7" s="5">
        <f t="shared" ref="N7:N21" si="1">M7/60</f>
        <v>5.8963055555555561</v>
      </c>
    </row>
    <row r="8" spans="1:14" x14ac:dyDescent="0.25">
      <c r="A8" t="s">
        <v>6</v>
      </c>
      <c r="B8" s="9">
        <f>B6/B7</f>
        <v>0.45454545454545453</v>
      </c>
      <c r="E8" s="9">
        <f xml:space="preserve"> E7 + IF(D6&lt;&gt;"",_xlfn.XLOOKUP(D6,$K$6:$K$21,$M$6:$M$21),"")</f>
        <v>354.2328787878788</v>
      </c>
      <c r="G8" t="s">
        <v>25</v>
      </c>
      <c r="I8" t="s">
        <v>9</v>
      </c>
      <c r="J8" s="9"/>
      <c r="K8">
        <v>3</v>
      </c>
      <c r="L8" s="3">
        <v>20</v>
      </c>
      <c r="M8" s="9">
        <f t="shared" si="0"/>
        <v>353.77833333333336</v>
      </c>
      <c r="N8" s="5">
        <f t="shared" si="1"/>
        <v>5.8963055555555561</v>
      </c>
    </row>
    <row r="9" spans="1:14" x14ac:dyDescent="0.25">
      <c r="E9" s="9">
        <f>E8+Fill</f>
        <v>354.68742424242424</v>
      </c>
      <c r="G9" t="s">
        <v>27</v>
      </c>
      <c r="J9" s="9"/>
      <c r="K9">
        <v>4</v>
      </c>
      <c r="L9" s="3">
        <v>20</v>
      </c>
      <c r="M9" s="9">
        <f t="shared" si="0"/>
        <v>353.77833333333336</v>
      </c>
      <c r="N9" s="5">
        <f t="shared" si="1"/>
        <v>5.8963055555555561</v>
      </c>
    </row>
    <row r="10" spans="1:14" x14ac:dyDescent="0.25">
      <c r="A10" t="s">
        <v>16</v>
      </c>
      <c r="B10" s="4">
        <v>0.2</v>
      </c>
      <c r="E10" s="9">
        <f>E9+Pause</f>
        <v>354.69742424242423</v>
      </c>
      <c r="H10" t="s">
        <v>25</v>
      </c>
      <c r="I10" t="s">
        <v>10</v>
      </c>
      <c r="J10" s="9"/>
      <c r="K10">
        <v>5</v>
      </c>
      <c r="L10" s="3">
        <v>100</v>
      </c>
      <c r="M10" s="9">
        <f t="shared" si="0"/>
        <v>70.75566666666667</v>
      </c>
      <c r="N10" s="5">
        <f t="shared" si="1"/>
        <v>1.1792611111111111</v>
      </c>
    </row>
    <row r="11" spans="1:14" x14ac:dyDescent="0.25">
      <c r="A11" t="s">
        <v>15</v>
      </c>
      <c r="B11" s="4">
        <v>2.2000000000000002</v>
      </c>
      <c r="E11" s="9">
        <f>E10 + Fill</f>
        <v>355.15196969696967</v>
      </c>
      <c r="H11" t="s">
        <v>27</v>
      </c>
      <c r="J11" s="9"/>
      <c r="K11">
        <v>6</v>
      </c>
      <c r="L11" s="3">
        <v>100</v>
      </c>
      <c r="M11" s="9">
        <f t="shared" si="0"/>
        <v>70.75566666666667</v>
      </c>
      <c r="N11" s="5">
        <f t="shared" si="1"/>
        <v>1.1792611111111111</v>
      </c>
    </row>
    <row r="12" spans="1:14" x14ac:dyDescent="0.25">
      <c r="A12" t="s">
        <v>17</v>
      </c>
      <c r="B12">
        <v>0.01</v>
      </c>
      <c r="E12" s="9">
        <f>E11+Pause</f>
        <v>355.16196969696966</v>
      </c>
      <c r="G12" t="s">
        <v>25</v>
      </c>
      <c r="J12" s="9"/>
      <c r="K12">
        <v>7</v>
      </c>
      <c r="L12" s="3">
        <v>100</v>
      </c>
      <c r="M12" s="9">
        <f t="shared" si="0"/>
        <v>70.75566666666667</v>
      </c>
      <c r="N12" s="5">
        <f t="shared" si="1"/>
        <v>1.1792611111111111</v>
      </c>
    </row>
    <row r="13" spans="1:14" x14ac:dyDescent="0.25">
      <c r="E13" s="9">
        <f>E12 + Fill</f>
        <v>355.6165151515151</v>
      </c>
      <c r="G13" t="s">
        <v>27</v>
      </c>
      <c r="J13" s="9"/>
      <c r="K13" s="4">
        <v>8</v>
      </c>
      <c r="L13" s="6">
        <v>20</v>
      </c>
      <c r="M13" s="10">
        <f t="shared" si="0"/>
        <v>353.77833333333336</v>
      </c>
      <c r="N13" s="7">
        <f t="shared" si="1"/>
        <v>5.8963055555555561</v>
      </c>
    </row>
    <row r="14" spans="1:14" x14ac:dyDescent="0.25">
      <c r="A14" t="s">
        <v>21</v>
      </c>
      <c r="B14" s="3">
        <f>(Conc*(Vol*0.001)*Fmol*96485)</f>
        <v>424.53400000000005</v>
      </c>
      <c r="C14" t="s">
        <v>22</v>
      </c>
      <c r="E14" s="9">
        <f>E13+Pause</f>
        <v>355.62651515151509</v>
      </c>
      <c r="H14" t="s">
        <v>25</v>
      </c>
      <c r="J14" s="9"/>
      <c r="K14">
        <v>9</v>
      </c>
      <c r="L14" s="3">
        <v>100</v>
      </c>
      <c r="M14" s="9">
        <f t="shared" si="0"/>
        <v>70.75566666666667</v>
      </c>
      <c r="N14" s="5">
        <f t="shared" si="1"/>
        <v>1.1792611111111111</v>
      </c>
    </row>
    <row r="15" spans="1:14" x14ac:dyDescent="0.25">
      <c r="A15" t="s">
        <v>21</v>
      </c>
      <c r="B15" s="8">
        <f>B14/3600</f>
        <v>0.11792611111111112</v>
      </c>
      <c r="C15" t="s">
        <v>23</v>
      </c>
      <c r="E15" s="9">
        <f>E14 + Fill</f>
        <v>356.08106060606053</v>
      </c>
      <c r="H15" t="s">
        <v>27</v>
      </c>
      <c r="J15" s="9"/>
      <c r="K15">
        <v>10</v>
      </c>
      <c r="L15" s="3">
        <v>60</v>
      </c>
      <c r="M15" s="9">
        <f t="shared" si="0"/>
        <v>117.92611111111113</v>
      </c>
      <c r="N15" s="5">
        <f t="shared" si="1"/>
        <v>1.9654351851851855</v>
      </c>
    </row>
    <row r="16" spans="1:14" x14ac:dyDescent="0.25">
      <c r="E16" s="9">
        <f>E15+Pause</f>
        <v>356.09106060606052</v>
      </c>
      <c r="G16" t="s">
        <v>25</v>
      </c>
      <c r="J16" s="9"/>
      <c r="K16">
        <v>11</v>
      </c>
      <c r="L16" s="3">
        <v>60</v>
      </c>
      <c r="M16" s="9">
        <f t="shared" si="0"/>
        <v>117.92611111111113</v>
      </c>
      <c r="N16" s="5">
        <f t="shared" si="1"/>
        <v>1.9654351851851855</v>
      </c>
    </row>
    <row r="17" spans="2:15" x14ac:dyDescent="0.25">
      <c r="B17">
        <v>0.11792611111111112</v>
      </c>
      <c r="E17" s="9">
        <f>E16 + Fill</f>
        <v>356.54560606060596</v>
      </c>
      <c r="G17" t="s">
        <v>27</v>
      </c>
      <c r="J17" s="9"/>
      <c r="K17">
        <v>12</v>
      </c>
      <c r="L17" s="3">
        <v>60</v>
      </c>
      <c r="M17" s="9">
        <f t="shared" si="0"/>
        <v>117.92611111111113</v>
      </c>
      <c r="N17" s="5">
        <f t="shared" si="1"/>
        <v>1.9654351851851855</v>
      </c>
    </row>
    <row r="18" spans="2:15" x14ac:dyDescent="0.25">
      <c r="E18" s="9">
        <f>E17+Pause</f>
        <v>356.55560606060595</v>
      </c>
      <c r="H18" t="s">
        <v>25</v>
      </c>
      <c r="J18" s="9"/>
      <c r="K18">
        <v>13</v>
      </c>
      <c r="L18" s="3">
        <v>60</v>
      </c>
      <c r="M18" s="9">
        <f t="shared" si="0"/>
        <v>117.92611111111113</v>
      </c>
      <c r="N18" s="5">
        <f t="shared" si="1"/>
        <v>1.9654351851851855</v>
      </c>
    </row>
    <row r="19" spans="2:15" x14ac:dyDescent="0.25">
      <c r="E19" s="9">
        <f>E18 + Fill</f>
        <v>357.01015151515139</v>
      </c>
      <c r="H19" t="s">
        <v>27</v>
      </c>
      <c r="J19" s="9"/>
      <c r="K19">
        <v>14</v>
      </c>
      <c r="L19" s="3">
        <v>127.27171322029716</v>
      </c>
      <c r="M19" s="9">
        <f t="shared" si="0"/>
        <v>55.594181044922593</v>
      </c>
      <c r="N19" s="5">
        <f t="shared" si="1"/>
        <v>0.92656968408204321</v>
      </c>
    </row>
    <row r="20" spans="2:15" x14ac:dyDescent="0.25">
      <c r="E20" s="9">
        <f>E19+Pause</f>
        <v>357.02015151515138</v>
      </c>
      <c r="G20" t="s">
        <v>25</v>
      </c>
      <c r="J20" s="9"/>
      <c r="K20">
        <v>15</v>
      </c>
      <c r="L20" s="3">
        <v>60</v>
      </c>
      <c r="M20" s="9">
        <f t="shared" si="0"/>
        <v>117.92611111111113</v>
      </c>
      <c r="N20" s="5">
        <f t="shared" si="1"/>
        <v>1.9654351851851855</v>
      </c>
    </row>
    <row r="21" spans="2:15" x14ac:dyDescent="0.25">
      <c r="E21" s="9">
        <f>E20 + Fill</f>
        <v>357.47469696969682</v>
      </c>
      <c r="G21" t="s">
        <v>27</v>
      </c>
      <c r="J21" s="9"/>
      <c r="K21" s="4">
        <v>16</v>
      </c>
      <c r="L21" s="6">
        <v>20</v>
      </c>
      <c r="M21" s="10">
        <f t="shared" si="0"/>
        <v>353.77833333333336</v>
      </c>
      <c r="N21" s="7">
        <f t="shared" si="1"/>
        <v>5.8963055555555561</v>
      </c>
    </row>
    <row r="22" spans="2:15" x14ac:dyDescent="0.25">
      <c r="D22">
        <v>2</v>
      </c>
      <c r="E22" s="9">
        <f>E21 + Pause</f>
        <v>357.48469696969681</v>
      </c>
      <c r="F22" t="s">
        <v>25</v>
      </c>
      <c r="J22" s="9"/>
      <c r="M22" t="s">
        <v>19</v>
      </c>
      <c r="N22" s="5">
        <f>SUM(N6:N21)</f>
        <v>50.84862338778575</v>
      </c>
      <c r="O22" t="s">
        <v>20</v>
      </c>
    </row>
    <row r="23" spans="2:15" x14ac:dyDescent="0.25">
      <c r="E23" s="9">
        <f xml:space="preserve"> E22 + Fill</f>
        <v>357.93924242424225</v>
      </c>
      <c r="F23" t="s">
        <v>27</v>
      </c>
      <c r="J23" s="9"/>
    </row>
    <row r="24" spans="2:15" x14ac:dyDescent="0.25">
      <c r="E24" s="9">
        <f xml:space="preserve"> E23 + IF(D22&lt;&gt;"",_xlfn.XLOOKUP(D22,$K$6:$K$21,$M$6:$M$21),"")</f>
        <v>711.71757575757556</v>
      </c>
      <c r="G24" t="s">
        <v>25</v>
      </c>
      <c r="J24" s="9"/>
    </row>
    <row r="25" spans="2:15" x14ac:dyDescent="0.25">
      <c r="E25" s="9">
        <f>E24+Fill</f>
        <v>712.17212121212106</v>
      </c>
      <c r="G25" t="s">
        <v>27</v>
      </c>
      <c r="J25" s="9"/>
    </row>
    <row r="26" spans="2:15" x14ac:dyDescent="0.25">
      <c r="E26" s="9">
        <f>E25+Pause</f>
        <v>712.18212121212105</v>
      </c>
      <c r="H26" t="s">
        <v>25</v>
      </c>
      <c r="J26" s="9"/>
    </row>
    <row r="27" spans="2:15" x14ac:dyDescent="0.25">
      <c r="E27" s="9">
        <f>E26 + Fill</f>
        <v>712.63666666666654</v>
      </c>
      <c r="H27" t="s">
        <v>27</v>
      </c>
      <c r="J27" s="9"/>
    </row>
    <row r="28" spans="2:15" x14ac:dyDescent="0.25">
      <c r="E28" s="9">
        <f>E27+Pause</f>
        <v>712.64666666666653</v>
      </c>
      <c r="G28" t="s">
        <v>25</v>
      </c>
      <c r="J28" s="9"/>
    </row>
    <row r="29" spans="2:15" x14ac:dyDescent="0.25">
      <c r="E29" s="9">
        <f>E28 + Fill</f>
        <v>713.10121212121203</v>
      </c>
      <c r="G29" t="s">
        <v>27</v>
      </c>
      <c r="J29" s="9"/>
    </row>
    <row r="30" spans="2:15" x14ac:dyDescent="0.25">
      <c r="E30" s="9">
        <f>E29+Pause</f>
        <v>713.11121212121202</v>
      </c>
      <c r="H30" t="s">
        <v>25</v>
      </c>
      <c r="J30" s="9"/>
    </row>
    <row r="31" spans="2:15" x14ac:dyDescent="0.25">
      <c r="E31" s="9">
        <f>E30 + Fill</f>
        <v>713.56575757575752</v>
      </c>
      <c r="H31" t="s">
        <v>27</v>
      </c>
      <c r="J31" s="9"/>
    </row>
    <row r="32" spans="2:15" x14ac:dyDescent="0.25">
      <c r="E32" s="9">
        <f>E31+Pause</f>
        <v>713.57575757575751</v>
      </c>
      <c r="G32" t="s">
        <v>25</v>
      </c>
      <c r="J32" s="9"/>
    </row>
    <row r="33" spans="4:10" x14ac:dyDescent="0.25">
      <c r="E33" s="9">
        <f>E32 + Fill</f>
        <v>714.030303030303</v>
      </c>
      <c r="G33" t="s">
        <v>27</v>
      </c>
      <c r="J33" s="9"/>
    </row>
    <row r="34" spans="4:10" x14ac:dyDescent="0.25">
      <c r="E34" s="9">
        <f>E33+Pause</f>
        <v>714.04030303030299</v>
      </c>
      <c r="H34" t="s">
        <v>25</v>
      </c>
      <c r="J34" s="9"/>
    </row>
    <row r="35" spans="4:10" x14ac:dyDescent="0.25">
      <c r="E35" s="9">
        <f>E34 + Fill</f>
        <v>714.49484848484849</v>
      </c>
      <c r="H35" t="s">
        <v>27</v>
      </c>
      <c r="J35" s="9"/>
    </row>
    <row r="36" spans="4:10" x14ac:dyDescent="0.25">
      <c r="E36" s="9">
        <f>E35+Pause</f>
        <v>714.50484848484848</v>
      </c>
      <c r="G36" t="s">
        <v>25</v>
      </c>
      <c r="J36" s="9"/>
    </row>
    <row r="37" spans="4:10" x14ac:dyDescent="0.25">
      <c r="E37" s="9">
        <f>E36 + Fill</f>
        <v>714.95939393939398</v>
      </c>
      <c r="G37" t="s">
        <v>27</v>
      </c>
      <c r="J37" s="9"/>
    </row>
    <row r="38" spans="4:10" x14ac:dyDescent="0.25">
      <c r="D38">
        <v>3</v>
      </c>
      <c r="E38" s="9">
        <f>E37 + Pause</f>
        <v>714.96939393939397</v>
      </c>
      <c r="F38" t="s">
        <v>25</v>
      </c>
      <c r="J38" s="9"/>
    </row>
    <row r="39" spans="4:10" x14ac:dyDescent="0.25">
      <c r="E39" s="9">
        <f xml:space="preserve"> E38 + Fill</f>
        <v>715.42393939393946</v>
      </c>
      <c r="F39" t="s">
        <v>27</v>
      </c>
      <c r="J39" s="9"/>
    </row>
    <row r="40" spans="4:10" x14ac:dyDescent="0.25">
      <c r="E40" s="9">
        <f t="shared" ref="E40" si="2" xml:space="preserve"> E39 + IF(D38&lt;&gt;"",_xlfn.XLOOKUP(D38,$K$6:$K$21,$M$6:$M$21),"")</f>
        <v>1069.2022727272729</v>
      </c>
      <c r="G40" t="s">
        <v>25</v>
      </c>
      <c r="J40" s="9"/>
    </row>
    <row r="41" spans="4:10" x14ac:dyDescent="0.25">
      <c r="E41" s="9">
        <f>E40+Fill</f>
        <v>1069.6568181818184</v>
      </c>
      <c r="G41" t="s">
        <v>27</v>
      </c>
      <c r="J41" s="9"/>
    </row>
    <row r="42" spans="4:10" x14ac:dyDescent="0.25">
      <c r="E42" s="9">
        <f>E41+Pause</f>
        <v>1069.6668181818184</v>
      </c>
      <c r="H42" t="s">
        <v>25</v>
      </c>
      <c r="J42" s="9"/>
    </row>
    <row r="43" spans="4:10" x14ac:dyDescent="0.25">
      <c r="E43" s="9">
        <f>E42 + Fill</f>
        <v>1070.1213636363639</v>
      </c>
      <c r="H43" t="s">
        <v>27</v>
      </c>
      <c r="J43" s="9"/>
    </row>
    <row r="44" spans="4:10" x14ac:dyDescent="0.25">
      <c r="E44" s="9">
        <f>E43+Pause</f>
        <v>1070.1313636363639</v>
      </c>
      <c r="G44" t="s">
        <v>25</v>
      </c>
      <c r="J44" s="9"/>
    </row>
    <row r="45" spans="4:10" x14ac:dyDescent="0.25">
      <c r="E45" s="9">
        <f>E44 + Fill</f>
        <v>1070.5859090909094</v>
      </c>
      <c r="G45" t="s">
        <v>27</v>
      </c>
      <c r="J45" s="9"/>
    </row>
    <row r="46" spans="4:10" x14ac:dyDescent="0.25">
      <c r="E46" s="9">
        <f>E45+Pause</f>
        <v>1070.5959090909093</v>
      </c>
      <c r="H46" t="s">
        <v>25</v>
      </c>
      <c r="J46" s="9"/>
    </row>
    <row r="47" spans="4:10" x14ac:dyDescent="0.25">
      <c r="E47" s="9">
        <f>E46 + Fill</f>
        <v>1071.0504545454548</v>
      </c>
      <c r="H47" t="s">
        <v>27</v>
      </c>
      <c r="J47" s="9"/>
    </row>
    <row r="48" spans="4:10" x14ac:dyDescent="0.25">
      <c r="E48" s="9">
        <f>E47+Pause</f>
        <v>1071.0604545454548</v>
      </c>
      <c r="G48" t="s">
        <v>25</v>
      </c>
      <c r="J48" s="9"/>
    </row>
    <row r="49" spans="4:10" x14ac:dyDescent="0.25">
      <c r="E49" s="9">
        <f>E48 + Fill</f>
        <v>1071.5150000000003</v>
      </c>
      <c r="G49" t="s">
        <v>27</v>
      </c>
      <c r="J49" s="9"/>
    </row>
    <row r="50" spans="4:10" x14ac:dyDescent="0.25">
      <c r="E50" s="9">
        <f>E49+Pause</f>
        <v>1071.5250000000003</v>
      </c>
      <c r="H50" t="s">
        <v>25</v>
      </c>
      <c r="J50" s="9"/>
    </row>
    <row r="51" spans="4:10" x14ac:dyDescent="0.25">
      <c r="E51" s="9">
        <f>E50 + Fill</f>
        <v>1071.9795454545458</v>
      </c>
      <c r="H51" t="s">
        <v>27</v>
      </c>
      <c r="J51" s="9"/>
    </row>
    <row r="52" spans="4:10" x14ac:dyDescent="0.25">
      <c r="E52" s="9">
        <f>E51+Pause</f>
        <v>1071.9895454545458</v>
      </c>
      <c r="G52" t="s">
        <v>25</v>
      </c>
      <c r="J52" s="9"/>
    </row>
    <row r="53" spans="4:10" x14ac:dyDescent="0.25">
      <c r="E53" s="9">
        <f>E52 + Fill</f>
        <v>1072.4440909090913</v>
      </c>
      <c r="G53" t="s">
        <v>27</v>
      </c>
      <c r="J53" s="9"/>
    </row>
    <row r="54" spans="4:10" x14ac:dyDescent="0.25">
      <c r="D54">
        <v>4</v>
      </c>
      <c r="E54" s="9">
        <f>E53 + Pause</f>
        <v>1072.4540909090913</v>
      </c>
      <c r="F54" t="s">
        <v>25</v>
      </c>
      <c r="J54" s="9"/>
    </row>
    <row r="55" spans="4:10" x14ac:dyDescent="0.25">
      <c r="E55" s="9">
        <f xml:space="preserve"> E54 + Fill</f>
        <v>1072.9086363636368</v>
      </c>
      <c r="F55" t="s">
        <v>27</v>
      </c>
      <c r="J55" s="9"/>
    </row>
    <row r="56" spans="4:10" x14ac:dyDescent="0.25">
      <c r="E56" s="9">
        <f t="shared" ref="E56" si="3" xml:space="preserve"> E55 + IF(D54&lt;&gt;"",_xlfn.XLOOKUP(D54,$K$6:$K$21,$M$6:$M$21),"")</f>
        <v>1426.6869696969702</v>
      </c>
      <c r="G56" t="s">
        <v>25</v>
      </c>
      <c r="J56" s="9"/>
    </row>
    <row r="57" spans="4:10" x14ac:dyDescent="0.25">
      <c r="E57" s="9">
        <f>E56+Fill</f>
        <v>1427.1415151515157</v>
      </c>
      <c r="G57" t="s">
        <v>27</v>
      </c>
      <c r="J57" s="9"/>
    </row>
    <row r="58" spans="4:10" x14ac:dyDescent="0.25">
      <c r="E58" s="9">
        <f>E57+Pause</f>
        <v>1427.1515151515157</v>
      </c>
      <c r="H58" t="s">
        <v>25</v>
      </c>
      <c r="J58" s="9"/>
    </row>
    <row r="59" spans="4:10" x14ac:dyDescent="0.25">
      <c r="E59" s="9">
        <f>E58 + Fill</f>
        <v>1427.6060606060612</v>
      </c>
      <c r="H59" t="s">
        <v>27</v>
      </c>
      <c r="J59" s="9"/>
    </row>
    <row r="60" spans="4:10" x14ac:dyDescent="0.25">
      <c r="E60" s="9">
        <f>E59+Pause</f>
        <v>1427.6160606060612</v>
      </c>
      <c r="G60" t="s">
        <v>25</v>
      </c>
      <c r="J60" s="9"/>
    </row>
    <row r="61" spans="4:10" x14ac:dyDescent="0.25">
      <c r="E61" s="9">
        <f>E60 + Fill</f>
        <v>1428.0706060606067</v>
      </c>
      <c r="G61" t="s">
        <v>27</v>
      </c>
      <c r="J61" s="9"/>
    </row>
    <row r="62" spans="4:10" x14ac:dyDescent="0.25">
      <c r="E62" s="9">
        <f>E61+Pause</f>
        <v>1428.0806060606067</v>
      </c>
      <c r="H62" t="s">
        <v>25</v>
      </c>
      <c r="J62" s="9"/>
    </row>
    <row r="63" spans="4:10" x14ac:dyDescent="0.25">
      <c r="E63" s="9">
        <f>E62 + Fill</f>
        <v>1428.5351515151522</v>
      </c>
      <c r="H63" t="s">
        <v>27</v>
      </c>
      <c r="J63" s="9"/>
    </row>
    <row r="64" spans="4:10" x14ac:dyDescent="0.25">
      <c r="E64" s="9">
        <f>E63+Pause</f>
        <v>1428.5451515151522</v>
      </c>
      <c r="G64" t="s">
        <v>25</v>
      </c>
      <c r="J64" s="9"/>
    </row>
    <row r="65" spans="4:10" x14ac:dyDescent="0.25">
      <c r="E65" s="9">
        <f>E64 + Fill</f>
        <v>1428.9996969696977</v>
      </c>
      <c r="G65" t="s">
        <v>27</v>
      </c>
      <c r="J65" s="9"/>
    </row>
    <row r="66" spans="4:10" x14ac:dyDescent="0.25">
      <c r="E66" s="9">
        <f>E65+Pause</f>
        <v>1429.0096969696976</v>
      </c>
      <c r="H66" t="s">
        <v>25</v>
      </c>
      <c r="J66" s="9"/>
    </row>
    <row r="67" spans="4:10" x14ac:dyDescent="0.25">
      <c r="E67" s="9">
        <f>E66 + Fill</f>
        <v>1429.4642424242431</v>
      </c>
      <c r="H67" t="s">
        <v>27</v>
      </c>
      <c r="J67" s="9"/>
    </row>
    <row r="68" spans="4:10" x14ac:dyDescent="0.25">
      <c r="E68" s="9">
        <f>E67+Pause</f>
        <v>1429.4742424242431</v>
      </c>
      <c r="G68" t="s">
        <v>25</v>
      </c>
      <c r="J68" s="9"/>
    </row>
    <row r="69" spans="4:10" x14ac:dyDescent="0.25">
      <c r="E69" s="9">
        <f>E68 + Fill</f>
        <v>1429.9287878787886</v>
      </c>
      <c r="G69" t="s">
        <v>27</v>
      </c>
      <c r="J69" s="9"/>
    </row>
    <row r="70" spans="4:10" x14ac:dyDescent="0.25">
      <c r="D70">
        <v>5</v>
      </c>
      <c r="E70" s="9">
        <f>E69 + Pause</f>
        <v>1429.9387878787886</v>
      </c>
      <c r="F70" t="s">
        <v>25</v>
      </c>
      <c r="J70" s="9"/>
    </row>
    <row r="71" spans="4:10" x14ac:dyDescent="0.25">
      <c r="E71" s="9">
        <f xml:space="preserve"> E70 + Fill</f>
        <v>1430.3933333333341</v>
      </c>
      <c r="F71" t="s">
        <v>27</v>
      </c>
      <c r="J71" s="9"/>
    </row>
    <row r="72" spans="4:10" x14ac:dyDescent="0.25">
      <c r="E72" s="9">
        <f t="shared" ref="E72" si="4" xml:space="preserve"> E71 + IF(D70&lt;&gt;"",_xlfn.XLOOKUP(D70,$K$6:$K$21,$M$6:$M$21),"")</f>
        <v>1501.1490000000008</v>
      </c>
      <c r="G72" t="s">
        <v>25</v>
      </c>
      <c r="J72" s="9"/>
    </row>
    <row r="73" spans="4:10" x14ac:dyDescent="0.25">
      <c r="E73" s="9">
        <f>E72+Fill</f>
        <v>1501.6035454545463</v>
      </c>
      <c r="G73" t="s">
        <v>27</v>
      </c>
      <c r="J73" s="9"/>
    </row>
    <row r="74" spans="4:10" x14ac:dyDescent="0.25">
      <c r="E74" s="9">
        <f>E73+Pause</f>
        <v>1501.6135454545463</v>
      </c>
      <c r="H74" t="s">
        <v>25</v>
      </c>
      <c r="J74" s="9"/>
    </row>
    <row r="75" spans="4:10" x14ac:dyDescent="0.25">
      <c r="E75" s="9">
        <f>E74 + Fill</f>
        <v>1502.0680909090918</v>
      </c>
      <c r="H75" t="s">
        <v>27</v>
      </c>
      <c r="J75" s="9"/>
    </row>
    <row r="76" spans="4:10" x14ac:dyDescent="0.25">
      <c r="E76" s="9">
        <f>E75+Pause</f>
        <v>1502.0780909090918</v>
      </c>
      <c r="G76" t="s">
        <v>25</v>
      </c>
      <c r="J76" s="9"/>
    </row>
    <row r="77" spans="4:10" x14ac:dyDescent="0.25">
      <c r="E77" s="9">
        <f>E76 + Fill</f>
        <v>1502.5326363636373</v>
      </c>
      <c r="G77" t="s">
        <v>27</v>
      </c>
      <c r="J77" s="9"/>
    </row>
    <row r="78" spans="4:10" x14ac:dyDescent="0.25">
      <c r="E78" s="9">
        <f>E77+Pause</f>
        <v>1502.5426363636373</v>
      </c>
      <c r="H78" t="s">
        <v>25</v>
      </c>
      <c r="J78" s="9"/>
    </row>
    <row r="79" spans="4:10" x14ac:dyDescent="0.25">
      <c r="E79" s="9">
        <f>E78 + Fill</f>
        <v>1502.9971818181828</v>
      </c>
      <c r="H79" t="s">
        <v>27</v>
      </c>
      <c r="J79" s="9"/>
    </row>
    <row r="80" spans="4:10" x14ac:dyDescent="0.25">
      <c r="E80" s="9">
        <f>E79+Pause</f>
        <v>1503.0071818181827</v>
      </c>
      <c r="G80" t="s">
        <v>25</v>
      </c>
      <c r="J80" s="9"/>
    </row>
    <row r="81" spans="4:10" x14ac:dyDescent="0.25">
      <c r="E81" s="9">
        <f>E80 + Fill</f>
        <v>1503.4617272727282</v>
      </c>
      <c r="G81" t="s">
        <v>27</v>
      </c>
      <c r="J81" s="9"/>
    </row>
    <row r="82" spans="4:10" x14ac:dyDescent="0.25">
      <c r="E82" s="9">
        <f>E81+Pause</f>
        <v>1503.4717272727282</v>
      </c>
      <c r="H82" t="s">
        <v>25</v>
      </c>
      <c r="J82" s="9"/>
    </row>
    <row r="83" spans="4:10" x14ac:dyDescent="0.25">
      <c r="E83" s="9">
        <f>E82 + Fill</f>
        <v>1503.9262727272737</v>
      </c>
      <c r="H83" t="s">
        <v>27</v>
      </c>
      <c r="J83" s="9"/>
    </row>
    <row r="84" spans="4:10" x14ac:dyDescent="0.25">
      <c r="E84" s="9">
        <f>E83+Pause</f>
        <v>1503.9362727272737</v>
      </c>
      <c r="G84" t="s">
        <v>25</v>
      </c>
      <c r="J84" s="9"/>
    </row>
    <row r="85" spans="4:10" x14ac:dyDescent="0.25">
      <c r="E85" s="9">
        <f>E84 + Fill</f>
        <v>1504.3908181818192</v>
      </c>
      <c r="G85" t="s">
        <v>27</v>
      </c>
      <c r="J85" s="9"/>
    </row>
    <row r="86" spans="4:10" x14ac:dyDescent="0.25">
      <c r="D86">
        <v>6</v>
      </c>
      <c r="E86" s="9">
        <f>E85 + Pause</f>
        <v>1504.4008181818192</v>
      </c>
      <c r="F86" t="s">
        <v>25</v>
      </c>
      <c r="J86" s="9"/>
    </row>
    <row r="87" spans="4:10" x14ac:dyDescent="0.25">
      <c r="E87" s="9">
        <f xml:space="preserve"> E86 + Fill</f>
        <v>1504.8553636363647</v>
      </c>
      <c r="F87" t="s">
        <v>27</v>
      </c>
      <c r="J87" s="9"/>
    </row>
    <row r="88" spans="4:10" x14ac:dyDescent="0.25">
      <c r="E88" s="9">
        <f t="shared" ref="E88" si="5" xml:space="preserve"> E87 + IF(D86&lt;&gt;"",_xlfn.XLOOKUP(D86,$K$6:$K$21,$M$6:$M$21),"")</f>
        <v>1575.6110303030314</v>
      </c>
      <c r="G88" t="s">
        <v>25</v>
      </c>
      <c r="J88" s="9"/>
    </row>
    <row r="89" spans="4:10" x14ac:dyDescent="0.25">
      <c r="E89" s="9">
        <f>E88+Fill</f>
        <v>1576.0655757575769</v>
      </c>
      <c r="G89" t="s">
        <v>27</v>
      </c>
      <c r="J89" s="9"/>
    </row>
    <row r="90" spans="4:10" x14ac:dyDescent="0.25">
      <c r="E90" s="9">
        <f>E89+Pause</f>
        <v>1576.0755757575769</v>
      </c>
      <c r="H90" t="s">
        <v>25</v>
      </c>
      <c r="J90" s="9"/>
    </row>
    <row r="91" spans="4:10" x14ac:dyDescent="0.25">
      <c r="E91" s="9">
        <f>E90 + Fill</f>
        <v>1576.5301212121224</v>
      </c>
      <c r="H91" t="s">
        <v>27</v>
      </c>
      <c r="J91" s="9"/>
    </row>
    <row r="92" spans="4:10" x14ac:dyDescent="0.25">
      <c r="E92" s="9">
        <f>E91+Pause</f>
        <v>1576.5401212121224</v>
      </c>
      <c r="G92" t="s">
        <v>25</v>
      </c>
      <c r="J92" s="9"/>
    </row>
    <row r="93" spans="4:10" x14ac:dyDescent="0.25">
      <c r="E93" s="9">
        <f>E92 + Fill</f>
        <v>1576.9946666666679</v>
      </c>
      <c r="G93" t="s">
        <v>27</v>
      </c>
      <c r="J93" s="9"/>
    </row>
    <row r="94" spans="4:10" x14ac:dyDescent="0.25">
      <c r="E94" s="9">
        <f>E93+Pause</f>
        <v>1577.0046666666678</v>
      </c>
      <c r="H94" t="s">
        <v>25</v>
      </c>
      <c r="J94" s="9"/>
    </row>
    <row r="95" spans="4:10" x14ac:dyDescent="0.25">
      <c r="E95" s="9">
        <f>E94 + Fill</f>
        <v>1577.4592121212133</v>
      </c>
      <c r="H95" t="s">
        <v>27</v>
      </c>
      <c r="J95" s="9"/>
    </row>
    <row r="96" spans="4:10" x14ac:dyDescent="0.25">
      <c r="E96" s="9">
        <f>E95+Pause</f>
        <v>1577.4692121212133</v>
      </c>
      <c r="G96" t="s">
        <v>25</v>
      </c>
      <c r="J96" s="9"/>
    </row>
    <row r="97" spans="4:10" x14ac:dyDescent="0.25">
      <c r="E97" s="9">
        <f>E96 + Fill</f>
        <v>1577.9237575757588</v>
      </c>
      <c r="G97" t="s">
        <v>27</v>
      </c>
      <c r="J97" s="9"/>
    </row>
    <row r="98" spans="4:10" x14ac:dyDescent="0.25">
      <c r="E98" s="9">
        <f>E97+Pause</f>
        <v>1577.9337575757588</v>
      </c>
      <c r="H98" t="s">
        <v>25</v>
      </c>
      <c r="J98" s="9"/>
    </row>
    <row r="99" spans="4:10" x14ac:dyDescent="0.25">
      <c r="E99" s="9">
        <f>E98 + Fill</f>
        <v>1578.3883030303043</v>
      </c>
      <c r="H99" t="s">
        <v>27</v>
      </c>
      <c r="J99" s="9"/>
    </row>
    <row r="100" spans="4:10" x14ac:dyDescent="0.25">
      <c r="E100" s="9">
        <f>E99+Pause</f>
        <v>1578.3983030303043</v>
      </c>
      <c r="G100" t="s">
        <v>25</v>
      </c>
      <c r="J100" s="9"/>
    </row>
    <row r="101" spans="4:10" x14ac:dyDescent="0.25">
      <c r="E101" s="9">
        <f>E100 + Fill</f>
        <v>1578.8528484848498</v>
      </c>
      <c r="G101" t="s">
        <v>27</v>
      </c>
      <c r="J101" s="9"/>
    </row>
    <row r="102" spans="4:10" x14ac:dyDescent="0.25">
      <c r="D102">
        <v>7</v>
      </c>
      <c r="E102" s="9">
        <f>E101 + Pause</f>
        <v>1578.8628484848498</v>
      </c>
      <c r="F102" t="s">
        <v>25</v>
      </c>
      <c r="J102" s="9"/>
    </row>
    <row r="103" spans="4:10" x14ac:dyDescent="0.25">
      <c r="E103" s="9">
        <f xml:space="preserve"> E102 + Fill</f>
        <v>1579.3173939393953</v>
      </c>
      <c r="F103" t="s">
        <v>27</v>
      </c>
      <c r="J103" s="9"/>
    </row>
    <row r="104" spans="4:10" x14ac:dyDescent="0.25">
      <c r="E104" s="9">
        <f t="shared" ref="E104" si="6" xml:space="preserve"> E103 + IF(D102&lt;&gt;"",_xlfn.XLOOKUP(D102,$K$6:$K$21,$M$6:$M$21),"")</f>
        <v>1650.073060606062</v>
      </c>
      <c r="G104" t="s">
        <v>25</v>
      </c>
      <c r="J104" s="9"/>
    </row>
    <row r="105" spans="4:10" x14ac:dyDescent="0.25">
      <c r="E105" s="9">
        <f>E104+Fill</f>
        <v>1650.5276060606075</v>
      </c>
      <c r="G105" t="s">
        <v>27</v>
      </c>
      <c r="J105" s="9"/>
    </row>
    <row r="106" spans="4:10" x14ac:dyDescent="0.25">
      <c r="E106" s="9">
        <f>E105+Pause</f>
        <v>1650.5376060606075</v>
      </c>
      <c r="H106" t="s">
        <v>25</v>
      </c>
      <c r="J106" s="9"/>
    </row>
    <row r="107" spans="4:10" x14ac:dyDescent="0.25">
      <c r="E107" s="9">
        <f>E106 + Fill</f>
        <v>1650.992151515153</v>
      </c>
      <c r="H107" t="s">
        <v>27</v>
      </c>
      <c r="J107" s="9"/>
    </row>
    <row r="108" spans="4:10" x14ac:dyDescent="0.25">
      <c r="E108" s="9">
        <f>E107+Pause</f>
        <v>1651.0021515151529</v>
      </c>
      <c r="G108" t="s">
        <v>25</v>
      </c>
      <c r="J108" s="9"/>
    </row>
    <row r="109" spans="4:10" x14ac:dyDescent="0.25">
      <c r="E109" s="9">
        <f>E108 + Fill</f>
        <v>1651.4566969696984</v>
      </c>
      <c r="G109" t="s">
        <v>27</v>
      </c>
      <c r="J109" s="9"/>
    </row>
    <row r="110" spans="4:10" x14ac:dyDescent="0.25">
      <c r="E110" s="9">
        <f>E109+Pause</f>
        <v>1651.4666969696984</v>
      </c>
      <c r="H110" t="s">
        <v>25</v>
      </c>
      <c r="J110" s="9"/>
    </row>
    <row r="111" spans="4:10" x14ac:dyDescent="0.25">
      <c r="E111" s="9">
        <f>E110 + Fill</f>
        <v>1651.9212424242439</v>
      </c>
      <c r="H111" t="s">
        <v>27</v>
      </c>
      <c r="J111" s="9"/>
    </row>
    <row r="112" spans="4:10" x14ac:dyDescent="0.25">
      <c r="E112" s="9">
        <f>E111+Pause</f>
        <v>1651.9312424242439</v>
      </c>
      <c r="G112" t="s">
        <v>25</v>
      </c>
      <c r="J112" s="9"/>
    </row>
    <row r="113" spans="4:10" x14ac:dyDescent="0.25">
      <c r="E113" s="9">
        <f>E112 + Fill</f>
        <v>1652.3857878787894</v>
      </c>
      <c r="G113" t="s">
        <v>27</v>
      </c>
      <c r="J113" s="9"/>
    </row>
    <row r="114" spans="4:10" x14ac:dyDescent="0.25">
      <c r="E114" s="9">
        <f>E113+Pause</f>
        <v>1652.3957878787894</v>
      </c>
      <c r="H114" t="s">
        <v>25</v>
      </c>
      <c r="J114" s="9"/>
    </row>
    <row r="115" spans="4:10" x14ac:dyDescent="0.25">
      <c r="E115" s="9">
        <f>E114 + Fill</f>
        <v>1652.8503333333349</v>
      </c>
      <c r="H115" t="s">
        <v>27</v>
      </c>
      <c r="J115" s="9"/>
    </row>
    <row r="116" spans="4:10" x14ac:dyDescent="0.25">
      <c r="E116" s="9">
        <f>E115+Pause</f>
        <v>1652.8603333333349</v>
      </c>
      <c r="G116" t="s">
        <v>25</v>
      </c>
      <c r="J116" s="9"/>
    </row>
    <row r="117" spans="4:10" x14ac:dyDescent="0.25">
      <c r="E117" s="9">
        <f>E116 + Fill</f>
        <v>1653.3148787878804</v>
      </c>
      <c r="G117" t="s">
        <v>27</v>
      </c>
      <c r="J117" s="9"/>
    </row>
    <row r="118" spans="4:10" x14ac:dyDescent="0.25">
      <c r="D118">
        <v>8</v>
      </c>
      <c r="E118" s="9">
        <f>E117 + Pause</f>
        <v>1653.3248787878804</v>
      </c>
      <c r="F118" t="s">
        <v>25</v>
      </c>
      <c r="J118" s="9"/>
    </row>
    <row r="119" spans="4:10" x14ac:dyDescent="0.25">
      <c r="E119" s="9">
        <f xml:space="preserve"> E118 + Fill</f>
        <v>1653.7794242424259</v>
      </c>
      <c r="F119" t="s">
        <v>27</v>
      </c>
      <c r="J119" s="9"/>
    </row>
    <row r="120" spans="4:10" x14ac:dyDescent="0.25">
      <c r="E120" s="9">
        <f t="shared" ref="E120" si="7" xml:space="preserve"> E119 + IF(D118&lt;&gt;"",_xlfn.XLOOKUP(D118,$K$6:$K$21,$M$6:$M$21),"")</f>
        <v>2007.5577575757593</v>
      </c>
      <c r="G120" t="s">
        <v>25</v>
      </c>
      <c r="J120" s="9"/>
    </row>
    <row r="121" spans="4:10" x14ac:dyDescent="0.25">
      <c r="E121" s="9">
        <f>E120+Fill</f>
        <v>2008.0123030303048</v>
      </c>
      <c r="G121" t="s">
        <v>27</v>
      </c>
      <c r="J121" s="9"/>
    </row>
    <row r="122" spans="4:10" x14ac:dyDescent="0.25">
      <c r="E122" s="9">
        <f>E121+Pause</f>
        <v>2008.0223030303048</v>
      </c>
      <c r="H122" t="s">
        <v>25</v>
      </c>
      <c r="J122" s="9"/>
    </row>
    <row r="123" spans="4:10" x14ac:dyDescent="0.25">
      <c r="E123" s="9">
        <f>E122 + Fill</f>
        <v>2008.4768484848503</v>
      </c>
      <c r="H123" t="s">
        <v>27</v>
      </c>
      <c r="J123" s="9"/>
    </row>
    <row r="124" spans="4:10" x14ac:dyDescent="0.25">
      <c r="E124" s="9">
        <f>E123+Pause</f>
        <v>2008.4868484848503</v>
      </c>
      <c r="G124" t="s">
        <v>25</v>
      </c>
      <c r="J124" s="9"/>
    </row>
    <row r="125" spans="4:10" x14ac:dyDescent="0.25">
      <c r="E125" s="9">
        <f>E124 + Fill</f>
        <v>2008.9413939393958</v>
      </c>
      <c r="G125" t="s">
        <v>27</v>
      </c>
      <c r="J125" s="9"/>
    </row>
    <row r="126" spans="4:10" x14ac:dyDescent="0.25">
      <c r="E126" s="9">
        <f>E125+Pause</f>
        <v>2008.9513939393958</v>
      </c>
      <c r="H126" t="s">
        <v>25</v>
      </c>
      <c r="J126" s="9"/>
    </row>
    <row r="127" spans="4:10" x14ac:dyDescent="0.25">
      <c r="E127" s="9">
        <f>E126 + Fill</f>
        <v>2009.4059393939413</v>
      </c>
      <c r="H127" t="s">
        <v>27</v>
      </c>
      <c r="J127" s="9"/>
    </row>
    <row r="128" spans="4:10" x14ac:dyDescent="0.25">
      <c r="E128" s="9">
        <f>E127+Pause</f>
        <v>2009.4159393939412</v>
      </c>
      <c r="G128" t="s">
        <v>25</v>
      </c>
      <c r="J128" s="9"/>
    </row>
    <row r="129" spans="4:10" x14ac:dyDescent="0.25">
      <c r="E129" s="9">
        <f>E128 + Fill</f>
        <v>2009.8704848484867</v>
      </c>
      <c r="G129" t="s">
        <v>27</v>
      </c>
      <c r="J129" s="9"/>
    </row>
    <row r="130" spans="4:10" x14ac:dyDescent="0.25">
      <c r="E130" s="9">
        <f>E129+Pause</f>
        <v>2009.8804848484867</v>
      </c>
      <c r="H130" t="s">
        <v>25</v>
      </c>
      <c r="J130" s="9"/>
    </row>
    <row r="131" spans="4:10" x14ac:dyDescent="0.25">
      <c r="E131" s="9">
        <f>E130 + Fill</f>
        <v>2010.3350303030322</v>
      </c>
      <c r="H131" t="s">
        <v>27</v>
      </c>
      <c r="J131" s="9"/>
    </row>
    <row r="132" spans="4:10" x14ac:dyDescent="0.25">
      <c r="E132" s="9">
        <f>E131+Pause</f>
        <v>2010.3450303030322</v>
      </c>
      <c r="G132" t="s">
        <v>25</v>
      </c>
      <c r="J132" s="9"/>
    </row>
    <row r="133" spans="4:10" x14ac:dyDescent="0.25">
      <c r="E133" s="9">
        <f>E132 + Fill</f>
        <v>2010.7995757575777</v>
      </c>
      <c r="G133" t="s">
        <v>27</v>
      </c>
      <c r="J133" s="9"/>
    </row>
    <row r="134" spans="4:10" x14ac:dyDescent="0.25">
      <c r="D134">
        <v>9</v>
      </c>
      <c r="E134" s="9">
        <f>E133 + Pause</f>
        <v>2010.8095757575777</v>
      </c>
      <c r="F134" t="s">
        <v>25</v>
      </c>
      <c r="J134" s="9"/>
    </row>
    <row r="135" spans="4:10" x14ac:dyDescent="0.25">
      <c r="E135" s="9">
        <f xml:space="preserve"> E134 + Fill</f>
        <v>2011.2641212121232</v>
      </c>
      <c r="F135" t="s">
        <v>27</v>
      </c>
      <c r="J135" s="9"/>
    </row>
    <row r="136" spans="4:10" x14ac:dyDescent="0.25">
      <c r="E136" s="9">
        <f t="shared" ref="E136" si="8" xml:space="preserve"> E135 + IF(D134&lt;&gt;"",_xlfn.XLOOKUP(D134,$K$6:$K$21,$M$6:$M$21),"")</f>
        <v>2082.0197878787899</v>
      </c>
      <c r="G136" t="s">
        <v>25</v>
      </c>
      <c r="J136" s="9"/>
    </row>
    <row r="137" spans="4:10" x14ac:dyDescent="0.25">
      <c r="E137" s="9">
        <f>E136+Fill</f>
        <v>2082.4743333333354</v>
      </c>
      <c r="G137" t="s">
        <v>27</v>
      </c>
      <c r="J137" s="9"/>
    </row>
    <row r="138" spans="4:10" x14ac:dyDescent="0.25">
      <c r="E138" s="9">
        <f>E137+Pause</f>
        <v>2082.4843333333356</v>
      </c>
      <c r="H138" t="s">
        <v>25</v>
      </c>
      <c r="J138" s="9"/>
    </row>
    <row r="139" spans="4:10" x14ac:dyDescent="0.25">
      <c r="E139" s="9">
        <f>E138 + Fill</f>
        <v>2082.9388787878811</v>
      </c>
      <c r="H139" t="s">
        <v>27</v>
      </c>
      <c r="J139" s="9"/>
    </row>
    <row r="140" spans="4:10" x14ac:dyDescent="0.25">
      <c r="E140" s="9">
        <f>E139+Pause</f>
        <v>2082.9488787878813</v>
      </c>
      <c r="G140" t="s">
        <v>25</v>
      </c>
      <c r="J140" s="9"/>
    </row>
    <row r="141" spans="4:10" x14ac:dyDescent="0.25">
      <c r="E141" s="9">
        <f>E140 + Fill</f>
        <v>2083.4034242424268</v>
      </c>
      <c r="G141" t="s">
        <v>27</v>
      </c>
      <c r="J141" s="9"/>
    </row>
    <row r="142" spans="4:10" x14ac:dyDescent="0.25">
      <c r="E142" s="9">
        <f>E141+Pause</f>
        <v>2083.413424242427</v>
      </c>
      <c r="H142" t="s">
        <v>25</v>
      </c>
      <c r="J142" s="9"/>
    </row>
    <row r="143" spans="4:10" x14ac:dyDescent="0.25">
      <c r="E143" s="9">
        <f>E142 + Fill</f>
        <v>2083.8679696969725</v>
      </c>
      <c r="H143" t="s">
        <v>27</v>
      </c>
      <c r="J143" s="9"/>
    </row>
    <row r="144" spans="4:10" x14ac:dyDescent="0.25">
      <c r="E144" s="9">
        <f>E143+Pause</f>
        <v>2083.8779696969727</v>
      </c>
      <c r="G144" t="s">
        <v>25</v>
      </c>
      <c r="J144" s="9"/>
    </row>
    <row r="145" spans="4:10" x14ac:dyDescent="0.25">
      <c r="E145" s="9">
        <f>E144 + Fill</f>
        <v>2084.3325151515182</v>
      </c>
      <c r="G145" t="s">
        <v>27</v>
      </c>
      <c r="J145" s="9"/>
    </row>
    <row r="146" spans="4:10" x14ac:dyDescent="0.25">
      <c r="E146" s="9">
        <f>E145+Pause</f>
        <v>2084.3425151515185</v>
      </c>
      <c r="H146" t="s">
        <v>25</v>
      </c>
      <c r="J146" s="9"/>
    </row>
    <row r="147" spans="4:10" x14ac:dyDescent="0.25">
      <c r="E147" s="9">
        <f>E146 + Fill</f>
        <v>2084.797060606064</v>
      </c>
      <c r="H147" t="s">
        <v>27</v>
      </c>
      <c r="J147" s="9"/>
    </row>
    <row r="148" spans="4:10" x14ac:dyDescent="0.25">
      <c r="E148" s="9">
        <f>E147+Pause</f>
        <v>2084.8070606060642</v>
      </c>
      <c r="G148" t="s">
        <v>25</v>
      </c>
      <c r="J148" s="9"/>
    </row>
    <row r="149" spans="4:10" x14ac:dyDescent="0.25">
      <c r="E149" s="9">
        <f>E148 + Fill</f>
        <v>2085.2616060606097</v>
      </c>
      <c r="G149" t="s">
        <v>27</v>
      </c>
      <c r="J149" s="9"/>
    </row>
    <row r="150" spans="4:10" x14ac:dyDescent="0.25">
      <c r="D150">
        <v>10</v>
      </c>
      <c r="E150" s="9">
        <f>E149 + Pause</f>
        <v>2085.2716060606099</v>
      </c>
      <c r="F150" t="s">
        <v>25</v>
      </c>
      <c r="J150" s="9"/>
    </row>
    <row r="151" spans="4:10" x14ac:dyDescent="0.25">
      <c r="E151" s="9">
        <f xml:space="preserve"> E150 + Fill</f>
        <v>2085.7261515151554</v>
      </c>
      <c r="F151" t="s">
        <v>27</v>
      </c>
      <c r="J151" s="9"/>
    </row>
    <row r="152" spans="4:10" x14ac:dyDescent="0.25">
      <c r="E152" s="9">
        <f t="shared" ref="E152" si="9" xml:space="preserve"> E151 + IF(D150&lt;&gt;"",_xlfn.XLOOKUP(D150,$K$6:$K$21,$M$6:$M$21),"")</f>
        <v>2203.6522626262663</v>
      </c>
      <c r="G152" t="s">
        <v>25</v>
      </c>
      <c r="J152" s="9"/>
    </row>
    <row r="153" spans="4:10" x14ac:dyDescent="0.25">
      <c r="E153" s="9">
        <f>E152+Fill</f>
        <v>2204.1068080808118</v>
      </c>
      <c r="G153" t="s">
        <v>27</v>
      </c>
      <c r="J153" s="9"/>
    </row>
    <row r="154" spans="4:10" x14ac:dyDescent="0.25">
      <c r="E154" s="9">
        <f>E153+Pause</f>
        <v>2204.116808080812</v>
      </c>
      <c r="H154" t="s">
        <v>25</v>
      </c>
      <c r="J154" s="9"/>
    </row>
    <row r="155" spans="4:10" x14ac:dyDescent="0.25">
      <c r="E155" s="9">
        <f>E154 + Fill</f>
        <v>2204.5713535353575</v>
      </c>
      <c r="H155" t="s">
        <v>27</v>
      </c>
      <c r="J155" s="9"/>
    </row>
    <row r="156" spans="4:10" x14ac:dyDescent="0.25">
      <c r="E156" s="9">
        <f>E155+Pause</f>
        <v>2204.5813535353577</v>
      </c>
      <c r="G156" t="s">
        <v>25</v>
      </c>
      <c r="J156" s="9"/>
    </row>
    <row r="157" spans="4:10" x14ac:dyDescent="0.25">
      <c r="E157" s="9">
        <f>E156 + Fill</f>
        <v>2205.0358989899032</v>
      </c>
      <c r="G157" t="s">
        <v>27</v>
      </c>
      <c r="J157" s="9"/>
    </row>
    <row r="158" spans="4:10" x14ac:dyDescent="0.25">
      <c r="E158" s="9">
        <f>E157+Pause</f>
        <v>2205.0458989899034</v>
      </c>
      <c r="H158" t="s">
        <v>25</v>
      </c>
      <c r="J158" s="9"/>
    </row>
    <row r="159" spans="4:10" x14ac:dyDescent="0.25">
      <c r="E159" s="9">
        <f>E158 + Fill</f>
        <v>2205.5004444444489</v>
      </c>
      <c r="H159" t="s">
        <v>27</v>
      </c>
      <c r="J159" s="9"/>
    </row>
    <row r="160" spans="4:10" x14ac:dyDescent="0.25">
      <c r="E160" s="9">
        <f>E159+Pause</f>
        <v>2205.5104444444491</v>
      </c>
      <c r="G160" t="s">
        <v>25</v>
      </c>
      <c r="J160" s="9"/>
    </row>
    <row r="161" spans="4:10" x14ac:dyDescent="0.25">
      <c r="E161" s="9">
        <f>E160 + Fill</f>
        <v>2205.9649898989946</v>
      </c>
      <c r="G161" t="s">
        <v>27</v>
      </c>
      <c r="J161" s="9"/>
    </row>
    <row r="162" spans="4:10" x14ac:dyDescent="0.25">
      <c r="E162" s="9">
        <f>E161+Pause</f>
        <v>2205.9749898989949</v>
      </c>
      <c r="H162" t="s">
        <v>25</v>
      </c>
      <c r="J162" s="9"/>
    </row>
    <row r="163" spans="4:10" x14ac:dyDescent="0.25">
      <c r="E163" s="9">
        <f>E162 + Fill</f>
        <v>2206.4295353535404</v>
      </c>
      <c r="H163" t="s">
        <v>27</v>
      </c>
      <c r="J163" s="9"/>
    </row>
    <row r="164" spans="4:10" x14ac:dyDescent="0.25">
      <c r="E164" s="9">
        <f>E163+Pause</f>
        <v>2206.4395353535406</v>
      </c>
      <c r="G164" t="s">
        <v>25</v>
      </c>
      <c r="J164" s="9"/>
    </row>
    <row r="165" spans="4:10" x14ac:dyDescent="0.25">
      <c r="E165" s="9">
        <f>E164 + Fill</f>
        <v>2206.8940808080861</v>
      </c>
      <c r="G165" t="s">
        <v>27</v>
      </c>
      <c r="J165" s="9"/>
    </row>
    <row r="166" spans="4:10" x14ac:dyDescent="0.25">
      <c r="D166">
        <v>11</v>
      </c>
      <c r="E166" s="9">
        <f>E165 + Pause</f>
        <v>2206.9040808080863</v>
      </c>
      <c r="F166" t="s">
        <v>25</v>
      </c>
      <c r="J166" s="9"/>
    </row>
    <row r="167" spans="4:10" x14ac:dyDescent="0.25">
      <c r="E167" s="9">
        <f xml:space="preserve"> E166 + Fill</f>
        <v>2207.3586262626318</v>
      </c>
      <c r="F167" t="s">
        <v>27</v>
      </c>
      <c r="J167" s="9"/>
    </row>
    <row r="168" spans="4:10" x14ac:dyDescent="0.25">
      <c r="E168" s="9">
        <f t="shared" ref="E168" si="10" xml:space="preserve"> E167 + IF(D166&lt;&gt;"",_xlfn.XLOOKUP(D166,$K$6:$K$21,$M$6:$M$21),"")</f>
        <v>2325.2847373737427</v>
      </c>
      <c r="G168" t="s">
        <v>25</v>
      </c>
      <c r="J168" s="9"/>
    </row>
    <row r="169" spans="4:10" x14ac:dyDescent="0.25">
      <c r="E169" s="9">
        <f>E168+Fill</f>
        <v>2325.7392828282882</v>
      </c>
      <c r="G169" t="s">
        <v>27</v>
      </c>
      <c r="J169" s="9"/>
    </row>
    <row r="170" spans="4:10" x14ac:dyDescent="0.25">
      <c r="E170" s="9">
        <f>E169+Pause</f>
        <v>2325.7492828282884</v>
      </c>
      <c r="H170" t="s">
        <v>25</v>
      </c>
      <c r="J170" s="9"/>
    </row>
    <row r="171" spans="4:10" x14ac:dyDescent="0.25">
      <c r="E171" s="9">
        <f>E170 + Fill</f>
        <v>2326.2038282828339</v>
      </c>
      <c r="H171" t="s">
        <v>27</v>
      </c>
      <c r="J171" s="9"/>
    </row>
    <row r="172" spans="4:10" x14ac:dyDescent="0.25">
      <c r="E172" s="9">
        <f>E171+Pause</f>
        <v>2326.2138282828341</v>
      </c>
      <c r="G172" t="s">
        <v>25</v>
      </c>
      <c r="J172" s="9"/>
    </row>
    <row r="173" spans="4:10" x14ac:dyDescent="0.25">
      <c r="E173" s="9">
        <f>E172 + Fill</f>
        <v>2326.6683737373796</v>
      </c>
      <c r="G173" t="s">
        <v>27</v>
      </c>
      <c r="J173" s="9"/>
    </row>
    <row r="174" spans="4:10" x14ac:dyDescent="0.25">
      <c r="E174" s="9">
        <f>E173+Pause</f>
        <v>2326.6783737373798</v>
      </c>
      <c r="H174" t="s">
        <v>25</v>
      </c>
      <c r="J174" s="9"/>
    </row>
    <row r="175" spans="4:10" x14ac:dyDescent="0.25">
      <c r="E175" s="9">
        <f>E174 + Fill</f>
        <v>2327.1329191919253</v>
      </c>
      <c r="H175" t="s">
        <v>27</v>
      </c>
      <c r="J175" s="9"/>
    </row>
    <row r="176" spans="4:10" x14ac:dyDescent="0.25">
      <c r="E176" s="9">
        <f>E175+Pause</f>
        <v>2327.1429191919256</v>
      </c>
      <c r="G176" t="s">
        <v>25</v>
      </c>
      <c r="J176" s="9"/>
    </row>
    <row r="177" spans="4:10" x14ac:dyDescent="0.25">
      <c r="E177" s="9">
        <f>E176 + Fill</f>
        <v>2327.5974646464711</v>
      </c>
      <c r="G177" t="s">
        <v>27</v>
      </c>
      <c r="J177" s="9"/>
    </row>
    <row r="178" spans="4:10" x14ac:dyDescent="0.25">
      <c r="E178" s="9">
        <f>E177+Pause</f>
        <v>2327.6074646464713</v>
      </c>
      <c r="H178" t="s">
        <v>25</v>
      </c>
      <c r="J178" s="9"/>
    </row>
    <row r="179" spans="4:10" x14ac:dyDescent="0.25">
      <c r="E179" s="9">
        <f>E178 + Fill</f>
        <v>2328.0620101010168</v>
      </c>
      <c r="H179" t="s">
        <v>27</v>
      </c>
      <c r="J179" s="9"/>
    </row>
    <row r="180" spans="4:10" x14ac:dyDescent="0.25">
      <c r="E180" s="9">
        <f>E179+Pause</f>
        <v>2328.072010101017</v>
      </c>
      <c r="G180" t="s">
        <v>25</v>
      </c>
      <c r="J180" s="9"/>
    </row>
    <row r="181" spans="4:10" x14ac:dyDescent="0.25">
      <c r="E181" s="9">
        <f>E180 + Fill</f>
        <v>2328.5265555555625</v>
      </c>
      <c r="G181" t="s">
        <v>27</v>
      </c>
      <c r="J181" s="9"/>
    </row>
    <row r="182" spans="4:10" x14ac:dyDescent="0.25">
      <c r="D182">
        <v>12</v>
      </c>
      <c r="E182" s="9">
        <f>E181 + Pause</f>
        <v>2328.5365555555627</v>
      </c>
      <c r="F182" t="s">
        <v>25</v>
      </c>
      <c r="J182" s="9"/>
    </row>
    <row r="183" spans="4:10" x14ac:dyDescent="0.25">
      <c r="E183" s="9">
        <f xml:space="preserve"> E182 + Fill</f>
        <v>2328.9911010101082</v>
      </c>
      <c r="F183" t="s">
        <v>27</v>
      </c>
      <c r="J183" s="9"/>
    </row>
    <row r="184" spans="4:10" x14ac:dyDescent="0.25">
      <c r="E184" s="9">
        <f t="shared" ref="E184" si="11" xml:space="preserve"> E183 + IF(D182&lt;&gt;"",_xlfn.XLOOKUP(D182,$K$6:$K$21,$M$6:$M$21),"")</f>
        <v>2446.9172121212191</v>
      </c>
      <c r="G184" t="s">
        <v>25</v>
      </c>
      <c r="J184" s="9"/>
    </row>
    <row r="185" spans="4:10" x14ac:dyDescent="0.25">
      <c r="E185" s="9">
        <f>E184+Fill</f>
        <v>2447.3717575757646</v>
      </c>
      <c r="G185" t="s">
        <v>27</v>
      </c>
      <c r="J185" s="9"/>
    </row>
    <row r="186" spans="4:10" x14ac:dyDescent="0.25">
      <c r="E186" s="9">
        <f>E185+Pause</f>
        <v>2447.3817575757648</v>
      </c>
      <c r="H186" t="s">
        <v>25</v>
      </c>
      <c r="J186" s="9"/>
    </row>
    <row r="187" spans="4:10" x14ac:dyDescent="0.25">
      <c r="E187" s="9">
        <f>E186 + Fill</f>
        <v>2447.8363030303103</v>
      </c>
      <c r="H187" t="s">
        <v>27</v>
      </c>
      <c r="J187" s="9"/>
    </row>
    <row r="188" spans="4:10" x14ac:dyDescent="0.25">
      <c r="E188" s="9">
        <f>E187+Pause</f>
        <v>2447.8463030303105</v>
      </c>
      <c r="G188" t="s">
        <v>25</v>
      </c>
      <c r="J188" s="9"/>
    </row>
    <row r="189" spans="4:10" x14ac:dyDescent="0.25">
      <c r="E189" s="9">
        <f>E188 + Fill</f>
        <v>2448.300848484856</v>
      </c>
      <c r="G189" t="s">
        <v>27</v>
      </c>
      <c r="J189" s="9"/>
    </row>
    <row r="190" spans="4:10" x14ac:dyDescent="0.25">
      <c r="E190" s="9">
        <f>E189+Pause</f>
        <v>2448.3108484848563</v>
      </c>
      <c r="H190" t="s">
        <v>25</v>
      </c>
      <c r="J190" s="9"/>
    </row>
    <row r="191" spans="4:10" x14ac:dyDescent="0.25">
      <c r="E191" s="9">
        <f>E190 + Fill</f>
        <v>2448.7653939394017</v>
      </c>
      <c r="H191" t="s">
        <v>27</v>
      </c>
      <c r="J191" s="9"/>
    </row>
    <row r="192" spans="4:10" x14ac:dyDescent="0.25">
      <c r="E192" s="9">
        <f>E191+Pause</f>
        <v>2448.775393939402</v>
      </c>
      <c r="G192" t="s">
        <v>25</v>
      </c>
      <c r="J192" s="9"/>
    </row>
    <row r="193" spans="4:10" x14ac:dyDescent="0.25">
      <c r="E193" s="9">
        <f>E192 + Fill</f>
        <v>2449.2299393939475</v>
      </c>
      <c r="G193" t="s">
        <v>27</v>
      </c>
      <c r="J193" s="9"/>
    </row>
    <row r="194" spans="4:10" x14ac:dyDescent="0.25">
      <c r="E194" s="9">
        <f>E193+Pause</f>
        <v>2449.2399393939477</v>
      </c>
      <c r="H194" t="s">
        <v>25</v>
      </c>
      <c r="J194" s="9"/>
    </row>
    <row r="195" spans="4:10" x14ac:dyDescent="0.25">
      <c r="E195" s="9">
        <f>E194 + Fill</f>
        <v>2449.6944848484932</v>
      </c>
      <c r="H195" t="s">
        <v>27</v>
      </c>
      <c r="J195" s="9"/>
    </row>
    <row r="196" spans="4:10" x14ac:dyDescent="0.25">
      <c r="E196" s="9">
        <f>E195+Pause</f>
        <v>2449.7044848484934</v>
      </c>
      <c r="G196" t="s">
        <v>25</v>
      </c>
      <c r="J196" s="9"/>
    </row>
    <row r="197" spans="4:10" x14ac:dyDescent="0.25">
      <c r="E197" s="9">
        <f>E196 + Fill</f>
        <v>2450.1590303030389</v>
      </c>
      <c r="G197" t="s">
        <v>27</v>
      </c>
      <c r="J197" s="9"/>
    </row>
    <row r="198" spans="4:10" x14ac:dyDescent="0.25">
      <c r="D198">
        <v>13</v>
      </c>
      <c r="E198" s="9">
        <f>E197 + Pause</f>
        <v>2450.1690303030391</v>
      </c>
      <c r="F198" t="s">
        <v>25</v>
      </c>
      <c r="J198" s="9"/>
    </row>
    <row r="199" spans="4:10" x14ac:dyDescent="0.25">
      <c r="E199" s="9">
        <f xml:space="preserve"> E198 + Fill</f>
        <v>2450.6235757575846</v>
      </c>
      <c r="F199" t="s">
        <v>27</v>
      </c>
      <c r="J199" s="9"/>
    </row>
    <row r="200" spans="4:10" x14ac:dyDescent="0.25">
      <c r="E200" s="9">
        <f t="shared" ref="E200" si="12" xml:space="preserve"> E199 + IF(D198&lt;&gt;"",_xlfn.XLOOKUP(D198,$K$6:$K$21,$M$6:$M$21),"")</f>
        <v>2568.5496868686955</v>
      </c>
      <c r="G200" t="s">
        <v>25</v>
      </c>
      <c r="J200" s="9"/>
    </row>
    <row r="201" spans="4:10" x14ac:dyDescent="0.25">
      <c r="E201" s="9">
        <f>E200+Fill</f>
        <v>2569.004232323241</v>
      </c>
      <c r="G201" t="s">
        <v>27</v>
      </c>
      <c r="J201" s="9"/>
    </row>
    <row r="202" spans="4:10" x14ac:dyDescent="0.25">
      <c r="E202" s="9">
        <f>E201+Pause</f>
        <v>2569.0142323232412</v>
      </c>
      <c r="H202" t="s">
        <v>25</v>
      </c>
      <c r="J202" s="9"/>
    </row>
    <row r="203" spans="4:10" x14ac:dyDescent="0.25">
      <c r="E203" s="9">
        <f>E202 + Fill</f>
        <v>2569.4687777777867</v>
      </c>
      <c r="H203" t="s">
        <v>27</v>
      </c>
      <c r="J203" s="9"/>
    </row>
    <row r="204" spans="4:10" x14ac:dyDescent="0.25">
      <c r="E204" s="9">
        <f>E203+Pause</f>
        <v>2569.4787777777869</v>
      </c>
      <c r="G204" t="s">
        <v>25</v>
      </c>
      <c r="J204" s="9"/>
    </row>
    <row r="205" spans="4:10" x14ac:dyDescent="0.25">
      <c r="E205" s="9">
        <f>E204 + Fill</f>
        <v>2569.9333232323324</v>
      </c>
      <c r="G205" t="s">
        <v>27</v>
      </c>
      <c r="J205" s="9"/>
    </row>
    <row r="206" spans="4:10" x14ac:dyDescent="0.25">
      <c r="E206" s="9">
        <f>E205+Pause</f>
        <v>2569.9433232323327</v>
      </c>
      <c r="H206" t="s">
        <v>25</v>
      </c>
      <c r="J206" s="9"/>
    </row>
    <row r="207" spans="4:10" x14ac:dyDescent="0.25">
      <c r="E207" s="9">
        <f>E206 + Fill</f>
        <v>2570.3978686868782</v>
      </c>
      <c r="H207" t="s">
        <v>27</v>
      </c>
      <c r="J207" s="9"/>
    </row>
    <row r="208" spans="4:10" x14ac:dyDescent="0.25">
      <c r="E208" s="9">
        <f>E207+Pause</f>
        <v>2570.4078686868784</v>
      </c>
      <c r="G208" t="s">
        <v>25</v>
      </c>
      <c r="J208" s="9"/>
    </row>
    <row r="209" spans="4:10" x14ac:dyDescent="0.25">
      <c r="E209" s="9">
        <f>E208 + Fill</f>
        <v>2570.8624141414239</v>
      </c>
      <c r="G209" t="s">
        <v>27</v>
      </c>
      <c r="J209" s="9"/>
    </row>
    <row r="210" spans="4:10" x14ac:dyDescent="0.25">
      <c r="E210" s="9">
        <f>E209+Pause</f>
        <v>2570.8724141414241</v>
      </c>
      <c r="H210" t="s">
        <v>25</v>
      </c>
      <c r="J210" s="9"/>
    </row>
    <row r="211" spans="4:10" x14ac:dyDescent="0.25">
      <c r="E211" s="9">
        <f>E210 + Fill</f>
        <v>2571.3269595959696</v>
      </c>
      <c r="H211" t="s">
        <v>27</v>
      </c>
      <c r="J211" s="9"/>
    </row>
    <row r="212" spans="4:10" x14ac:dyDescent="0.25">
      <c r="E212" s="9">
        <f>E211+Pause</f>
        <v>2571.3369595959698</v>
      </c>
      <c r="G212" t="s">
        <v>25</v>
      </c>
      <c r="J212" s="9"/>
    </row>
    <row r="213" spans="4:10" x14ac:dyDescent="0.25">
      <c r="E213" s="9">
        <f>E212 + Fill</f>
        <v>2571.7915050505153</v>
      </c>
      <c r="G213" t="s">
        <v>27</v>
      </c>
      <c r="J213" s="9"/>
    </row>
    <row r="214" spans="4:10" x14ac:dyDescent="0.25">
      <c r="D214">
        <v>14</v>
      </c>
      <c r="E214" s="9">
        <f>E213 + Pause</f>
        <v>2571.8015050505155</v>
      </c>
      <c r="F214" t="s">
        <v>25</v>
      </c>
      <c r="J214" s="9"/>
    </row>
    <row r="215" spans="4:10" x14ac:dyDescent="0.25">
      <c r="E215" s="9">
        <f xml:space="preserve"> E214 + Fill</f>
        <v>2572.256050505061</v>
      </c>
      <c r="F215" t="s">
        <v>27</v>
      </c>
      <c r="J215" s="9"/>
    </row>
    <row r="216" spans="4:10" x14ac:dyDescent="0.25">
      <c r="E216" s="9">
        <f t="shared" ref="E216" si="13" xml:space="preserve"> E215 + IF(D214&lt;&gt;"",_xlfn.XLOOKUP(D214,$K$6:$K$21,$M$6:$M$21),"")</f>
        <v>2627.8502315499836</v>
      </c>
      <c r="G216" t="s">
        <v>25</v>
      </c>
      <c r="J216" s="9"/>
    </row>
    <row r="217" spans="4:10" x14ac:dyDescent="0.25">
      <c r="E217" s="9">
        <f>E216+Fill</f>
        <v>2628.3047770045291</v>
      </c>
      <c r="G217" t="s">
        <v>27</v>
      </c>
      <c r="J217" s="9"/>
    </row>
    <row r="218" spans="4:10" x14ac:dyDescent="0.25">
      <c r="E218" s="9">
        <f>E217+Pause</f>
        <v>2628.3147770045293</v>
      </c>
      <c r="H218" t="s">
        <v>25</v>
      </c>
      <c r="J218" s="9"/>
    </row>
    <row r="219" spans="4:10" x14ac:dyDescent="0.25">
      <c r="E219" s="9">
        <f>E218 + Fill</f>
        <v>2628.7693224590748</v>
      </c>
      <c r="H219" t="s">
        <v>27</v>
      </c>
      <c r="J219" s="9"/>
    </row>
    <row r="220" spans="4:10" x14ac:dyDescent="0.25">
      <c r="E220" s="9">
        <f>E219+Pause</f>
        <v>2628.779322459075</v>
      </c>
      <c r="G220" t="s">
        <v>25</v>
      </c>
      <c r="J220" s="9"/>
    </row>
    <row r="221" spans="4:10" x14ac:dyDescent="0.25">
      <c r="E221" s="9">
        <f>E220 + Fill</f>
        <v>2629.2338679136205</v>
      </c>
      <c r="G221" t="s">
        <v>27</v>
      </c>
      <c r="J221" s="9"/>
    </row>
    <row r="222" spans="4:10" x14ac:dyDescent="0.25">
      <c r="E222" s="9">
        <f>E221+Pause</f>
        <v>2629.2438679136208</v>
      </c>
      <c r="H222" t="s">
        <v>25</v>
      </c>
      <c r="J222" s="9"/>
    </row>
    <row r="223" spans="4:10" x14ac:dyDescent="0.25">
      <c r="E223" s="9">
        <f>E222 + Fill</f>
        <v>2629.6984133681663</v>
      </c>
      <c r="H223" t="s">
        <v>27</v>
      </c>
      <c r="J223" s="9"/>
    </row>
    <row r="224" spans="4:10" x14ac:dyDescent="0.25">
      <c r="E224" s="9">
        <f>E223+Pause</f>
        <v>2629.7084133681665</v>
      </c>
      <c r="G224" t="s">
        <v>25</v>
      </c>
      <c r="J224" s="9"/>
    </row>
    <row r="225" spans="4:10" x14ac:dyDescent="0.25">
      <c r="E225" s="9">
        <f>E224 + Fill</f>
        <v>2630.162958822712</v>
      </c>
      <c r="G225" t="s">
        <v>27</v>
      </c>
      <c r="J225" s="9"/>
    </row>
    <row r="226" spans="4:10" x14ac:dyDescent="0.25">
      <c r="E226" s="9">
        <f>E225+Pause</f>
        <v>2630.1729588227122</v>
      </c>
      <c r="H226" t="s">
        <v>25</v>
      </c>
      <c r="J226" s="9"/>
    </row>
    <row r="227" spans="4:10" x14ac:dyDescent="0.25">
      <c r="E227" s="9">
        <f>E226 + Fill</f>
        <v>2630.6275042772577</v>
      </c>
      <c r="H227" t="s">
        <v>27</v>
      </c>
      <c r="J227" s="9"/>
    </row>
    <row r="228" spans="4:10" x14ac:dyDescent="0.25">
      <c r="E228" s="9">
        <f>E227+Pause</f>
        <v>2630.6375042772579</v>
      </c>
      <c r="G228" t="s">
        <v>25</v>
      </c>
      <c r="J228" s="9"/>
    </row>
    <row r="229" spans="4:10" x14ac:dyDescent="0.25">
      <c r="E229" s="9">
        <f>E228 + Fill</f>
        <v>2631.0920497318034</v>
      </c>
      <c r="G229" t="s">
        <v>27</v>
      </c>
      <c r="J229" s="9"/>
    </row>
    <row r="230" spans="4:10" x14ac:dyDescent="0.25">
      <c r="D230">
        <v>15</v>
      </c>
      <c r="E230" s="9">
        <f>E229 + Pause</f>
        <v>2631.1020497318036</v>
      </c>
      <c r="F230" t="s">
        <v>25</v>
      </c>
      <c r="J230" s="9"/>
    </row>
    <row r="231" spans="4:10" x14ac:dyDescent="0.25">
      <c r="E231" s="9">
        <f xml:space="preserve"> E230 + Fill</f>
        <v>2631.5565951863491</v>
      </c>
      <c r="F231" t="s">
        <v>27</v>
      </c>
      <c r="J231" s="9"/>
    </row>
    <row r="232" spans="4:10" x14ac:dyDescent="0.25">
      <c r="E232" s="9">
        <f t="shared" ref="E232" si="14" xml:space="preserve"> E231 + IF(D230&lt;&gt;"",_xlfn.XLOOKUP(D230,$K$6:$K$21,$M$6:$M$21),"")</f>
        <v>2749.48270629746</v>
      </c>
      <c r="G232" t="s">
        <v>25</v>
      </c>
      <c r="J232" s="9"/>
    </row>
    <row r="233" spans="4:10" x14ac:dyDescent="0.25">
      <c r="E233" s="9">
        <f>E232+Fill</f>
        <v>2749.9372517520055</v>
      </c>
      <c r="G233" t="s">
        <v>27</v>
      </c>
      <c r="J233" s="9"/>
    </row>
    <row r="234" spans="4:10" x14ac:dyDescent="0.25">
      <c r="E234" s="9">
        <f>E233+Pause</f>
        <v>2749.9472517520057</v>
      </c>
      <c r="H234" t="s">
        <v>25</v>
      </c>
      <c r="J234" s="9"/>
    </row>
    <row r="235" spans="4:10" x14ac:dyDescent="0.25">
      <c r="E235" s="9">
        <f>E234 + Fill</f>
        <v>2750.4017972065512</v>
      </c>
      <c r="H235" t="s">
        <v>27</v>
      </c>
      <c r="J235" s="9"/>
    </row>
    <row r="236" spans="4:10" x14ac:dyDescent="0.25">
      <c r="E236" s="9">
        <f>E235+Pause</f>
        <v>2750.4117972065515</v>
      </c>
      <c r="G236" t="s">
        <v>25</v>
      </c>
      <c r="J236" s="9"/>
    </row>
    <row r="237" spans="4:10" x14ac:dyDescent="0.25">
      <c r="E237" s="9">
        <f>E236 + Fill</f>
        <v>2750.866342661097</v>
      </c>
      <c r="G237" t="s">
        <v>27</v>
      </c>
      <c r="J237" s="9"/>
    </row>
    <row r="238" spans="4:10" x14ac:dyDescent="0.25">
      <c r="E238" s="9">
        <f>E237+Pause</f>
        <v>2750.8763426610972</v>
      </c>
      <c r="H238" t="s">
        <v>25</v>
      </c>
      <c r="J238" s="9"/>
    </row>
    <row r="239" spans="4:10" x14ac:dyDescent="0.25">
      <c r="E239" s="9">
        <f>E238 + Fill</f>
        <v>2751.3308881156427</v>
      </c>
      <c r="H239" t="s">
        <v>27</v>
      </c>
      <c r="J239" s="9"/>
    </row>
    <row r="240" spans="4:10" x14ac:dyDescent="0.25">
      <c r="E240" s="9">
        <f>E239+Pause</f>
        <v>2751.3408881156429</v>
      </c>
      <c r="G240" t="s">
        <v>25</v>
      </c>
      <c r="J240" s="9"/>
    </row>
    <row r="241" spans="4:10" x14ac:dyDescent="0.25">
      <c r="E241" s="9">
        <f>E240 + Fill</f>
        <v>2751.7954335701884</v>
      </c>
      <c r="G241" t="s">
        <v>27</v>
      </c>
      <c r="J241" s="9"/>
    </row>
    <row r="242" spans="4:10" x14ac:dyDescent="0.25">
      <c r="E242" s="9">
        <f>E241+Pause</f>
        <v>2751.8054335701886</v>
      </c>
      <c r="H242" t="s">
        <v>25</v>
      </c>
      <c r="J242" s="9"/>
    </row>
    <row r="243" spans="4:10" x14ac:dyDescent="0.25">
      <c r="E243" s="9">
        <f>E242 + Fill</f>
        <v>2752.2599790247341</v>
      </c>
      <c r="H243" t="s">
        <v>27</v>
      </c>
      <c r="J243" s="9"/>
    </row>
    <row r="244" spans="4:10" x14ac:dyDescent="0.25">
      <c r="E244" s="9">
        <f>E243+Pause</f>
        <v>2752.2699790247343</v>
      </c>
      <c r="G244" t="s">
        <v>25</v>
      </c>
      <c r="J244" s="9"/>
    </row>
    <row r="245" spans="4:10" x14ac:dyDescent="0.25">
      <c r="E245" s="9">
        <f>E244 + Fill</f>
        <v>2752.7245244792798</v>
      </c>
      <c r="G245" t="s">
        <v>27</v>
      </c>
      <c r="J245" s="9"/>
    </row>
    <row r="246" spans="4:10" x14ac:dyDescent="0.25">
      <c r="D246">
        <v>16</v>
      </c>
      <c r="E246" s="9">
        <f>E245 + Pause</f>
        <v>2752.73452447928</v>
      </c>
      <c r="F246" t="s">
        <v>25</v>
      </c>
      <c r="J246" s="9"/>
    </row>
    <row r="247" spans="4:10" x14ac:dyDescent="0.25">
      <c r="E247" s="9">
        <f xml:space="preserve"> E246 + Fill</f>
        <v>2753.1890699338255</v>
      </c>
      <c r="F247" t="s">
        <v>27</v>
      </c>
      <c r="J247" s="9"/>
    </row>
    <row r="248" spans="4:10" x14ac:dyDescent="0.25">
      <c r="E248" s="9">
        <f t="shared" ref="E248" si="15" xml:space="preserve"> E247 + IF(D246&lt;&gt;"",_xlfn.XLOOKUP(D246,$K$6:$K$21,$M$6:$M$21),"")</f>
        <v>3106.9674032671587</v>
      </c>
      <c r="G248" t="s">
        <v>25</v>
      </c>
      <c r="J248" s="9"/>
    </row>
    <row r="249" spans="4:10" x14ac:dyDescent="0.25">
      <c r="E249" s="9">
        <f>E248+Fill</f>
        <v>3107.4219487217042</v>
      </c>
      <c r="G249" t="s">
        <v>27</v>
      </c>
      <c r="J249" s="9"/>
    </row>
    <row r="250" spans="4:10" x14ac:dyDescent="0.25">
      <c r="E250" s="9">
        <f>E249+Pause</f>
        <v>3107.4319487217044</v>
      </c>
      <c r="H250" t="s">
        <v>25</v>
      </c>
      <c r="J250" s="9"/>
    </row>
    <row r="251" spans="4:10" x14ac:dyDescent="0.25">
      <c r="E251" s="9">
        <f>E250 + Fill</f>
        <v>3107.8864941762499</v>
      </c>
      <c r="H251" t="s">
        <v>27</v>
      </c>
      <c r="J251" s="9"/>
    </row>
    <row r="252" spans="4:10" x14ac:dyDescent="0.25">
      <c r="E252" s="9">
        <f>E251+Pause</f>
        <v>3107.8964941762501</v>
      </c>
      <c r="G252" t="s">
        <v>25</v>
      </c>
      <c r="J252" s="9"/>
    </row>
    <row r="253" spans="4:10" x14ac:dyDescent="0.25">
      <c r="E253" s="9">
        <f>E252 + Fill</f>
        <v>3108.3510396307956</v>
      </c>
      <c r="G253" t="s">
        <v>27</v>
      </c>
      <c r="J253" s="9"/>
    </row>
    <row r="254" spans="4:10" x14ac:dyDescent="0.25">
      <c r="E254" s="9">
        <f>E253+Pause</f>
        <v>3108.3610396307959</v>
      </c>
      <c r="H254" t="s">
        <v>25</v>
      </c>
      <c r="J254" s="9"/>
    </row>
    <row r="255" spans="4:10" x14ac:dyDescent="0.25">
      <c r="E255" s="9">
        <f>E254 + Fill</f>
        <v>3108.8155850853414</v>
      </c>
      <c r="H255" t="s">
        <v>27</v>
      </c>
      <c r="J255" s="9"/>
    </row>
    <row r="256" spans="4:10" x14ac:dyDescent="0.25">
      <c r="E256" s="9">
        <f>E255+Pause</f>
        <v>3108.8255850853416</v>
      </c>
      <c r="G256" t="s">
        <v>25</v>
      </c>
      <c r="J256" s="9"/>
    </row>
    <row r="257" spans="5:10" x14ac:dyDescent="0.25">
      <c r="E257" s="9">
        <f>E256 + Fill</f>
        <v>3109.2801305398871</v>
      </c>
      <c r="G257" t="s">
        <v>27</v>
      </c>
      <c r="J257" s="9"/>
    </row>
    <row r="258" spans="5:10" x14ac:dyDescent="0.25">
      <c r="E258" s="9">
        <f>E257+Pause</f>
        <v>3109.2901305398873</v>
      </c>
      <c r="H258" t="s">
        <v>25</v>
      </c>
      <c r="J258" s="9"/>
    </row>
    <row r="259" spans="5:10" x14ac:dyDescent="0.25">
      <c r="E259" s="9">
        <f>E258 + Fill</f>
        <v>3109.7446759944328</v>
      </c>
      <c r="H259" t="s">
        <v>27</v>
      </c>
      <c r="J259" s="9"/>
    </row>
    <row r="260" spans="5:10" x14ac:dyDescent="0.25">
      <c r="E260" s="9">
        <f>E259+Pause</f>
        <v>3109.754675994433</v>
      </c>
      <c r="G260" t="s">
        <v>25</v>
      </c>
      <c r="J260" s="9"/>
    </row>
    <row r="261" spans="5:10" x14ac:dyDescent="0.25">
      <c r="E261" s="9">
        <f>E260 + Fill</f>
        <v>3110.2092214489785</v>
      </c>
      <c r="G261" t="s">
        <v>27</v>
      </c>
      <c r="J261" s="9"/>
    </row>
    <row r="262" spans="5:10" x14ac:dyDescent="0.25">
      <c r="E262" s="9">
        <f>E261+Pause</f>
        <v>3110.2192214489787</v>
      </c>
      <c r="F262" t="s">
        <v>27</v>
      </c>
      <c r="G262" t="s">
        <v>27</v>
      </c>
      <c r="H262" t="s">
        <v>27</v>
      </c>
      <c r="J26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Constant Current</vt:lpstr>
      <vt:lpstr>Conc</vt:lpstr>
      <vt:lpstr>Fill</vt:lpstr>
      <vt:lpstr>Fmol</vt:lpstr>
      <vt:lpstr>Pause</vt:lpstr>
      <vt:lpstr>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R JOHNSON</dc:creator>
  <cp:lastModifiedBy>Tom Tan</cp:lastModifiedBy>
  <dcterms:created xsi:type="dcterms:W3CDTF">2024-06-11T21:09:07Z</dcterms:created>
  <dcterms:modified xsi:type="dcterms:W3CDTF">2024-08-01T03:29:52Z</dcterms:modified>
</cp:coreProperties>
</file>