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Data Analysis\Movies Sales Analysis\"/>
    </mc:Choice>
  </mc:AlternateContent>
  <xr:revisionPtr revIDLastSave="0" documentId="13_ncr:1_{7DAE5DFB-D86F-4184-819E-9889530B3368}" xr6:coauthVersionLast="47" xr6:coauthVersionMax="47" xr10:uidLastSave="{00000000-0000-0000-0000-000000000000}"/>
  <bookViews>
    <workbookView xWindow="-108" yWindow="-108" windowWidth="23256" windowHeight="12576" xr2:uid="{24D39405-1A2E-4110-AFA3-BEC10B9E0557}"/>
  </bookViews>
  <sheets>
    <sheet name="Main Raw Data" sheetId="1" r:id="rId1"/>
    <sheet name="Questions" sheetId="3" r:id="rId2"/>
    <sheet name="Genre" sheetId="4" r:id="rId3"/>
    <sheet name="Distributors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K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N24" i="1" l="1"/>
  <c r="O24" i="1" s="1"/>
  <c r="I25" i="1"/>
  <c r="P5" i="1" s="1"/>
  <c r="P12" i="1" l="1"/>
  <c r="P8" i="1"/>
  <c r="P7" i="1"/>
  <c r="P9" i="1"/>
  <c r="P11" i="1"/>
  <c r="P13" i="1"/>
  <c r="P15" i="1"/>
  <c r="P17" i="1"/>
  <c r="P19" i="1"/>
  <c r="P6" i="1"/>
  <c r="P10" i="1"/>
  <c r="P14" i="1"/>
  <c r="P16" i="1"/>
  <c r="P18" i="1"/>
  <c r="P20" i="1"/>
</calcChain>
</file>

<file path=xl/sharedStrings.xml><?xml version="1.0" encoding="utf-8"?>
<sst xmlns="http://schemas.openxmlformats.org/spreadsheetml/2006/main" count="107" uniqueCount="49">
  <si>
    <t>MOVIE</t>
  </si>
  <si>
    <t>Distributor</t>
  </si>
  <si>
    <t>GENRE</t>
  </si>
  <si>
    <t>Transformers: Revenge of the Fallen</t>
  </si>
  <si>
    <t>Paramount Pictures</t>
  </si>
  <si>
    <t>Action</t>
  </si>
  <si>
    <t>Finding Nemo</t>
  </si>
  <si>
    <t>Walt Disney</t>
  </si>
  <si>
    <t>Adventure</t>
  </si>
  <si>
    <t>Batman Forever</t>
  </si>
  <si>
    <t>Warner Bros.</t>
  </si>
  <si>
    <t>Drama</t>
  </si>
  <si>
    <t>Titanic</t>
  </si>
  <si>
    <t>Independence Day</t>
  </si>
  <si>
    <t>20th Century Fox</t>
  </si>
  <si>
    <t>Pirates of the Caribbean: Dead Man’s Chest</t>
  </si>
  <si>
    <t>Harry Potter and the Sorcerer’s Stone</t>
  </si>
  <si>
    <t>Men in Black</t>
  </si>
  <si>
    <t>Sony Pictures</t>
  </si>
  <si>
    <t>Star Wars Ep. I: The Phantom Menace</t>
  </si>
  <si>
    <t>How the Grinch Stole Christmas</t>
  </si>
  <si>
    <t>Universal</t>
  </si>
  <si>
    <t>Spider-Man 3</t>
  </si>
  <si>
    <t>Shrek 2</t>
  </si>
  <si>
    <t>Dreamworks SKG</t>
  </si>
  <si>
    <t>The Dark Knight</t>
  </si>
  <si>
    <t>Spider-Man</t>
  </si>
  <si>
    <t>Star Wars Ep. III: Revenge of the Sith</t>
  </si>
  <si>
    <t>Toy Story 3</t>
  </si>
  <si>
    <t>Sum</t>
  </si>
  <si>
    <t>Average</t>
  </si>
  <si>
    <t>Running Total</t>
  </si>
  <si>
    <t>Count</t>
  </si>
  <si>
    <t>Jul-21</t>
  </si>
  <si>
    <t>Aug-21</t>
  </si>
  <si>
    <t>Sep-21</t>
  </si>
  <si>
    <t>Oct-21</t>
  </si>
  <si>
    <t>Nov-21</t>
  </si>
  <si>
    <t>Dec-21</t>
  </si>
  <si>
    <t>Jan-22</t>
  </si>
  <si>
    <t xml:space="preserve">MOVIES SALES REVENUE BETWEEN JULY 2021 - JANUARY 2022 </t>
  </si>
  <si>
    <t>Total Revenue</t>
  </si>
  <si>
    <t>Average Revenue</t>
  </si>
  <si>
    <t>Min. Revenue</t>
  </si>
  <si>
    <t>Max. Revenue</t>
  </si>
  <si>
    <t>MoM Growth</t>
  </si>
  <si>
    <t>Revenue Status</t>
  </si>
  <si>
    <t>AVERAGE REVENUE =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</si>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</sst>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>
    <font>
      <sz val="11"/>
      <color theme="1"/>
      <name val="Calibri"/>
      <family val="2"/>
      <scheme val="minor"/>
    </font>
    <font>
      <sz val="11"/>
      <color rgb="FF222222"/>
      <name val="Google Sans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2060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NumberFormat="1"/>
    <xf numFmtId="1" fontId="0" fillId="0" borderId="0" xfId="0" applyNumberFormat="1"/>
    <xf numFmtId="0" fontId="0" fillId="0" borderId="0" xfId="0"/>
    <xf numFmtId="0" fontId="5" fillId="2" borderId="0" xfId="0" applyFont="1" applyFill="1"/>
    <xf numFmtId="17" fontId="5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0" fillId="0" borderId="0" xfId="1" applyNumberFormat="1" applyFont="1"/>
    <xf numFmtId="165" fontId="0" fillId="0" borderId="2" xfId="1" applyNumberFormat="1" applyFont="1" applyBorder="1"/>
    <xf numFmtId="17" fontId="5" fillId="2" borderId="3" xfId="0" applyNumberFormat="1" applyFont="1" applyFill="1" applyBorder="1" applyAlignment="1">
      <alignment horizontal="center"/>
    </xf>
    <xf numFmtId="9" fontId="0" fillId="0" borderId="0" xfId="2" applyFont="1"/>
    <xf numFmtId="165" fontId="4" fillId="2" borderId="0" xfId="1" applyNumberFormat="1" applyFont="1" applyFill="1" applyAlignment="1">
      <alignment horizontal="center"/>
    </xf>
    <xf numFmtId="165" fontId="6" fillId="0" borderId="0" xfId="1" applyNumberFormat="1" applyFont="1" applyAlignment="1">
      <alignment horizontal="center"/>
    </xf>
    <xf numFmtId="165" fontId="0" fillId="0" borderId="0" xfId="0" applyNumberFormat="1"/>
    <xf numFmtId="0" fontId="8" fillId="2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1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2" formatCode="mmm\-yy"/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</xdr:row>
      <xdr:rowOff>50800</xdr:rowOff>
    </xdr:from>
    <xdr:to>
      <xdr:col>19</xdr:col>
      <xdr:colOff>317500</xdr:colOff>
      <xdr:row>42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D506E2-BADB-F54F-8847-F0D41F7052DD}"/>
            </a:ext>
          </a:extLst>
        </xdr:cNvPr>
        <xdr:cNvSpPr txBox="1"/>
      </xdr:nvSpPr>
      <xdr:spPr>
        <a:xfrm>
          <a:off x="3098800" y="622300"/>
          <a:ext cx="12903200" cy="740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800" b="1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Target</a:t>
          </a: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A target market analysis is an assessment of how your product or service fits into a specific market and where it will gain the most.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 b="1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Task:</a:t>
          </a: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Q1. Make the table look more professional; presentable to the business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Q2. Create Column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</a:t>
          </a:r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totals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Q3. Create an Average, Min and Max column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Q4. Create a month over month column for the latest month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Q5. Conditional format the MoM column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Q6. Sort the data by Totals; descending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Q7. Create a new column that has “above average” or “below average” text depending on the Total value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Q8. Join the Distributors 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and Genre</a:t>
          </a:r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from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other worksheet</a:t>
          </a:r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. These new columns should be next to movie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title column</a:t>
          </a:r>
          <a:b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</a:b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Q9. Create a pivot table showing the sum and average values for Distributors</a:t>
          </a:r>
          <a:b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</a:b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Q10. Create a horizontal bar chart showing the totals by Movie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Q11. Create a vertical bar chart showing the average value by Genre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Q12. Create a pie chart showing the average value by Directors</a:t>
          </a:r>
        </a:p>
        <a:p>
          <a:pPr lvl="0"/>
          <a:r>
            <a:rPr lang="en-GB" sz="1800">
              <a:latin typeface="Cambria" panose="02040503050406030204" pitchFamily="18" charset="0"/>
            </a:rPr>
            <a:t>Q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DF40B-5C8C-401D-AB2E-521C368C05A4}" name="Table1" displayName="Table1" ref="A4:P20" totalsRowShown="0" headerRowDxfId="14" dataDxfId="15" dataCellStyle="Currency">
  <autoFilter ref="A4:P20" xr:uid="{4C9DF40B-5C8C-401D-AB2E-521C368C05A4}"/>
  <sortState xmlns:xlrd2="http://schemas.microsoft.com/office/spreadsheetml/2017/richdata2" ref="A5:O20">
    <sortCondition descending="1" ref="K5:K20"/>
  </sortState>
  <tableColumns count="16">
    <tableColumn id="1" xr3:uid="{F82645F0-A6A7-4243-9A44-B5FB87830F02}" name="MOVIE"/>
    <tableColumn id="16" xr3:uid="{1A23E2B8-543B-42E9-8922-68637D1B3AE4}" name="Distributor" dataDxfId="0">
      <calculatedColumnFormula>VLOOKUP(Table1[[#This Row],[MOVIE]],Distributors!$A$2:$B$17,2,0)</calculatedColumnFormula>
    </tableColumn>
    <tableColumn id="15" xr3:uid="{E50C6C6E-1392-4B32-A36B-44681498F388}" name="Categories"/>
    <tableColumn id="2" xr3:uid="{BBF30E02-3190-40F2-9A20-541F55A06296}" name="Jul-21" dataDxfId="13" dataCellStyle="Currency"/>
    <tableColumn id="3" xr3:uid="{DEB62FBB-8942-4E67-BA21-8A6874630D53}" name="Aug-21" dataDxfId="12" dataCellStyle="Currency"/>
    <tableColumn id="4" xr3:uid="{35180C50-3E65-4F7F-8C8D-5922FB7698B4}" name="Sep-21" dataDxfId="11" dataCellStyle="Currency"/>
    <tableColumn id="5" xr3:uid="{95553172-6726-432C-B753-1A7935760457}" name="Oct-21" dataDxfId="10" dataCellStyle="Currency"/>
    <tableColumn id="6" xr3:uid="{6B07CD13-FF40-4EC8-84B4-1536E81A9F91}" name="Nov-21" dataDxfId="9" dataCellStyle="Currency"/>
    <tableColumn id="7" xr3:uid="{39DC1883-AB09-4E68-8A3C-18F1DDE3B5BE}" name="Dec-21" dataDxfId="8" dataCellStyle="Currency"/>
    <tableColumn id="8" xr3:uid="{894C3124-4856-4F0A-A545-6380FD709BC9}" name="Jan-22" dataDxfId="7" dataCellStyle="Currency"/>
    <tableColumn id="9" xr3:uid="{7231E30B-BFE0-4309-A4B4-60BDC40E90C4}" name="Total Revenue" dataDxfId="6" dataCellStyle="Currency">
      <calculatedColumnFormula>SUM(Table1[[#This Row],[Jul-21]:[Jan-22]])</calculatedColumnFormula>
    </tableColumn>
    <tableColumn id="10" xr3:uid="{8EF5273B-ABA6-4AA0-B59C-B5D0D1791C36}" name="Average Revenue" dataDxfId="5" dataCellStyle="Currency">
      <calculatedColumnFormula>AVERAGE(Table1[[#This Row],[Jul-21]:[Jan-22]])</calculatedColumnFormula>
    </tableColumn>
    <tableColumn id="11" xr3:uid="{9EDCDB67-47FD-4C5F-BD60-B0C8884630D7}" name="Min. Revenue" dataDxfId="4" dataCellStyle="Currency">
      <calculatedColumnFormula>MIN(Table1[[#This Row],[Jul-21]:[Jan-22]])</calculatedColumnFormula>
    </tableColumn>
    <tableColumn id="12" xr3:uid="{86589FCB-F725-4015-B09F-7EBE8775CAD9}" name="Max. Revenue" dataDxfId="3" dataCellStyle="Currency">
      <calculatedColumnFormula>MAX(Table1[[#This Row],[Jul-21]:[Jan-22]])</calculatedColumnFormula>
    </tableColumn>
    <tableColumn id="13" xr3:uid="{F4FDAEF3-20FA-4477-8179-E6BD8DCE4E8F}" name="MoM Growth" dataDxfId="2" dataCellStyle="Percent">
      <calculatedColumnFormula>(Table1[[#This Row],[Jan-22]]/Table1[[#This Row],[Dec-21]])-1</calculatedColumnFormula>
    </tableColumn>
    <tableColumn id="14" xr3:uid="{57FCC17A-C8D8-4C38-A639-58603FCEAE43}" name="Revenue Status" dataDxfId="1" dataCellStyle="Currency">
      <calculatedColumnFormula>IF(Table1[[#This Row],[Total Revenue]]&gt;$I$25,"Above Revenue","Below Average")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75E6-FCA5-4FE8-B964-2CD11B93EC1B}">
  <dimension ref="A1:P26"/>
  <sheetViews>
    <sheetView tabSelected="1" topLeftCell="A4" zoomScaleNormal="100" workbookViewId="0">
      <selection activeCell="B6" sqref="B6"/>
    </sheetView>
  </sheetViews>
  <sheetFormatPr defaultColWidth="8.77734375" defaultRowHeight="14.4"/>
  <cols>
    <col min="1" max="1" width="36.77734375" bestFit="1" customWidth="1"/>
    <col min="2" max="3" width="36.77734375" style="6" customWidth="1"/>
    <col min="4" max="8" width="12.109375" bestFit="1" customWidth="1"/>
    <col min="9" max="10" width="13.6640625" bestFit="1" customWidth="1"/>
    <col min="11" max="11" width="22.21875" customWidth="1"/>
    <col min="12" max="12" width="17.5546875" customWidth="1"/>
    <col min="13" max="13" width="17.21875" customWidth="1"/>
    <col min="14" max="15" width="17.5546875" customWidth="1"/>
    <col min="16" max="16" width="21" customWidth="1"/>
  </cols>
  <sheetData>
    <row r="1" spans="1:16" s="6" customFormat="1"/>
    <row r="2" spans="1:16" s="6" customFormat="1" ht="28.8">
      <c r="A2" s="9" t="s">
        <v>40</v>
      </c>
      <c r="B2" s="9"/>
      <c r="C2" s="9"/>
      <c r="D2" s="9"/>
      <c r="E2" s="9"/>
      <c r="F2" s="9"/>
      <c r="G2" s="9"/>
      <c r="H2" s="9"/>
      <c r="I2" s="9"/>
      <c r="J2" s="9"/>
    </row>
    <row r="3" spans="1:16" s="6" customFormat="1"/>
    <row r="4" spans="1:16" ht="15.6">
      <c r="A4" s="7" t="s">
        <v>0</v>
      </c>
      <c r="B4" s="7" t="s">
        <v>1</v>
      </c>
      <c r="C4" s="7" t="s">
        <v>48</v>
      </c>
      <c r="D4" s="8" t="s">
        <v>33</v>
      </c>
      <c r="E4" s="8" t="s">
        <v>34</v>
      </c>
      <c r="F4" s="8" t="s">
        <v>35</v>
      </c>
      <c r="G4" s="8" t="s">
        <v>36</v>
      </c>
      <c r="H4" s="8" t="s">
        <v>37</v>
      </c>
      <c r="I4" s="8" t="s">
        <v>38</v>
      </c>
      <c r="J4" s="8" t="s">
        <v>39</v>
      </c>
      <c r="K4" s="12" t="s">
        <v>41</v>
      </c>
      <c r="L4" s="12" t="s">
        <v>42</v>
      </c>
      <c r="M4" s="12" t="s">
        <v>43</v>
      </c>
      <c r="N4" s="12" t="s">
        <v>44</v>
      </c>
      <c r="O4" s="12" t="s">
        <v>45</v>
      </c>
      <c r="P4" s="12" t="s">
        <v>46</v>
      </c>
    </row>
    <row r="5" spans="1:16">
      <c r="A5" s="6" t="s">
        <v>3</v>
      </c>
      <c r="B5" s="6" t="str">
        <f>VLOOKUP(Table1[[#This Row],[MOVIE]],Distributors!$A$2:$B$17,2,0)</f>
        <v>Paramount Pictures</v>
      </c>
      <c r="D5" s="10">
        <v>908851</v>
      </c>
      <c r="E5" s="10">
        <v>953741</v>
      </c>
      <c r="F5" s="10">
        <v>924366</v>
      </c>
      <c r="G5" s="10">
        <v>907576</v>
      </c>
      <c r="H5" s="10">
        <v>945771</v>
      </c>
      <c r="I5" s="10">
        <v>1928656</v>
      </c>
      <c r="J5" s="10">
        <v>1023031</v>
      </c>
      <c r="K5" s="10">
        <f>SUM(Table1[[#This Row],[Jul-21]:[Jan-22]])</f>
        <v>7591992</v>
      </c>
      <c r="L5" s="10">
        <f>AVERAGE(Table1[[#This Row],[Jul-21]:[Jan-22]])</f>
        <v>1084570.2857142857</v>
      </c>
      <c r="M5" s="10">
        <f>MIN(Table1[[#This Row],[Jul-21]:[Jan-22]])</f>
        <v>907576</v>
      </c>
      <c r="N5" s="10">
        <f>MAX(Table1[[#This Row],[Jul-21]:[Jan-22]])</f>
        <v>1928656</v>
      </c>
      <c r="O5" s="13">
        <f>(Table1[[#This Row],[Jan-22]]/Table1[[#This Row],[Dec-21]])-1</f>
        <v>-0.46956274213753002</v>
      </c>
      <c r="P5" s="10" t="str">
        <f>IF(Table1[[#This Row],[Total Revenue]]&gt;$I$25,"Above Revenue","Below Average")</f>
        <v>Above Revenue</v>
      </c>
    </row>
    <row r="6" spans="1:16">
      <c r="A6" s="6" t="s">
        <v>6</v>
      </c>
      <c r="B6" s="6" t="str">
        <f>VLOOKUP(Table1[[#This Row],[MOVIE]],Distributors!$A$2:$B$17,2,0)</f>
        <v>Walt Disney</v>
      </c>
      <c r="D6" s="10">
        <v>544951</v>
      </c>
      <c r="E6" s="10">
        <v>576636</v>
      </c>
      <c r="F6" s="10">
        <v>564851</v>
      </c>
      <c r="G6" s="10">
        <v>516416</v>
      </c>
      <c r="H6" s="10">
        <v>558496</v>
      </c>
      <c r="I6" s="10">
        <v>1139066</v>
      </c>
      <c r="J6" s="10">
        <v>606996</v>
      </c>
      <c r="K6" s="10">
        <f>SUM(Table1[[#This Row],[Jul-21]:[Jan-22]])</f>
        <v>4507412</v>
      </c>
      <c r="L6" s="10">
        <f>AVERAGE(Table1[[#This Row],[Jul-21]:[Jan-22]])</f>
        <v>643916</v>
      </c>
      <c r="M6" s="10">
        <f>MIN(Table1[[#This Row],[Jul-21]:[Jan-22]])</f>
        <v>516416</v>
      </c>
      <c r="N6" s="10">
        <f>MAX(Table1[[#This Row],[Jul-21]:[Jan-22]])</f>
        <v>1139066</v>
      </c>
      <c r="O6" s="13">
        <f>(Table1[[#This Row],[Jan-22]]/Table1[[#This Row],[Dec-21]])-1</f>
        <v>-0.46711077321243899</v>
      </c>
      <c r="P6" s="10" t="str">
        <f>IF(Table1[[#This Row],[Total Revenue]]&gt;$I$25,"Above Revenue","Below Average")</f>
        <v>Above Revenue</v>
      </c>
    </row>
    <row r="7" spans="1:16">
      <c r="A7" s="6" t="s">
        <v>9</v>
      </c>
      <c r="B7" s="6" t="str">
        <f>VLOOKUP(Table1[[#This Row],[MOVIE]],Distributors!$A$2:$B$17,2,0)</f>
        <v>Warner Bros.</v>
      </c>
      <c r="D7" s="10">
        <v>259311</v>
      </c>
      <c r="E7" s="10">
        <v>263611</v>
      </c>
      <c r="F7" s="10">
        <v>263801</v>
      </c>
      <c r="G7" s="10">
        <v>279256</v>
      </c>
      <c r="H7" s="10">
        <v>283426</v>
      </c>
      <c r="I7" s="10">
        <v>590476</v>
      </c>
      <c r="J7" s="10">
        <v>300861</v>
      </c>
      <c r="K7" s="10">
        <f>SUM(Table1[[#This Row],[Jul-21]:[Jan-22]])</f>
        <v>2240742</v>
      </c>
      <c r="L7" s="10">
        <f>AVERAGE(Table1[[#This Row],[Jul-21]:[Jan-22]])</f>
        <v>320106</v>
      </c>
      <c r="M7" s="10">
        <f>MIN(Table1[[#This Row],[Jul-21]:[Jan-22]])</f>
        <v>259311</v>
      </c>
      <c r="N7" s="10">
        <f>MAX(Table1[[#This Row],[Jul-21]:[Jan-22]])</f>
        <v>590476</v>
      </c>
      <c r="O7" s="13">
        <f>(Table1[[#This Row],[Jan-22]]/Table1[[#This Row],[Dec-21]])-1</f>
        <v>-0.49047717434747562</v>
      </c>
      <c r="P7" s="10" t="str">
        <f>IF(Table1[[#This Row],[Total Revenue]]&gt;$I$25,"Above Revenue","Below Average")</f>
        <v>Above Revenue</v>
      </c>
    </row>
    <row r="8" spans="1:16">
      <c r="A8" s="6" t="s">
        <v>12</v>
      </c>
      <c r="B8" s="6" t="str">
        <f>VLOOKUP(Table1[[#This Row],[MOVIE]],Distributors!$A$2:$B$17,2,0)</f>
        <v>Paramount Pictures</v>
      </c>
      <c r="D8" s="10">
        <v>81641</v>
      </c>
      <c r="E8" s="10">
        <v>86581</v>
      </c>
      <c r="F8" s="10">
        <v>78091</v>
      </c>
      <c r="G8" s="10">
        <v>92076</v>
      </c>
      <c r="H8" s="10">
        <v>94381</v>
      </c>
      <c r="I8" s="10">
        <v>187256</v>
      </c>
      <c r="J8" s="10">
        <v>111241</v>
      </c>
      <c r="K8" s="10">
        <f>SUM(Table1[[#This Row],[Jul-21]:[Jan-22]])</f>
        <v>731267</v>
      </c>
      <c r="L8" s="10">
        <f>AVERAGE(Table1[[#This Row],[Jul-21]:[Jan-22]])</f>
        <v>104466.71428571429</v>
      </c>
      <c r="M8" s="10">
        <f>MIN(Table1[[#This Row],[Jul-21]:[Jan-22]])</f>
        <v>78091</v>
      </c>
      <c r="N8" s="10">
        <f>MAX(Table1[[#This Row],[Jul-21]:[Jan-22]])</f>
        <v>187256</v>
      </c>
      <c r="O8" s="13">
        <f>(Table1[[#This Row],[Jan-22]]/Table1[[#This Row],[Dec-21]])-1</f>
        <v>-0.40594159866706536</v>
      </c>
      <c r="P8" s="10" t="str">
        <f>IF(Table1[[#This Row],[Total Revenue]]&gt;$I$25,"Above Revenue","Below Average")</f>
        <v>Below Average</v>
      </c>
    </row>
    <row r="9" spans="1:16">
      <c r="A9" s="6" t="s">
        <v>13</v>
      </c>
      <c r="B9" s="6" t="str">
        <f>VLOOKUP(Table1[[#This Row],[MOVIE]],Distributors!$A$2:$B$17,2,0)</f>
        <v>20th Century Fox</v>
      </c>
      <c r="D9" s="10">
        <v>14506</v>
      </c>
      <c r="E9" s="10">
        <v>18876</v>
      </c>
      <c r="F9" s="10">
        <v>8641</v>
      </c>
      <c r="G9" s="10">
        <v>5236</v>
      </c>
      <c r="H9" s="10">
        <v>5066</v>
      </c>
      <c r="I9" s="10">
        <v>2286</v>
      </c>
      <c r="J9" s="10">
        <v>1316</v>
      </c>
      <c r="K9" s="10">
        <f>SUM(Table1[[#This Row],[Jul-21]:[Jan-22]])</f>
        <v>55927</v>
      </c>
      <c r="L9" s="10">
        <f>AVERAGE(Table1[[#This Row],[Jul-21]:[Jan-22]])</f>
        <v>7989.5714285714284</v>
      </c>
      <c r="M9" s="10">
        <f>MIN(Table1[[#This Row],[Jul-21]:[Jan-22]])</f>
        <v>1316</v>
      </c>
      <c r="N9" s="10">
        <f>MAX(Table1[[#This Row],[Jul-21]:[Jan-22]])</f>
        <v>18876</v>
      </c>
      <c r="O9" s="13">
        <f>(Table1[[#This Row],[Jan-22]]/Table1[[#This Row],[Dec-21]])-1</f>
        <v>-0.42432195975503062</v>
      </c>
      <c r="P9" s="10" t="str">
        <f>IF(Table1[[#This Row],[Total Revenue]]&gt;$I$25,"Above Revenue","Below Average")</f>
        <v>Below Average</v>
      </c>
    </row>
    <row r="10" spans="1:16">
      <c r="A10" s="6" t="s">
        <v>15</v>
      </c>
      <c r="B10" s="6" t="str">
        <f>VLOOKUP(Table1[[#This Row],[MOVIE]],Distributors!$A$2:$B$17,2,0)</f>
        <v>Walt Disney</v>
      </c>
      <c r="D10" s="10">
        <v>5746</v>
      </c>
      <c r="E10" s="10">
        <v>5816</v>
      </c>
      <c r="F10" s="10">
        <v>5836</v>
      </c>
      <c r="G10" s="10">
        <v>5671</v>
      </c>
      <c r="H10" s="10">
        <v>5841</v>
      </c>
      <c r="I10" s="10">
        <v>10066</v>
      </c>
      <c r="J10" s="10">
        <v>5821</v>
      </c>
      <c r="K10" s="10">
        <f>SUM(Table1[[#This Row],[Jul-21]:[Jan-22]])</f>
        <v>44797</v>
      </c>
      <c r="L10" s="10">
        <f>AVERAGE(Table1[[#This Row],[Jul-21]:[Jan-22]])</f>
        <v>6399.5714285714284</v>
      </c>
      <c r="M10" s="10">
        <f>MIN(Table1[[#This Row],[Jul-21]:[Jan-22]])</f>
        <v>5671</v>
      </c>
      <c r="N10" s="10">
        <f>MAX(Table1[[#This Row],[Jul-21]:[Jan-22]])</f>
        <v>10066</v>
      </c>
      <c r="O10" s="13">
        <f>(Table1[[#This Row],[Jan-22]]/Table1[[#This Row],[Dec-21]])-1</f>
        <v>-0.42171666997814428</v>
      </c>
      <c r="P10" s="10" t="str">
        <f>IF(Table1[[#This Row],[Total Revenue]]&gt;$I$25,"Above Revenue","Below Average")</f>
        <v>Below Average</v>
      </c>
    </row>
    <row r="11" spans="1:16">
      <c r="A11" s="6" t="s">
        <v>16</v>
      </c>
      <c r="B11" s="6" t="str">
        <f>VLOOKUP(Table1[[#This Row],[MOVIE]],Distributors!$A$2:$B$17,2,0)</f>
        <v>Warner Bros.</v>
      </c>
      <c r="D11" s="10">
        <v>7586</v>
      </c>
      <c r="E11" s="10">
        <v>7081</v>
      </c>
      <c r="F11" s="10">
        <v>8006</v>
      </c>
      <c r="G11" s="10">
        <v>12296</v>
      </c>
      <c r="H11" s="10">
        <v>1246</v>
      </c>
      <c r="I11" s="10">
        <v>1246</v>
      </c>
      <c r="J11" s="10">
        <v>1246</v>
      </c>
      <c r="K11" s="10">
        <f>SUM(Table1[[#This Row],[Jul-21]:[Jan-22]])</f>
        <v>38707</v>
      </c>
      <c r="L11" s="10">
        <f>AVERAGE(Table1[[#This Row],[Jul-21]:[Jan-22]])</f>
        <v>5529.5714285714284</v>
      </c>
      <c r="M11" s="10">
        <f>MIN(Table1[[#This Row],[Jul-21]:[Jan-22]])</f>
        <v>1246</v>
      </c>
      <c r="N11" s="10">
        <f>MAX(Table1[[#This Row],[Jul-21]:[Jan-22]])</f>
        <v>12296</v>
      </c>
      <c r="O11" s="13">
        <f>(Table1[[#This Row],[Jan-22]]/Table1[[#This Row],[Dec-21]])-1</f>
        <v>0</v>
      </c>
      <c r="P11" s="10" t="str">
        <f>IF(Table1[[#This Row],[Total Revenue]]&gt;$I$25,"Above Revenue","Below Average")</f>
        <v>Below Average</v>
      </c>
    </row>
    <row r="12" spans="1:16">
      <c r="A12" s="6" t="s">
        <v>17</v>
      </c>
      <c r="B12" s="6" t="str">
        <f>VLOOKUP(Table1[[#This Row],[MOVIE]],Distributors!$A$2:$B$17,2,0)</f>
        <v>Sony Pictures</v>
      </c>
      <c r="D12" s="10">
        <v>2251</v>
      </c>
      <c r="E12" s="10">
        <v>2286</v>
      </c>
      <c r="F12" s="10">
        <v>2286</v>
      </c>
      <c r="G12" s="10">
        <v>3756</v>
      </c>
      <c r="H12" s="10">
        <v>4451</v>
      </c>
      <c r="I12" s="10">
        <v>4956</v>
      </c>
      <c r="J12" s="10">
        <v>2671</v>
      </c>
      <c r="K12" s="10">
        <f>SUM(Table1[[#This Row],[Jul-21]:[Jan-22]])</f>
        <v>22657</v>
      </c>
      <c r="L12" s="10">
        <f>AVERAGE(Table1[[#This Row],[Jul-21]:[Jan-22]])</f>
        <v>3236.7142857142858</v>
      </c>
      <c r="M12" s="10">
        <f>MIN(Table1[[#This Row],[Jul-21]:[Jan-22]])</f>
        <v>2251</v>
      </c>
      <c r="N12" s="10">
        <f>MAX(Table1[[#This Row],[Jul-21]:[Jan-22]])</f>
        <v>4956</v>
      </c>
      <c r="O12" s="13">
        <f>(Table1[[#This Row],[Jan-22]]/Table1[[#This Row],[Dec-21]])-1</f>
        <v>-0.46105730427764324</v>
      </c>
      <c r="P12" s="10" t="str">
        <f>IF(Table1[[#This Row],[Total Revenue]]&gt;$I$25,"Above Revenue","Below Average")</f>
        <v>Below Average</v>
      </c>
    </row>
    <row r="13" spans="1:16">
      <c r="A13" s="6" t="s">
        <v>19</v>
      </c>
      <c r="B13" s="6" t="str">
        <f>VLOOKUP(Table1[[#This Row],[MOVIE]],Distributors!$A$2:$B$17,2,0)</f>
        <v>20th Century Fox</v>
      </c>
      <c r="D13" s="10">
        <v>1506</v>
      </c>
      <c r="E13" s="10">
        <v>1501</v>
      </c>
      <c r="F13" s="10">
        <v>1501</v>
      </c>
      <c r="G13" s="10">
        <v>1516</v>
      </c>
      <c r="H13" s="10">
        <v>1501</v>
      </c>
      <c r="I13" s="10">
        <v>1746</v>
      </c>
      <c r="J13" s="10">
        <v>1496</v>
      </c>
      <c r="K13" s="10">
        <f>SUM(Table1[[#This Row],[Jul-21]:[Jan-22]])</f>
        <v>10767</v>
      </c>
      <c r="L13" s="10">
        <f>AVERAGE(Table1[[#This Row],[Jul-21]:[Jan-22]])</f>
        <v>1538.1428571428571</v>
      </c>
      <c r="M13" s="10">
        <f>MIN(Table1[[#This Row],[Jul-21]:[Jan-22]])</f>
        <v>1496</v>
      </c>
      <c r="N13" s="10">
        <f>MAX(Table1[[#This Row],[Jul-21]:[Jan-22]])</f>
        <v>1746</v>
      </c>
      <c r="O13" s="13">
        <f>(Table1[[#This Row],[Jan-22]]/Table1[[#This Row],[Dec-21]])-1</f>
        <v>-0.14318442153493705</v>
      </c>
      <c r="P13" s="10" t="str">
        <f>IF(Table1[[#This Row],[Total Revenue]]&gt;$I$25,"Above Revenue","Below Average")</f>
        <v>Below Average</v>
      </c>
    </row>
    <row r="14" spans="1:16">
      <c r="A14" s="6" t="s">
        <v>20</v>
      </c>
      <c r="B14" s="6" t="str">
        <f>VLOOKUP(Table1[[#This Row],[MOVIE]],Distributors!$A$2:$B$17,2,0)</f>
        <v>Universal</v>
      </c>
      <c r="D14" s="10">
        <v>1296</v>
      </c>
      <c r="E14" s="10">
        <v>1296</v>
      </c>
      <c r="F14" s="10">
        <v>1296</v>
      </c>
      <c r="G14" s="10">
        <v>1291</v>
      </c>
      <c r="H14" s="10">
        <v>1296</v>
      </c>
      <c r="I14" s="10">
        <v>1346</v>
      </c>
      <c r="J14" s="10">
        <v>1296</v>
      </c>
      <c r="K14" s="10">
        <f>SUM(Table1[[#This Row],[Jul-21]:[Jan-22]])</f>
        <v>9117</v>
      </c>
      <c r="L14" s="10">
        <f>AVERAGE(Table1[[#This Row],[Jul-21]:[Jan-22]])</f>
        <v>1302.4285714285713</v>
      </c>
      <c r="M14" s="10">
        <f>MIN(Table1[[#This Row],[Jul-21]:[Jan-22]])</f>
        <v>1291</v>
      </c>
      <c r="N14" s="10">
        <f>MAX(Table1[[#This Row],[Jul-21]:[Jan-22]])</f>
        <v>1346</v>
      </c>
      <c r="O14" s="13">
        <f>(Table1[[#This Row],[Jan-22]]/Table1[[#This Row],[Dec-21]])-1</f>
        <v>-3.7147102526002951E-2</v>
      </c>
      <c r="P14" s="10" t="str">
        <f>IF(Table1[[#This Row],[Total Revenue]]&gt;$I$25,"Above Revenue","Below Average")</f>
        <v>Below Average</v>
      </c>
    </row>
    <row r="15" spans="1:16">
      <c r="A15" s="6" t="s">
        <v>22</v>
      </c>
      <c r="B15" s="6" t="str">
        <f>VLOOKUP(Table1[[#This Row],[MOVIE]],Distributors!$A$2:$B$17,2,0)</f>
        <v>Sony Pictures</v>
      </c>
      <c r="D15" s="10">
        <v>1246</v>
      </c>
      <c r="E15" s="10">
        <v>1246</v>
      </c>
      <c r="F15" s="10">
        <v>1246</v>
      </c>
      <c r="G15" s="10">
        <v>1251</v>
      </c>
      <c r="H15" s="10">
        <v>1256</v>
      </c>
      <c r="I15" s="10">
        <v>1396</v>
      </c>
      <c r="J15" s="10">
        <v>1256</v>
      </c>
      <c r="K15" s="10">
        <f>SUM(Table1[[#This Row],[Jul-21]:[Jan-22]])</f>
        <v>8897</v>
      </c>
      <c r="L15" s="10">
        <f>AVERAGE(Table1[[#This Row],[Jul-21]:[Jan-22]])</f>
        <v>1271</v>
      </c>
      <c r="M15" s="10">
        <f>MIN(Table1[[#This Row],[Jul-21]:[Jan-22]])</f>
        <v>1246</v>
      </c>
      <c r="N15" s="10">
        <f>MAX(Table1[[#This Row],[Jul-21]:[Jan-22]])</f>
        <v>1396</v>
      </c>
      <c r="O15" s="13">
        <f>(Table1[[#This Row],[Jan-22]]/Table1[[#This Row],[Dec-21]])-1</f>
        <v>-0.10028653295128942</v>
      </c>
      <c r="P15" s="10" t="str">
        <f>IF(Table1[[#This Row],[Total Revenue]]&gt;$I$25,"Above Revenue","Below Average")</f>
        <v>Below Average</v>
      </c>
    </row>
    <row r="16" spans="1:16">
      <c r="A16" s="6" t="s">
        <v>23</v>
      </c>
      <c r="B16" s="6" t="str">
        <f>VLOOKUP(Table1[[#This Row],[MOVIE]],Distributors!$A$2:$B$17,2,0)</f>
        <v>Dreamworks SKG</v>
      </c>
      <c r="D16" s="10">
        <v>1271</v>
      </c>
      <c r="E16" s="10">
        <v>1271</v>
      </c>
      <c r="F16" s="10">
        <v>1271</v>
      </c>
      <c r="G16" s="10">
        <v>1271</v>
      </c>
      <c r="H16" s="10">
        <v>1271</v>
      </c>
      <c r="I16" s="10">
        <v>1276</v>
      </c>
      <c r="J16" s="10">
        <v>1246</v>
      </c>
      <c r="K16" s="10">
        <f>SUM(Table1[[#This Row],[Jul-21]:[Jan-22]])</f>
        <v>8877</v>
      </c>
      <c r="L16" s="10">
        <f>AVERAGE(Table1[[#This Row],[Jul-21]:[Jan-22]])</f>
        <v>1268.1428571428571</v>
      </c>
      <c r="M16" s="10">
        <f>MIN(Table1[[#This Row],[Jul-21]:[Jan-22]])</f>
        <v>1246</v>
      </c>
      <c r="N16" s="10">
        <f>MAX(Table1[[#This Row],[Jul-21]:[Jan-22]])</f>
        <v>1276</v>
      </c>
      <c r="O16" s="13">
        <f>(Table1[[#This Row],[Jan-22]]/Table1[[#This Row],[Dec-21]])-1</f>
        <v>-2.3510971786833812E-2</v>
      </c>
      <c r="P16" s="10" t="str">
        <f>IF(Table1[[#This Row],[Total Revenue]]&gt;$I$25,"Above Revenue","Below Average")</f>
        <v>Below Average</v>
      </c>
    </row>
    <row r="17" spans="1:16">
      <c r="A17" s="6" t="s">
        <v>25</v>
      </c>
      <c r="B17" s="6" t="str">
        <f>VLOOKUP(Table1[[#This Row],[MOVIE]],Distributors!$A$2:$B$17,2,0)</f>
        <v>Warner Bros.</v>
      </c>
      <c r="D17" s="10">
        <v>1246</v>
      </c>
      <c r="E17" s="10">
        <v>1246</v>
      </c>
      <c r="F17" s="10">
        <v>1246</v>
      </c>
      <c r="G17" s="10">
        <v>1246</v>
      </c>
      <c r="H17" s="10">
        <v>1246</v>
      </c>
      <c r="I17" s="10">
        <v>1246</v>
      </c>
      <c r="J17" s="10">
        <v>1291</v>
      </c>
      <c r="K17" s="10">
        <f>SUM(Table1[[#This Row],[Jul-21]:[Jan-22]])</f>
        <v>8767</v>
      </c>
      <c r="L17" s="10">
        <f>AVERAGE(Table1[[#This Row],[Jul-21]:[Jan-22]])</f>
        <v>1252.4285714285713</v>
      </c>
      <c r="M17" s="10">
        <f>MIN(Table1[[#This Row],[Jul-21]:[Jan-22]])</f>
        <v>1246</v>
      </c>
      <c r="N17" s="10">
        <f>MAX(Table1[[#This Row],[Jul-21]:[Jan-22]])</f>
        <v>1291</v>
      </c>
      <c r="O17" s="13">
        <f>(Table1[[#This Row],[Jan-22]]/Table1[[#This Row],[Dec-21]])-1</f>
        <v>3.6115569823435001E-2</v>
      </c>
      <c r="P17" s="10" t="str">
        <f>IF(Table1[[#This Row],[Total Revenue]]&gt;$I$25,"Above Revenue","Below Average")</f>
        <v>Below Average</v>
      </c>
    </row>
    <row r="18" spans="1:16">
      <c r="A18" s="6" t="s">
        <v>26</v>
      </c>
      <c r="B18" s="6" t="str">
        <f>VLOOKUP(Table1[[#This Row],[MOVIE]],Distributors!$A$2:$B$17,2,0)</f>
        <v>Sony Pictures</v>
      </c>
      <c r="D18" s="10">
        <v>1246</v>
      </c>
      <c r="E18" s="10">
        <v>1246</v>
      </c>
      <c r="F18" s="10">
        <v>1246</v>
      </c>
      <c r="G18" s="10">
        <v>1246</v>
      </c>
      <c r="H18" s="10">
        <v>1246</v>
      </c>
      <c r="I18" s="10">
        <v>1246</v>
      </c>
      <c r="J18" s="10">
        <v>1246</v>
      </c>
      <c r="K18" s="10">
        <f>SUM(Table1[[#This Row],[Jul-21]:[Jan-22]])</f>
        <v>8722</v>
      </c>
      <c r="L18" s="10">
        <f>AVERAGE(Table1[[#This Row],[Jul-21]:[Jan-22]])</f>
        <v>1246</v>
      </c>
      <c r="M18" s="10">
        <f>MIN(Table1[[#This Row],[Jul-21]:[Jan-22]])</f>
        <v>1246</v>
      </c>
      <c r="N18" s="10">
        <f>MAX(Table1[[#This Row],[Jul-21]:[Jan-22]])</f>
        <v>1246</v>
      </c>
      <c r="O18" s="13">
        <f>(Table1[[#This Row],[Jan-22]]/Table1[[#This Row],[Dec-21]])-1</f>
        <v>0</v>
      </c>
      <c r="P18" s="10" t="str">
        <f>IF(Table1[[#This Row],[Total Revenue]]&gt;$I$25,"Above Revenue","Below Average")</f>
        <v>Below Average</v>
      </c>
    </row>
    <row r="19" spans="1:16">
      <c r="A19" s="6" t="s">
        <v>27</v>
      </c>
      <c r="B19" s="6" t="str">
        <f>VLOOKUP(Table1[[#This Row],[MOVIE]],Distributors!$A$2:$B$17,2,0)</f>
        <v>20th Century Fox</v>
      </c>
      <c r="D19" s="10">
        <v>1246</v>
      </c>
      <c r="E19" s="10">
        <v>1246</v>
      </c>
      <c r="F19" s="10">
        <v>1246</v>
      </c>
      <c r="G19" s="10">
        <v>1246</v>
      </c>
      <c r="H19" s="10">
        <v>1246</v>
      </c>
      <c r="I19" s="10">
        <v>1246</v>
      </c>
      <c r="J19" s="10">
        <v>1246</v>
      </c>
      <c r="K19" s="10">
        <f>SUM(Table1[[#This Row],[Jul-21]:[Jan-22]])</f>
        <v>8722</v>
      </c>
      <c r="L19" s="10">
        <f>AVERAGE(Table1[[#This Row],[Jul-21]:[Jan-22]])</f>
        <v>1246</v>
      </c>
      <c r="M19" s="10">
        <f>MIN(Table1[[#This Row],[Jul-21]:[Jan-22]])</f>
        <v>1246</v>
      </c>
      <c r="N19" s="10">
        <f>MAX(Table1[[#This Row],[Jul-21]:[Jan-22]])</f>
        <v>1246</v>
      </c>
      <c r="O19" s="13">
        <f>(Table1[[#This Row],[Jan-22]]/Table1[[#This Row],[Dec-21]])-1</f>
        <v>0</v>
      </c>
      <c r="P19" s="10" t="str">
        <f>IF(Table1[[#This Row],[Total Revenue]]&gt;$I$25,"Above Revenue","Below Average")</f>
        <v>Below Average</v>
      </c>
    </row>
    <row r="20" spans="1:16" ht="15" thickBot="1">
      <c r="A20" s="6" t="s">
        <v>28</v>
      </c>
      <c r="B20" s="6" t="str">
        <f>VLOOKUP(Table1[[#This Row],[MOVIE]],Distributors!$A$2:$B$17,2,0)</f>
        <v>Walt Disney</v>
      </c>
      <c r="D20" s="11">
        <v>1246</v>
      </c>
      <c r="E20" s="11">
        <v>1246</v>
      </c>
      <c r="F20" s="11">
        <v>1246</v>
      </c>
      <c r="G20" s="11">
        <v>1246</v>
      </c>
      <c r="H20" s="11">
        <v>1246</v>
      </c>
      <c r="I20" s="11">
        <v>1246</v>
      </c>
      <c r="J20" s="11">
        <v>1246</v>
      </c>
      <c r="K20" s="10">
        <f>SUM(Table1[[#This Row],[Jul-21]:[Jan-22]])</f>
        <v>8722</v>
      </c>
      <c r="L20" s="10">
        <f>AVERAGE(Table1[[#This Row],[Jul-21]:[Jan-22]])</f>
        <v>1246</v>
      </c>
      <c r="M20" s="10">
        <f>MIN(Table1[[#This Row],[Jul-21]:[Jan-22]])</f>
        <v>1246</v>
      </c>
      <c r="N20" s="10">
        <f>MAX(Table1[[#This Row],[Jul-21]:[Jan-22]])</f>
        <v>1246</v>
      </c>
      <c r="O20" s="13">
        <f>(Table1[[#This Row],[Jan-22]]/Table1[[#This Row],[Dec-21]])-1</f>
        <v>0</v>
      </c>
      <c r="P20" s="10" t="str">
        <f>IF(Table1[[#This Row],[Total Revenue]]&gt;$I$25,"Above Revenue","Below Average")</f>
        <v>Below Average</v>
      </c>
    </row>
    <row r="22" spans="1:16">
      <c r="K22" s="4"/>
    </row>
    <row r="23" spans="1:16">
      <c r="H23" s="5"/>
    </row>
    <row r="24" spans="1:16">
      <c r="I24" s="14" t="s">
        <v>47</v>
      </c>
      <c r="J24" s="14"/>
      <c r="N24" s="16">
        <f>SUM(Table1[Total Revenue])</f>
        <v>15306092</v>
      </c>
      <c r="O24" s="16">
        <f>AVERAGE(N24)</f>
        <v>15306092</v>
      </c>
    </row>
    <row r="25" spans="1:16" ht="28.8">
      <c r="F25" s="3"/>
      <c r="G25" s="3"/>
      <c r="H25" s="3"/>
      <c r="I25" s="15">
        <f>AVERAGE(Table1[Total Revenue])</f>
        <v>956630.75</v>
      </c>
      <c r="J25" s="15"/>
    </row>
    <row r="26" spans="1:16">
      <c r="F26" s="4"/>
    </row>
  </sheetData>
  <mergeCells count="3">
    <mergeCell ref="A2:J2"/>
    <mergeCell ref="I24:J24"/>
    <mergeCell ref="I25:J2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ADA9-C865-D945-A222-A1CADAA2A3B3}">
  <dimension ref="G15:G17"/>
  <sheetViews>
    <sheetView topLeftCell="D22" zoomScale="105" workbookViewId="0">
      <selection activeCell="C41" sqref="C41"/>
    </sheetView>
  </sheetViews>
  <sheetFormatPr defaultColWidth="11.5546875" defaultRowHeight="14.4"/>
  <sheetData>
    <row r="15" spans="7:7">
      <c r="G15" s="1"/>
    </row>
    <row r="16" spans="7:7">
      <c r="G16" s="2"/>
    </row>
    <row r="17" spans="7:7">
      <c r="G1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8EF3-A399-3B4A-A85B-94E31CCEDF5E}">
  <dimension ref="A1:B17"/>
  <sheetViews>
    <sheetView workbookViewId="0">
      <selection activeCell="B1" sqref="B1:B1048576"/>
    </sheetView>
  </sheetViews>
  <sheetFormatPr defaultColWidth="11.5546875" defaultRowHeight="14.4"/>
  <sheetData>
    <row r="1" spans="1:2">
      <c r="A1" t="s">
        <v>0</v>
      </c>
      <c r="B1" t="s">
        <v>2</v>
      </c>
    </row>
    <row r="2" spans="1:2">
      <c r="A2" t="s">
        <v>3</v>
      </c>
      <c r="B2" t="s">
        <v>5</v>
      </c>
    </row>
    <row r="3" spans="1:2">
      <c r="A3" t="s">
        <v>6</v>
      </c>
      <c r="B3" t="s">
        <v>8</v>
      </c>
    </row>
    <row r="4" spans="1:2">
      <c r="A4" t="s">
        <v>9</v>
      </c>
      <c r="B4" t="s">
        <v>11</v>
      </c>
    </row>
    <row r="5" spans="1:2">
      <c r="A5" t="s">
        <v>12</v>
      </c>
      <c r="B5" t="s">
        <v>8</v>
      </c>
    </row>
    <row r="6" spans="1:2">
      <c r="A6" t="s">
        <v>13</v>
      </c>
      <c r="B6" t="s">
        <v>8</v>
      </c>
    </row>
    <row r="7" spans="1:2">
      <c r="A7" t="s">
        <v>15</v>
      </c>
      <c r="B7" t="s">
        <v>5</v>
      </c>
    </row>
    <row r="8" spans="1:2">
      <c r="A8" t="s">
        <v>16</v>
      </c>
      <c r="B8" t="s">
        <v>8</v>
      </c>
    </row>
    <row r="9" spans="1:2">
      <c r="A9" t="s">
        <v>17</v>
      </c>
      <c r="B9" t="s">
        <v>8</v>
      </c>
    </row>
    <row r="10" spans="1:2">
      <c r="A10" t="s">
        <v>19</v>
      </c>
      <c r="B10" t="s">
        <v>8</v>
      </c>
    </row>
    <row r="11" spans="1:2">
      <c r="A11" t="s">
        <v>20</v>
      </c>
      <c r="B11" t="s">
        <v>8</v>
      </c>
    </row>
    <row r="12" spans="1:2">
      <c r="A12" t="s">
        <v>22</v>
      </c>
      <c r="B12" t="s">
        <v>8</v>
      </c>
    </row>
    <row r="13" spans="1:2">
      <c r="A13" t="s">
        <v>23</v>
      </c>
      <c r="B13" t="s">
        <v>8</v>
      </c>
    </row>
    <row r="14" spans="1:2">
      <c r="A14" t="s">
        <v>25</v>
      </c>
      <c r="B14" t="s">
        <v>8</v>
      </c>
    </row>
    <row r="15" spans="1:2">
      <c r="A15" t="s">
        <v>26</v>
      </c>
      <c r="B15" t="s">
        <v>8</v>
      </c>
    </row>
    <row r="16" spans="1:2">
      <c r="A16" t="s">
        <v>27</v>
      </c>
      <c r="B16" t="s">
        <v>5</v>
      </c>
    </row>
    <row r="17" spans="1:2">
      <c r="A17" t="s">
        <v>28</v>
      </c>
      <c r="B17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DAC2-98E6-D546-B6BA-0055E3860C80}">
  <dimension ref="A1:B17"/>
  <sheetViews>
    <sheetView workbookViewId="0">
      <selection activeCell="A7" sqref="A7"/>
    </sheetView>
  </sheetViews>
  <sheetFormatPr defaultColWidth="11.5546875" defaultRowHeight="14.4"/>
  <cols>
    <col min="1" max="1" width="36.77734375" bestFit="1" customWidth="1"/>
    <col min="2" max="2" width="17" bestFit="1" customWidth="1"/>
  </cols>
  <sheetData>
    <row r="1" spans="1:2" ht="18">
      <c r="A1" s="17" t="s">
        <v>0</v>
      </c>
      <c r="B1" s="17" t="s">
        <v>1</v>
      </c>
    </row>
    <row r="2" spans="1:2">
      <c r="A2" t="s">
        <v>3</v>
      </c>
      <c r="B2" t="s">
        <v>4</v>
      </c>
    </row>
    <row r="3" spans="1:2">
      <c r="A3" t="s">
        <v>6</v>
      </c>
      <c r="B3" t="s">
        <v>7</v>
      </c>
    </row>
    <row r="4" spans="1:2">
      <c r="A4" t="s">
        <v>9</v>
      </c>
      <c r="B4" t="s">
        <v>10</v>
      </c>
    </row>
    <row r="5" spans="1:2">
      <c r="A5" t="s">
        <v>12</v>
      </c>
      <c r="B5" t="s">
        <v>4</v>
      </c>
    </row>
    <row r="6" spans="1:2">
      <c r="A6" t="s">
        <v>13</v>
      </c>
      <c r="B6" t="s">
        <v>14</v>
      </c>
    </row>
    <row r="7" spans="1:2">
      <c r="A7" t="s">
        <v>28</v>
      </c>
      <c r="B7" t="s">
        <v>7</v>
      </c>
    </row>
    <row r="8" spans="1:2">
      <c r="A8" t="s">
        <v>15</v>
      </c>
      <c r="B8" t="s">
        <v>7</v>
      </c>
    </row>
    <row r="9" spans="1:2">
      <c r="A9" t="s">
        <v>16</v>
      </c>
      <c r="B9" t="s">
        <v>10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14</v>
      </c>
    </row>
    <row r="12" spans="1:2">
      <c r="A12" t="s">
        <v>20</v>
      </c>
      <c r="B12" t="s">
        <v>21</v>
      </c>
    </row>
    <row r="13" spans="1:2">
      <c r="A13" t="s">
        <v>22</v>
      </c>
      <c r="B13" t="s">
        <v>18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10</v>
      </c>
    </row>
    <row r="16" spans="1:2">
      <c r="A16" t="s">
        <v>26</v>
      </c>
      <c r="B16" t="s">
        <v>18</v>
      </c>
    </row>
    <row r="17" spans="1:2">
      <c r="A17" t="s">
        <v>27</v>
      </c>
      <c r="B1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Raw Data</vt:lpstr>
      <vt:lpstr>Questions</vt:lpstr>
      <vt:lpstr>Genre</vt:lpstr>
      <vt:lpstr>Distributors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Acer</cp:lastModifiedBy>
  <dcterms:created xsi:type="dcterms:W3CDTF">2022-01-23T11:02:10Z</dcterms:created>
  <dcterms:modified xsi:type="dcterms:W3CDTF">2023-02-09T12:12:04Z</dcterms:modified>
</cp:coreProperties>
</file>