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workbookPr/>
  <mc:AlternateContent xmlns:mc="http://schemas.openxmlformats.org/markup-compatibility/2006">
    <mc:Choice Requires="x15">
      <x15ac:absPath xmlns:x15ac="http://schemas.microsoft.com/office/spreadsheetml/2010/11/ac" url="C:\_frg\_proj\190210-hse-api\"/>
    </mc:Choice>
  </mc:AlternateContent>
  <xr:revisionPtr revIDLastSave="0" documentId="13_ncr:1_{CF4007AF-1364-46BE-AEF4-8E406C04AB24}" xr6:coauthVersionLast="40" xr6:coauthVersionMax="40" xr10:uidLastSave="{00000000-0000-0000-0000-000000000000}"/>
  <bookViews>
    <workbookView xWindow="0" yWindow="0" windowWidth="16170" windowHeight="10430" tabRatio="747" firstSheet="8" activeTab="12"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resources" sheetId="16" r:id="rId11"/>
    <sheet name="representations" sheetId="24" r:id="rId12"/>
    <sheet name="paths" sheetId="21" r:id="rId13"/>
    <sheet name="timestamp" sheetId="13" r:id="rId14"/>
    <sheet name="requests" sheetId="14" r:id="rId15"/>
    <sheet name="draft specs" sheetId="22" r:id="rId16"/>
    <sheet name="graphs" sheetId="12" r:id="rId17"/>
    <sheet name="swagger" sheetId="19" r:id="rId18"/>
    <sheet name="collection+json" sheetId="20" r:id="rId19"/>
  </sheets>
  <definedNames>
    <definedName name="Asset_InLocation">'Entity Data'!$G$25:$G$33</definedName>
    <definedName name="AssetID">'Entity Data'!$B$25:$B$33</definedName>
    <definedName name="AssetName">'Entity Data'!$C$25:$C$33</definedName>
    <definedName name="datapoint_category">CVL!$A$39:$A$49</definedName>
    <definedName name="datapoint_function">CVL!$A$59:$A$63</definedName>
    <definedName name="datapoint_subcategory">CVL!$A$51:$A$57</definedName>
    <definedName name="DatapointID">'Entity Data'!$B$12:$B$21</definedName>
    <definedName name="energy_stage">CVL!$A$33:$A$36</definedName>
    <definedName name="location_category">CVL!$A$66:$A$70</definedName>
    <definedName name="location_subcategory">CVL!$A$72:$A$82</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CVL!$A$23:$A$30</definedName>
    <definedName name="Sheets">SUBSTITUTE(GET.WORKBOOK(1),"["&amp;GET.WORKBOOK(16)&amp;"]","")</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09" i="24" l="1"/>
  <c r="L109" i="24"/>
  <c r="K109" i="24"/>
  <c r="J109" i="24"/>
  <c r="I109" i="24"/>
  <c r="H109" i="24"/>
  <c r="G109"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<sst xmlns="http://schemas.openxmlformats.org/spreadsheetml/2006/main" count="1216" uniqueCount="727">
  <si>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</si>
  <si>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</si>
  <si>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</si>
  <si>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</si>
  <si>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</si>
  <si>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</si>
  <si>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</si>
  <si>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</si>
  <si>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</si>
  <si>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</si>
  <si>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</si>
  <si>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</si>
  <si>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</si>
  <si>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</si>
  <si>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</si>
  <si>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</si>
  <si>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</si>
  <si>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</si>
  <si>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</si>
  <si>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</si>
  <si>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</si>
  <si>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</si>
  <si>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</si>
  <si>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</si>
  <si>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</si>
  <si>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</si>
  <si>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</si>
  <si>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</si>
  <si>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</si>
  <si>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</si>
  <si>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</si>
  <si>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</si>
  <si>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</si>
  <si>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</si>
  <si>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</si>
  <si>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</si>
  <si>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</si>
  <si>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</si>
  <si>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</si>
  <si>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</si>
  <si>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</si>
  <si>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</si>
  <si>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</si>
  <si>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</si>
  <si>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</si>
  <si>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</si>
  <si>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</si>
  <si>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</si>
  <si>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</si>
  <si>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</si>
  <si>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</si>
  <si>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</si>
  <si>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</si>
  <si>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</si>
  <si>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</si>
  <si>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</si>
  <si>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</si>
  <si>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</si>
  <si>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</si>
  <si>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</si>
  <si>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</si>
  <si>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</si>
  <si>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</si>
  <si>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</si>
  <si>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</si>
  <si>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</si>
  <si>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</si>
  <si>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</si>
  <si>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</si>
  <si>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</si>
  <si>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</si>
  <si>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</si>
  <si>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</si>
  <si>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</si>
  <si>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</si>
  <si>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</si>
  <si>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</si>
  <si>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</si>
  <si>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</si>
  <si>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</si>
  <si>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</si>
  <si>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</si>
  <si>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</si>
  <si>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</si>
  <si>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</si>
  <si>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</si>
  <si>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</si>
  <si>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</si>
  <si>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</si>
  <si>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</si>
  <si>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</si>
  <si>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</si>
  <si>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</si>
  <si>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</si>
  <si>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</si>
  <si>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</si>
  <si>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</si>
  <si>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</si>
  <si>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</si>
  <si>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</si>
  <si>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</si>
  <si>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</si>
  <si>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</si>
  <si>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</si>
  <si>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</si>
  <si>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</si>
  <si>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</si>
  <si>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</si>
  <si>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</si>
  <si>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</si>
  <si>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</si>
  <si>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</si>
  <si>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</si>
  <si>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</si>
  <si>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</si>
  <si>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</si>
  <si>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</si>
  <si>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</si>
  <si>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</si>
  <si>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</si>
  <si>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</si>
  <si>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</si>
  <si>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</si>
  <si>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</si>
  <si>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</si>
  <si>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</si>
  <si>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</si>
  <si>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</si>
  <si>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</si>
  <si>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</si>
  <si>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</si>
  <si>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</si>
  <si>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</si>
  <si>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</si>
  <si>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</si>
  <si>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</si>
  <si>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</si>
  <si>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</si>
  <si>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</si>
  <si>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</si>
  <si>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</si>
  <si>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</si>
  <si>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</si>
  <si>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</si>
  <si>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</si>
  <si>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</si>
  <si>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</si>
  <si>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</si>
  <si>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</si>
  <si>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</si>
  <si>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</si>
  <si>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</si>
  <si>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</si>
  <si>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</si>
  <si>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</si>
  <si>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</si>
  <si>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</si>
  <si>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</si>
  <si>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</si>
  <si>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</si>
  <si>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</si>
  <si>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</si>
  <si>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</si>
  <si>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</si>
  <si>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</si>
  <si>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</si>
  <si>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</si>
  <si>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</si>
  <si>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</si>
  <si>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</si>
  <si>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</si>
  <si>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</si>
  <si>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</si>
  <si>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</si>
  <si>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</si>
  <si>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</si>
  <si>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</si>
  <si>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</si>
  <si>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</si>
  <si>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</si>
  <si>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</si>
  <si>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</si>
  <si>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</si>
  <si>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</si>
  <si>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</si>
  <si>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</si>
  <si>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</si>
  <si>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</si>
  <si>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</si>
  <si>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</si>
  <si>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</si>
  <si>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</si>
  <si>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</si>
  <si>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</si>
  <si>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</si>
  <si>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</si>
  <si>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</si>
  <si>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</si>
  <si>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</si>
  <si>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</si>
  <si>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</si>
  <si>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</si>
  <si>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</si>
  <si>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</si>
  <si>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</si>
  <si>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</si>
  <si>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</si>
  <si>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HTTP Status CodeDescription</t>
  </si>
  <si>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</si>
  <si>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</si>
  <si>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</si>
  <si>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</si>
  <si>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</si>
  <si>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</si>
  <si>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</si>
  <si>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</si>
  <si>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</si>
  <si>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</si>
  <si>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</si>
  <si>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</si>
  <si>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</si>
  <si>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</si>
  <si>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</si>
  <si>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</si>
  <si>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</si>
  <si>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</si>
  <si>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</si>
  <si>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</si>
  <si>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</si>
  <si>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</si>
  <si>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</si>
  <si>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</si>
  <si>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</si>
  <si>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</si>
  <si>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</si>
  <si>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</si>
  <si>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</si>
  <si>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</si>
  <si>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</si>
  <si>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</si>
  <si>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</si>
  <si>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</si>
  <si>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</si>
  <si>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</si>
  <si>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</si>
  <si>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</si>
  <si>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</si>
  <si>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</si>
  <si>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</si>
  <si>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</si>
  <si>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</si>
  <si>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</si>
  <si>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</si>
  <si>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</si>
  <si>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</si>
  <si>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</si>
  <si>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</si>
  <si>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</si>
  <si>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</si>
  <si>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</si>
  <si>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</si>
  <si>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</si>
  <si>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</si>
  <si>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</si>
  <si>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</si>
  <si>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</si>
  <si>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</si>
  <si>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</si>
  <si>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</si>
  <si>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</si>
  <si>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</si>
  <si>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</si>
  <si>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</si>
  <si>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</si>
  <si>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</si>
  <si>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</si>
  <si>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</si>
  <si>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</si>
  <si>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</si>
  <si>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</si>
  <si>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</si>
  <si>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</si>
  <si>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</si>
  <si>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</si>
  <si>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</si>
  <si>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</si>
  <si>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</si>
  <si>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</si>
  <si>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</si>
  <si>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</si>
  <si>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</si>
  <si>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</si>
  <si>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</si>
  <si>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</si>
  <si>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</si>
  <si>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</si>
  <si>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</si>
  <si>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</si>
  <si>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</si>
  <si>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</si>
  <si>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</si>
  <si>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</si>
  <si>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</si>
  <si>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</si>
  <si>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</si>
  <si>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</si>
  <si>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</si>
  <si>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</si>
  <si>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</si>
  <si>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</si>
  <si>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</si>
  <si>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</si>
  <si>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</si>
  <si>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</si>
  <si>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</si>
  <si>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</si>
  <si>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</si>
  <si>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</si>
  <si>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</si>
  <si>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</si>
  <si>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</si>
  <si>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</si>
  <si>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</si>
  <si>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</si>
  <si>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</si>
  <si>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</si>
  <si>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</si>
  <si>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</si>
  <si>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</si>
  <si>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</si>
  <si>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</si>
  <si>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</si>
  <si>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</si>
  <si>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</si>
  <si>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</si>
  <si>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</si>
  <si>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</si>
  <si>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</si>
  <si>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</si>
  <si>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</si>
  <si>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</si>
  <si>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</si>
  <si>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</si>
  <si>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</si>
  <si>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</si>
  <si>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</si>
  <si>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</si>
  <si>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</si>
  <si>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</si>
  <si>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</si>
  <si>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</si>
  <si>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</si>
  <si>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</si>
  <si>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</si>
  <si>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</si>
  <si>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</si>
  <si>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</si>
  <si>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</si>
  <si>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</si>
  <si>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</si>
  <si>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</si>
  <si>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</si>
  <si>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</si>
  <si>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</si>
  <si>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</si>
  <si>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</si>
  <si>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</si>
  <si>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</si>
  <si>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</si>
  <si>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</si>
  <si>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</si>
  <si>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</si>
  <si>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</si>
  <si>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</si>
  <si>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</si>
  <si>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</si>
  <si>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</si>
  <si>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</si>
  <si>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</si>
  <si>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</si>
  <si>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</si>
  <si>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</si>
  <si>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</si>
  <si>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</si>
  <si>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</si>
  <si>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</si>
  <si>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</si>
  <si>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</si>
  <si>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</si>
  <si>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</si>
  <si>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</si>
  <si>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</si>
  <si>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</si>
  <si>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</si>
  <si>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</si>
  <si>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</si>
  <si>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</si>
  <si>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</si>
  <si>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</si>
  <si>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</si>
  <si>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</si>
  <si>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</si>
  <si>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</si>
  <si>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</si>
  <si>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</si>
  <si>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</si>
  <si>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</si>
  <si>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</si>
  <si>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</si>
  <si>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</si>
  <si>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</si>
  <si>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</si>
  <si>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</si>
  <si>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</si>
  <si>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</si>
  <si>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</si>
  <si>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</si>
  <si>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</si>
  <si>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</si>
  <si>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</si>
  <si>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</si>
  <si>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</si>
  <si>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</si>
  <si>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</si>
  <si>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</si>
  <si>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</si>
  <si>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</si>
  <si>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</si>
  <si>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</si>
  <si>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</si>
  <si>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</si>
  <si>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</si>
  <si>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</si>
  <si>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</si>
  <si>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</si>
  <si>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</si>
  <si>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</si>
  <si>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</si>
  <si>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</si>
  <si>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</si>
  <si>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</si>
  <si>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</si>
  <si>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</si>
  <si>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</si>
  <si>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</si>
  <si>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</si>
  <si>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</si>
  <si>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</si>
  <si>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</si>
  <si>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</si>
  <si>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</si>
  <si>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</si>
  <si>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</si>
  <si>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</si>
  <si>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</si>
  <si>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</si>
  <si>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</si>
  <si>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</si>
  <si>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</si>
  <si>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</si>
  <si>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</si>
  <si>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</si>
  <si>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</si>
  <si>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</si>
  <si>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</si>
  <si>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</si>
  <si>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</si>
  <si>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</si>
  <si>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</si>
  <si>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</si>
  <si>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</si>
  <si>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</si>
  <si>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</si>
  <si>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</si>
  <si>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</si>
  <si>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</si>
  <si>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</si>
  <si>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</si>
  <si>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</si>
  <si>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</si>
  <si>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</si>
  <si>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</si>
  <si>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</si>
  <si>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</si>
  <si>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</si>
  <si>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</si>
  <si>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</si>
  <si>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</si>
  <si>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</si>
  <si>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</si>
  <si>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</si>
  <si>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</si>
  <si>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</si>
  <si>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</si>
  <si>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</si>
  <si>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</si>
  <si>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</si>
  <si>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</si>
  <si>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</si>
  <si>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</si>
  <si>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</si>
  <si>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</si>
  <si>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</si>
  <si>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</si>
  <si>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</si>
  <si>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</si>
  <si>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</si>
  <si>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</si>
  <si>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</si>
  <si>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</si>
  <si>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</si>
  <si>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</si>
  <si>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</si>
  <si>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</si>
  <si>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</si>
  <si>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</si>
  <si>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</si>
  <si>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</si>
  <si>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</si>
  <si>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</si>
  <si>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</si>
  <si>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</si>
  <si>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</si>
  <si>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</si>
  <si>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</si>
  <si>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</si>
  <si>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</si>
  <si>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</si>
  <si>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</si>
  <si>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</si>
  <si>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</si>
  <si>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</si>
  <si>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</si>
  <si>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</si>
  <si>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</si>
  <si>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</si>
  <si>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</si>
  <si>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</si>
  <si>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</si>
  <si>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</si>
  <si>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</si>
  <si>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</si>
  <si>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</si>
  <si>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</si>
  <si>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</si>
  <si>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</si>
  <si>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</si>
  <si>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</si>
  <si>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</si>
  <si>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</si>
  <si>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</si>
  <si>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</si>
  <si>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</si>
  <si>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</si>
  <si>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</si>
  <si>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</si>
  <si>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</si>
  <si>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</si>
  <si>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</si>
  <si>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</si>
  <si>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</si>
  <si>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</si>
  <si>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</si>
  <si>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</si>
  <si>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</si>
  <si>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</si>
  <si>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</si>
  <si>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</si>
  <si>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</si>
  <si>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</si>
  <si>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</si>
  <si>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</si>
  <si>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</si>
  <si>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</si>
  <si>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</si>
  <si>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</si>
  <si>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</si>
  <si>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</si>
  <si>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</si>
  <si>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</si>
  <si>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</si>
  <si>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</si>
  <si>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</si>
  <si>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</si>
  <si>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</si>
  <si>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</si>
  <si>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</si>
  <si>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</si>
  <si>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</si>
  <si>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</si>
  <si>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</si>
  <si>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</si>
  <si>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</si>
  <si>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</si>
  <si>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</si>
  <si>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</si>
  <si>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</si>
  <si>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</si>
  <si>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</si>
  <si>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</si>
  <si>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</si>
  <si>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</si>
  <si>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</si>
  <si>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</si>
  <si>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</si>
  <si>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</si>
  <si>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</si>
  <si>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</si>
  <si>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</si>
  <si>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</si>
  <si>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</si>
  <si>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</si>
  <si>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</si>
  <si>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</si>
  <si>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</si>
  <si>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</si>
  <si>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</si>
  <si>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</si>
  <si>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</si>
  <si>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</si>
  <si>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</si>
  <si>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</si>
  <si>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</si>
  <si>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</si>
  <si>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</si>
  <si>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</si>
  <si>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</si>
  <si>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                            /hse/{period}?site={siteid}</t>
  </si>
  <si>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</si>
  <si>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</si>
  <si>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</si>
  <si>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</si>
  <si>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</si>
  <si>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</si>
  <si>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</si>
  <si>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</si>
  <si>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</si>
  <si>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</si>
  <si>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</si>
  <si>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</si>
  <si>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</si>
  <si>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</si>
  <si>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</si>
  <si>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</si>
  <si>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</si>
  <si>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</si>
  <si>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</si>
  <si>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</si>
  <si>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</si>
  <si>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</si>
  <si>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</si>
  <si>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</si>
  <si>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</si>
  <si>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</si>
  <si>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</si>
  <si>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</si>
  <si>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</si>
  <si>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</si>
  <si>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</si>
  <si>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</si>
  <si>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</si>
  <si>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</si>
  <si>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</si>
  <si>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</si>
  <si>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</si>
  <si>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</si>
  <si>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</si>
  <si>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</si>
  <si>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</si>
  <si>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</si>
  <si>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</si>
  <si>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</si>
  <si>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</si>
  <si>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</si>
  <si>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</si>
  <si>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</si>
  <si>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</si>
  <si>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</si>
  <si>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</si>
  <si>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</si>
  <si>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</si>
  <si>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</si>
  <si>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</si>
  <si>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</si>
  <si>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</si>
  <si>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</si>
  <si>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</si>
  <si>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</si>
  <si>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</si>
  <si>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</si>
  <si>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</si>
  <si>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</si>
  <si>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t>&lt;x dataset&gt; [# elements]</t>
  </si>
  <si>
    <t>&lt;y dataset&gt; [#]</t>
  </si>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</sst>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6" borderId="0" applyNumberFormat="0" applyBorder="0" applyAlignment="0" applyProtection="0"/>
    <xf numFmtId="0" fontId="9" fillId="0" borderId="0" applyNumberFormat="0" applyFill="0" applyBorder="0" applyAlignment="0" applyProtection="0"/>
  </cellStyleXfs>
  <cellXfs count="284">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0" fillId="0" borderId="0" xfId="0" applyBorder="1"/>
    <xf numFmtId="0" fontId="2" fillId="0" borderId="0" xfId="0" applyFont="1" applyBorder="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Font="1" applyBorder="1" applyAlignment="1">
      <alignment vertical="top" wrapText="1"/>
    </xf>
    <xf numFmtId="0" fontId="0" fillId="0" borderId="9" xfId="0" applyFont="1"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Fill="1" applyBorder="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14" fillId="0" borderId="0" xfId="0" applyFont="1" applyBorder="1" applyAlignment="1">
      <alignment vertical="top"/>
    </xf>
    <xf numFmtId="0" fontId="30" fillId="0" borderId="0" xfId="0" applyFont="1" applyBorder="1" applyAlignment="1">
      <alignment vertical="top"/>
    </xf>
    <xf numFmtId="0" fontId="14" fillId="0" borderId="0" xfId="0" applyFont="1" applyBorder="1" applyAlignment="1">
      <alignment horizontal="left" vertical="top" wrapText="1"/>
    </xf>
    <xf numFmtId="0" fontId="14" fillId="0" borderId="0" xfId="0" applyFont="1" applyBorder="1" applyAlignment="1">
      <alignment vertical="top" wrapText="1"/>
    </xf>
    <xf numFmtId="0" fontId="28" fillId="0" borderId="0" xfId="0" applyFont="1" applyBorder="1" applyAlignment="1">
      <alignment horizontal="center" vertical="top"/>
    </xf>
    <xf numFmtId="0" fontId="10" fillId="0" borderId="0" xfId="0" applyFont="1" applyBorder="1" applyAlignment="1">
      <alignment horizontal="center" vertical="top"/>
    </xf>
    <xf numFmtId="0" fontId="14" fillId="0" borderId="0" xfId="0" applyFont="1" applyBorder="1"/>
    <xf numFmtId="0" fontId="14" fillId="0" borderId="0" xfId="0" applyFont="1" applyAlignment="1">
      <alignment horizontal="center" vertical="center"/>
    </xf>
    <xf numFmtId="0" fontId="14" fillId="0" borderId="0" xfId="0" applyFont="1" applyAlignment="1">
      <alignment horizontal="center" vertical="center" textRotation="90"/>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0" xfId="0" applyFont="1" applyBorder="1" applyAlignment="1">
      <alignment horizontal="center" vertical="center"/>
    </xf>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applyBorder="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applyBorder="1"/>
    <xf numFmtId="0" fontId="0" fillId="5" borderId="0" xfId="0" applyFill="1" applyBorder="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applyBorder="1"/>
    <xf numFmtId="0" fontId="45" fillId="0" borderId="0" xfId="0" applyFont="1"/>
    <xf numFmtId="0" fontId="46" fillId="0" borderId="0" xfId="0" applyFont="1"/>
    <xf numFmtId="0" fontId="14" fillId="13" borderId="0" xfId="0" applyFont="1" applyFill="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0"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14" fillId="0" borderId="0" xfId="0" applyFont="1" applyAlignment="1">
      <alignment vertical="top" wrapText="1"/>
    </xf>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Border="1" applyAlignment="1">
      <alignment horizontal="right"/>
    </xf>
    <xf numFmtId="0" fontId="14" fillId="5" borderId="44" xfId="0" applyFont="1" applyFill="1" applyBorder="1" applyAlignment="1">
      <alignment horizontal="center"/>
    </xf>
    <xf numFmtId="0" fontId="14" fillId="5" borderId="0" xfId="0" applyFont="1" applyFill="1" applyBorder="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applyBorder="1"/>
    <xf numFmtId="0" fontId="14" fillId="0" borderId="0" xfId="0" applyFont="1" applyBorder="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applyBorder="1"/>
    <xf numFmtId="0" fontId="31" fillId="0" borderId="0" xfId="0" applyFont="1" applyBorder="1" applyAlignment="1">
      <alignment horizontal="center" vertical="center"/>
    </xf>
    <xf numFmtId="0" fontId="57" fillId="0" borderId="0" xfId="0" applyFont="1" applyBorder="1" applyAlignment="1">
      <alignment horizontal="left" vertical="center" indent="2"/>
    </xf>
    <xf numFmtId="0" fontId="0" fillId="0" borderId="0" xfId="0" applyBorder="1"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0" fillId="0" borderId="0" xfId="0" applyAlignment="1"/>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Border="1" applyAlignment="1">
      <alignment horizontal="left"/>
    </xf>
    <xf numFmtId="0" fontId="61" fillId="0" borderId="0" xfId="0" applyFont="1"/>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xf numFmtId="0" fontId="33" fillId="0" borderId="0" xfId="0" applyFont="1" applyBorder="1"/>
    <xf numFmtId="0" fontId="14" fillId="13" borderId="12" xfId="0" applyFont="1" applyFill="1" applyBorder="1"/>
    <xf numFmtId="0" fontId="14" fillId="5" borderId="12" xfId="0" applyFont="1" applyFill="1" applyBorder="1"/>
    <xf numFmtId="0" fontId="33" fillId="0" borderId="0" xfId="0" applyFont="1" applyBorder="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cellXfs>
  <cellStyles count="3">
    <cellStyle name="Bad" xfId="1" builtinId="27"/>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403412</xdr:colOff>
      <xdr:row>29</xdr:row>
      <xdr:rowOff>52294</xdr:rowOff>
    </xdr:from>
    <xdr:to>
      <xdr:col>2</xdr:col>
      <xdr:colOff>3501838</xdr:colOff>
      <xdr:row>54</xdr:row>
      <xdr:rowOff>21851</xdr:rowOff>
    </xdr:to>
    <xdr:pic>
      <xdr:nvPicPr>
        <xdr:cNvPr id="3" name="Picture 2">
          <a:extLst>
            <a:ext uri="{FF2B5EF4-FFF2-40B4-BE49-F238E27FC236}">
              <a16:creationId xmlns:a16="http://schemas.microsoft.com/office/drawing/2014/main" id="{6519F37E-EA3D-4C5B-852D-C42D20457B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412" y="6798235"/>
          <a:ext cx="6572250" cy="463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651</v>
      </c>
      <c r="B3" t="s">
        <v>652</v>
      </c>
    </row>
    <row r="4" spans="1:6">
      <c r="A4" s="251" t="s">
        <v>653</v>
      </c>
      <c r="B4" t="s">
        <v>654</v>
      </c>
    </row>
    <row r="5" spans="1:6">
      <c r="A5" s="251" t="s">
        <v>655</v>
      </c>
      <c r="B5" t="s">
        <v>656</v>
      </c>
    </row>
    <row r="8" spans="1:6">
      <c r="A8" t="s">
        <v>650</v>
      </c>
      <c r="C8" s="55"/>
    </row>
    <row r="9" spans="1:6">
      <c r="A9" s="41" t="s">
        <v>121</v>
      </c>
      <c r="B9" t="s">
        <v>122</v>
      </c>
    </row>
    <row r="10" spans="1:6">
      <c r="A10" s="41" t="s">
        <v>69</v>
      </c>
      <c r="B10" t="s">
        <v>130</v>
      </c>
    </row>
    <row r="12" spans="1:6">
      <c r="C12" s="25"/>
    </row>
    <row r="13" spans="1:6">
      <c r="A13" s="253" t="s">
        <v>657</v>
      </c>
      <c r="D13" s="22"/>
      <c r="E13" s="22"/>
      <c r="F13" s="22"/>
    </row>
    <row r="14" spans="1:6">
      <c r="A14" s="252" t="str">
        <f>INDEX(Sheets,ROWS($A$1:$A1))</f>
        <v>Reference</v>
      </c>
      <c r="D14" s="22"/>
    </row>
    <row r="15" spans="1:6">
      <c r="A15" s="252" t="str">
        <f>INDEX(Sheets,ROWS($A$1:$A2))</f>
        <v>Kehua</v>
      </c>
      <c r="D15" s="22"/>
      <c r="E15" s="23"/>
    </row>
    <row r="16" spans="1:6">
      <c r="A16" s="252" t="str">
        <f>INDEX(Sheets,ROWS($A$1:$A3))</f>
        <v>Poweroad</v>
      </c>
      <c r="D16" s="22"/>
      <c r="E16" s="23"/>
    </row>
    <row r="17" spans="1:5">
      <c r="A17" s="252" t="str">
        <f>INDEX(Sheets,ROWS($A$1:$A4))</f>
        <v>Parameters</v>
      </c>
      <c r="D17" s="22"/>
      <c r="E17" s="23"/>
    </row>
    <row r="18" spans="1:5">
      <c r="A18" s="252" t="str">
        <f>INDEX(Sheets,ROWS($A$1:$A5))</f>
        <v>Entity Model</v>
      </c>
      <c r="D18" s="22"/>
      <c r="E18" s="23"/>
    </row>
    <row r="19" spans="1:5">
      <c r="A19" s="252" t="str">
        <f>INDEX(Sheets,ROWS($A$1:$A6))</f>
        <v>CVL</v>
      </c>
    </row>
    <row r="20" spans="1:5">
      <c r="A20" s="252" t="str">
        <f>INDEX(Sheets,ROWS($A$1:$A7))</f>
        <v>PV Calc</v>
      </c>
    </row>
    <row r="21" spans="1:5">
      <c r="A21" s="252" t="str">
        <f>INDEX(Sheets,ROWS($A$1:$A8))</f>
        <v>Data Graph</v>
      </c>
    </row>
    <row r="22" spans="1:5">
      <c r="A22" s="252" t="str">
        <f>INDEX(Sheets,ROWS($A$1:$A9))</f>
        <v>Entity Data</v>
      </c>
    </row>
    <row r="23" spans="1:5">
      <c r="A23" s="252" t="str">
        <f>INDEX(Sheets,ROWS($A$1:$A10))</f>
        <v>Tracking Data</v>
      </c>
    </row>
    <row r="24" spans="1:5">
      <c r="A24" s="252" t="str">
        <f>INDEX(Sheets,ROWS($A$1:$A11))</f>
        <v>resources</v>
      </c>
    </row>
    <row r="25" spans="1:5">
      <c r="A25" s="252" t="str">
        <f>INDEX(Sheets,ROWS($A$1:$A12))</f>
        <v>representations</v>
      </c>
    </row>
    <row r="26" spans="1:5">
      <c r="A26" s="252" t="str">
        <f>INDEX(Sheets,ROWS($A$1:$A13))</f>
        <v>timestamp</v>
      </c>
    </row>
    <row r="27" spans="1:5">
      <c r="A27" s="252" t="str">
        <f>INDEX(Sheets,ROWS($A$1:$A14))</f>
        <v>requests</v>
      </c>
    </row>
    <row r="28" spans="1:5">
      <c r="A28" s="252" t="str">
        <f>INDEX(Sheets,ROWS($A$1:$A15))</f>
        <v>draft specs</v>
      </c>
    </row>
    <row r="29" spans="1:5">
      <c r="A29" s="252" t="str">
        <f>INDEX(Sheets,ROWS($A$1:$A16))</f>
        <v>graphs</v>
      </c>
    </row>
    <row r="30" spans="1:5">
      <c r="A30" s="252" t="str">
        <f>INDEX(Sheets,ROWS($A$1:$A17))</f>
        <v>swagger</v>
      </c>
    </row>
    <row r="31" spans="1:5">
      <c r="A31" s="252" t="str">
        <f>INDEX(Sheets,ROWS($A$1:$A18))</f>
        <v>collection+json</v>
      </c>
    </row>
    <row r="32" spans="1:5">
      <c r="A32" s="252" t="str">
        <f>INDEX(Sheets,ROWS($A$1:$A19))</f>
        <v>paths</v>
      </c>
    </row>
    <row r="33" spans="1:1">
      <c r="A33" s="252"/>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2" t="s">
        <v>233</v>
      </c>
    </row>
    <row r="2" spans="1:5">
      <c r="A2" s="56" t="s">
        <v>143</v>
      </c>
      <c r="B2" s="256" t="s">
        <v>145</v>
      </c>
    </row>
    <row r="3" spans="1:5" ht="15" outlineLevel="1" thickBot="1">
      <c r="A3" s="57" t="s">
        <v>144</v>
      </c>
      <c r="B3" s="257"/>
      <c r="E3" t="s">
        <v>231</v>
      </c>
    </row>
    <row r="4" spans="1:5">
      <c r="A4" s="58" t="s">
        <v>146</v>
      </c>
      <c r="B4" s="256" t="s">
        <v>145</v>
      </c>
      <c r="E4" t="s">
        <v>232</v>
      </c>
    </row>
    <row r="5" spans="1:5" outlineLevel="1">
      <c r="A5" s="59" t="s">
        <v>147</v>
      </c>
      <c r="B5" s="258"/>
    </row>
    <row r="6" spans="1:5" outlineLevel="1">
      <c r="A6" s="59" t="s">
        <v>148</v>
      </c>
      <c r="B6" s="258"/>
    </row>
    <row r="7" spans="1:5" ht="15" outlineLevel="1" thickBot="1">
      <c r="A7" s="57" t="s">
        <v>149</v>
      </c>
      <c r="B7" s="257"/>
    </row>
    <row r="8" spans="1:5" ht="15" outlineLevel="1" thickBot="1">
      <c r="A8" s="57" t="s">
        <v>150</v>
      </c>
      <c r="B8" s="60" t="s">
        <v>151</v>
      </c>
    </row>
    <row r="9" spans="1:5" outlineLevel="1">
      <c r="A9" s="61" t="s">
        <v>152</v>
      </c>
      <c r="B9" s="256" t="s">
        <v>145</v>
      </c>
    </row>
    <row r="10" spans="1:5" ht="15" outlineLevel="2" thickBot="1">
      <c r="A10" s="62" t="s">
        <v>153</v>
      </c>
      <c r="B10" s="257"/>
    </row>
    <row r="11" spans="1:5">
      <c r="A11" s="58" t="s">
        <v>154</v>
      </c>
      <c r="B11" s="256" t="s">
        <v>156</v>
      </c>
    </row>
    <row r="12" spans="1:5" ht="15" outlineLevel="1" thickBot="1">
      <c r="A12" s="57" t="s">
        <v>155</v>
      </c>
      <c r="B12" s="257"/>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7" t="s">
        <v>135</v>
      </c>
    </row>
    <row r="2" spans="1:6" ht="29.5" thickBot="1">
      <c r="A2" s="46" t="s">
        <v>132</v>
      </c>
      <c r="B2" s="12" t="s">
        <v>133</v>
      </c>
      <c r="C2" s="15" t="s">
        <v>41</v>
      </c>
      <c r="D2" s="15" t="s">
        <v>320</v>
      </c>
      <c r="E2" s="16"/>
    </row>
    <row r="3" spans="1:6" ht="100" customHeight="1" thickBot="1">
      <c r="A3" s="42" t="s">
        <v>119</v>
      </c>
      <c r="B3" s="44" t="s">
        <v>626</v>
      </c>
      <c r="C3" s="15" t="s">
        <v>41</v>
      </c>
      <c r="D3" s="15" t="s">
        <v>522</v>
      </c>
      <c r="E3" s="16"/>
    </row>
    <row r="4" spans="1:6" ht="203.5" thickBot="1">
      <c r="A4" s="42" t="s">
        <v>246</v>
      </c>
      <c r="B4" s="44" t="s">
        <v>159</v>
      </c>
      <c r="C4" s="15" t="s">
        <v>42</v>
      </c>
      <c r="D4" s="15" t="s">
        <v>157</v>
      </c>
      <c r="E4" s="30" t="s">
        <v>71</v>
      </c>
    </row>
    <row r="5" spans="1:6" ht="166" customHeight="1" thickBot="1">
      <c r="A5" s="43" t="s">
        <v>247</v>
      </c>
      <c r="B5" s="45" t="s">
        <v>134</v>
      </c>
      <c r="C5" s="26" t="s">
        <v>42</v>
      </c>
      <c r="D5" s="26" t="s">
        <v>234</v>
      </c>
      <c r="E5" s="28"/>
    </row>
    <row r="6" spans="1:6" ht="29.5" thickBot="1">
      <c r="A6" s="46" t="s">
        <v>248</v>
      </c>
      <c r="B6" s="45" t="s">
        <v>126</v>
      </c>
      <c r="C6" s="26" t="s">
        <v>42</v>
      </c>
      <c r="D6" s="26" t="s">
        <v>248</v>
      </c>
      <c r="E6" s="27" t="s">
        <v>44</v>
      </c>
    </row>
    <row r="7" spans="1:6" ht="29.5" thickBot="1">
      <c r="A7" s="43" t="s">
        <v>249</v>
      </c>
      <c r="B7" s="45" t="s">
        <v>101</v>
      </c>
      <c r="C7" s="26" t="s">
        <v>42</v>
      </c>
      <c r="D7" s="26" t="s">
        <v>249</v>
      </c>
      <c r="E7" s="27"/>
    </row>
    <row r="8" spans="1:6" ht="29.5" thickBot="1">
      <c r="A8" s="43" t="s">
        <v>250</v>
      </c>
      <c r="B8" s="45" t="s">
        <v>100</v>
      </c>
      <c r="C8" s="26" t="s">
        <v>42</v>
      </c>
      <c r="D8" s="26" t="s">
        <v>250</v>
      </c>
      <c r="E8" s="27"/>
      <c r="F8" s="48" t="s">
        <v>136</v>
      </c>
    </row>
    <row r="9" spans="1:6" ht="29.5" thickBot="1">
      <c r="A9" s="43" t="s">
        <v>75</v>
      </c>
      <c r="B9" s="45" t="s">
        <v>76</v>
      </c>
      <c r="C9" s="26" t="s">
        <v>42</v>
      </c>
      <c r="D9" s="26" t="s">
        <v>70</v>
      </c>
      <c r="E9" s="27"/>
    </row>
    <row r="11" spans="1:6">
      <c r="B11" s="75" t="s">
        <v>175</v>
      </c>
    </row>
    <row r="12" spans="1:6" ht="26">
      <c r="A12" s="88" t="s">
        <v>205</v>
      </c>
      <c r="B12" s="89" t="s">
        <v>230</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108" sqref="C108"/>
    </sheetView>
  </sheetViews>
  <sheetFormatPr defaultRowHeight="14.5"/>
  <cols>
    <col min="1" max="1" width="19.6328125" style="93" customWidth="1"/>
    <col min="2" max="2" width="30" style="93" customWidth="1"/>
    <col min="3" max="3" width="52.90625" style="93" bestFit="1" customWidth="1"/>
    <col min="4" max="4" width="58.6328125" style="93" customWidth="1"/>
    <col min="5" max="5" width="14.1796875" style="93" customWidth="1"/>
    <col min="6" max="6" width="14.6328125" style="93" customWidth="1"/>
    <col min="7" max="7" width="13.6328125" style="93" customWidth="1"/>
    <col min="8" max="8" width="8.7265625" style="93"/>
    <col min="9" max="9" width="10.7265625" style="93" customWidth="1"/>
    <col min="10" max="10" width="10.453125" style="93" customWidth="1"/>
    <col min="11" max="11" width="10" style="93" customWidth="1"/>
    <col min="12" max="12" width="9.81640625" style="93" customWidth="1"/>
    <col min="13" max="16384" width="8.7265625" style="93"/>
  </cols>
  <sheetData>
    <row r="1" spans="1:4">
      <c r="A1" s="95"/>
      <c r="B1" s="95"/>
      <c r="C1" s="95"/>
      <c r="D1" s="95"/>
    </row>
    <row r="2" spans="1:4">
      <c r="A2" s="106" t="s">
        <v>330</v>
      </c>
      <c r="B2" s="106" t="s">
        <v>331</v>
      </c>
      <c r="C2" s="106" t="s">
        <v>256</v>
      </c>
      <c r="D2" s="107"/>
    </row>
    <row r="3" spans="1:4" ht="15" thickBot="1">
      <c r="A3" s="103"/>
      <c r="B3" s="103"/>
      <c r="C3" s="103"/>
      <c r="D3" s="102"/>
    </row>
    <row r="4" spans="1:4">
      <c r="A4" s="139" t="s">
        <v>125</v>
      </c>
      <c r="B4" s="140" t="s">
        <v>339</v>
      </c>
      <c r="C4" s="141" t="s">
        <v>324</v>
      </c>
    </row>
    <row r="5" spans="1:4">
      <c r="A5" s="142"/>
      <c r="B5" s="143" t="s">
        <v>340</v>
      </c>
      <c r="C5" s="144" t="s">
        <v>327</v>
      </c>
    </row>
    <row r="6" spans="1:4" ht="58">
      <c r="A6" s="142"/>
      <c r="B6" s="145" t="s">
        <v>332</v>
      </c>
      <c r="C6" s="146" t="s">
        <v>324</v>
      </c>
      <c r="D6" s="104" t="s">
        <v>338</v>
      </c>
    </row>
    <row r="7" spans="1:4" ht="58">
      <c r="A7" s="142"/>
      <c r="B7" s="145" t="s">
        <v>86</v>
      </c>
      <c r="C7" s="147" t="s">
        <v>321</v>
      </c>
      <c r="D7" s="104" t="s">
        <v>333</v>
      </c>
    </row>
    <row r="8" spans="1:4">
      <c r="A8" s="148"/>
      <c r="B8" s="145" t="s">
        <v>91</v>
      </c>
      <c r="C8" s="147" t="s">
        <v>251</v>
      </c>
      <c r="D8" s="102"/>
    </row>
    <row r="9" spans="1:4" ht="29.5" thickBot="1">
      <c r="A9" s="149"/>
      <c r="B9" s="150" t="s">
        <v>257</v>
      </c>
      <c r="C9" s="151" t="s">
        <v>125</v>
      </c>
      <c r="D9" s="105" t="s">
        <v>259</v>
      </c>
    </row>
    <row r="10" spans="1:4">
      <c r="A10" s="102"/>
      <c r="B10" s="102"/>
      <c r="C10" s="102"/>
      <c r="D10" s="105"/>
    </row>
    <row r="11" spans="1:4" ht="15" thickBot="1">
      <c r="A11" s="102"/>
      <c r="B11" s="102"/>
      <c r="C11" s="102"/>
      <c r="D11" s="102"/>
    </row>
    <row r="12" spans="1:4">
      <c r="A12" s="139" t="s">
        <v>254</v>
      </c>
      <c r="B12" s="140" t="s">
        <v>339</v>
      </c>
      <c r="C12" s="152" t="s">
        <v>324</v>
      </c>
      <c r="D12" s="102"/>
    </row>
    <row r="13" spans="1:4">
      <c r="A13" s="142"/>
      <c r="B13" s="143" t="s">
        <v>340</v>
      </c>
      <c r="C13" s="144" t="s">
        <v>327</v>
      </c>
      <c r="D13" s="102"/>
    </row>
    <row r="14" spans="1:4" ht="15" thickBot="1">
      <c r="A14" s="149"/>
      <c r="B14" s="150" t="s">
        <v>125</v>
      </c>
      <c r="C14" s="151" t="s">
        <v>125</v>
      </c>
      <c r="D14" s="102" t="s">
        <v>296</v>
      </c>
    </row>
    <row r="15" spans="1:4">
      <c r="A15" s="102"/>
      <c r="B15" s="102"/>
      <c r="C15" s="102"/>
      <c r="D15" s="102"/>
    </row>
    <row r="16" spans="1:4" ht="15" thickBot="1">
      <c r="A16" s="102"/>
      <c r="B16" s="102"/>
      <c r="C16" s="102"/>
      <c r="D16" s="102"/>
    </row>
    <row r="17" spans="1:4">
      <c r="A17" s="139" t="s">
        <v>255</v>
      </c>
      <c r="B17" s="153" t="s">
        <v>339</v>
      </c>
      <c r="C17" s="152" t="s">
        <v>323</v>
      </c>
    </row>
    <row r="18" spans="1:4">
      <c r="A18" s="142"/>
      <c r="B18" s="143" t="s">
        <v>340</v>
      </c>
      <c r="C18" s="144" t="s">
        <v>327</v>
      </c>
    </row>
    <row r="19" spans="1:4">
      <c r="A19" s="142"/>
      <c r="B19" s="159" t="s">
        <v>235</v>
      </c>
      <c r="C19" s="147" t="s">
        <v>253</v>
      </c>
      <c r="D19" s="105"/>
    </row>
    <row r="20" spans="1:4">
      <c r="A20" s="142"/>
      <c r="B20" s="145" t="s">
        <v>86</v>
      </c>
      <c r="C20" s="147" t="s">
        <v>248</v>
      </c>
      <c r="D20" s="102"/>
    </row>
    <row r="21" spans="1:4">
      <c r="A21" s="148"/>
      <c r="B21" s="145" t="s">
        <v>91</v>
      </c>
      <c r="C21" s="147" t="s">
        <v>252</v>
      </c>
      <c r="D21" s="102"/>
    </row>
    <row r="22" spans="1:4">
      <c r="A22" s="148"/>
      <c r="B22" s="145" t="s">
        <v>3</v>
      </c>
      <c r="C22" s="147" t="s">
        <v>250</v>
      </c>
      <c r="D22" s="102"/>
    </row>
    <row r="23" spans="1:4" ht="15" thickBot="1">
      <c r="A23" s="149"/>
      <c r="B23" s="150" t="s">
        <v>254</v>
      </c>
      <c r="C23" s="151" t="s">
        <v>254</v>
      </c>
      <c r="D23" s="102" t="s">
        <v>328</v>
      </c>
    </row>
    <row r="48" spans="10:12">
      <c r="J48" s="93" t="s">
        <v>406</v>
      </c>
      <c r="K48" s="165" t="s">
        <v>404</v>
      </c>
      <c r="L48" s="165" t="s">
        <v>405</v>
      </c>
    </row>
    <row r="49" spans="4:12">
      <c r="K49" s="165" t="s">
        <v>408</v>
      </c>
      <c r="L49" s="165"/>
    </row>
    <row r="50" spans="4:12">
      <c r="E50" s="93" t="s">
        <v>407</v>
      </c>
      <c r="F50" s="93" t="s">
        <v>403</v>
      </c>
    </row>
    <row r="51" spans="4:12">
      <c r="E51" s="93" t="s">
        <v>401</v>
      </c>
    </row>
    <row r="53" spans="4:12">
      <c r="E53" s="93" t="s">
        <v>399</v>
      </c>
      <c r="I53" s="93" t="s">
        <v>402</v>
      </c>
    </row>
    <row r="54" spans="4:12">
      <c r="D54" s="93" t="s">
        <v>393</v>
      </c>
      <c r="E54" s="93" t="s">
        <v>398</v>
      </c>
      <c r="F54" s="93" t="s">
        <v>397</v>
      </c>
      <c r="G54" s="93" t="s">
        <v>400</v>
      </c>
      <c r="H54" s="93">
        <v>1</v>
      </c>
    </row>
    <row r="55" spans="4:12">
      <c r="D55" s="93" t="s">
        <v>394</v>
      </c>
    </row>
    <row r="58" spans="4:12">
      <c r="D58" s="93" t="s">
        <v>395</v>
      </c>
      <c r="E58" s="93" t="s">
        <v>396</v>
      </c>
    </row>
    <row r="61" spans="4:12">
      <c r="G61" s="93">
        <v>605</v>
      </c>
      <c r="H61" s="93">
        <v>1210</v>
      </c>
    </row>
    <row r="62" spans="4:12">
      <c r="G62" s="93">
        <f>G61/1000</f>
        <v>0.60499999999999998</v>
      </c>
      <c r="H62" s="93">
        <f>H61/1000</f>
        <v>1.21</v>
      </c>
      <c r="I62" s="93" t="s">
        <v>409</v>
      </c>
    </row>
    <row r="63" spans="4:12">
      <c r="G63" s="93">
        <f>G62*1000</f>
        <v>605</v>
      </c>
      <c r="H63" s="93">
        <f>H62*1000</f>
        <v>1210</v>
      </c>
    </row>
    <row r="64" spans="4:12">
      <c r="G64" s="93">
        <f>1000/G63</f>
        <v>1.6528925619834711</v>
      </c>
      <c r="H64" s="93">
        <f>1000/H63</f>
        <v>0.82644628099173556</v>
      </c>
    </row>
    <row r="65" spans="5:12">
      <c r="H65" s="93">
        <f>G64*G63</f>
        <v>1000</v>
      </c>
    </row>
    <row r="67" spans="5:12">
      <c r="G67" s="93">
        <f>50*G64</f>
        <v>82.644628099173559</v>
      </c>
      <c r="H67" s="93">
        <f>50*H64</f>
        <v>41.32231404958678</v>
      </c>
    </row>
    <row r="72" spans="5:12">
      <c r="E72" s="93" t="s">
        <v>395</v>
      </c>
    </row>
    <row r="73" spans="5:12">
      <c r="E73" s="93" t="s">
        <v>394</v>
      </c>
      <c r="F73" s="93" t="s">
        <v>429</v>
      </c>
      <c r="G73" s="93" t="s">
        <v>430</v>
      </c>
    </row>
    <row r="75" spans="5:12">
      <c r="E75" s="93" t="s">
        <v>424</v>
      </c>
      <c r="F75" s="188">
        <v>0.8</v>
      </c>
      <c r="I75" s="93" t="s">
        <v>426</v>
      </c>
    </row>
    <row r="76" spans="5:12">
      <c r="E76" s="93" t="s">
        <v>425</v>
      </c>
      <c r="I76" s="93" t="s">
        <v>359</v>
      </c>
      <c r="J76" s="93" t="s">
        <v>431</v>
      </c>
      <c r="L76" s="93" t="s">
        <v>432</v>
      </c>
    </row>
    <row r="77" spans="5:12">
      <c r="E77" s="93" t="s">
        <v>427</v>
      </c>
    </row>
    <row r="78" spans="5:12">
      <c r="F78" s="93" t="s">
        <v>428</v>
      </c>
    </row>
  </sheetData>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E82"/>
  <sheetViews>
    <sheetView topLeftCell="A4" workbookViewId="0">
      <selection activeCell="B72" sqref="B72"/>
    </sheetView>
  </sheetViews>
  <sheetFormatPr defaultRowHeight="14.5" outlineLevelRow="1"/>
  <cols>
    <col min="1" max="1" width="23.54296875" customWidth="1"/>
    <col min="2" max="2" width="111.1796875" customWidth="1"/>
    <col min="3" max="3" width="3.1796875" style="53" customWidth="1"/>
  </cols>
  <sheetData>
    <row r="1" spans="1:2" ht="15" thickBot="1">
      <c r="A1" s="20"/>
      <c r="B1" s="20"/>
    </row>
    <row r="2" spans="1:2">
      <c r="A2" s="8" t="s">
        <v>73</v>
      </c>
      <c r="B2" s="9"/>
    </row>
    <row r="3" spans="1:2" outlineLevel="1">
      <c r="A3" s="4" t="s">
        <v>320</v>
      </c>
      <c r="B3" s="10" t="s">
        <v>131</v>
      </c>
    </row>
    <row r="4" spans="1:2" outlineLevel="1">
      <c r="A4" s="13" t="s">
        <v>322</v>
      </c>
      <c r="B4" s="10" t="s">
        <v>67</v>
      </c>
    </row>
    <row r="5" spans="1:2" outlineLevel="1">
      <c r="A5" s="13" t="s">
        <v>248</v>
      </c>
      <c r="B5" s="10"/>
    </row>
    <row r="6" spans="1:2" outlineLevel="1">
      <c r="A6" s="13" t="s">
        <v>252</v>
      </c>
      <c r="B6" s="14"/>
    </row>
    <row r="7" spans="1:2" outlineLevel="1">
      <c r="A7" s="13" t="s">
        <v>356</v>
      </c>
      <c r="B7" s="14"/>
    </row>
    <row r="8" spans="1:2" outlineLevel="1">
      <c r="A8" s="13" t="s">
        <v>234</v>
      </c>
      <c r="B8" s="14"/>
    </row>
    <row r="9" spans="1:2" outlineLevel="1">
      <c r="A9" s="13" t="s">
        <v>119</v>
      </c>
      <c r="B9" s="14"/>
    </row>
    <row r="10" spans="1:2" outlineLevel="1">
      <c r="A10" s="13" t="s">
        <v>253</v>
      </c>
      <c r="B10" s="14"/>
    </row>
    <row r="11" spans="1:2" outlineLevel="1">
      <c r="A11" s="13" t="s">
        <v>117</v>
      </c>
      <c r="B11" s="14" t="s">
        <v>118</v>
      </c>
    </row>
    <row r="12" spans="1:2" outlineLevel="1">
      <c r="A12" s="13" t="s">
        <v>249</v>
      </c>
      <c r="B12" s="14"/>
    </row>
    <row r="13" spans="1:2" outlineLevel="1">
      <c r="A13" s="13" t="s">
        <v>251</v>
      </c>
      <c r="B13" s="14"/>
    </row>
    <row r="14" spans="1:2" outlineLevel="1">
      <c r="A14" s="13" t="s">
        <v>39</v>
      </c>
      <c r="B14" s="14"/>
    </row>
    <row r="15" spans="1:2" outlineLevel="1">
      <c r="A15" s="13" t="s">
        <v>74</v>
      </c>
      <c r="B15" s="14"/>
    </row>
    <row r="16" spans="1:2" outlineLevel="1">
      <c r="A16" s="13" t="s">
        <v>157</v>
      </c>
      <c r="B16" s="14" t="s">
        <v>158</v>
      </c>
    </row>
    <row r="17" spans="1:2" ht="15" outlineLevel="1" thickBot="1">
      <c r="A17" s="6" t="s">
        <v>80</v>
      </c>
      <c r="B17" s="11"/>
    </row>
    <row r="18" spans="1:2">
      <c r="A18" s="8" t="s">
        <v>39</v>
      </c>
      <c r="B18" s="9"/>
    </row>
    <row r="19" spans="1:2" outlineLevel="1">
      <c r="A19" s="4" t="s">
        <v>41</v>
      </c>
      <c r="B19" s="10"/>
    </row>
    <row r="20" spans="1:2" ht="15" outlineLevel="1" thickBot="1">
      <c r="A20" s="6" t="s">
        <v>42</v>
      </c>
      <c r="B20" s="11"/>
    </row>
    <row r="21" spans="1:2" ht="15" thickBot="1">
      <c r="A21" s="20"/>
      <c r="B21" s="20"/>
    </row>
    <row r="22" spans="1:2">
      <c r="A22" s="8" t="s">
        <v>119</v>
      </c>
      <c r="B22" s="9"/>
    </row>
    <row r="23" spans="1:2" ht="62.5" customHeight="1" outlineLevel="1">
      <c r="A23" s="18" t="s">
        <v>302</v>
      </c>
      <c r="B23" s="137" t="s">
        <v>530</v>
      </c>
    </row>
    <row r="24" spans="1:2" ht="29" outlineLevel="1">
      <c r="A24" s="18" t="s">
        <v>676</v>
      </c>
      <c r="B24" s="137" t="s">
        <v>703</v>
      </c>
    </row>
    <row r="25" spans="1:2" outlineLevel="1">
      <c r="A25" s="18" t="s">
        <v>120</v>
      </c>
      <c r="B25" s="5" t="s">
        <v>524</v>
      </c>
    </row>
    <row r="26" spans="1:2" outlineLevel="1">
      <c r="A26" s="18" t="s">
        <v>301</v>
      </c>
      <c r="B26" s="5" t="s">
        <v>525</v>
      </c>
    </row>
    <row r="27" spans="1:2" outlineLevel="1">
      <c r="A27" s="18" t="s">
        <v>300</v>
      </c>
      <c r="B27" s="5" t="s">
        <v>526</v>
      </c>
    </row>
    <row r="28" spans="1:2" outlineLevel="1">
      <c r="A28" s="18" t="s">
        <v>299</v>
      </c>
      <c r="B28" s="5" t="s">
        <v>527</v>
      </c>
    </row>
    <row r="29" spans="1:2" outlineLevel="1">
      <c r="A29" s="136" t="s">
        <v>298</v>
      </c>
      <c r="B29" s="24" t="s">
        <v>528</v>
      </c>
    </row>
    <row r="30" spans="1:2" ht="15" outlineLevel="1" thickBot="1">
      <c r="A30" s="19" t="s">
        <v>297</v>
      </c>
      <c r="B30" s="7" t="s">
        <v>529</v>
      </c>
    </row>
    <row r="31" spans="1:2" ht="15" thickBot="1">
      <c r="A31" s="20"/>
      <c r="B31" s="20"/>
    </row>
    <row r="32" spans="1:2">
      <c r="A32" s="8" t="s">
        <v>253</v>
      </c>
      <c r="B32" s="9"/>
    </row>
    <row r="33" spans="1:5" outlineLevel="1">
      <c r="A33" s="18" t="s">
        <v>77</v>
      </c>
      <c r="B33" s="5"/>
    </row>
    <row r="34" spans="1:5" outlineLevel="1">
      <c r="A34" s="18" t="s">
        <v>78</v>
      </c>
      <c r="B34" s="5"/>
    </row>
    <row r="35" spans="1:5" outlineLevel="1">
      <c r="A35" s="18" t="s">
        <v>79</v>
      </c>
      <c r="B35" s="5"/>
    </row>
    <row r="36" spans="1:5" ht="15" outlineLevel="1" thickBot="1">
      <c r="A36" s="38" t="s">
        <v>72</v>
      </c>
      <c r="B36" s="29"/>
    </row>
    <row r="37" spans="1:5" ht="15" thickBot="1"/>
    <row r="38" spans="1:5">
      <c r="A38" s="31" t="s">
        <v>358</v>
      </c>
      <c r="B38" s="36" t="s">
        <v>253</v>
      </c>
    </row>
    <row r="39" spans="1:5" outlineLevel="1">
      <c r="A39" s="4" t="s">
        <v>44</v>
      </c>
      <c r="B39" s="5" t="s">
        <v>77</v>
      </c>
    </row>
    <row r="40" spans="1:5" outlineLevel="1">
      <c r="A40" s="4" t="s">
        <v>45</v>
      </c>
      <c r="B40" s="5" t="s">
        <v>77</v>
      </c>
    </row>
    <row r="41" spans="1:5" outlineLevel="1">
      <c r="A41" s="4" t="s">
        <v>46</v>
      </c>
      <c r="B41" s="5" t="s">
        <v>77</v>
      </c>
    </row>
    <row r="42" spans="1:5" outlineLevel="1">
      <c r="A42" s="4" t="s">
        <v>47</v>
      </c>
      <c r="B42" s="5" t="s">
        <v>77</v>
      </c>
    </row>
    <row r="43" spans="1:5" outlineLevel="1">
      <c r="A43" s="4" t="s">
        <v>52</v>
      </c>
      <c r="B43" s="5" t="s">
        <v>78</v>
      </c>
    </row>
    <row r="44" spans="1:5" outlineLevel="1">
      <c r="A44" s="4" t="s">
        <v>53</v>
      </c>
      <c r="B44" s="5" t="s">
        <v>78</v>
      </c>
    </row>
    <row r="45" spans="1:5" outlineLevel="1">
      <c r="A45" s="4" t="s">
        <v>54</v>
      </c>
      <c r="B45" s="5" t="s">
        <v>78</v>
      </c>
    </row>
    <row r="46" spans="1:5" outlineLevel="1">
      <c r="A46" s="4" t="s">
        <v>56</v>
      </c>
      <c r="B46" s="5" t="s">
        <v>79</v>
      </c>
      <c r="E46" s="52"/>
    </row>
    <row r="47" spans="1:5" outlineLevel="1">
      <c r="A47" s="4" t="s">
        <v>57</v>
      </c>
      <c r="B47" s="5" t="s">
        <v>79</v>
      </c>
    </row>
    <row r="48" spans="1:5" outlineLevel="1">
      <c r="A48" s="4" t="s">
        <v>58</v>
      </c>
      <c r="B48" s="5" t="s">
        <v>79</v>
      </c>
    </row>
    <row r="49" spans="1:3" ht="15" outlineLevel="1" thickBot="1">
      <c r="A49" s="6"/>
      <c r="B49" s="29" t="s">
        <v>72</v>
      </c>
    </row>
    <row r="50" spans="1:3">
      <c r="A50" s="31" t="s">
        <v>357</v>
      </c>
      <c r="B50" s="36" t="s">
        <v>248</v>
      </c>
    </row>
    <row r="51" spans="1:3" outlineLevel="1">
      <c r="A51" s="4" t="s">
        <v>95</v>
      </c>
      <c r="B51" s="5" t="s">
        <v>44</v>
      </c>
    </row>
    <row r="52" spans="1:3" outlineLevel="1">
      <c r="A52" s="4" t="s">
        <v>92</v>
      </c>
      <c r="B52" s="5" t="s">
        <v>52</v>
      </c>
    </row>
    <row r="53" spans="1:3" outlineLevel="1">
      <c r="A53" s="4" t="s">
        <v>93</v>
      </c>
      <c r="B53" s="5" t="s">
        <v>52</v>
      </c>
    </row>
    <row r="54" spans="1:3" outlineLevel="1">
      <c r="A54" s="4" t="s">
        <v>94</v>
      </c>
      <c r="B54" s="5" t="s">
        <v>52</v>
      </c>
    </row>
    <row r="55" spans="1:3" outlineLevel="1">
      <c r="A55" s="4" t="s">
        <v>102</v>
      </c>
      <c r="B55" s="5" t="s">
        <v>44</v>
      </c>
      <c r="C55" s="54" t="s">
        <v>107</v>
      </c>
    </row>
    <row r="56" spans="1:3" outlineLevel="1">
      <c r="A56" s="4" t="s">
        <v>108</v>
      </c>
      <c r="B56" s="5" t="s">
        <v>52</v>
      </c>
      <c r="C56" s="54" t="s">
        <v>107</v>
      </c>
    </row>
    <row r="57" spans="1:3" ht="15" outlineLevel="1" thickBot="1">
      <c r="A57" s="6"/>
      <c r="B57" s="29" t="s">
        <v>72</v>
      </c>
    </row>
    <row r="58" spans="1:3">
      <c r="A58" s="8" t="s">
        <v>356</v>
      </c>
      <c r="B58" s="36" t="s">
        <v>253</v>
      </c>
    </row>
    <row r="59" spans="1:3" outlineLevel="1">
      <c r="A59" s="4" t="s">
        <v>50</v>
      </c>
      <c r="B59" s="5" t="s">
        <v>77</v>
      </c>
    </row>
    <row r="60" spans="1:3" outlineLevel="1">
      <c r="A60" s="4" t="s">
        <v>51</v>
      </c>
      <c r="B60" s="24" t="s">
        <v>77</v>
      </c>
    </row>
    <row r="61" spans="1:3" outlineLevel="1">
      <c r="A61" s="13" t="s">
        <v>96</v>
      </c>
      <c r="B61" s="24" t="s">
        <v>78</v>
      </c>
    </row>
    <row r="62" spans="1:3" outlineLevel="1">
      <c r="A62" s="13" t="s">
        <v>137</v>
      </c>
      <c r="B62" s="24" t="s">
        <v>79</v>
      </c>
      <c r="C62" s="54" t="s">
        <v>107</v>
      </c>
    </row>
    <row r="63" spans="1:3" ht="15" outlineLevel="1" thickBot="1">
      <c r="A63" s="6"/>
      <c r="B63" s="29" t="s">
        <v>72</v>
      </c>
    </row>
    <row r="64" spans="1:3" ht="15" thickBot="1">
      <c r="A64" s="20"/>
      <c r="B64" s="20"/>
    </row>
    <row r="65" spans="1:3">
      <c r="A65" s="31" t="s">
        <v>249</v>
      </c>
      <c r="B65" s="36" t="s">
        <v>258</v>
      </c>
    </row>
    <row r="66" spans="1:3" outlineLevel="1">
      <c r="A66" s="4" t="s">
        <v>227</v>
      </c>
      <c r="B66" s="10" t="s">
        <v>229</v>
      </c>
    </row>
    <row r="67" spans="1:3" outlineLevel="1">
      <c r="A67" s="4" t="s">
        <v>236</v>
      </c>
      <c r="B67" s="10" t="s">
        <v>237</v>
      </c>
    </row>
    <row r="68" spans="1:3" ht="15" outlineLevel="1" thickBot="1">
      <c r="A68" s="6" t="s">
        <v>228</v>
      </c>
      <c r="B68" s="11" t="s">
        <v>239</v>
      </c>
    </row>
    <row r="69" spans="1:3" ht="15" outlineLevel="1" thickBot="1">
      <c r="A69" s="6" t="s">
        <v>238</v>
      </c>
      <c r="B69" s="11" t="s">
        <v>240</v>
      </c>
    </row>
    <row r="70" spans="1:3" ht="15" outlineLevel="1" thickBot="1">
      <c r="A70" s="6"/>
      <c r="B70" s="29" t="s">
        <v>72</v>
      </c>
    </row>
    <row r="71" spans="1:3">
      <c r="A71" s="31" t="s">
        <v>251</v>
      </c>
      <c r="B71" s="9" t="s">
        <v>249</v>
      </c>
    </row>
    <row r="72" spans="1:3" outlineLevel="1">
      <c r="A72" s="4" t="s">
        <v>241</v>
      </c>
      <c r="B72" s="5" t="s">
        <v>236</v>
      </c>
    </row>
    <row r="73" spans="1:3" outlineLevel="1">
      <c r="A73" s="4" t="s">
        <v>242</v>
      </c>
      <c r="B73" s="5" t="s">
        <v>236</v>
      </c>
    </row>
    <row r="74" spans="1:3" outlineLevel="1">
      <c r="A74" s="4" t="s">
        <v>243</v>
      </c>
      <c r="B74" s="5" t="s">
        <v>236</v>
      </c>
    </row>
    <row r="75" spans="1:3" outlineLevel="1">
      <c r="A75" s="13" t="s">
        <v>55</v>
      </c>
      <c r="B75" s="24" t="s">
        <v>228</v>
      </c>
      <c r="C75" s="54" t="s">
        <v>107</v>
      </c>
    </row>
    <row r="76" spans="1:3" outlineLevel="1">
      <c r="A76" s="13" t="s">
        <v>276</v>
      </c>
      <c r="B76" s="24" t="s">
        <v>228</v>
      </c>
    </row>
    <row r="77" spans="1:3" outlineLevel="1">
      <c r="A77" s="13" t="s">
        <v>245</v>
      </c>
      <c r="B77" s="24" t="s">
        <v>228</v>
      </c>
    </row>
    <row r="78" spans="1:3" outlineLevel="1">
      <c r="A78" s="13" t="s">
        <v>275</v>
      </c>
      <c r="B78" s="24" t="s">
        <v>238</v>
      </c>
    </row>
    <row r="79" spans="1:3" outlineLevel="1">
      <c r="A79" s="13" t="s">
        <v>139</v>
      </c>
      <c r="B79" s="5" t="s">
        <v>238</v>
      </c>
    </row>
    <row r="80" spans="1:3" outlineLevel="1">
      <c r="A80" s="13" t="s">
        <v>226</v>
      </c>
      <c r="B80" s="5" t="s">
        <v>227</v>
      </c>
    </row>
    <row r="81" spans="1:2" outlineLevel="1">
      <c r="A81" s="13" t="s">
        <v>244</v>
      </c>
      <c r="B81" s="24"/>
    </row>
    <row r="82" spans="1:2" ht="15" outlineLevel="1" thickBot="1">
      <c r="A82" s="6"/>
      <c r="B82" s="29" t="s">
        <v>72</v>
      </c>
    </row>
  </sheetData>
  <sortState xmlns:xlrd2="http://schemas.microsoft.com/office/spreadsheetml/2017/richdata2" ref="A3:B17">
    <sortCondition ref="A3:A17"/>
  </sortState>
  <dataValidations count="3">
    <dataValidation type="list" allowBlank="1" showInputMessage="1" showErrorMessage="1" sqref="B70 B57 B59:B63 B39:B49" xr:uid="{EB4700A3-E7E8-4DFE-B898-6FF88F7F5049}">
      <formula1>energy_stage</formula1>
    </dataValidation>
    <dataValidation type="list" allowBlank="1" showInputMessage="1" showErrorMessage="1" sqref="B51:B56" xr:uid="{95A95C13-38F2-4CB9-BCCF-9A122BA833E2}">
      <formula1>datapoint_category</formula1>
    </dataValidation>
    <dataValidation type="list" allowBlank="1" showInputMessage="1" showErrorMessage="1" sqref="B72:B82" xr:uid="{62010653-A0AE-4BDF-AB75-690C11AAE176}">
      <formula1>location_category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3" customWidth="1"/>
    <col min="2" max="2" width="10.6328125" style="93" customWidth="1"/>
    <col min="3" max="3" width="9.36328125" style="93" customWidth="1"/>
    <col min="4" max="5" width="8.7265625" style="93"/>
    <col min="6" max="6" width="18" style="93" customWidth="1"/>
    <col min="7" max="16384" width="8.7265625" style="93"/>
  </cols>
  <sheetData>
    <row r="1" spans="1:6" ht="15" thickBot="1"/>
    <row r="2" spans="1:6">
      <c r="B2" s="259" t="s">
        <v>411</v>
      </c>
      <c r="C2" s="260"/>
      <c r="D2" s="259" t="s">
        <v>34</v>
      </c>
      <c r="E2" s="260"/>
    </row>
    <row r="3" spans="1:6" ht="15" thickBot="1">
      <c r="B3" s="184" t="s">
        <v>416</v>
      </c>
      <c r="C3" s="185" t="s">
        <v>417</v>
      </c>
      <c r="D3" s="184" t="s">
        <v>416</v>
      </c>
      <c r="E3" s="185" t="s">
        <v>417</v>
      </c>
    </row>
    <row r="4" spans="1:6">
      <c r="A4" s="168" t="s">
        <v>410</v>
      </c>
      <c r="B4" s="170">
        <v>1</v>
      </c>
      <c r="C4" s="171"/>
      <c r="D4" s="171"/>
      <c r="E4" s="172">
        <v>1000</v>
      </c>
      <c r="F4" s="93" t="s">
        <v>412</v>
      </c>
    </row>
    <row r="5" spans="1:6">
      <c r="A5" s="168" t="s">
        <v>410</v>
      </c>
      <c r="B5" s="173"/>
      <c r="C5" s="174"/>
      <c r="D5" s="174"/>
      <c r="E5" s="175">
        <v>5.5</v>
      </c>
      <c r="F5" s="93" t="s">
        <v>413</v>
      </c>
    </row>
    <row r="6" spans="1:6">
      <c r="A6" s="168" t="s">
        <v>414</v>
      </c>
      <c r="B6" s="173"/>
      <c r="C6" s="174"/>
      <c r="D6" s="174">
        <v>11</v>
      </c>
      <c r="E6" s="175">
        <v>22</v>
      </c>
      <c r="F6" s="93" t="s">
        <v>415</v>
      </c>
    </row>
    <row r="7" spans="1:6" ht="15" thickBot="1">
      <c r="A7" s="186" t="s">
        <v>421</v>
      </c>
      <c r="B7" s="187">
        <v>1</v>
      </c>
      <c r="C7" s="176"/>
      <c r="D7" s="176">
        <f>E4*E5*D6%/1000</f>
        <v>0.60499999999999998</v>
      </c>
      <c r="E7" s="177">
        <f>E4*E5*E6%/1000</f>
        <v>1.21</v>
      </c>
      <c r="F7" s="167" t="s">
        <v>418</v>
      </c>
    </row>
    <row r="8" spans="1:6" ht="15" thickBot="1">
      <c r="C8" s="160"/>
      <c r="D8" s="160"/>
      <c r="E8" s="160"/>
    </row>
    <row r="9" spans="1:6">
      <c r="A9" s="186" t="s">
        <v>423</v>
      </c>
      <c r="B9" s="170">
        <v>100</v>
      </c>
      <c r="C9" s="171"/>
      <c r="D9" s="178">
        <f>D7*B9</f>
        <v>60.5</v>
      </c>
      <c r="E9" s="179">
        <f>E7*B9</f>
        <v>121</v>
      </c>
      <c r="F9" s="167" t="s">
        <v>418</v>
      </c>
    </row>
    <row r="10" spans="1:6" ht="15" thickBot="1">
      <c r="A10" s="186" t="s">
        <v>422</v>
      </c>
      <c r="B10" s="169">
        <v>1000</v>
      </c>
      <c r="C10" s="166"/>
      <c r="D10" s="176">
        <f>D7*B10</f>
        <v>605</v>
      </c>
      <c r="E10" s="177">
        <f>E7*B10</f>
        <v>1210</v>
      </c>
      <c r="F10" s="167" t="s">
        <v>418</v>
      </c>
    </row>
    <row r="11" spans="1:6" ht="15" thickBot="1">
      <c r="A11" s="168"/>
      <c r="B11" s="160"/>
      <c r="C11" s="160"/>
      <c r="D11" s="160"/>
      <c r="E11" s="160"/>
    </row>
    <row r="12" spans="1:6">
      <c r="A12" s="186" t="s">
        <v>419</v>
      </c>
      <c r="B12" s="182">
        <f>1000/E7</f>
        <v>826.44628099173553</v>
      </c>
      <c r="C12" s="183">
        <f>1000/D7</f>
        <v>1652.8925619834711</v>
      </c>
      <c r="D12" s="171">
        <v>1</v>
      </c>
      <c r="E12" s="172"/>
      <c r="F12" s="167" t="s">
        <v>411</v>
      </c>
    </row>
    <row r="13" spans="1:6" ht="15" thickBot="1">
      <c r="A13" s="186" t="s">
        <v>420</v>
      </c>
      <c r="B13" s="180">
        <f>50000/E7</f>
        <v>41322.314049586777</v>
      </c>
      <c r="C13" s="181">
        <f>50000/D7</f>
        <v>82644.628099173555</v>
      </c>
      <c r="D13" s="166">
        <v>1</v>
      </c>
      <c r="E13" s="117"/>
      <c r="F13" s="167" t="s">
        <v>411</v>
      </c>
    </row>
    <row r="14" spans="1:6">
      <c r="A14" s="168"/>
      <c r="B14" s="168"/>
      <c r="C14" s="168"/>
    </row>
    <row r="15" spans="1:6">
      <c r="A15" s="168"/>
      <c r="B15" s="168"/>
      <c r="C15" s="168"/>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workbookViewId="0">
      <selection activeCell="F67" sqref="F67"/>
    </sheetView>
  </sheetViews>
  <sheetFormatPr defaultRowHeight="12" outlineLevelRow="4"/>
  <cols>
    <col min="1" max="1" width="15.54296875" style="155" customWidth="1"/>
    <col min="2" max="2" width="7.6328125" style="155" bestFit="1" customWidth="1"/>
    <col min="3" max="3" width="8.54296875" style="155" bestFit="1" customWidth="1"/>
    <col min="4" max="4" width="20.453125" style="155" bestFit="1" customWidth="1"/>
    <col min="5" max="5" width="11.453125" style="155" bestFit="1" customWidth="1"/>
    <col min="6" max="6" width="14.54296875" style="155" customWidth="1"/>
    <col min="7" max="10" width="8.7265625" style="155"/>
    <col min="11" max="12" width="33.1796875" style="155" customWidth="1"/>
    <col min="13" max="16384" width="8.7265625" style="155"/>
  </cols>
  <sheetData>
    <row r="1" spans="1:6">
      <c r="A1" s="154" t="s">
        <v>254</v>
      </c>
      <c r="B1" s="154"/>
      <c r="C1" s="154"/>
      <c r="D1" s="154"/>
      <c r="E1" s="154"/>
      <c r="F1" s="154"/>
    </row>
    <row r="2" spans="1:6" outlineLevel="1">
      <c r="B2" s="155" t="s">
        <v>77</v>
      </c>
    </row>
    <row r="3" spans="1:6" outlineLevel="2">
      <c r="C3" s="154" t="s">
        <v>86</v>
      </c>
      <c r="D3" s="154"/>
      <c r="E3" s="154"/>
      <c r="F3" s="154"/>
    </row>
    <row r="4" spans="1:6" outlineLevel="3">
      <c r="D4" s="155" t="s">
        <v>44</v>
      </c>
    </row>
    <row r="5" spans="1:6" outlineLevel="3">
      <c r="E5" s="154" t="s">
        <v>91</v>
      </c>
      <c r="F5" s="154"/>
    </row>
    <row r="6" spans="1:6" outlineLevel="4">
      <c r="F6" s="155" t="s">
        <v>95</v>
      </c>
    </row>
    <row r="7" spans="1:6" outlineLevel="4">
      <c r="F7" s="155" t="s">
        <v>102</v>
      </c>
    </row>
    <row r="8" spans="1:6" outlineLevel="3">
      <c r="D8" s="155" t="s">
        <v>45</v>
      </c>
    </row>
    <row r="9" spans="1:6" outlineLevel="3">
      <c r="D9" s="155" t="s">
        <v>46</v>
      </c>
    </row>
    <row r="10" spans="1:6" outlineLevel="3">
      <c r="D10" s="155" t="s">
        <v>47</v>
      </c>
    </row>
    <row r="11" spans="1:6" outlineLevel="2">
      <c r="C11" s="154" t="s">
        <v>3</v>
      </c>
      <c r="D11" s="154"/>
      <c r="E11" s="154"/>
      <c r="F11" s="154"/>
    </row>
    <row r="12" spans="1:6" outlineLevel="3">
      <c r="D12" s="155" t="s">
        <v>50</v>
      </c>
    </row>
    <row r="13" spans="1:6" outlineLevel="3">
      <c r="D13" s="155" t="s">
        <v>51</v>
      </c>
    </row>
    <row r="14" spans="1:6" outlineLevel="1">
      <c r="B14" s="155" t="s">
        <v>78</v>
      </c>
    </row>
    <row r="15" spans="1:6" outlineLevel="2">
      <c r="C15" s="154" t="s">
        <v>86</v>
      </c>
      <c r="D15" s="154"/>
      <c r="E15" s="154"/>
      <c r="F15" s="154"/>
    </row>
    <row r="16" spans="1:6" outlineLevel="3">
      <c r="D16" s="155" t="s">
        <v>52</v>
      </c>
    </row>
    <row r="17" spans="2:6" outlineLevel="3">
      <c r="E17" s="154" t="s">
        <v>91</v>
      </c>
      <c r="F17" s="154"/>
    </row>
    <row r="18" spans="2:6" outlineLevel="4">
      <c r="F18" s="155" t="s">
        <v>92</v>
      </c>
    </row>
    <row r="19" spans="2:6" outlineLevel="4">
      <c r="F19" s="155" t="s">
        <v>93</v>
      </c>
    </row>
    <row r="20" spans="2:6" outlineLevel="4">
      <c r="F20" s="155" t="s">
        <v>94</v>
      </c>
    </row>
    <row r="21" spans="2:6" outlineLevel="4">
      <c r="F21" s="155" t="s">
        <v>108</v>
      </c>
    </row>
    <row r="22" spans="2:6" outlineLevel="3">
      <c r="D22" s="155" t="s">
        <v>53</v>
      </c>
    </row>
    <row r="23" spans="2:6" outlineLevel="3">
      <c r="D23" s="155" t="s">
        <v>54</v>
      </c>
    </row>
    <row r="24" spans="2:6" outlineLevel="2">
      <c r="C24" s="154" t="s">
        <v>3</v>
      </c>
      <c r="D24" s="154"/>
      <c r="E24" s="154"/>
      <c r="F24" s="154"/>
    </row>
    <row r="25" spans="2:6" outlineLevel="3">
      <c r="D25" s="155" t="s">
        <v>96</v>
      </c>
    </row>
    <row r="26" spans="2:6" outlineLevel="1">
      <c r="B26" s="155" t="s">
        <v>79</v>
      </c>
    </row>
    <row r="27" spans="2:6" outlineLevel="2">
      <c r="C27" s="154" t="s">
        <v>86</v>
      </c>
      <c r="D27" s="154"/>
      <c r="E27" s="154"/>
      <c r="F27" s="154"/>
    </row>
    <row r="28" spans="2:6" outlineLevel="3">
      <c r="D28" s="155" t="s">
        <v>56</v>
      </c>
    </row>
    <row r="29" spans="2:6" outlineLevel="3">
      <c r="D29" s="155" t="s">
        <v>57</v>
      </c>
    </row>
    <row r="30" spans="2:6" outlineLevel="3">
      <c r="D30" s="155" t="s">
        <v>58</v>
      </c>
    </row>
    <row r="31" spans="2:6" outlineLevel="2">
      <c r="C31" s="154" t="s">
        <v>3</v>
      </c>
      <c r="D31" s="154"/>
      <c r="E31" s="154"/>
      <c r="F31" s="154"/>
    </row>
    <row r="32" spans="2:6" outlineLevel="3">
      <c r="D32" s="155" t="s">
        <v>137</v>
      </c>
    </row>
    <row r="33" spans="1:6">
      <c r="A33" s="154" t="s">
        <v>345</v>
      </c>
      <c r="B33" s="154"/>
      <c r="C33" s="154"/>
      <c r="D33" s="154"/>
      <c r="E33" s="154"/>
      <c r="F33" s="154"/>
    </row>
    <row r="34" spans="1:6" outlineLevel="1">
      <c r="B34" s="155" t="s">
        <v>125</v>
      </c>
    </row>
    <row r="35" spans="1:6" outlineLevel="2">
      <c r="C35" s="154" t="s">
        <v>86</v>
      </c>
      <c r="D35" s="154"/>
      <c r="E35" s="154"/>
      <c r="F35" s="154"/>
    </row>
    <row r="36" spans="1:6" outlineLevel="3">
      <c r="D36" s="155" t="s">
        <v>227</v>
      </c>
    </row>
    <row r="37" spans="1:6" outlineLevel="3">
      <c r="E37" s="154" t="s">
        <v>91</v>
      </c>
      <c r="F37" s="154"/>
    </row>
    <row r="38" spans="1:6" outlineLevel="4">
      <c r="F38" s="155" t="s">
        <v>226</v>
      </c>
    </row>
    <row r="39" spans="1:6" outlineLevel="3">
      <c r="D39" s="155" t="s">
        <v>236</v>
      </c>
    </row>
    <row r="40" spans="1:6" outlineLevel="3">
      <c r="E40" s="154" t="s">
        <v>91</v>
      </c>
      <c r="F40" s="154"/>
    </row>
    <row r="41" spans="1:6" outlineLevel="4">
      <c r="F41" s="155" t="s">
        <v>241</v>
      </c>
    </row>
    <row r="42" spans="1:6" outlineLevel="4">
      <c r="F42" s="155" t="s">
        <v>242</v>
      </c>
    </row>
    <row r="43" spans="1:6" outlineLevel="4">
      <c r="F43" s="155" t="s">
        <v>243</v>
      </c>
    </row>
    <row r="44" spans="1:6" outlineLevel="3">
      <c r="D44" s="155" t="s">
        <v>228</v>
      </c>
    </row>
    <row r="45" spans="1:6" outlineLevel="3">
      <c r="E45" s="154" t="s">
        <v>91</v>
      </c>
      <c r="F45" s="154"/>
    </row>
    <row r="46" spans="1:6" outlineLevel="4">
      <c r="F46" s="155" t="s">
        <v>55</v>
      </c>
    </row>
    <row r="47" spans="1:6" outlineLevel="4">
      <c r="F47" s="155" t="s">
        <v>276</v>
      </c>
    </row>
    <row r="48" spans="1:6" outlineLevel="4">
      <c r="F48" s="155" t="s">
        <v>245</v>
      </c>
    </row>
    <row r="49" spans="1:6" outlineLevel="3">
      <c r="D49" s="155" t="s">
        <v>238</v>
      </c>
    </row>
    <row r="50" spans="1:6" outlineLevel="3">
      <c r="E50" s="154" t="s">
        <v>91</v>
      </c>
      <c r="F50" s="154"/>
    </row>
    <row r="51" spans="1:6" outlineLevel="4">
      <c r="F51" s="155" t="s">
        <v>139</v>
      </c>
    </row>
    <row r="62" spans="1:6">
      <c r="A62" s="156"/>
    </row>
    <row r="63" spans="1:6" ht="15.5">
      <c r="A63" s="157" t="s">
        <v>346</v>
      </c>
    </row>
    <row r="64" spans="1:6" ht="15.5">
      <c r="A64" s="158" t="s">
        <v>347</v>
      </c>
    </row>
    <row r="65" spans="1:1" ht="15.5">
      <c r="A65" s="158" t="s">
        <v>348</v>
      </c>
    </row>
    <row r="66" spans="1:1" ht="15.5">
      <c r="A66" s="158" t="s">
        <v>349</v>
      </c>
    </row>
    <row r="67" spans="1:1" ht="15.5">
      <c r="A67" s="157" t="s">
        <v>350</v>
      </c>
    </row>
    <row r="68" spans="1:1" ht="15.5">
      <c r="A68" s="158" t="s">
        <v>351</v>
      </c>
    </row>
    <row r="69" spans="1:1" ht="15.5">
      <c r="A69" s="158" t="s">
        <v>352</v>
      </c>
    </row>
    <row r="70" spans="1:1" ht="15.5">
      <c r="A70" s="157" t="s">
        <v>353</v>
      </c>
    </row>
    <row r="71" spans="1:1" ht="15.5">
      <c r="A71" s="158" t="s">
        <v>354</v>
      </c>
    </row>
    <row r="72" spans="1:1" ht="15.5">
      <c r="A72" s="158" t="s">
        <v>355</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260</v>
      </c>
      <c r="B1" s="20"/>
      <c r="C1" s="20"/>
    </row>
    <row r="2" spans="1:9" outlineLevel="1">
      <c r="B2" s="31" t="s">
        <v>339</v>
      </c>
      <c r="C2" s="35" t="s">
        <v>81</v>
      </c>
      <c r="D2" s="35" t="s">
        <v>97</v>
      </c>
      <c r="E2" s="35" t="s">
        <v>98</v>
      </c>
      <c r="F2" s="35" t="s">
        <v>99</v>
      </c>
      <c r="G2" s="49"/>
      <c r="H2" s="36" t="s">
        <v>99</v>
      </c>
    </row>
    <row r="3" spans="1:9" outlineLevel="1">
      <c r="B3" s="4" t="s">
        <v>82</v>
      </c>
      <c r="C3" s="34" t="s">
        <v>61</v>
      </c>
      <c r="D3" s="2"/>
      <c r="E3" s="2"/>
      <c r="F3" s="2"/>
      <c r="G3" s="50"/>
      <c r="H3" s="10"/>
    </row>
    <row r="4" spans="1:9" outlineLevel="1">
      <c r="B4" s="4" t="s">
        <v>87</v>
      </c>
      <c r="C4" s="34" t="s">
        <v>62</v>
      </c>
      <c r="D4" s="2"/>
      <c r="E4" s="2"/>
      <c r="F4" s="2"/>
      <c r="G4" s="50"/>
      <c r="H4" s="10"/>
    </row>
    <row r="5" spans="1:9" outlineLevel="1">
      <c r="B5" s="4" t="s">
        <v>88</v>
      </c>
      <c r="C5" s="34" t="s">
        <v>63</v>
      </c>
      <c r="D5" s="2"/>
      <c r="E5" s="2"/>
      <c r="F5" s="2"/>
      <c r="G5" s="50"/>
      <c r="H5" s="10"/>
    </row>
    <row r="6" spans="1:9" outlineLevel="1">
      <c r="B6" s="4" t="s">
        <v>89</v>
      </c>
      <c r="C6" s="34" t="s">
        <v>64</v>
      </c>
      <c r="D6" s="2"/>
      <c r="E6" s="2"/>
      <c r="F6" s="2"/>
      <c r="G6" s="50"/>
      <c r="H6" s="10"/>
    </row>
    <row r="7" spans="1:9" outlineLevel="1">
      <c r="B7" s="4" t="s">
        <v>90</v>
      </c>
      <c r="C7" s="34" t="s">
        <v>65</v>
      </c>
      <c r="D7" s="2"/>
      <c r="E7" s="2"/>
      <c r="F7" s="2"/>
      <c r="G7" s="50"/>
      <c r="H7" s="10"/>
    </row>
    <row r="8" spans="1:9" ht="15" outlineLevel="1" thickBot="1">
      <c r="B8" s="6"/>
      <c r="C8" s="37" t="s">
        <v>72</v>
      </c>
      <c r="D8" s="39"/>
      <c r="E8" s="39"/>
      <c r="F8" s="39"/>
      <c r="G8" s="51"/>
      <c r="H8" s="11"/>
    </row>
    <row r="9" spans="1:9" ht="15" thickBot="1">
      <c r="B9" s="33"/>
      <c r="C9" s="33"/>
      <c r="D9" s="32"/>
      <c r="E9" s="32"/>
      <c r="F9" s="32"/>
      <c r="G9" s="32"/>
      <c r="H9" s="32"/>
    </row>
    <row r="10" spans="1:9" ht="15" thickBot="1">
      <c r="A10" s="21" t="s">
        <v>261</v>
      </c>
      <c r="B10" s="20"/>
    </row>
    <row r="11" spans="1:9" outlineLevel="1">
      <c r="B11" s="31" t="s">
        <v>339</v>
      </c>
      <c r="C11" s="94" t="s">
        <v>340</v>
      </c>
      <c r="D11" s="94" t="s">
        <v>235</v>
      </c>
      <c r="E11" s="94" t="s">
        <v>344</v>
      </c>
      <c r="F11" s="96" t="s">
        <v>343</v>
      </c>
      <c r="G11" s="134" t="s">
        <v>341</v>
      </c>
      <c r="H11" s="134" t="s">
        <v>342</v>
      </c>
      <c r="I11" t="s">
        <v>99</v>
      </c>
    </row>
    <row r="12" spans="1:9" outlineLevel="1">
      <c r="B12" s="4" t="s">
        <v>287</v>
      </c>
      <c r="C12" s="2" t="s">
        <v>325</v>
      </c>
      <c r="D12" s="2" t="s">
        <v>79</v>
      </c>
      <c r="E12" s="100" t="s">
        <v>278</v>
      </c>
      <c r="F12" s="98" t="str">
        <f t="shared" ref="F12:F20" si="0">INDEX(AssetName,MATCH(E12,AssetID,0))</f>
        <v>Kehua SPI-B2</v>
      </c>
      <c r="G12" s="135" t="str">
        <f t="shared" ref="G12:G20" si="1">INDEX(Asset_InLocation,MATCH(E12,AssetID,0))</f>
        <v>L000003</v>
      </c>
      <c r="H12" s="135" t="str">
        <f t="shared" ref="H12:H20" si="2">INDEX(LocationName,MATCH(G12,LocationID,0))</f>
        <v>Inverter Location</v>
      </c>
      <c r="I12" t="s">
        <v>123</v>
      </c>
    </row>
    <row r="13" spans="1:9" outlineLevel="1">
      <c r="B13" s="4" t="s">
        <v>288</v>
      </c>
      <c r="C13" s="2"/>
      <c r="D13" s="2" t="s">
        <v>77</v>
      </c>
      <c r="E13" s="100" t="s">
        <v>279</v>
      </c>
      <c r="F13" s="98" t="str">
        <f t="shared" si="0"/>
        <v>PV-00001</v>
      </c>
      <c r="G13" s="135" t="str">
        <f t="shared" si="1"/>
        <v>L000004</v>
      </c>
      <c r="H13" s="135" t="str">
        <f t="shared" si="2"/>
        <v>North-Facing Roof</v>
      </c>
      <c r="I13" t="s">
        <v>105</v>
      </c>
    </row>
    <row r="14" spans="1:9" outlineLevel="1">
      <c r="B14" s="4" t="s">
        <v>289</v>
      </c>
      <c r="C14" s="2"/>
      <c r="D14" s="2" t="s">
        <v>77</v>
      </c>
      <c r="E14" s="100" t="s">
        <v>280</v>
      </c>
      <c r="F14" s="98" t="str">
        <f t="shared" si="0"/>
        <v>PV-00002</v>
      </c>
      <c r="G14" s="135" t="str">
        <f t="shared" si="1"/>
        <v>L000005</v>
      </c>
      <c r="H14" s="135" t="str">
        <f t="shared" si="2"/>
        <v>East-Facing Roof</v>
      </c>
      <c r="I14" t="s">
        <v>106</v>
      </c>
    </row>
    <row r="15" spans="1:9" outlineLevel="1">
      <c r="B15" s="4" t="s">
        <v>290</v>
      </c>
      <c r="C15" s="2"/>
      <c r="D15" s="2" t="s">
        <v>78</v>
      </c>
      <c r="E15" s="100" t="s">
        <v>281</v>
      </c>
      <c r="F15" s="98" t="str">
        <f t="shared" si="0"/>
        <v>JB250-00001</v>
      </c>
      <c r="G15" s="135" t="str">
        <f t="shared" si="1"/>
        <v>L000006</v>
      </c>
      <c r="H15" s="135" t="str">
        <f t="shared" si="2"/>
        <v>Basement</v>
      </c>
    </row>
    <row r="16" spans="1:9" outlineLevel="1">
      <c r="B16" s="4" t="s">
        <v>291</v>
      </c>
      <c r="C16" s="2"/>
      <c r="D16" s="2" t="s">
        <v>78</v>
      </c>
      <c r="E16" s="100" t="s">
        <v>282</v>
      </c>
      <c r="F16" s="98" t="str">
        <f t="shared" si="0"/>
        <v>JS-00001</v>
      </c>
      <c r="G16" s="135" t="str">
        <f t="shared" si="1"/>
        <v>L000006</v>
      </c>
      <c r="H16" s="135" t="str">
        <f t="shared" si="2"/>
        <v>Basement</v>
      </c>
      <c r="I16" t="s">
        <v>110</v>
      </c>
    </row>
    <row r="17" spans="1:9" outlineLevel="1">
      <c r="B17" s="4" t="s">
        <v>292</v>
      </c>
      <c r="C17" s="2"/>
      <c r="D17" s="2" t="s">
        <v>77</v>
      </c>
      <c r="E17" s="100" t="s">
        <v>283</v>
      </c>
      <c r="F17" s="98" t="str">
        <f t="shared" si="0"/>
        <v>BBC-00001</v>
      </c>
      <c r="G17" s="135" t="str">
        <f t="shared" si="1"/>
        <v>L000006</v>
      </c>
      <c r="H17" s="135" t="str">
        <f t="shared" si="2"/>
        <v>Basement</v>
      </c>
    </row>
    <row r="18" spans="1:9" outlineLevel="1">
      <c r="B18" s="4" t="s">
        <v>293</v>
      </c>
      <c r="C18" s="2"/>
      <c r="D18" s="2" t="s">
        <v>79</v>
      </c>
      <c r="E18" s="100" t="s">
        <v>284</v>
      </c>
      <c r="F18" s="98" t="str">
        <f t="shared" si="0"/>
        <v>Ulitium-00001</v>
      </c>
      <c r="G18" s="135" t="str">
        <f t="shared" si="1"/>
        <v>L000009</v>
      </c>
      <c r="H18" s="135" t="str">
        <f t="shared" si="2"/>
        <v xml:space="preserve">1st Floor </v>
      </c>
    </row>
    <row r="19" spans="1:9" outlineLevel="1">
      <c r="B19" s="4" t="s">
        <v>294</v>
      </c>
      <c r="C19" s="2"/>
      <c r="D19" s="2" t="s">
        <v>79</v>
      </c>
      <c r="E19" s="100" t="s">
        <v>285</v>
      </c>
      <c r="F19" s="98" t="str">
        <f t="shared" si="0"/>
        <v>PZEM04 -00001</v>
      </c>
      <c r="G19" s="135" t="str">
        <f t="shared" si="1"/>
        <v>L000009</v>
      </c>
      <c r="H19" s="135" t="str">
        <f t="shared" si="2"/>
        <v xml:space="preserve">1st Floor </v>
      </c>
      <c r="I19" t="s">
        <v>141</v>
      </c>
    </row>
    <row r="20" spans="1:9" outlineLevel="1">
      <c r="B20" s="4" t="s">
        <v>295</v>
      </c>
      <c r="C20" s="2"/>
      <c r="D20" s="2" t="s">
        <v>79</v>
      </c>
      <c r="E20" s="100" t="s">
        <v>286</v>
      </c>
      <c r="F20" s="98" t="str">
        <f t="shared" si="0"/>
        <v>REMONI-00001</v>
      </c>
      <c r="G20" s="135" t="str">
        <f t="shared" si="1"/>
        <v>L000010</v>
      </c>
      <c r="H20" s="135" t="str">
        <f t="shared" si="2"/>
        <v>2nd Floor</v>
      </c>
    </row>
    <row r="21" spans="1:9" ht="15" outlineLevel="1" thickBot="1">
      <c r="B21" s="6"/>
      <c r="C21" s="39"/>
      <c r="D21" s="39"/>
      <c r="E21" s="99"/>
      <c r="F21" s="99"/>
      <c r="G21" s="135"/>
      <c r="H21" s="135"/>
    </row>
    <row r="22" spans="1:9" ht="15" outlineLevel="1" thickBot="1"/>
    <row r="23" spans="1:9" ht="15" thickBot="1">
      <c r="A23" s="21" t="s">
        <v>262</v>
      </c>
      <c r="F23" t="s">
        <v>326</v>
      </c>
    </row>
    <row r="24" spans="1:9" outlineLevel="1">
      <c r="B24" s="31" t="s">
        <v>339</v>
      </c>
      <c r="C24" s="94" t="s">
        <v>340</v>
      </c>
      <c r="D24" s="94" t="s">
        <v>86</v>
      </c>
      <c r="E24" s="94" t="s">
        <v>91</v>
      </c>
      <c r="F24" s="94" t="s">
        <v>3</v>
      </c>
      <c r="G24" s="94" t="s">
        <v>341</v>
      </c>
      <c r="H24" s="96" t="s">
        <v>342</v>
      </c>
    </row>
    <row r="25" spans="1:9" outlineLevel="1">
      <c r="B25" s="4" t="s">
        <v>278</v>
      </c>
      <c r="C25" s="2" t="s">
        <v>277</v>
      </c>
      <c r="D25" s="2" t="s">
        <v>44</v>
      </c>
      <c r="E25" s="2" t="s">
        <v>95</v>
      </c>
      <c r="F25" s="2" t="s">
        <v>51</v>
      </c>
      <c r="G25" s="100" t="s">
        <v>266</v>
      </c>
      <c r="H25" s="98" t="str">
        <f t="shared" ref="H25:H33" si="3">INDEX(LocationName,MATCH(G25,LocationID,0))</f>
        <v>Inverter Location</v>
      </c>
    </row>
    <row r="26" spans="1:9" outlineLevel="1">
      <c r="B26" s="4" t="s">
        <v>279</v>
      </c>
      <c r="C26" s="2" t="s">
        <v>103</v>
      </c>
      <c r="D26" s="2" t="s">
        <v>44</v>
      </c>
      <c r="E26" s="2" t="s">
        <v>102</v>
      </c>
      <c r="F26" s="2" t="s">
        <v>50</v>
      </c>
      <c r="G26" s="100" t="s">
        <v>267</v>
      </c>
      <c r="H26" s="98" t="str">
        <f t="shared" si="3"/>
        <v>North-Facing Roof</v>
      </c>
    </row>
    <row r="27" spans="1:9" outlineLevel="1">
      <c r="B27" s="4" t="s">
        <v>280</v>
      </c>
      <c r="C27" s="2" t="s">
        <v>104</v>
      </c>
      <c r="D27" s="2" t="s">
        <v>44</v>
      </c>
      <c r="E27" s="2" t="s">
        <v>102</v>
      </c>
      <c r="F27" s="2" t="s">
        <v>50</v>
      </c>
      <c r="G27" s="100" t="s">
        <v>268</v>
      </c>
      <c r="H27" s="98" t="str">
        <f t="shared" si="3"/>
        <v>East-Facing Roof</v>
      </c>
    </row>
    <row r="28" spans="1:9" outlineLevel="1">
      <c r="B28" s="4" t="s">
        <v>281</v>
      </c>
      <c r="C28" s="2" t="s">
        <v>84</v>
      </c>
      <c r="D28" s="2" t="s">
        <v>52</v>
      </c>
      <c r="E28" s="2" t="s">
        <v>93</v>
      </c>
      <c r="F28" s="2" t="s">
        <v>96</v>
      </c>
      <c r="G28" s="100" t="s">
        <v>269</v>
      </c>
      <c r="H28" s="98" t="str">
        <f t="shared" si="3"/>
        <v>Basement</v>
      </c>
    </row>
    <row r="29" spans="1:9" outlineLevel="1">
      <c r="B29" s="4" t="s">
        <v>282</v>
      </c>
      <c r="C29" s="2" t="s">
        <v>109</v>
      </c>
      <c r="D29" s="2" t="s">
        <v>52</v>
      </c>
      <c r="E29" s="2" t="s">
        <v>94</v>
      </c>
      <c r="F29" s="2" t="s">
        <v>96</v>
      </c>
      <c r="G29" s="100" t="s">
        <v>269</v>
      </c>
      <c r="H29" s="98" t="str">
        <f t="shared" si="3"/>
        <v>Basement</v>
      </c>
    </row>
    <row r="30" spans="1:9" outlineLevel="1">
      <c r="B30" s="4" t="s">
        <v>283</v>
      </c>
      <c r="C30" s="2" t="s">
        <v>85</v>
      </c>
      <c r="D30" s="2" t="s">
        <v>52</v>
      </c>
      <c r="E30" s="2" t="s">
        <v>108</v>
      </c>
      <c r="F30" s="2" t="s">
        <v>51</v>
      </c>
      <c r="G30" s="100" t="s">
        <v>269</v>
      </c>
      <c r="H30" s="98" t="str">
        <f t="shared" si="3"/>
        <v>Basement</v>
      </c>
    </row>
    <row r="31" spans="1:9" outlineLevel="1">
      <c r="B31" s="4" t="s">
        <v>284</v>
      </c>
      <c r="C31" s="2" t="s">
        <v>127</v>
      </c>
      <c r="D31" s="2" t="s">
        <v>53</v>
      </c>
      <c r="E31" s="2"/>
      <c r="F31" s="2"/>
      <c r="G31" s="100" t="s">
        <v>270</v>
      </c>
      <c r="H31" s="98" t="str">
        <f t="shared" si="3"/>
        <v xml:space="preserve">1st Floor </v>
      </c>
    </row>
    <row r="32" spans="1:9" outlineLevel="1">
      <c r="B32" s="4" t="s">
        <v>285</v>
      </c>
      <c r="C32" s="2" t="s">
        <v>138</v>
      </c>
      <c r="D32" s="2" t="s">
        <v>56</v>
      </c>
      <c r="E32" s="2"/>
      <c r="F32" s="2" t="s">
        <v>137</v>
      </c>
      <c r="G32" s="100" t="s">
        <v>270</v>
      </c>
      <c r="H32" s="98" t="str">
        <f t="shared" si="3"/>
        <v xml:space="preserve">1st Floor </v>
      </c>
    </row>
    <row r="33" spans="1:8" ht="15" outlineLevel="1" thickBot="1">
      <c r="B33" s="6" t="s">
        <v>286</v>
      </c>
      <c r="C33" s="39" t="s">
        <v>140</v>
      </c>
      <c r="D33" s="39" t="s">
        <v>57</v>
      </c>
      <c r="E33" s="39"/>
      <c r="F33" s="39" t="s">
        <v>137</v>
      </c>
      <c r="G33" s="101" t="s">
        <v>271</v>
      </c>
      <c r="H33" s="99" t="str">
        <f t="shared" si="3"/>
        <v>2nd Floor</v>
      </c>
    </row>
    <row r="34" spans="1:8" ht="15" thickBot="1">
      <c r="B34" s="32"/>
      <c r="C34" s="32"/>
      <c r="D34" s="32"/>
      <c r="E34" s="32"/>
      <c r="F34" s="32"/>
      <c r="G34" s="32"/>
    </row>
    <row r="35" spans="1:8" ht="15" thickBot="1">
      <c r="A35" s="21" t="s">
        <v>263</v>
      </c>
    </row>
    <row r="36" spans="1:8" outlineLevel="1">
      <c r="B36" s="31" t="s">
        <v>339</v>
      </c>
      <c r="C36" s="94" t="s">
        <v>340</v>
      </c>
      <c r="D36" s="94" t="s">
        <v>86</v>
      </c>
      <c r="E36" s="94" t="s">
        <v>91</v>
      </c>
      <c r="F36" s="96" t="s">
        <v>125</v>
      </c>
    </row>
    <row r="37" spans="1:8" outlineLevel="1">
      <c r="B37" s="4" t="s">
        <v>264</v>
      </c>
      <c r="C37" s="2" t="s">
        <v>272</v>
      </c>
      <c r="D37" s="2" t="s">
        <v>227</v>
      </c>
      <c r="E37" s="2" t="s">
        <v>226</v>
      </c>
      <c r="F37" s="10" t="s">
        <v>72</v>
      </c>
    </row>
    <row r="38" spans="1:8" outlineLevel="1">
      <c r="B38" s="4" t="s">
        <v>265</v>
      </c>
      <c r="C38" s="2" t="s">
        <v>273</v>
      </c>
      <c r="D38" s="2" t="s">
        <v>236</v>
      </c>
      <c r="E38" s="2" t="s">
        <v>241</v>
      </c>
      <c r="F38" s="10" t="s">
        <v>264</v>
      </c>
    </row>
    <row r="39" spans="1:8" outlineLevel="1">
      <c r="B39" s="4" t="s">
        <v>266</v>
      </c>
      <c r="C39" s="2" t="s">
        <v>274</v>
      </c>
      <c r="D39" s="2" t="s">
        <v>238</v>
      </c>
      <c r="E39" s="2" t="s">
        <v>139</v>
      </c>
      <c r="F39" s="10" t="s">
        <v>265</v>
      </c>
    </row>
    <row r="40" spans="1:8" outlineLevel="1">
      <c r="B40" s="4" t="s">
        <v>267</v>
      </c>
      <c r="C40" s="2" t="s">
        <v>48</v>
      </c>
      <c r="D40" s="2" t="s">
        <v>238</v>
      </c>
      <c r="E40" s="2" t="s">
        <v>275</v>
      </c>
      <c r="F40" s="10" t="s">
        <v>265</v>
      </c>
    </row>
    <row r="41" spans="1:8" outlineLevel="1">
      <c r="B41" s="4" t="s">
        <v>268</v>
      </c>
      <c r="C41" s="2" t="s">
        <v>49</v>
      </c>
      <c r="D41" s="2" t="s">
        <v>238</v>
      </c>
      <c r="E41" s="2" t="s">
        <v>275</v>
      </c>
      <c r="F41" s="10" t="s">
        <v>265</v>
      </c>
    </row>
    <row r="42" spans="1:8" outlineLevel="1">
      <c r="B42" s="4" t="s">
        <v>269</v>
      </c>
      <c r="C42" s="2" t="s">
        <v>55</v>
      </c>
      <c r="D42" s="2" t="s">
        <v>228</v>
      </c>
      <c r="E42" s="2" t="s">
        <v>55</v>
      </c>
      <c r="F42" s="10" t="s">
        <v>265</v>
      </c>
    </row>
    <row r="43" spans="1:8" outlineLevel="1">
      <c r="B43" s="4" t="s">
        <v>270</v>
      </c>
      <c r="C43" s="2" t="s">
        <v>59</v>
      </c>
      <c r="D43" s="2" t="s">
        <v>228</v>
      </c>
      <c r="E43" s="2" t="s">
        <v>276</v>
      </c>
      <c r="F43" s="10" t="s">
        <v>265</v>
      </c>
    </row>
    <row r="44" spans="1:8" outlineLevel="1">
      <c r="B44" s="4" t="s">
        <v>271</v>
      </c>
      <c r="C44" s="2" t="s">
        <v>60</v>
      </c>
      <c r="D44" s="2" t="s">
        <v>228</v>
      </c>
      <c r="E44" s="2" t="s">
        <v>276</v>
      </c>
      <c r="F44" s="10" t="s">
        <v>265</v>
      </c>
    </row>
    <row r="45" spans="1:8" ht="15" outlineLevel="1" thickBot="1">
      <c r="B45" s="97" t="s">
        <v>72</v>
      </c>
      <c r="C45" s="39"/>
      <c r="D45" s="39"/>
      <c r="E45" s="39"/>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40" t="s">
        <v>124</v>
      </c>
      <c r="B1" s="40" t="s">
        <v>128</v>
      </c>
      <c r="C1" s="40"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S76"/>
  <sheetViews>
    <sheetView zoomScale="55" zoomScaleNormal="55" workbookViewId="0">
      <selection activeCell="L130" sqref="L130"/>
    </sheetView>
  </sheetViews>
  <sheetFormatPr defaultRowHeight="14.5" outlineLevelRow="1" outlineLevelCol="1"/>
  <cols>
    <col min="1" max="1" width="3.90625" style="93" customWidth="1"/>
    <col min="2" max="2" width="15" style="93" customWidth="1" outlineLevel="1"/>
    <col min="3" max="3" width="2.81640625" style="109" customWidth="1" outlineLevel="1"/>
    <col min="4" max="4" width="34.81640625" style="93" customWidth="1" outlineLevel="1"/>
    <col min="5" max="5" width="8.81640625" style="93" customWidth="1" outlineLevel="1"/>
    <col min="6" max="6" width="15" style="93" customWidth="1" outlineLevel="1"/>
    <col min="7" max="7" width="2.81640625" style="93" customWidth="1" outlineLevel="1"/>
    <col min="8" max="8" width="34.81640625" style="93" customWidth="1" outlineLevel="1"/>
    <col min="9" max="9" width="8.81640625" style="93" customWidth="1" outlineLevel="1"/>
    <col min="10" max="10" width="15" style="93" customWidth="1" outlineLevel="1"/>
    <col min="11" max="11" width="2.81640625" style="93" customWidth="1" outlineLevel="1"/>
    <col min="12" max="12" width="34.81640625" style="93" customWidth="1" outlineLevel="1"/>
    <col min="13" max="13" width="3.90625" style="93" customWidth="1"/>
    <col min="14" max="14" width="13.453125" style="93" customWidth="1"/>
    <col min="15" max="19" width="6.6328125" style="93" customWidth="1"/>
    <col min="20" max="20" width="7.1796875" style="93" customWidth="1"/>
    <col min="21" max="25" width="6.6328125" style="93" customWidth="1"/>
    <col min="26" max="26" width="7.1796875" style="93" customWidth="1"/>
    <col min="27" max="31" width="6.6328125" style="93" customWidth="1"/>
    <col min="32" max="32" width="7.1796875" style="93" customWidth="1"/>
    <col min="33" max="37" width="6.6328125" style="93" customWidth="1"/>
    <col min="38" max="38" width="7.1796875" style="93" customWidth="1"/>
    <col min="39" max="39" width="9.81640625" style="93" customWidth="1"/>
    <col min="40" max="40" width="6.26953125" style="93" customWidth="1"/>
    <col min="41" max="41" width="7.36328125" style="93" bestFit="1" customWidth="1"/>
    <col min="42" max="45" width="6.26953125" style="93" customWidth="1"/>
    <col min="46" max="16384" width="8.7265625" style="93"/>
  </cols>
  <sheetData>
    <row r="1" spans="1:45" ht="14" customHeight="1" thickBot="1">
      <c r="B1" s="108"/>
      <c r="C1" s="118"/>
      <c r="F1" s="108"/>
      <c r="G1" s="118"/>
      <c r="H1" s="108"/>
      <c r="AN1" s="131"/>
      <c r="AO1" s="131"/>
      <c r="AP1" s="131"/>
      <c r="AQ1" s="131"/>
      <c r="AR1" s="131"/>
      <c r="AS1" s="131"/>
    </row>
    <row r="2" spans="1:45" outlineLevel="1">
      <c r="A2" s="108"/>
      <c r="B2" s="122" t="s">
        <v>690</v>
      </c>
      <c r="C2" s="123"/>
      <c r="D2" s="124" t="s">
        <v>691</v>
      </c>
      <c r="F2" s="121" t="s">
        <v>302</v>
      </c>
      <c r="G2" s="112"/>
      <c r="H2" s="113" t="s">
        <v>694</v>
      </c>
      <c r="J2" s="121" t="s">
        <v>676</v>
      </c>
      <c r="K2" s="112"/>
      <c r="L2" s="113" t="s">
        <v>695</v>
      </c>
      <c r="M2" s="108"/>
    </row>
    <row r="3" spans="1:45" ht="102.5" customHeight="1" outlineLevel="1">
      <c r="A3" s="226"/>
      <c r="B3" s="125"/>
      <c r="C3" s="127" t="s">
        <v>693</v>
      </c>
      <c r="D3" s="213" t="s">
        <v>682</v>
      </c>
      <c r="F3" s="114"/>
      <c r="G3" s="111" t="s">
        <v>310</v>
      </c>
      <c r="H3" s="212" t="s">
        <v>687</v>
      </c>
      <c r="J3" s="114"/>
      <c r="K3" s="111" t="s">
        <v>702</v>
      </c>
      <c r="L3" s="212" t="s">
        <v>683</v>
      </c>
      <c r="M3" s="226"/>
    </row>
    <row r="4" spans="1:45" outlineLevel="1">
      <c r="A4" s="225"/>
      <c r="B4" s="125"/>
      <c r="C4" s="126"/>
      <c r="D4" s="267" t="s">
        <v>692</v>
      </c>
      <c r="F4" s="114"/>
      <c r="G4" s="108"/>
      <c r="H4" s="268" t="s">
        <v>309</v>
      </c>
      <c r="J4" s="114"/>
      <c r="K4" s="108"/>
      <c r="L4" s="268" t="s">
        <v>308</v>
      </c>
    </row>
    <row r="5" spans="1:45" ht="15" outlineLevel="1" thickBot="1">
      <c r="A5" s="108"/>
      <c r="B5" s="128" t="s">
        <v>544</v>
      </c>
      <c r="C5" s="129"/>
      <c r="D5" s="214"/>
      <c r="F5" s="115" t="s">
        <v>540</v>
      </c>
      <c r="G5" s="116"/>
      <c r="H5" s="117"/>
      <c r="J5" s="115" t="s">
        <v>534</v>
      </c>
      <c r="K5" s="119"/>
      <c r="L5" s="117"/>
      <c r="M5" s="108"/>
    </row>
    <row r="6" spans="1:45" ht="15" outlineLevel="1" thickBot="1">
      <c r="K6" s="109"/>
    </row>
    <row r="7" spans="1:45" outlineLevel="1">
      <c r="A7" s="108"/>
      <c r="B7" s="121" t="s">
        <v>120</v>
      </c>
      <c r="C7" s="112"/>
      <c r="D7" s="113" t="s">
        <v>698</v>
      </c>
      <c r="F7" s="121" t="s">
        <v>301</v>
      </c>
      <c r="G7" s="112"/>
      <c r="H7" s="113" t="s">
        <v>697</v>
      </c>
      <c r="J7" s="121" t="s">
        <v>300</v>
      </c>
      <c r="K7" s="112"/>
      <c r="L7" s="113" t="s">
        <v>696</v>
      </c>
      <c r="M7" s="108"/>
    </row>
    <row r="8" spans="1:45" ht="102.5" customHeight="1" outlineLevel="1">
      <c r="A8" s="226"/>
      <c r="B8" s="120"/>
      <c r="C8" s="138" t="s">
        <v>309</v>
      </c>
      <c r="D8" s="212" t="s">
        <v>686</v>
      </c>
      <c r="F8" s="120"/>
      <c r="G8" s="111" t="s">
        <v>307</v>
      </c>
      <c r="H8" s="212" t="s">
        <v>683</v>
      </c>
      <c r="J8" s="114"/>
      <c r="K8" s="111" t="s">
        <v>308</v>
      </c>
      <c r="L8" s="212" t="s">
        <v>684</v>
      </c>
      <c r="M8" s="226"/>
    </row>
    <row r="9" spans="1:45" outlineLevel="1">
      <c r="A9" s="225"/>
      <c r="B9" s="114"/>
      <c r="C9" s="108"/>
      <c r="D9" s="268" t="s">
        <v>307</v>
      </c>
      <c r="F9" s="114"/>
      <c r="G9" s="108"/>
      <c r="H9" s="268" t="s">
        <v>308</v>
      </c>
      <c r="J9" s="114"/>
      <c r="K9" s="108"/>
      <c r="L9" s="268" t="s">
        <v>306</v>
      </c>
      <c r="M9" s="108"/>
    </row>
    <row r="10" spans="1:45" ht="15" outlineLevel="1" thickBot="1">
      <c r="A10" s="108"/>
      <c r="B10" s="115" t="s">
        <v>538</v>
      </c>
      <c r="C10" s="116"/>
      <c r="D10" s="117"/>
      <c r="F10" s="115" t="s">
        <v>542</v>
      </c>
      <c r="G10" s="116"/>
      <c r="H10" s="117"/>
      <c r="J10" s="115" t="s">
        <v>539</v>
      </c>
      <c r="K10" s="116"/>
      <c r="L10" s="117"/>
      <c r="M10" s="108"/>
    </row>
    <row r="11" spans="1:45" ht="15" outlineLevel="1" thickBot="1">
      <c r="C11" s="110"/>
    </row>
    <row r="12" spans="1:45" outlineLevel="1">
      <c r="B12" s="121" t="s">
        <v>299</v>
      </c>
      <c r="C12" s="112"/>
      <c r="D12" s="113" t="s">
        <v>699</v>
      </c>
      <c r="F12" s="121" t="s">
        <v>298</v>
      </c>
      <c r="G12" s="112"/>
      <c r="H12" s="113" t="s">
        <v>700</v>
      </c>
      <c r="J12" s="121" t="s">
        <v>297</v>
      </c>
      <c r="K12" s="112"/>
      <c r="L12" s="113" t="s">
        <v>701</v>
      </c>
    </row>
    <row r="13" spans="1:45" ht="102.5" customHeight="1" outlineLevel="1">
      <c r="B13" s="114"/>
      <c r="C13" s="111" t="s">
        <v>306</v>
      </c>
      <c r="D13" s="212" t="s">
        <v>685</v>
      </c>
      <c r="F13" s="114"/>
      <c r="G13" s="111" t="s">
        <v>306</v>
      </c>
      <c r="H13" s="212" t="s">
        <v>685</v>
      </c>
      <c r="J13" s="114"/>
      <c r="K13" s="111" t="s">
        <v>304</v>
      </c>
      <c r="L13" s="212" t="s">
        <v>688</v>
      </c>
    </row>
    <row r="14" spans="1:45" outlineLevel="1">
      <c r="B14" s="114"/>
      <c r="C14" s="108"/>
      <c r="D14" s="268" t="s">
        <v>305</v>
      </c>
      <c r="F14" s="114"/>
      <c r="G14" s="108"/>
      <c r="H14" s="268" t="s">
        <v>304</v>
      </c>
      <c r="J14" s="114"/>
      <c r="K14" s="108"/>
      <c r="L14" s="268" t="s">
        <v>303</v>
      </c>
    </row>
    <row r="15" spans="1:45" ht="14" customHeight="1" outlineLevel="1" thickBot="1">
      <c r="B15" s="115" t="s">
        <v>537</v>
      </c>
      <c r="C15" s="116"/>
      <c r="D15" s="117"/>
      <c r="F15" s="115" t="s">
        <v>541</v>
      </c>
      <c r="G15" s="116"/>
      <c r="H15" s="117"/>
      <c r="J15" s="115" t="s">
        <v>534</v>
      </c>
      <c r="K15" s="119"/>
      <c r="L15" s="117"/>
      <c r="AN15" s="131"/>
      <c r="AO15" s="131"/>
      <c r="AP15" s="131"/>
      <c r="AQ15" s="131"/>
      <c r="AR15" s="131"/>
      <c r="AS15" s="131"/>
    </row>
    <row r="16" spans="1:45" ht="14" customHeight="1" outlineLevel="1">
      <c r="B16" s="108"/>
      <c r="C16" s="118"/>
      <c r="F16" s="108"/>
      <c r="G16" s="118"/>
      <c r="H16" s="108"/>
      <c r="AN16" s="131"/>
      <c r="AO16" s="131"/>
      <c r="AP16" s="131"/>
      <c r="AQ16" s="131"/>
      <c r="AR16" s="131"/>
      <c r="AS16" s="131"/>
    </row>
    <row r="17" spans="3:40" outlineLevel="1">
      <c r="C17" s="93"/>
    </row>
    <row r="18" spans="3:40" outlineLevel="1">
      <c r="C18" s="93"/>
      <c r="J18" s="93" t="s">
        <v>681</v>
      </c>
      <c r="N18" s="281" t="s">
        <v>706</v>
      </c>
      <c r="AN18" s="131"/>
    </row>
    <row r="19" spans="3:40">
      <c r="C19" s="93"/>
      <c r="N19" s="238" t="s">
        <v>301</v>
      </c>
      <c r="O19" s="93" t="s">
        <v>669</v>
      </c>
      <c r="P19" s="131"/>
      <c r="Q19" s="131"/>
      <c r="R19" s="131"/>
      <c r="S19" s="131"/>
      <c r="T19" s="131"/>
      <c r="V19" s="131"/>
      <c r="W19" s="131"/>
      <c r="X19" s="131"/>
      <c r="Y19" s="131"/>
      <c r="Z19" s="131"/>
      <c r="AB19" s="131"/>
      <c r="AC19" s="131"/>
      <c r="AD19" s="131"/>
      <c r="AE19" s="131"/>
      <c r="AF19" s="131"/>
      <c r="AH19" s="131"/>
      <c r="AI19" s="131"/>
      <c r="AJ19" s="131"/>
      <c r="AK19" s="131"/>
      <c r="AL19" s="131"/>
      <c r="AM19" s="131"/>
      <c r="AN19" s="131"/>
    </row>
    <row r="20" spans="3:40">
      <c r="C20" s="93"/>
      <c r="O20" s="227" t="s">
        <v>361</v>
      </c>
      <c r="P20" s="228"/>
      <c r="Q20" s="228"/>
      <c r="R20" s="228"/>
      <c r="S20" s="228"/>
      <c r="T20" s="233">
        <f>SUM(O29:T29)</f>
        <v>47426</v>
      </c>
      <c r="U20" s="227" t="s">
        <v>362</v>
      </c>
      <c r="V20" s="228"/>
      <c r="W20" s="228"/>
      <c r="X20" s="228"/>
      <c r="Y20" s="228"/>
      <c r="Z20" s="229">
        <f>SUM(U29:Z29)</f>
        <v>47426</v>
      </c>
      <c r="AA20" s="227" t="s">
        <v>363</v>
      </c>
      <c r="AB20" s="228"/>
      <c r="AC20" s="228"/>
      <c r="AD20" s="228"/>
      <c r="AE20" s="228"/>
      <c r="AF20" s="228">
        <f>SUM(AA29:AF29)</f>
        <v>47426</v>
      </c>
      <c r="AG20" s="227" t="s">
        <v>364</v>
      </c>
      <c r="AH20" s="228"/>
      <c r="AI20" s="228"/>
      <c r="AJ20" s="228"/>
      <c r="AK20" s="228"/>
      <c r="AL20" s="229">
        <f>SUM(AG29,AH29:AL29)</f>
        <v>47426</v>
      </c>
      <c r="AM20" s="131"/>
      <c r="AN20" s="131"/>
    </row>
    <row r="21" spans="3:40">
      <c r="C21" s="93"/>
      <c r="N21" s="168" t="s">
        <v>555</v>
      </c>
      <c r="O21" s="234">
        <v>6</v>
      </c>
      <c r="P21" s="235">
        <v>7</v>
      </c>
      <c r="Q21" s="235">
        <v>8</v>
      </c>
      <c r="R21" s="235">
        <v>9</v>
      </c>
      <c r="S21" s="235">
        <v>10</v>
      </c>
      <c r="T21" s="236">
        <v>11</v>
      </c>
      <c r="U21" s="234">
        <v>12</v>
      </c>
      <c r="V21" s="235">
        <v>13</v>
      </c>
      <c r="W21" s="235">
        <v>14</v>
      </c>
      <c r="X21" s="235">
        <v>15</v>
      </c>
      <c r="Y21" s="235">
        <v>16</v>
      </c>
      <c r="Z21" s="236">
        <v>17</v>
      </c>
      <c r="AA21" s="234">
        <v>18</v>
      </c>
      <c r="AB21" s="235">
        <v>19</v>
      </c>
      <c r="AC21" s="235">
        <v>20</v>
      </c>
      <c r="AD21" s="235">
        <v>21</v>
      </c>
      <c r="AE21" s="235">
        <v>22</v>
      </c>
      <c r="AF21" s="235">
        <v>23</v>
      </c>
      <c r="AG21" s="234">
        <v>24</v>
      </c>
      <c r="AH21" s="235">
        <v>1</v>
      </c>
      <c r="AI21" s="235">
        <v>2</v>
      </c>
      <c r="AJ21" s="235">
        <v>3</v>
      </c>
      <c r="AK21" s="235">
        <v>4</v>
      </c>
      <c r="AL21" s="236">
        <v>5</v>
      </c>
      <c r="AM21" s="237">
        <f>SUM(O29:AL29)</f>
        <v>189704</v>
      </c>
      <c r="AN21" s="131"/>
    </row>
    <row r="22" spans="3:40">
      <c r="C22" s="93"/>
      <c r="N22" s="218" t="str">
        <f t="shared" ref="N22:N28" si="0">P37</f>
        <v>Monday</v>
      </c>
      <c r="O22" s="219">
        <v>54</v>
      </c>
      <c r="P22" s="220">
        <v>3640</v>
      </c>
      <c r="Q22" s="220">
        <v>33</v>
      </c>
      <c r="R22" s="220">
        <v>23</v>
      </c>
      <c r="S22" s="220">
        <v>55</v>
      </c>
      <c r="T22" s="221">
        <v>44</v>
      </c>
      <c r="U22" s="219">
        <v>54</v>
      </c>
      <c r="V22" s="220">
        <v>3640</v>
      </c>
      <c r="W22" s="220">
        <v>33</v>
      </c>
      <c r="X22" s="220">
        <v>23</v>
      </c>
      <c r="Y22" s="220">
        <v>55</v>
      </c>
      <c r="Z22" s="221">
        <v>44</v>
      </c>
      <c r="AA22" s="219">
        <v>54</v>
      </c>
      <c r="AB22" s="220">
        <v>3640</v>
      </c>
      <c r="AC22" s="220">
        <v>33</v>
      </c>
      <c r="AD22" s="220">
        <v>23</v>
      </c>
      <c r="AE22" s="220">
        <v>55</v>
      </c>
      <c r="AF22" s="220">
        <v>44</v>
      </c>
      <c r="AG22" s="219">
        <v>54</v>
      </c>
      <c r="AH22" s="220">
        <v>3640</v>
      </c>
      <c r="AI22" s="220">
        <v>33</v>
      </c>
      <c r="AJ22" s="220">
        <v>23</v>
      </c>
      <c r="AK22" s="220">
        <v>55</v>
      </c>
      <c r="AL22" s="221">
        <v>44</v>
      </c>
      <c r="AM22" s="254">
        <f>SUM(O22:AG22)</f>
        <v>11601</v>
      </c>
      <c r="AN22" s="131"/>
    </row>
    <row r="23" spans="3:40">
      <c r="C23" s="93"/>
      <c r="N23" s="218" t="str">
        <f t="shared" si="0"/>
        <v>Tuesday</v>
      </c>
      <c r="O23" s="219">
        <v>3640</v>
      </c>
      <c r="P23" s="220">
        <v>3643</v>
      </c>
      <c r="Q23" s="220">
        <v>33</v>
      </c>
      <c r="R23" s="220">
        <v>23</v>
      </c>
      <c r="S23" s="220">
        <v>1233</v>
      </c>
      <c r="T23" s="221">
        <v>44</v>
      </c>
      <c r="U23" s="219">
        <v>3640</v>
      </c>
      <c r="V23" s="220">
        <v>3643</v>
      </c>
      <c r="W23" s="220">
        <v>33</v>
      </c>
      <c r="X23" s="220">
        <v>23</v>
      </c>
      <c r="Y23" s="220">
        <v>1233</v>
      </c>
      <c r="Z23" s="221">
        <v>44</v>
      </c>
      <c r="AA23" s="219">
        <v>3640</v>
      </c>
      <c r="AB23" s="220">
        <v>3643</v>
      </c>
      <c r="AC23" s="220">
        <v>33</v>
      </c>
      <c r="AD23" s="220">
        <v>23</v>
      </c>
      <c r="AE23" s="220">
        <v>1233</v>
      </c>
      <c r="AF23" s="220">
        <v>44</v>
      </c>
      <c r="AG23" s="219">
        <v>3640</v>
      </c>
      <c r="AH23" s="220">
        <v>3643</v>
      </c>
      <c r="AI23" s="220">
        <v>33</v>
      </c>
      <c r="AJ23" s="220">
        <v>23</v>
      </c>
      <c r="AK23" s="220">
        <v>1233</v>
      </c>
      <c r="AL23" s="221">
        <v>44</v>
      </c>
      <c r="AM23" s="254">
        <f>SUM(O23:AG23)</f>
        <v>29488</v>
      </c>
      <c r="AN23" s="131"/>
    </row>
    <row r="24" spans="3:40">
      <c r="N24" s="218" t="str">
        <f t="shared" si="0"/>
        <v>Wednesday</v>
      </c>
      <c r="O24" s="219">
        <v>54</v>
      </c>
      <c r="P24" s="220">
        <v>30</v>
      </c>
      <c r="Q24" s="220">
        <v>33</v>
      </c>
      <c r="R24" s="220">
        <v>23</v>
      </c>
      <c r="S24" s="220">
        <v>2333</v>
      </c>
      <c r="T24" s="221">
        <v>3520</v>
      </c>
      <c r="U24" s="219">
        <v>54</v>
      </c>
      <c r="V24" s="220">
        <v>30</v>
      </c>
      <c r="W24" s="220">
        <v>33</v>
      </c>
      <c r="X24" s="220">
        <v>23</v>
      </c>
      <c r="Y24" s="220">
        <v>2333</v>
      </c>
      <c r="Z24" s="221">
        <v>3520</v>
      </c>
      <c r="AA24" s="219">
        <v>54</v>
      </c>
      <c r="AB24" s="220">
        <v>30</v>
      </c>
      <c r="AC24" s="220">
        <v>33</v>
      </c>
      <c r="AD24" s="220">
        <v>23</v>
      </c>
      <c r="AE24" s="220">
        <v>2333</v>
      </c>
      <c r="AF24" s="220">
        <v>3520</v>
      </c>
      <c r="AG24" s="219">
        <v>54</v>
      </c>
      <c r="AH24" s="220">
        <v>30</v>
      </c>
      <c r="AI24" s="220">
        <v>33</v>
      </c>
      <c r="AJ24" s="220">
        <v>23</v>
      </c>
      <c r="AK24" s="220">
        <v>2333</v>
      </c>
      <c r="AL24" s="221">
        <v>3520</v>
      </c>
      <c r="AM24" s="254">
        <f>SUM(O24:AG24)</f>
        <v>18033</v>
      </c>
      <c r="AN24" s="131"/>
    </row>
    <row r="25" spans="3:40">
      <c r="N25" s="218" t="str">
        <f t="shared" si="0"/>
        <v>Thursday</v>
      </c>
      <c r="O25" s="219">
        <v>54</v>
      </c>
      <c r="P25" s="220">
        <v>30</v>
      </c>
      <c r="Q25" s="220">
        <v>33</v>
      </c>
      <c r="R25" s="220">
        <v>3520</v>
      </c>
      <c r="S25" s="220">
        <v>2000</v>
      </c>
      <c r="T25" s="221">
        <v>2000</v>
      </c>
      <c r="U25" s="219">
        <v>54</v>
      </c>
      <c r="V25" s="220">
        <v>30</v>
      </c>
      <c r="W25" s="220">
        <v>33</v>
      </c>
      <c r="X25" s="220">
        <v>3520</v>
      </c>
      <c r="Y25" s="220">
        <v>2000</v>
      </c>
      <c r="Z25" s="221">
        <v>2000</v>
      </c>
      <c r="AA25" s="219">
        <v>54</v>
      </c>
      <c r="AB25" s="220">
        <v>30</v>
      </c>
      <c r="AC25" s="220">
        <v>33</v>
      </c>
      <c r="AD25" s="220">
        <v>3520</v>
      </c>
      <c r="AE25" s="220">
        <v>2000</v>
      </c>
      <c r="AF25" s="220">
        <v>2000</v>
      </c>
      <c r="AG25" s="219">
        <v>54</v>
      </c>
      <c r="AH25" s="220">
        <v>30</v>
      </c>
      <c r="AI25" s="220">
        <v>33</v>
      </c>
      <c r="AJ25" s="220">
        <v>3520</v>
      </c>
      <c r="AK25" s="220">
        <v>2000</v>
      </c>
      <c r="AL25" s="221">
        <v>2000</v>
      </c>
      <c r="AM25" s="254">
        <f>SUM(O25:AG25)</f>
        <v>22965</v>
      </c>
      <c r="AN25" s="131"/>
    </row>
    <row r="26" spans="3:40">
      <c r="N26" s="218" t="str">
        <f t="shared" si="0"/>
        <v>Friday</v>
      </c>
      <c r="O26" s="219">
        <v>54</v>
      </c>
      <c r="P26" s="220">
        <v>30</v>
      </c>
      <c r="Q26" s="220">
        <v>3520</v>
      </c>
      <c r="R26" s="220">
        <v>3640</v>
      </c>
      <c r="S26" s="220">
        <v>2333</v>
      </c>
      <c r="T26" s="221">
        <v>44</v>
      </c>
      <c r="U26" s="219">
        <v>54</v>
      </c>
      <c r="V26" s="220">
        <v>30</v>
      </c>
      <c r="W26" s="220">
        <v>3520</v>
      </c>
      <c r="X26" s="220">
        <v>3640</v>
      </c>
      <c r="Y26" s="220">
        <v>2333</v>
      </c>
      <c r="Z26" s="221">
        <v>44</v>
      </c>
      <c r="AA26" s="219">
        <v>54</v>
      </c>
      <c r="AB26" s="220">
        <v>30</v>
      </c>
      <c r="AC26" s="220">
        <v>3520</v>
      </c>
      <c r="AD26" s="220">
        <v>3640</v>
      </c>
      <c r="AE26" s="220">
        <v>2333</v>
      </c>
      <c r="AF26" s="220">
        <v>44</v>
      </c>
      <c r="AG26" s="219">
        <v>54</v>
      </c>
      <c r="AH26" s="220">
        <v>30</v>
      </c>
      <c r="AI26" s="220">
        <v>3520</v>
      </c>
      <c r="AJ26" s="220">
        <v>3640</v>
      </c>
      <c r="AK26" s="220">
        <v>2333</v>
      </c>
      <c r="AL26" s="221">
        <v>44</v>
      </c>
      <c r="AM26" s="254">
        <f>SUM(O26:AG26)</f>
        <v>28917</v>
      </c>
      <c r="AN26" s="131"/>
    </row>
    <row r="27" spans="3:40">
      <c r="N27" s="218" t="str">
        <f t="shared" si="0"/>
        <v>Saturday</v>
      </c>
      <c r="O27" s="219">
        <v>54</v>
      </c>
      <c r="P27" s="220">
        <v>3520</v>
      </c>
      <c r="Q27" s="220">
        <v>33</v>
      </c>
      <c r="R27" s="220">
        <v>2333</v>
      </c>
      <c r="S27" s="220">
        <v>55</v>
      </c>
      <c r="T27" s="221">
        <v>44</v>
      </c>
      <c r="U27" s="219">
        <v>54</v>
      </c>
      <c r="V27" s="220">
        <v>3520</v>
      </c>
      <c r="W27" s="220">
        <v>33</v>
      </c>
      <c r="X27" s="220">
        <v>2333</v>
      </c>
      <c r="Y27" s="220">
        <v>55</v>
      </c>
      <c r="Z27" s="221">
        <v>44</v>
      </c>
      <c r="AA27" s="219">
        <v>54</v>
      </c>
      <c r="AB27" s="220">
        <v>3520</v>
      </c>
      <c r="AC27" s="220">
        <v>33</v>
      </c>
      <c r="AD27" s="220">
        <v>2333</v>
      </c>
      <c r="AE27" s="220">
        <v>55</v>
      </c>
      <c r="AF27" s="220">
        <v>44</v>
      </c>
      <c r="AG27" s="219">
        <v>54</v>
      </c>
      <c r="AH27" s="220">
        <v>3520</v>
      </c>
      <c r="AI27" s="220">
        <v>33</v>
      </c>
      <c r="AJ27" s="220">
        <v>2333</v>
      </c>
      <c r="AK27" s="220">
        <v>55</v>
      </c>
      <c r="AL27" s="221">
        <v>44</v>
      </c>
      <c r="AM27" s="254">
        <f>SUM(O27:AG27)</f>
        <v>18171</v>
      </c>
    </row>
    <row r="28" spans="3:40">
      <c r="N28" s="218" t="str">
        <f t="shared" si="0"/>
        <v>Sunday</v>
      </c>
      <c r="O28" s="222">
        <v>54</v>
      </c>
      <c r="P28" s="223">
        <v>30</v>
      </c>
      <c r="Q28" s="223">
        <v>3520</v>
      </c>
      <c r="R28" s="223">
        <v>23</v>
      </c>
      <c r="S28" s="223">
        <v>2000</v>
      </c>
      <c r="T28" s="224">
        <v>44</v>
      </c>
      <c r="U28" s="222">
        <v>54</v>
      </c>
      <c r="V28" s="223">
        <v>30</v>
      </c>
      <c r="W28" s="223">
        <v>3520</v>
      </c>
      <c r="X28" s="223">
        <v>23</v>
      </c>
      <c r="Y28" s="223">
        <v>2000</v>
      </c>
      <c r="Z28" s="224">
        <v>44</v>
      </c>
      <c r="AA28" s="222">
        <v>54</v>
      </c>
      <c r="AB28" s="223">
        <v>30</v>
      </c>
      <c r="AC28" s="223">
        <v>3520</v>
      </c>
      <c r="AD28" s="223">
        <v>23</v>
      </c>
      <c r="AE28" s="223">
        <v>2000</v>
      </c>
      <c r="AF28" s="223">
        <v>44</v>
      </c>
      <c r="AG28" s="222">
        <v>54</v>
      </c>
      <c r="AH28" s="223">
        <v>30</v>
      </c>
      <c r="AI28" s="223">
        <v>3520</v>
      </c>
      <c r="AJ28" s="223">
        <v>23</v>
      </c>
      <c r="AK28" s="223">
        <v>2000</v>
      </c>
      <c r="AL28" s="224">
        <v>44</v>
      </c>
      <c r="AM28" s="254">
        <f>SUM(O28:AG28)</f>
        <v>17067</v>
      </c>
    </row>
    <row r="29" spans="3:40">
      <c r="O29" s="230">
        <f>SUM(O22:O28)</f>
        <v>3964</v>
      </c>
      <c r="P29" s="231">
        <f>SUM(P22:P28)</f>
        <v>10923</v>
      </c>
      <c r="Q29" s="231">
        <f t="shared" ref="Q29:AL29" si="1">SUM(Q22:Q28)</f>
        <v>7205</v>
      </c>
      <c r="R29" s="231">
        <f t="shared" si="1"/>
        <v>9585</v>
      </c>
      <c r="S29" s="231">
        <f t="shared" si="1"/>
        <v>10009</v>
      </c>
      <c r="T29" s="232">
        <f t="shared" si="1"/>
        <v>5740</v>
      </c>
      <c r="U29" s="230">
        <f t="shared" si="1"/>
        <v>3964</v>
      </c>
      <c r="V29" s="231">
        <f t="shared" si="1"/>
        <v>10923</v>
      </c>
      <c r="W29" s="231">
        <f t="shared" si="1"/>
        <v>7205</v>
      </c>
      <c r="X29" s="231">
        <f t="shared" si="1"/>
        <v>9585</v>
      </c>
      <c r="Y29" s="231">
        <f t="shared" si="1"/>
        <v>10009</v>
      </c>
      <c r="Z29" s="232">
        <f t="shared" si="1"/>
        <v>5740</v>
      </c>
      <c r="AA29" s="230">
        <f t="shared" si="1"/>
        <v>3964</v>
      </c>
      <c r="AB29" s="231">
        <f t="shared" si="1"/>
        <v>10923</v>
      </c>
      <c r="AC29" s="231">
        <f t="shared" si="1"/>
        <v>7205</v>
      </c>
      <c r="AD29" s="231">
        <f t="shared" si="1"/>
        <v>9585</v>
      </c>
      <c r="AE29" s="231">
        <f t="shared" si="1"/>
        <v>10009</v>
      </c>
      <c r="AF29" s="231">
        <f t="shared" si="1"/>
        <v>5740</v>
      </c>
      <c r="AG29" s="230">
        <f t="shared" si="1"/>
        <v>3964</v>
      </c>
      <c r="AH29" s="231">
        <f t="shared" si="1"/>
        <v>10923</v>
      </c>
      <c r="AI29" s="231">
        <f t="shared" si="1"/>
        <v>7205</v>
      </c>
      <c r="AJ29" s="231">
        <f t="shared" si="1"/>
        <v>9585</v>
      </c>
      <c r="AK29" s="231">
        <f t="shared" si="1"/>
        <v>10009</v>
      </c>
      <c r="AL29" s="232">
        <f t="shared" si="1"/>
        <v>5740</v>
      </c>
      <c r="AM29" s="254"/>
    </row>
    <row r="32" spans="3:40">
      <c r="N32" s="162" t="s">
        <v>676</v>
      </c>
      <c r="P32" s="162" t="s">
        <v>361</v>
      </c>
      <c r="T32" s="161" t="s">
        <v>375</v>
      </c>
      <c r="AD32" s="93" t="s">
        <v>483</v>
      </c>
    </row>
    <row r="33" spans="14:20">
      <c r="P33" s="162" t="s">
        <v>362</v>
      </c>
      <c r="T33" s="161" t="s">
        <v>391</v>
      </c>
    </row>
    <row r="34" spans="14:20">
      <c r="P34" s="162" t="s">
        <v>363</v>
      </c>
      <c r="T34" s="161" t="s">
        <v>392</v>
      </c>
    </row>
    <row r="35" spans="14:20">
      <c r="P35" s="162" t="s">
        <v>364</v>
      </c>
      <c r="T35" s="161" t="s">
        <v>376</v>
      </c>
    </row>
    <row r="36" spans="14:20">
      <c r="T36" s="161" t="s">
        <v>379</v>
      </c>
    </row>
    <row r="37" spans="14:20">
      <c r="N37" s="162" t="s">
        <v>689</v>
      </c>
      <c r="P37" s="162" t="s">
        <v>365</v>
      </c>
      <c r="T37" s="164" t="s">
        <v>382</v>
      </c>
    </row>
    <row r="38" spans="14:20">
      <c r="P38" s="162" t="s">
        <v>367</v>
      </c>
      <c r="T38" s="164" t="s">
        <v>383</v>
      </c>
    </row>
    <row r="39" spans="14:20">
      <c r="P39" s="162" t="s">
        <v>368</v>
      </c>
      <c r="T39" s="164" t="s">
        <v>384</v>
      </c>
    </row>
    <row r="40" spans="14:20">
      <c r="P40" s="162" t="s">
        <v>369</v>
      </c>
      <c r="T40" s="161" t="s">
        <v>360</v>
      </c>
    </row>
    <row r="41" spans="14:20">
      <c r="P41" s="162" t="s">
        <v>370</v>
      </c>
      <c r="T41" s="161" t="s">
        <v>380</v>
      </c>
    </row>
    <row r="42" spans="14:20">
      <c r="P42" s="162" t="s">
        <v>371</v>
      </c>
      <c r="T42" s="164" t="s">
        <v>385</v>
      </c>
    </row>
    <row r="43" spans="14:20">
      <c r="P43" s="162" t="s">
        <v>366</v>
      </c>
      <c r="T43" s="164" t="s">
        <v>386</v>
      </c>
    </row>
    <row r="44" spans="14:20">
      <c r="T44" s="164" t="s">
        <v>387</v>
      </c>
    </row>
    <row r="45" spans="14:20">
      <c r="N45" s="162" t="s">
        <v>119</v>
      </c>
      <c r="P45" s="162" t="s">
        <v>302</v>
      </c>
      <c r="T45" s="161" t="s">
        <v>360</v>
      </c>
    </row>
    <row r="46" spans="14:20">
      <c r="N46" s="162"/>
      <c r="P46" s="162" t="s">
        <v>676</v>
      </c>
      <c r="T46" s="161" t="s">
        <v>381</v>
      </c>
    </row>
    <row r="47" spans="14:20">
      <c r="P47" s="162" t="s">
        <v>120</v>
      </c>
      <c r="T47" s="164" t="s">
        <v>388</v>
      </c>
    </row>
    <row r="48" spans="14:20">
      <c r="P48" s="162" t="s">
        <v>301</v>
      </c>
      <c r="T48" s="164" t="s">
        <v>389</v>
      </c>
    </row>
    <row r="49" spans="14:20">
      <c r="P49" s="162" t="s">
        <v>300</v>
      </c>
      <c r="T49" s="164" t="s">
        <v>390</v>
      </c>
    </row>
    <row r="50" spans="14:20">
      <c r="P50" s="162" t="s">
        <v>299</v>
      </c>
      <c r="T50" s="161" t="s">
        <v>360</v>
      </c>
    </row>
    <row r="51" spans="14:20">
      <c r="P51" s="162" t="s">
        <v>298</v>
      </c>
      <c r="T51" s="161"/>
    </row>
    <row r="52" spans="14:20">
      <c r="P52" s="162" t="s">
        <v>297</v>
      </c>
      <c r="T52" s="161"/>
    </row>
    <row r="53" spans="14:20">
      <c r="T53" s="93" t="s">
        <v>378</v>
      </c>
    </row>
    <row r="54" spans="14:20">
      <c r="N54" s="93" t="s">
        <v>543</v>
      </c>
      <c r="P54" s="108" t="s">
        <v>531</v>
      </c>
      <c r="T54" s="161" t="s">
        <v>178</v>
      </c>
    </row>
    <row r="55" spans="14:20">
      <c r="P55" s="108" t="s">
        <v>532</v>
      </c>
      <c r="T55" s="163" t="s">
        <v>372</v>
      </c>
    </row>
    <row r="56" spans="14:20">
      <c r="P56" s="108" t="s">
        <v>533</v>
      </c>
      <c r="T56" s="163" t="s">
        <v>373</v>
      </c>
    </row>
    <row r="57" spans="14:20">
      <c r="P57" s="108" t="s">
        <v>535</v>
      </c>
      <c r="T57" s="163" t="s">
        <v>374</v>
      </c>
    </row>
    <row r="58" spans="14:20">
      <c r="P58" s="108" t="s">
        <v>536</v>
      </c>
      <c r="T58" s="161" t="s">
        <v>182</v>
      </c>
    </row>
    <row r="60" spans="14:20">
      <c r="T60" s="161" t="s">
        <v>377</v>
      </c>
    </row>
    <row r="61" spans="14:20">
      <c r="N61" s="162" t="s">
        <v>670</v>
      </c>
      <c r="P61" s="162" t="s">
        <v>671</v>
      </c>
      <c r="Q61" s="162"/>
    </row>
    <row r="62" spans="14:20">
      <c r="N62" s="162"/>
      <c r="P62" s="162" t="s">
        <v>672</v>
      </c>
      <c r="Q62" s="162"/>
    </row>
    <row r="63" spans="14:20">
      <c r="N63" s="162"/>
      <c r="P63" s="162" t="s">
        <v>673</v>
      </c>
      <c r="Q63" s="162"/>
    </row>
    <row r="64" spans="14:20">
      <c r="N64" s="162"/>
      <c r="P64" s="162" t="s">
        <v>674</v>
      </c>
      <c r="Q64" s="162"/>
    </row>
    <row r="65" spans="14:43">
      <c r="N65" s="162"/>
      <c r="P65" s="162" t="s">
        <v>675</v>
      </c>
      <c r="Q65" s="162"/>
    </row>
    <row r="66" spans="14:43">
      <c r="N66" s="162"/>
    </row>
    <row r="67" spans="14:43">
      <c r="AO67" s="228"/>
      <c r="AP67" s="228"/>
      <c r="AQ67" s="229"/>
    </row>
    <row r="68" spans="14:43">
      <c r="AO68" s="266"/>
      <c r="AP68" s="266"/>
      <c r="AQ68" s="266"/>
    </row>
    <row r="75" spans="14:43">
      <c r="N75" s="218"/>
    </row>
    <row r="76" spans="14:43">
      <c r="N76" s="218"/>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232"/>
  <sheetViews>
    <sheetView topLeftCell="A20" zoomScale="70" zoomScaleNormal="70" workbookViewId="0">
      <selection activeCell="I148" sqref="I130:I148"/>
    </sheetView>
  </sheetViews>
  <sheetFormatPr defaultRowHeight="14.5" outlineLevelRow="1"/>
  <cols>
    <col min="1" max="1" width="3.90625" style="93" customWidth="1"/>
    <col min="2" max="2" width="15" style="93" customWidth="1"/>
    <col min="3" max="3" width="2.81640625" style="109" customWidth="1"/>
    <col min="4" max="4" width="34.81640625" style="93" customWidth="1"/>
    <col min="5" max="5" width="3.90625" style="93" customWidth="1"/>
    <col min="6" max="6" width="13.453125" style="93" customWidth="1"/>
    <col min="7" max="14" width="11.81640625" style="93" customWidth="1"/>
    <col min="15" max="18" width="6.26953125" style="93" customWidth="1"/>
    <col min="19" max="16384" width="8.7265625" style="93"/>
  </cols>
  <sheetData>
    <row r="1" spans="1:18" ht="14" customHeight="1" thickBot="1">
      <c r="B1" s="108"/>
      <c r="C1" s="118"/>
      <c r="E1" s="108"/>
      <c r="F1" s="108"/>
      <c r="O1" s="131"/>
      <c r="P1" s="131"/>
      <c r="Q1" s="131"/>
      <c r="R1" s="131"/>
    </row>
    <row r="2" spans="1:18">
      <c r="A2" s="108"/>
      <c r="B2" s="122" t="s">
        <v>690</v>
      </c>
      <c r="C2" s="123"/>
      <c r="D2" s="124" t="s">
        <v>691</v>
      </c>
      <c r="E2" s="108"/>
      <c r="F2" s="108"/>
    </row>
    <row r="3" spans="1:18" ht="102.5" customHeight="1" outlineLevel="1">
      <c r="A3" s="226"/>
      <c r="B3" s="125"/>
      <c r="C3" s="127" t="s">
        <v>693</v>
      </c>
      <c r="D3" s="213" t="s">
        <v>682</v>
      </c>
      <c r="E3" s="108"/>
      <c r="F3" s="108"/>
    </row>
    <row r="4" spans="1:18" outlineLevel="1">
      <c r="A4" s="225"/>
      <c r="B4" s="125"/>
      <c r="C4" s="126"/>
      <c r="D4" s="267" t="s">
        <v>692</v>
      </c>
      <c r="E4" s="108"/>
      <c r="F4" s="108"/>
    </row>
    <row r="5" spans="1:18" ht="15" outlineLevel="1" thickBot="1">
      <c r="A5" s="108"/>
      <c r="B5" s="128" t="s">
        <v>544</v>
      </c>
      <c r="C5" s="129"/>
      <c r="D5" s="214"/>
      <c r="E5" s="108"/>
      <c r="F5" s="108"/>
    </row>
    <row r="6" spans="1:18" outlineLevel="1">
      <c r="A6" s="108"/>
      <c r="B6" s="108"/>
      <c r="C6" s="118"/>
      <c r="D6" s="108"/>
      <c r="E6" s="108"/>
      <c r="F6" s="108"/>
    </row>
    <row r="7" spans="1:18" outlineLevel="1">
      <c r="A7" s="108"/>
      <c r="B7" s="108"/>
      <c r="C7" s="118"/>
      <c r="D7" s="108"/>
      <c r="E7" s="108"/>
      <c r="F7" s="108"/>
    </row>
    <row r="8" spans="1:18" outlineLevel="1">
      <c r="A8" s="108"/>
      <c r="B8" s="108"/>
      <c r="C8" s="118"/>
      <c r="D8" s="108"/>
      <c r="E8" s="108"/>
      <c r="F8" s="108"/>
    </row>
    <row r="9" spans="1:18" outlineLevel="1">
      <c r="A9" s="108"/>
      <c r="B9" s="108"/>
      <c r="C9" s="118"/>
      <c r="D9" s="108"/>
      <c r="E9" s="108"/>
      <c r="F9" s="108"/>
    </row>
    <row r="10" spans="1:18" outlineLevel="1">
      <c r="A10" s="108"/>
      <c r="B10" s="108"/>
      <c r="C10" s="118"/>
      <c r="D10" s="108"/>
      <c r="E10" s="108"/>
      <c r="F10" s="108"/>
    </row>
    <row r="11" spans="1:18" outlineLevel="1">
      <c r="A11" s="108"/>
      <c r="B11" s="108"/>
      <c r="C11" s="118"/>
      <c r="D11" s="108"/>
      <c r="E11" s="108"/>
    </row>
    <row r="12" spans="1:18" outlineLevel="1">
      <c r="A12" s="108"/>
      <c r="B12" s="108"/>
      <c r="C12" s="118"/>
      <c r="D12" s="108"/>
      <c r="E12" s="108"/>
    </row>
    <row r="13" spans="1:18" outlineLevel="1">
      <c r="A13" s="108"/>
      <c r="B13" s="108"/>
      <c r="C13" s="118"/>
      <c r="D13" s="108"/>
      <c r="E13" s="108"/>
      <c r="F13" s="108"/>
      <c r="G13" s="108"/>
      <c r="H13" s="108"/>
      <c r="I13" s="108"/>
      <c r="J13" s="108"/>
      <c r="K13" s="108"/>
      <c r="L13" s="108"/>
      <c r="M13" s="108"/>
      <c r="N13" s="108"/>
    </row>
    <row r="14" spans="1:18" outlineLevel="1">
      <c r="A14" s="108"/>
      <c r="B14" s="108"/>
      <c r="C14" s="118"/>
      <c r="D14" s="108"/>
      <c r="E14" s="108"/>
      <c r="F14" s="108"/>
      <c r="G14" s="108"/>
      <c r="H14" s="108"/>
      <c r="I14" s="108"/>
      <c r="J14" s="108"/>
      <c r="K14" s="108"/>
      <c r="L14" s="108"/>
      <c r="M14" s="108"/>
      <c r="N14" s="108"/>
    </row>
    <row r="15" spans="1:18" outlineLevel="1">
      <c r="A15" s="108"/>
      <c r="B15" s="108"/>
      <c r="C15" s="118"/>
      <c r="D15" s="108"/>
      <c r="E15" s="108"/>
      <c r="F15" s="108"/>
      <c r="G15" s="108"/>
      <c r="H15" s="108"/>
      <c r="I15" s="108"/>
      <c r="J15" s="108"/>
      <c r="K15" s="108"/>
      <c r="L15" s="108"/>
      <c r="M15" s="108"/>
      <c r="N15" s="108"/>
    </row>
    <row r="16" spans="1:18" outlineLevel="1">
      <c r="A16" s="108"/>
      <c r="B16" s="108"/>
      <c r="C16" s="118"/>
      <c r="D16" s="108"/>
      <c r="E16" s="108"/>
      <c r="F16" s="108"/>
      <c r="G16" s="108"/>
      <c r="H16" s="108"/>
      <c r="I16" s="108"/>
      <c r="J16" s="108"/>
      <c r="K16" s="108"/>
      <c r="L16" s="108"/>
      <c r="M16" s="108"/>
      <c r="N16" s="108"/>
    </row>
    <row r="17" spans="1:14" outlineLevel="1">
      <c r="A17" s="108"/>
      <c r="B17" s="108"/>
      <c r="C17" s="118"/>
      <c r="D17" s="108"/>
      <c r="E17" s="108"/>
      <c r="F17" s="108"/>
      <c r="G17" s="108"/>
      <c r="H17" s="108"/>
      <c r="I17" s="108"/>
      <c r="J17" s="108"/>
      <c r="K17" s="108"/>
      <c r="L17" s="108"/>
      <c r="M17" s="108"/>
      <c r="N17" s="108"/>
    </row>
    <row r="18" spans="1:14" outlineLevel="1">
      <c r="A18" s="108"/>
      <c r="B18" s="108"/>
      <c r="C18" s="118"/>
      <c r="D18" s="108"/>
      <c r="E18" s="108"/>
      <c r="F18" s="108"/>
      <c r="G18" s="108"/>
      <c r="H18" s="108"/>
      <c r="I18" s="108"/>
      <c r="J18" s="108"/>
      <c r="K18" s="108"/>
      <c r="L18" s="108"/>
      <c r="M18" s="108"/>
      <c r="N18" s="108"/>
    </row>
    <row r="19" spans="1:14" outlineLevel="1">
      <c r="A19" s="108"/>
      <c r="B19" s="108"/>
      <c r="C19" s="118"/>
      <c r="D19" s="108"/>
      <c r="E19" s="108"/>
      <c r="F19" s="108"/>
      <c r="G19" s="108"/>
      <c r="H19" s="108"/>
      <c r="I19" s="108"/>
      <c r="J19" s="108"/>
      <c r="K19" s="108"/>
      <c r="L19" s="108"/>
      <c r="M19" s="108"/>
      <c r="N19" s="108"/>
    </row>
    <row r="20" spans="1:14" ht="15" thickBot="1">
      <c r="B20" s="108"/>
      <c r="C20" s="118"/>
      <c r="D20" s="108"/>
      <c r="E20" s="108"/>
      <c r="F20" s="108"/>
      <c r="G20" s="108"/>
      <c r="H20" s="108"/>
      <c r="I20" s="108"/>
      <c r="J20" s="108"/>
      <c r="K20" s="108"/>
      <c r="L20" s="108"/>
      <c r="M20" s="108"/>
      <c r="N20" s="108"/>
    </row>
    <row r="21" spans="1:14" collapsed="1">
      <c r="A21" s="108"/>
      <c r="B21" s="121" t="s">
        <v>302</v>
      </c>
      <c r="C21" s="112"/>
      <c r="D21" s="113" t="s">
        <v>694</v>
      </c>
      <c r="E21" s="108"/>
      <c r="F21" s="108"/>
      <c r="G21" s="108"/>
      <c r="H21" s="108"/>
      <c r="I21" s="108"/>
      <c r="J21" s="108"/>
      <c r="K21" s="108"/>
      <c r="L21" s="108"/>
      <c r="M21" s="108"/>
      <c r="N21" s="108"/>
    </row>
    <row r="22" spans="1:14" ht="102.5" hidden="1" customHeight="1" outlineLevel="1">
      <c r="A22" s="226"/>
      <c r="B22" s="114"/>
      <c r="C22" s="111" t="s">
        <v>310</v>
      </c>
      <c r="D22" s="212" t="s">
        <v>687</v>
      </c>
      <c r="E22" s="108"/>
      <c r="F22" s="108"/>
      <c r="G22" s="108"/>
      <c r="H22" s="108"/>
      <c r="I22" s="108"/>
      <c r="J22" s="108"/>
      <c r="K22" s="108"/>
      <c r="L22" s="108"/>
      <c r="M22" s="108"/>
      <c r="N22" s="108"/>
    </row>
    <row r="23" spans="1:14" hidden="1" outlineLevel="1">
      <c r="A23" s="225"/>
      <c r="B23" s="114"/>
      <c r="C23" s="108"/>
      <c r="D23" s="268" t="s">
        <v>309</v>
      </c>
      <c r="E23" s="108"/>
      <c r="F23" s="108"/>
      <c r="G23" s="108"/>
      <c r="H23" s="108"/>
      <c r="I23" s="108"/>
      <c r="J23" s="108"/>
      <c r="K23" s="108"/>
      <c r="L23" s="108"/>
      <c r="M23" s="108"/>
      <c r="N23" s="108"/>
    </row>
    <row r="24" spans="1:14" ht="15" hidden="1" outlineLevel="1" thickBot="1">
      <c r="A24" s="108"/>
      <c r="B24" s="115" t="s">
        <v>540</v>
      </c>
      <c r="C24" s="116"/>
      <c r="D24" s="117"/>
      <c r="E24" s="108"/>
      <c r="F24" s="108"/>
      <c r="G24" s="108"/>
      <c r="H24" s="108"/>
      <c r="I24" s="108"/>
      <c r="J24" s="108"/>
      <c r="K24" s="108"/>
      <c r="L24" s="108"/>
      <c r="M24" s="108"/>
      <c r="N24" s="108"/>
    </row>
    <row r="25" spans="1:14" hidden="1" outlineLevel="1">
      <c r="A25" s="108"/>
      <c r="B25" s="108"/>
      <c r="C25" s="118"/>
      <c r="D25" s="108"/>
      <c r="E25" s="108"/>
      <c r="F25" s="108"/>
      <c r="G25" s="108"/>
      <c r="H25" s="108"/>
      <c r="I25" s="108"/>
      <c r="J25" s="108"/>
      <c r="K25" s="108"/>
      <c r="L25" s="108"/>
      <c r="M25" s="108"/>
      <c r="N25" s="108"/>
    </row>
    <row r="26" spans="1:14" hidden="1" outlineLevel="1">
      <c r="A26" s="108"/>
      <c r="B26" s="108"/>
      <c r="C26" s="118"/>
      <c r="D26" s="108"/>
      <c r="E26" s="108"/>
      <c r="F26" s="108"/>
      <c r="G26" s="108"/>
      <c r="H26" s="108"/>
      <c r="I26" s="108"/>
      <c r="J26" s="108"/>
      <c r="K26" s="108"/>
      <c r="L26" s="108"/>
      <c r="M26" s="108"/>
      <c r="N26" s="108"/>
    </row>
    <row r="27" spans="1:14" hidden="1" outlineLevel="1">
      <c r="A27" s="108"/>
      <c r="B27" s="108"/>
      <c r="C27" s="118"/>
      <c r="D27" s="108"/>
      <c r="E27" s="108"/>
      <c r="F27" s="108"/>
      <c r="G27" s="108"/>
      <c r="H27" s="108"/>
      <c r="I27" s="108"/>
      <c r="J27" s="108"/>
      <c r="K27" s="108"/>
      <c r="L27" s="108"/>
      <c r="M27" s="108"/>
      <c r="N27" s="108"/>
    </row>
    <row r="28" spans="1:14" hidden="1" outlineLevel="1">
      <c r="A28" s="108"/>
      <c r="B28" s="108"/>
      <c r="C28" s="118"/>
      <c r="D28" s="108"/>
      <c r="E28" s="108"/>
      <c r="F28" s="108"/>
      <c r="G28" s="108"/>
      <c r="H28" s="108"/>
      <c r="I28" s="108"/>
      <c r="J28" s="108"/>
      <c r="K28" s="108"/>
      <c r="L28" s="108"/>
      <c r="M28" s="108"/>
      <c r="N28" s="108"/>
    </row>
    <row r="29" spans="1:14" hidden="1" outlineLevel="1">
      <c r="A29" s="108"/>
      <c r="B29" s="108"/>
      <c r="C29" s="118"/>
      <c r="D29" s="108"/>
      <c r="E29" s="108"/>
      <c r="F29" s="108"/>
      <c r="G29" s="108"/>
      <c r="H29" s="108"/>
      <c r="I29" s="108"/>
      <c r="J29" s="108"/>
      <c r="K29" s="108"/>
      <c r="L29" s="108"/>
      <c r="M29" s="108"/>
      <c r="N29" s="108"/>
    </row>
    <row r="30" spans="1:14" hidden="1" outlineLevel="1">
      <c r="A30" s="108"/>
      <c r="B30" s="108"/>
      <c r="C30" s="118"/>
      <c r="D30" s="108"/>
      <c r="E30" s="108"/>
      <c r="F30" s="108"/>
      <c r="G30" s="108"/>
      <c r="H30" s="108"/>
      <c r="I30" s="108"/>
      <c r="J30" s="108"/>
      <c r="K30" s="108"/>
      <c r="L30" s="108"/>
      <c r="M30" s="108"/>
      <c r="N30" s="108"/>
    </row>
    <row r="31" spans="1:14" hidden="1" outlineLevel="1">
      <c r="A31" s="108"/>
      <c r="B31" s="108"/>
      <c r="C31" s="118"/>
      <c r="D31" s="108"/>
      <c r="E31" s="108"/>
      <c r="F31" s="108"/>
      <c r="G31" s="108"/>
      <c r="H31" s="108"/>
      <c r="I31" s="108"/>
      <c r="J31" s="108"/>
      <c r="K31" s="108"/>
      <c r="L31" s="108"/>
      <c r="M31" s="108"/>
      <c r="N31" s="108"/>
    </row>
    <row r="32" spans="1:14" hidden="1" outlineLevel="1">
      <c r="A32" s="108"/>
      <c r="B32" s="108"/>
      <c r="C32" s="118"/>
      <c r="D32" s="108"/>
      <c r="E32" s="108"/>
      <c r="F32" s="108"/>
      <c r="G32" s="108"/>
      <c r="H32" s="108"/>
      <c r="I32" s="108"/>
      <c r="J32" s="108"/>
      <c r="K32" s="108"/>
      <c r="L32" s="108"/>
      <c r="M32" s="108"/>
      <c r="N32" s="108"/>
    </row>
    <row r="33" spans="1:14" hidden="1" outlineLevel="1">
      <c r="A33" s="108"/>
      <c r="B33" s="108"/>
      <c r="C33" s="118"/>
      <c r="D33" s="108"/>
      <c r="E33" s="108"/>
      <c r="F33" s="108"/>
      <c r="G33" s="108"/>
      <c r="H33" s="108"/>
      <c r="I33" s="108"/>
      <c r="J33" s="108"/>
      <c r="K33" s="108"/>
      <c r="L33" s="108"/>
      <c r="M33" s="108"/>
      <c r="N33" s="108"/>
    </row>
    <row r="34" spans="1:14" hidden="1" outlineLevel="1">
      <c r="A34" s="108"/>
      <c r="B34" s="108"/>
      <c r="C34" s="118"/>
      <c r="D34" s="108"/>
      <c r="E34" s="108"/>
    </row>
    <row r="35" spans="1:14" hidden="1" outlineLevel="1">
      <c r="A35" s="108"/>
      <c r="B35" s="108"/>
      <c r="C35" s="118"/>
      <c r="D35" s="108"/>
      <c r="E35" s="108"/>
    </row>
    <row r="36" spans="1:14" hidden="1" outlineLevel="1">
      <c r="A36" s="108"/>
      <c r="B36" s="108"/>
      <c r="C36" s="118"/>
      <c r="D36" s="108"/>
      <c r="E36" s="108"/>
    </row>
    <row r="37" spans="1:14" hidden="1" outlineLevel="1">
      <c r="A37" s="108"/>
      <c r="B37" s="108"/>
      <c r="C37" s="118"/>
      <c r="D37" s="108"/>
      <c r="E37" s="108"/>
    </row>
    <row r="38" spans="1:14" hidden="1" outlineLevel="1">
      <c r="A38" s="108"/>
      <c r="B38" s="108"/>
      <c r="C38" s="118"/>
      <c r="D38" s="108"/>
      <c r="E38" s="108"/>
    </row>
    <row r="39" spans="1:14" ht="15" thickBot="1">
      <c r="B39" s="108"/>
      <c r="C39" s="118"/>
      <c r="D39" s="108"/>
    </row>
    <row r="40" spans="1:14" collapsed="1">
      <c r="A40" s="108"/>
      <c r="B40" s="121" t="s">
        <v>676</v>
      </c>
      <c r="C40" s="112"/>
      <c r="D40" s="113" t="s">
        <v>695</v>
      </c>
      <c r="E40" s="108"/>
    </row>
    <row r="41" spans="1:14" ht="102.5" hidden="1" customHeight="1" outlineLevel="1">
      <c r="A41" s="226"/>
      <c r="B41" s="114"/>
      <c r="C41" s="111" t="s">
        <v>702</v>
      </c>
      <c r="D41" s="212" t="s">
        <v>683</v>
      </c>
      <c r="E41" s="226"/>
    </row>
    <row r="42" spans="1:14" hidden="1" outlineLevel="1">
      <c r="A42" s="225"/>
      <c r="B42" s="114"/>
      <c r="C42" s="108"/>
      <c r="D42" s="268" t="s">
        <v>308</v>
      </c>
    </row>
    <row r="43" spans="1:14" ht="15" hidden="1" outlineLevel="1" thickBot="1">
      <c r="A43" s="108"/>
      <c r="B43" s="115" t="s">
        <v>534</v>
      </c>
      <c r="C43" s="119"/>
      <c r="D43" s="117"/>
      <c r="E43" s="108"/>
    </row>
    <row r="44" spans="1:14" hidden="1" outlineLevel="1">
      <c r="A44" s="108"/>
      <c r="B44" s="108"/>
      <c r="C44" s="118"/>
      <c r="D44" s="108"/>
      <c r="E44" s="108"/>
      <c r="F44" s="108"/>
      <c r="G44" s="108"/>
      <c r="H44" s="108"/>
      <c r="I44" s="108"/>
      <c r="J44" s="108"/>
      <c r="K44" s="108"/>
      <c r="L44" s="108"/>
      <c r="M44" s="108"/>
      <c r="N44" s="108"/>
    </row>
    <row r="45" spans="1:14" hidden="1" outlineLevel="1">
      <c r="A45" s="108"/>
      <c r="B45" s="108"/>
      <c r="C45" s="118"/>
      <c r="D45" s="108"/>
      <c r="E45" s="108"/>
      <c r="F45" s="108"/>
      <c r="G45" s="108"/>
      <c r="H45" s="108"/>
      <c r="I45" s="108"/>
      <c r="J45" s="108"/>
      <c r="K45" s="108"/>
      <c r="L45" s="108"/>
      <c r="M45" s="108"/>
      <c r="N45" s="108"/>
    </row>
    <row r="46" spans="1:14" hidden="1" outlineLevel="1">
      <c r="A46" s="108"/>
      <c r="B46" s="108"/>
      <c r="C46" s="118"/>
      <c r="D46" s="108"/>
      <c r="E46" s="108"/>
      <c r="F46" s="108"/>
      <c r="G46" s="108"/>
      <c r="H46" s="108"/>
      <c r="I46" s="108"/>
      <c r="J46" s="108"/>
      <c r="K46" s="108"/>
      <c r="L46" s="108"/>
      <c r="M46" s="108"/>
      <c r="N46" s="108"/>
    </row>
    <row r="47" spans="1:14" hidden="1" outlineLevel="1">
      <c r="A47" s="108"/>
      <c r="B47" s="108"/>
      <c r="C47" s="118"/>
      <c r="D47" s="108"/>
      <c r="E47" s="108"/>
      <c r="F47" s="108"/>
      <c r="G47" s="108"/>
      <c r="H47" s="108"/>
      <c r="I47" s="108"/>
      <c r="J47" s="108"/>
      <c r="K47" s="108"/>
      <c r="L47" s="108"/>
      <c r="M47" s="108"/>
      <c r="N47" s="108"/>
    </row>
    <row r="48" spans="1:14" hidden="1" outlineLevel="1">
      <c r="A48" s="108"/>
      <c r="B48" s="108"/>
      <c r="C48" s="118"/>
      <c r="D48" s="108"/>
      <c r="E48" s="108"/>
      <c r="F48" s="108"/>
      <c r="G48" s="108"/>
      <c r="H48" s="108"/>
      <c r="I48" s="108"/>
      <c r="J48" s="108"/>
      <c r="K48" s="108"/>
      <c r="L48" s="108"/>
      <c r="M48" s="108"/>
      <c r="N48" s="108"/>
    </row>
    <row r="49" spans="1:14" hidden="1" outlineLevel="1">
      <c r="A49" s="108"/>
      <c r="B49" s="108"/>
      <c r="C49" s="118"/>
      <c r="D49" s="108"/>
      <c r="E49" s="108"/>
      <c r="F49" s="108"/>
      <c r="G49" s="108"/>
      <c r="H49" s="108"/>
      <c r="I49" s="108"/>
      <c r="J49" s="108"/>
      <c r="K49" s="108"/>
      <c r="L49" s="108"/>
      <c r="M49" s="108"/>
      <c r="N49" s="108"/>
    </row>
    <row r="50" spans="1:14" hidden="1" outlineLevel="1">
      <c r="A50" s="108"/>
      <c r="B50" s="108"/>
      <c r="C50" s="118"/>
      <c r="D50" s="108"/>
      <c r="E50" s="108"/>
      <c r="F50" s="108"/>
      <c r="G50" s="108"/>
      <c r="H50" s="108"/>
      <c r="I50" s="108"/>
      <c r="J50" s="108"/>
      <c r="K50" s="108"/>
      <c r="L50" s="108"/>
      <c r="M50" s="108"/>
      <c r="N50" s="108"/>
    </row>
    <row r="51" spans="1:14" hidden="1" outlineLevel="1">
      <c r="A51" s="108"/>
      <c r="B51" s="108"/>
      <c r="C51" s="118"/>
      <c r="D51" s="108"/>
      <c r="E51" s="108"/>
      <c r="F51" s="108"/>
      <c r="G51" s="108"/>
      <c r="H51" s="108"/>
      <c r="I51" s="108"/>
      <c r="J51" s="108"/>
      <c r="K51" s="108"/>
      <c r="L51" s="108"/>
      <c r="M51" s="108"/>
      <c r="N51" s="108"/>
    </row>
    <row r="52" spans="1:14" hidden="1" outlineLevel="1">
      <c r="A52" s="108"/>
      <c r="B52" s="108"/>
      <c r="C52" s="118"/>
      <c r="D52" s="108"/>
      <c r="E52" s="108"/>
      <c r="F52" s="108"/>
      <c r="G52" s="108"/>
      <c r="H52" s="108"/>
      <c r="I52" s="108"/>
      <c r="J52" s="108"/>
      <c r="K52" s="108"/>
      <c r="L52" s="108"/>
      <c r="M52" s="108"/>
      <c r="N52" s="108"/>
    </row>
    <row r="53" spans="1:14" hidden="1" outlineLevel="1">
      <c r="A53" s="108"/>
      <c r="B53" s="108"/>
      <c r="C53" s="118"/>
      <c r="D53" s="108"/>
      <c r="E53" s="108"/>
    </row>
    <row r="54" spans="1:14" hidden="1" outlineLevel="1">
      <c r="A54" s="108"/>
      <c r="B54" s="108"/>
      <c r="C54" s="118"/>
      <c r="D54" s="108"/>
      <c r="E54" s="108"/>
    </row>
    <row r="55" spans="1:14" hidden="1" outlineLevel="1">
      <c r="A55" s="108"/>
      <c r="B55" s="108"/>
      <c r="C55" s="118"/>
      <c r="D55" s="108"/>
      <c r="E55" s="108"/>
    </row>
    <row r="56" spans="1:14" hidden="1" outlineLevel="1">
      <c r="A56" s="108"/>
      <c r="B56" s="108"/>
      <c r="C56" s="118"/>
      <c r="D56" s="108"/>
      <c r="E56" s="108"/>
    </row>
    <row r="57" spans="1:14" hidden="1" outlineLevel="1">
      <c r="A57" s="108"/>
      <c r="B57" s="108"/>
      <c r="C57" s="118"/>
      <c r="D57" s="108"/>
      <c r="E57" s="108"/>
    </row>
    <row r="58" spans="1:14" ht="15" thickBot="1">
      <c r="B58" s="108"/>
      <c r="C58" s="118"/>
      <c r="D58" s="108"/>
    </row>
    <row r="59" spans="1:14" collapsed="1">
      <c r="A59" s="108"/>
      <c r="B59" s="121" t="s">
        <v>120</v>
      </c>
      <c r="C59" s="112"/>
      <c r="D59" s="113" t="s">
        <v>698</v>
      </c>
      <c r="E59" s="108"/>
    </row>
    <row r="60" spans="1:14" ht="102.5" hidden="1" customHeight="1" outlineLevel="1">
      <c r="A60" s="226"/>
      <c r="B60" s="120"/>
      <c r="C60" s="138" t="s">
        <v>309</v>
      </c>
      <c r="D60" s="212" t="s">
        <v>686</v>
      </c>
      <c r="E60" s="226"/>
    </row>
    <row r="61" spans="1:14" hidden="1" outlineLevel="1">
      <c r="A61" s="225"/>
      <c r="B61" s="114"/>
      <c r="C61" s="108"/>
      <c r="D61" s="268" t="s">
        <v>307</v>
      </c>
    </row>
    <row r="62" spans="1:14" ht="15" hidden="1" outlineLevel="1" thickBot="1">
      <c r="A62" s="108"/>
      <c r="B62" s="115" t="s">
        <v>538</v>
      </c>
      <c r="C62" s="116"/>
      <c r="D62" s="117"/>
      <c r="E62" s="108"/>
    </row>
    <row r="63" spans="1:14" hidden="1" outlineLevel="1">
      <c r="A63" s="108"/>
      <c r="B63" s="108"/>
      <c r="C63" s="118"/>
      <c r="D63" s="108"/>
      <c r="E63" s="108"/>
      <c r="F63" s="108"/>
      <c r="G63" s="108"/>
      <c r="H63" s="108"/>
      <c r="I63" s="108"/>
      <c r="J63" s="108"/>
      <c r="K63" s="108"/>
      <c r="L63" s="108"/>
      <c r="M63" s="108"/>
      <c r="N63" s="108"/>
    </row>
    <row r="64" spans="1:14" hidden="1" outlineLevel="1">
      <c r="A64" s="108"/>
      <c r="B64" s="108"/>
      <c r="C64" s="118"/>
      <c r="D64" s="108"/>
      <c r="E64" s="108"/>
      <c r="F64" s="108"/>
      <c r="G64" s="108"/>
      <c r="H64" s="108"/>
      <c r="I64" s="108"/>
      <c r="J64" s="108"/>
      <c r="K64" s="108"/>
      <c r="L64" s="108"/>
      <c r="M64" s="108"/>
      <c r="N64" s="108"/>
    </row>
    <row r="65" spans="1:29" hidden="1" outlineLevel="1">
      <c r="A65" s="108"/>
      <c r="B65" s="108"/>
      <c r="C65" s="118"/>
      <c r="D65" s="108"/>
      <c r="E65" s="108"/>
      <c r="F65" s="108"/>
      <c r="G65" s="108"/>
      <c r="H65" s="108"/>
      <c r="I65" s="108"/>
      <c r="J65" s="108"/>
      <c r="K65" s="108"/>
      <c r="L65" s="108"/>
      <c r="M65" s="108"/>
      <c r="N65" s="108"/>
    </row>
    <row r="66" spans="1:29" hidden="1" outlineLevel="1">
      <c r="A66" s="108"/>
      <c r="B66" s="108"/>
      <c r="C66" s="118"/>
      <c r="D66" s="108"/>
      <c r="E66" s="108"/>
      <c r="F66" s="108"/>
      <c r="G66" s="108"/>
      <c r="H66" s="108"/>
      <c r="I66" s="108"/>
      <c r="J66" s="108"/>
      <c r="K66" s="108"/>
      <c r="L66" s="108"/>
      <c r="M66" s="108"/>
      <c r="N66" s="108"/>
    </row>
    <row r="67" spans="1:29" hidden="1" outlineLevel="1">
      <c r="A67" s="108"/>
      <c r="B67" s="108"/>
      <c r="C67" s="118"/>
      <c r="D67" s="108"/>
      <c r="E67" s="108"/>
      <c r="F67" s="108"/>
      <c r="G67" s="108"/>
      <c r="H67" s="108"/>
      <c r="I67" s="108"/>
      <c r="J67" s="108"/>
      <c r="K67" s="108"/>
      <c r="L67" s="108"/>
      <c r="M67" s="108"/>
      <c r="N67" s="108"/>
    </row>
    <row r="68" spans="1:29" hidden="1" outlineLevel="1">
      <c r="A68" s="108"/>
      <c r="B68" s="108"/>
      <c r="C68" s="118"/>
      <c r="D68" s="108"/>
      <c r="E68" s="108"/>
      <c r="F68" s="108"/>
      <c r="G68" s="108"/>
      <c r="H68" s="108"/>
      <c r="I68" s="108"/>
      <c r="J68" s="108"/>
      <c r="K68" s="108"/>
      <c r="L68" s="108"/>
      <c r="M68" s="108"/>
      <c r="N68" s="108"/>
    </row>
    <row r="69" spans="1:29" hidden="1" outlineLevel="1">
      <c r="A69" s="108"/>
      <c r="B69" s="108"/>
      <c r="C69" s="118"/>
      <c r="D69" s="108"/>
      <c r="E69" s="108"/>
      <c r="F69" s="108"/>
      <c r="G69" s="108"/>
      <c r="H69" s="108"/>
      <c r="I69" s="108"/>
      <c r="J69" s="108"/>
      <c r="K69" s="108"/>
      <c r="L69" s="108"/>
      <c r="M69" s="108"/>
      <c r="N69" s="108"/>
    </row>
    <row r="70" spans="1:29" hidden="1" outlineLevel="1">
      <c r="A70" s="108"/>
      <c r="B70" s="108"/>
      <c r="C70" s="118"/>
      <c r="D70" s="108"/>
      <c r="E70" s="108"/>
      <c r="F70" s="108"/>
      <c r="G70" s="108"/>
      <c r="H70" s="108"/>
      <c r="I70" s="108"/>
      <c r="J70" s="108"/>
      <c r="K70" s="108"/>
      <c r="L70" s="108"/>
      <c r="M70" s="108"/>
      <c r="N70" s="108"/>
    </row>
    <row r="71" spans="1:29" hidden="1" outlineLevel="1">
      <c r="A71" s="108"/>
      <c r="B71" s="108"/>
      <c r="C71" s="118"/>
      <c r="D71" s="108"/>
      <c r="E71" s="108"/>
      <c r="F71" s="108"/>
      <c r="G71" s="108"/>
      <c r="H71" s="108"/>
      <c r="I71" s="108"/>
      <c r="J71" s="108"/>
      <c r="K71" s="108"/>
      <c r="L71" s="108"/>
      <c r="M71" s="108"/>
      <c r="N71" s="108"/>
    </row>
    <row r="72" spans="1:29" hidden="1" outlineLevel="1">
      <c r="A72" s="108"/>
      <c r="B72" s="108"/>
      <c r="C72" s="118"/>
      <c r="D72" s="108"/>
      <c r="E72" s="108"/>
    </row>
    <row r="73" spans="1:29" hidden="1" outlineLevel="1">
      <c r="A73" s="108"/>
      <c r="B73" s="108"/>
      <c r="C73" s="118"/>
      <c r="D73" s="108"/>
      <c r="E73" s="108"/>
    </row>
    <row r="74" spans="1:29" hidden="1" outlineLevel="1">
      <c r="A74" s="108"/>
      <c r="B74" s="108"/>
      <c r="C74" s="118"/>
      <c r="D74" s="108"/>
      <c r="E74" s="108"/>
    </row>
    <row r="75" spans="1:29" hidden="1" outlineLevel="1">
      <c r="A75" s="108"/>
      <c r="B75" s="108"/>
      <c r="C75" s="118"/>
      <c r="D75" s="108"/>
      <c r="E75" s="108"/>
    </row>
    <row r="76" spans="1:29" hidden="1" outlineLevel="1">
      <c r="A76" s="108"/>
      <c r="B76" s="108"/>
      <c r="C76" s="118"/>
      <c r="D76" s="108"/>
      <c r="E76" s="108"/>
    </row>
    <row r="77" spans="1:29" ht="15" thickBot="1">
      <c r="B77" s="108"/>
      <c r="C77" s="118"/>
      <c r="D77" s="108"/>
    </row>
    <row r="78" spans="1:29">
      <c r="A78" s="108"/>
      <c r="B78" s="121" t="s">
        <v>301</v>
      </c>
      <c r="C78" s="112"/>
      <c r="D78" s="113" t="s">
        <v>697</v>
      </c>
      <c r="E78" s="108"/>
    </row>
    <row r="79" spans="1:29" ht="102.5" customHeight="1" outlineLevel="1">
      <c r="A79" s="226"/>
      <c r="B79" s="120"/>
      <c r="C79" s="111" t="s">
        <v>307</v>
      </c>
      <c r="D79" s="212" t="s">
        <v>683</v>
      </c>
      <c r="E79" s="226"/>
    </row>
    <row r="80" spans="1:29" outlineLevel="1">
      <c r="A80" s="225"/>
      <c r="B80" s="114"/>
      <c r="C80" s="108"/>
      <c r="D80" s="268" t="s">
        <v>308</v>
      </c>
      <c r="F80" s="160"/>
      <c r="G80" s="160"/>
      <c r="H80" s="160"/>
      <c r="I80" s="160"/>
      <c r="J80" s="160"/>
      <c r="K80" s="160"/>
      <c r="L80" s="160"/>
      <c r="M80" s="160"/>
      <c r="N80" s="160"/>
      <c r="O80" s="160"/>
      <c r="P80" s="160"/>
      <c r="Q80" s="160"/>
      <c r="R80" s="160"/>
      <c r="S80" s="160"/>
      <c r="T80" s="160"/>
      <c r="U80" s="160"/>
      <c r="V80" s="160"/>
      <c r="W80" s="160"/>
      <c r="X80" s="160"/>
      <c r="Y80" s="160"/>
      <c r="Z80" s="160"/>
      <c r="AA80" s="160"/>
      <c r="AB80" s="160"/>
      <c r="AC80" s="160"/>
    </row>
    <row r="81" spans="1:14" ht="15" outlineLevel="1" thickBot="1">
      <c r="A81" s="108"/>
      <c r="B81" s="115" t="s">
        <v>542</v>
      </c>
      <c r="C81" s="116"/>
      <c r="D81" s="117"/>
      <c r="E81" s="108"/>
    </row>
    <row r="82" spans="1:14" outlineLevel="1">
      <c r="A82" s="108"/>
      <c r="B82" s="108"/>
      <c r="C82" s="118"/>
      <c r="D82" s="108"/>
      <c r="E82" s="108"/>
      <c r="F82" s="108"/>
      <c r="G82" s="108"/>
      <c r="H82" s="108"/>
      <c r="I82" s="108"/>
      <c r="J82" s="108"/>
      <c r="K82" s="108"/>
      <c r="L82" s="108"/>
      <c r="M82" s="108"/>
      <c r="N82" s="108"/>
    </row>
    <row r="83" spans="1:14" outlineLevel="1">
      <c r="A83" s="108"/>
      <c r="B83" s="108"/>
      <c r="C83" s="118"/>
      <c r="D83" s="108"/>
      <c r="E83" s="108"/>
      <c r="F83" s="238" t="s">
        <v>301</v>
      </c>
      <c r="G83" s="93" t="s">
        <v>669</v>
      </c>
      <c r="H83" s="131"/>
      <c r="I83" s="131"/>
      <c r="J83" s="131"/>
      <c r="K83" s="131"/>
      <c r="L83" s="131"/>
    </row>
    <row r="84" spans="1:14" ht="15" outlineLevel="1" thickBot="1">
      <c r="A84" s="108"/>
      <c r="B84" s="108"/>
      <c r="C84" s="118"/>
      <c r="D84" s="108"/>
      <c r="E84" s="108"/>
      <c r="F84" s="280" t="s">
        <v>704</v>
      </c>
      <c r="G84" s="269" t="s">
        <v>366</v>
      </c>
      <c r="H84" s="269" t="s">
        <v>365</v>
      </c>
      <c r="I84" s="269" t="s">
        <v>367</v>
      </c>
      <c r="J84" s="269" t="s">
        <v>368</v>
      </c>
      <c r="K84" s="269" t="s">
        <v>369</v>
      </c>
      <c r="L84" s="269" t="s">
        <v>370</v>
      </c>
      <c r="M84" s="269" t="s">
        <v>371</v>
      </c>
      <c r="N84" s="218"/>
    </row>
    <row r="85" spans="1:14" outlineLevel="1">
      <c r="A85" s="108"/>
      <c r="B85" s="108"/>
      <c r="C85" s="118"/>
      <c r="D85" s="108"/>
      <c r="E85" s="108"/>
      <c r="F85" s="160">
        <v>1</v>
      </c>
      <c r="G85" s="271">
        <v>54</v>
      </c>
      <c r="H85" s="272">
        <v>3640</v>
      </c>
      <c r="I85" s="272">
        <v>54</v>
      </c>
      <c r="J85" s="272">
        <v>54</v>
      </c>
      <c r="K85" s="272">
        <v>54</v>
      </c>
      <c r="L85" s="272">
        <v>54</v>
      </c>
      <c r="M85" s="273">
        <v>54</v>
      </c>
      <c r="N85" s="174"/>
    </row>
    <row r="86" spans="1:14" outlineLevel="1">
      <c r="A86" s="108"/>
      <c r="B86" s="108"/>
      <c r="C86" s="118"/>
      <c r="D86" s="108"/>
      <c r="E86" s="108"/>
      <c r="F86" s="160">
        <v>2</v>
      </c>
      <c r="G86" s="274">
        <v>3640</v>
      </c>
      <c r="H86" s="275">
        <v>3643</v>
      </c>
      <c r="I86" s="275">
        <v>30</v>
      </c>
      <c r="J86" s="275">
        <v>30</v>
      </c>
      <c r="K86" s="275">
        <v>30</v>
      </c>
      <c r="L86" s="275">
        <v>3520</v>
      </c>
      <c r="M86" s="276">
        <v>30</v>
      </c>
      <c r="N86" s="174"/>
    </row>
    <row r="87" spans="1:14" outlineLevel="1">
      <c r="A87" s="108"/>
      <c r="B87" s="108"/>
      <c r="C87" s="118"/>
      <c r="D87" s="108"/>
      <c r="E87" s="108"/>
      <c r="F87" s="160">
        <v>3</v>
      </c>
      <c r="G87" s="274">
        <v>33</v>
      </c>
      <c r="H87" s="275">
        <v>33</v>
      </c>
      <c r="I87" s="275">
        <v>33</v>
      </c>
      <c r="J87" s="275">
        <v>33</v>
      </c>
      <c r="K87" s="275">
        <v>3520</v>
      </c>
      <c r="L87" s="275">
        <v>33</v>
      </c>
      <c r="M87" s="276">
        <v>3520</v>
      </c>
      <c r="N87" s="174"/>
    </row>
    <row r="88" spans="1:14" outlineLevel="1">
      <c r="A88" s="108"/>
      <c r="B88" s="108"/>
      <c r="C88" s="118"/>
      <c r="D88" s="108"/>
      <c r="E88" s="108"/>
      <c r="F88" s="160">
        <v>4</v>
      </c>
      <c r="G88" s="274">
        <v>23</v>
      </c>
      <c r="H88" s="275">
        <v>23</v>
      </c>
      <c r="I88" s="275">
        <v>23</v>
      </c>
      <c r="J88" s="275">
        <v>3520</v>
      </c>
      <c r="K88" s="275">
        <v>3640</v>
      </c>
      <c r="L88" s="275">
        <v>2333</v>
      </c>
      <c r="M88" s="276">
        <v>23</v>
      </c>
      <c r="N88" s="174"/>
    </row>
    <row r="89" spans="1:14" outlineLevel="1">
      <c r="A89" s="108"/>
      <c r="B89" s="108"/>
      <c r="C89" s="118"/>
      <c r="D89" s="108"/>
      <c r="E89" s="108"/>
      <c r="F89" s="160">
        <v>5</v>
      </c>
      <c r="G89" s="274">
        <v>55</v>
      </c>
      <c r="H89" s="275">
        <v>1233</v>
      </c>
      <c r="I89" s="275">
        <v>2333</v>
      </c>
      <c r="J89" s="275">
        <v>2000</v>
      </c>
      <c r="K89" s="275">
        <v>2333</v>
      </c>
      <c r="L89" s="275">
        <v>55</v>
      </c>
      <c r="M89" s="276">
        <v>2000</v>
      </c>
      <c r="N89" s="174"/>
    </row>
    <row r="90" spans="1:14" outlineLevel="1">
      <c r="A90" s="108"/>
      <c r="B90" s="108"/>
      <c r="C90" s="118"/>
      <c r="D90" s="108"/>
      <c r="E90" s="108"/>
      <c r="F90" s="160">
        <v>6</v>
      </c>
      <c r="G90" s="274">
        <v>44</v>
      </c>
      <c r="H90" s="275">
        <v>44</v>
      </c>
      <c r="I90" s="275">
        <v>3520</v>
      </c>
      <c r="J90" s="275">
        <v>2000</v>
      </c>
      <c r="K90" s="275">
        <v>44</v>
      </c>
      <c r="L90" s="275">
        <v>44</v>
      </c>
      <c r="M90" s="276">
        <v>44</v>
      </c>
      <c r="N90" s="174"/>
    </row>
    <row r="91" spans="1:14" outlineLevel="1">
      <c r="A91" s="108"/>
      <c r="B91" s="108"/>
      <c r="C91" s="118"/>
      <c r="D91" s="108"/>
      <c r="E91" s="108"/>
      <c r="F91" s="160">
        <v>7</v>
      </c>
      <c r="G91" s="274">
        <v>54</v>
      </c>
      <c r="H91" s="275">
        <v>3640</v>
      </c>
      <c r="I91" s="275">
        <v>54</v>
      </c>
      <c r="J91" s="275">
        <v>54</v>
      </c>
      <c r="K91" s="275">
        <v>54</v>
      </c>
      <c r="L91" s="275">
        <v>54</v>
      </c>
      <c r="M91" s="276">
        <v>54</v>
      </c>
      <c r="N91" s="174"/>
    </row>
    <row r="92" spans="1:14" outlineLevel="1">
      <c r="A92" s="108"/>
      <c r="B92" s="108"/>
      <c r="C92" s="118"/>
      <c r="D92" s="108"/>
      <c r="E92" s="108"/>
      <c r="F92" s="160">
        <v>8</v>
      </c>
      <c r="G92" s="274">
        <v>3640</v>
      </c>
      <c r="H92" s="275">
        <v>3643</v>
      </c>
      <c r="I92" s="275">
        <v>30</v>
      </c>
      <c r="J92" s="275">
        <v>30</v>
      </c>
      <c r="K92" s="275">
        <v>30</v>
      </c>
      <c r="L92" s="275">
        <v>3520</v>
      </c>
      <c r="M92" s="276">
        <v>30</v>
      </c>
      <c r="N92" s="174"/>
    </row>
    <row r="93" spans="1:14" outlineLevel="1">
      <c r="A93" s="108"/>
      <c r="B93" s="108"/>
      <c r="C93" s="118"/>
      <c r="D93" s="108"/>
      <c r="E93" s="108"/>
      <c r="F93" s="160">
        <v>9</v>
      </c>
      <c r="G93" s="274">
        <v>33</v>
      </c>
      <c r="H93" s="275">
        <v>33</v>
      </c>
      <c r="I93" s="275">
        <v>33</v>
      </c>
      <c r="J93" s="275">
        <v>33</v>
      </c>
      <c r="K93" s="275">
        <v>3520</v>
      </c>
      <c r="L93" s="275">
        <v>33</v>
      </c>
      <c r="M93" s="276">
        <v>3520</v>
      </c>
      <c r="N93" s="174"/>
    </row>
    <row r="94" spans="1:14" outlineLevel="1">
      <c r="A94" s="108"/>
      <c r="B94" s="108"/>
      <c r="C94" s="118"/>
      <c r="D94" s="108"/>
      <c r="E94" s="108"/>
      <c r="F94" s="160">
        <v>10</v>
      </c>
      <c r="G94" s="274">
        <v>23</v>
      </c>
      <c r="H94" s="275">
        <v>23</v>
      </c>
      <c r="I94" s="275">
        <v>23</v>
      </c>
      <c r="J94" s="275">
        <v>3520</v>
      </c>
      <c r="K94" s="275">
        <v>3640</v>
      </c>
      <c r="L94" s="275">
        <v>2333</v>
      </c>
      <c r="M94" s="276">
        <v>23</v>
      </c>
      <c r="N94" s="174"/>
    </row>
    <row r="95" spans="1:14" outlineLevel="1">
      <c r="A95" s="108"/>
      <c r="B95" s="108"/>
      <c r="C95" s="118"/>
      <c r="D95" s="108"/>
      <c r="E95" s="108"/>
      <c r="F95" s="160">
        <v>11</v>
      </c>
      <c r="G95" s="274">
        <v>55</v>
      </c>
      <c r="H95" s="275">
        <v>1233</v>
      </c>
      <c r="I95" s="275">
        <v>2333</v>
      </c>
      <c r="J95" s="275">
        <v>2000</v>
      </c>
      <c r="K95" s="275">
        <v>2333</v>
      </c>
      <c r="L95" s="275">
        <v>55</v>
      </c>
      <c r="M95" s="276">
        <v>2000</v>
      </c>
      <c r="N95" s="174"/>
    </row>
    <row r="96" spans="1:14" outlineLevel="1">
      <c r="A96" s="108"/>
      <c r="B96" s="108"/>
      <c r="C96" s="118"/>
      <c r="D96" s="108"/>
      <c r="E96" s="108"/>
      <c r="F96" s="160">
        <v>12</v>
      </c>
      <c r="G96" s="274">
        <v>44</v>
      </c>
      <c r="H96" s="275">
        <v>44</v>
      </c>
      <c r="I96" s="275">
        <v>3520</v>
      </c>
      <c r="J96" s="275">
        <v>2000</v>
      </c>
      <c r="K96" s="275">
        <v>44</v>
      </c>
      <c r="L96" s="275">
        <v>44</v>
      </c>
      <c r="M96" s="276">
        <v>44</v>
      </c>
      <c r="N96" s="174"/>
    </row>
    <row r="97" spans="1:14" outlineLevel="1">
      <c r="A97" s="108"/>
      <c r="B97" s="108"/>
      <c r="C97" s="118"/>
      <c r="D97" s="108"/>
      <c r="E97" s="108"/>
      <c r="F97" s="160">
        <v>13</v>
      </c>
      <c r="G97" s="274">
        <v>54</v>
      </c>
      <c r="H97" s="275">
        <v>3640</v>
      </c>
      <c r="I97" s="275">
        <v>54</v>
      </c>
      <c r="J97" s="275">
        <v>54</v>
      </c>
      <c r="K97" s="275">
        <v>54</v>
      </c>
      <c r="L97" s="275">
        <v>54</v>
      </c>
      <c r="M97" s="276">
        <v>54</v>
      </c>
      <c r="N97" s="174"/>
    </row>
    <row r="98" spans="1:14" outlineLevel="1">
      <c r="A98" s="108"/>
      <c r="B98" s="108"/>
      <c r="C98" s="118"/>
      <c r="D98" s="108"/>
      <c r="E98" s="108"/>
      <c r="F98" s="160">
        <v>14</v>
      </c>
      <c r="G98" s="274">
        <v>3640</v>
      </c>
      <c r="H98" s="275">
        <v>3643</v>
      </c>
      <c r="I98" s="275">
        <v>30</v>
      </c>
      <c r="J98" s="275">
        <v>30</v>
      </c>
      <c r="K98" s="275">
        <v>30</v>
      </c>
      <c r="L98" s="275">
        <v>3520</v>
      </c>
      <c r="M98" s="276">
        <v>30</v>
      </c>
      <c r="N98" s="174"/>
    </row>
    <row r="99" spans="1:14" outlineLevel="1">
      <c r="A99" s="108"/>
      <c r="B99" s="108"/>
      <c r="C99" s="118"/>
      <c r="D99" s="108"/>
      <c r="E99" s="108"/>
      <c r="F99" s="160">
        <v>15</v>
      </c>
      <c r="G99" s="274">
        <v>33</v>
      </c>
      <c r="H99" s="275">
        <v>33</v>
      </c>
      <c r="I99" s="275">
        <v>33</v>
      </c>
      <c r="J99" s="275">
        <v>33</v>
      </c>
      <c r="K99" s="275">
        <v>3520</v>
      </c>
      <c r="L99" s="275">
        <v>33</v>
      </c>
      <c r="M99" s="276">
        <v>3520</v>
      </c>
      <c r="N99" s="174"/>
    </row>
    <row r="100" spans="1:14" outlineLevel="1">
      <c r="A100" s="108"/>
      <c r="B100" s="108"/>
      <c r="C100" s="118"/>
      <c r="D100" s="108"/>
      <c r="E100" s="108"/>
      <c r="F100" s="160">
        <v>16</v>
      </c>
      <c r="G100" s="274">
        <v>23</v>
      </c>
      <c r="H100" s="275">
        <v>23</v>
      </c>
      <c r="I100" s="275">
        <v>23</v>
      </c>
      <c r="J100" s="275">
        <v>3520</v>
      </c>
      <c r="K100" s="275">
        <v>3640</v>
      </c>
      <c r="L100" s="275">
        <v>2333</v>
      </c>
      <c r="M100" s="276">
        <v>23</v>
      </c>
      <c r="N100" s="174"/>
    </row>
    <row r="101" spans="1:14" outlineLevel="1">
      <c r="A101" s="108"/>
      <c r="B101" s="108"/>
      <c r="C101" s="118"/>
      <c r="D101" s="108"/>
      <c r="E101" s="108"/>
      <c r="F101" s="160">
        <v>17</v>
      </c>
      <c r="G101" s="274">
        <v>55</v>
      </c>
      <c r="H101" s="275">
        <v>1233</v>
      </c>
      <c r="I101" s="275">
        <v>2333</v>
      </c>
      <c r="J101" s="275">
        <v>2000</v>
      </c>
      <c r="K101" s="275">
        <v>2333</v>
      </c>
      <c r="L101" s="275">
        <v>55</v>
      </c>
      <c r="M101" s="276">
        <v>2000</v>
      </c>
      <c r="N101" s="174"/>
    </row>
    <row r="102" spans="1:14" outlineLevel="1">
      <c r="A102" s="108"/>
      <c r="B102" s="108"/>
      <c r="C102" s="118"/>
      <c r="D102" s="108"/>
      <c r="E102" s="108"/>
      <c r="F102" s="160">
        <v>18</v>
      </c>
      <c r="G102" s="274">
        <v>44</v>
      </c>
      <c r="H102" s="275">
        <v>44</v>
      </c>
      <c r="I102" s="275">
        <v>3520</v>
      </c>
      <c r="J102" s="275">
        <v>2000</v>
      </c>
      <c r="K102" s="275">
        <v>44</v>
      </c>
      <c r="L102" s="275">
        <v>44</v>
      </c>
      <c r="M102" s="276">
        <v>44</v>
      </c>
      <c r="N102" s="174"/>
    </row>
    <row r="103" spans="1:14" outlineLevel="1">
      <c r="A103" s="108"/>
      <c r="B103" s="108"/>
      <c r="C103" s="118"/>
      <c r="D103" s="108"/>
      <c r="E103" s="108"/>
      <c r="F103" s="160">
        <v>19</v>
      </c>
      <c r="G103" s="274">
        <v>54</v>
      </c>
      <c r="H103" s="275">
        <v>3640</v>
      </c>
      <c r="I103" s="275">
        <v>54</v>
      </c>
      <c r="J103" s="275">
        <v>54</v>
      </c>
      <c r="K103" s="275">
        <v>54</v>
      </c>
      <c r="L103" s="275">
        <v>54</v>
      </c>
      <c r="M103" s="276">
        <v>54</v>
      </c>
      <c r="N103" s="174"/>
    </row>
    <row r="104" spans="1:14" outlineLevel="1">
      <c r="A104" s="108"/>
      <c r="B104" s="108"/>
      <c r="C104" s="118"/>
      <c r="D104" s="108"/>
      <c r="E104" s="108"/>
      <c r="F104" s="160">
        <v>20</v>
      </c>
      <c r="G104" s="274">
        <v>3640</v>
      </c>
      <c r="H104" s="275">
        <v>3643</v>
      </c>
      <c r="I104" s="275">
        <v>30</v>
      </c>
      <c r="J104" s="275">
        <v>30</v>
      </c>
      <c r="K104" s="275">
        <v>30</v>
      </c>
      <c r="L104" s="275">
        <v>3520</v>
      </c>
      <c r="M104" s="276">
        <v>30</v>
      </c>
      <c r="N104" s="174"/>
    </row>
    <row r="105" spans="1:14" outlineLevel="1">
      <c r="A105" s="108"/>
      <c r="B105" s="108"/>
      <c r="C105" s="118"/>
      <c r="D105" s="108"/>
      <c r="E105" s="108"/>
      <c r="F105" s="160">
        <v>21</v>
      </c>
      <c r="G105" s="274">
        <v>33</v>
      </c>
      <c r="H105" s="275">
        <v>33</v>
      </c>
      <c r="I105" s="275">
        <v>33</v>
      </c>
      <c r="J105" s="275">
        <v>33</v>
      </c>
      <c r="K105" s="275">
        <v>3520</v>
      </c>
      <c r="L105" s="275">
        <v>33</v>
      </c>
      <c r="M105" s="276">
        <v>3520</v>
      </c>
      <c r="N105" s="174"/>
    </row>
    <row r="106" spans="1:14" outlineLevel="1">
      <c r="A106" s="108"/>
      <c r="B106" s="108"/>
      <c r="C106" s="118"/>
      <c r="D106" s="108"/>
      <c r="E106" s="108"/>
      <c r="F106" s="160">
        <v>22</v>
      </c>
      <c r="G106" s="274">
        <v>23</v>
      </c>
      <c r="H106" s="275">
        <v>23</v>
      </c>
      <c r="I106" s="275">
        <v>23</v>
      </c>
      <c r="J106" s="275">
        <v>3520</v>
      </c>
      <c r="K106" s="275">
        <v>3640</v>
      </c>
      <c r="L106" s="275">
        <v>2333</v>
      </c>
      <c r="M106" s="276">
        <v>23</v>
      </c>
      <c r="N106" s="174"/>
    </row>
    <row r="107" spans="1:14" outlineLevel="1">
      <c r="A107" s="108"/>
      <c r="B107" s="108"/>
      <c r="C107" s="118"/>
      <c r="D107" s="108"/>
      <c r="E107" s="108"/>
      <c r="F107" s="160">
        <v>23</v>
      </c>
      <c r="G107" s="274">
        <v>55</v>
      </c>
      <c r="H107" s="275">
        <v>1233</v>
      </c>
      <c r="I107" s="275">
        <v>2333</v>
      </c>
      <c r="J107" s="275">
        <v>2000</v>
      </c>
      <c r="K107" s="275">
        <v>2333</v>
      </c>
      <c r="L107" s="275">
        <v>55</v>
      </c>
      <c r="M107" s="276">
        <v>2000</v>
      </c>
      <c r="N107" s="174"/>
    </row>
    <row r="108" spans="1:14" ht="15" outlineLevel="1" thickBot="1">
      <c r="A108" s="108"/>
      <c r="B108" s="108"/>
      <c r="C108" s="118"/>
      <c r="D108" s="108"/>
      <c r="E108" s="108"/>
      <c r="F108" s="160">
        <v>24</v>
      </c>
      <c r="G108" s="277">
        <v>44</v>
      </c>
      <c r="H108" s="278">
        <v>44</v>
      </c>
      <c r="I108" s="278">
        <v>3520</v>
      </c>
      <c r="J108" s="278">
        <v>2000</v>
      </c>
      <c r="K108" s="278">
        <v>44</v>
      </c>
      <c r="L108" s="278">
        <v>44</v>
      </c>
      <c r="M108" s="279">
        <v>44</v>
      </c>
      <c r="N108" s="174"/>
    </row>
    <row r="109" spans="1:14" outlineLevel="1">
      <c r="A109" s="108"/>
      <c r="B109" s="108"/>
      <c r="C109" s="118"/>
      <c r="D109" s="108"/>
      <c r="E109" s="108"/>
      <c r="F109" s="270" t="s">
        <v>705</v>
      </c>
      <c r="G109" s="160">
        <f>SUM(G85:G108)</f>
        <v>15396</v>
      </c>
      <c r="H109" s="160">
        <f>SUM(H85:H108)</f>
        <v>34464</v>
      </c>
      <c r="I109" s="160">
        <f>SUM(I85:I108)</f>
        <v>23972</v>
      </c>
      <c r="J109" s="160">
        <f>SUM(J85:J108)</f>
        <v>30548</v>
      </c>
      <c r="K109" s="160">
        <f>SUM(K85:K108)</f>
        <v>38484</v>
      </c>
      <c r="L109" s="160">
        <f>SUM(L85:L108)</f>
        <v>24156</v>
      </c>
      <c r="M109" s="160">
        <f>SUM(M85:M108)</f>
        <v>22684</v>
      </c>
    </row>
    <row r="110" spans="1:14" ht="15" thickBot="1">
      <c r="B110" s="108"/>
      <c r="C110" s="118"/>
      <c r="D110" s="108"/>
    </row>
    <row r="111" spans="1:14" collapsed="1">
      <c r="A111" s="108"/>
      <c r="B111" s="121" t="s">
        <v>300</v>
      </c>
      <c r="C111" s="112"/>
      <c r="D111" s="113" t="s">
        <v>696</v>
      </c>
      <c r="E111" s="108"/>
    </row>
    <row r="112" spans="1:14" ht="102.5" hidden="1" customHeight="1" outlineLevel="1">
      <c r="A112" s="226"/>
      <c r="B112" s="114"/>
      <c r="C112" s="111" t="s">
        <v>308</v>
      </c>
      <c r="D112" s="212" t="s">
        <v>684</v>
      </c>
      <c r="E112" s="226"/>
    </row>
    <row r="113" spans="1:14" hidden="1" outlineLevel="1">
      <c r="A113" s="225"/>
      <c r="B113" s="114"/>
      <c r="C113" s="108"/>
      <c r="D113" s="268" t="s">
        <v>306</v>
      </c>
      <c r="E113" s="108"/>
    </row>
    <row r="114" spans="1:14" ht="15" hidden="1" outlineLevel="1" thickBot="1">
      <c r="A114" s="108"/>
      <c r="B114" s="115" t="s">
        <v>539</v>
      </c>
      <c r="C114" s="116"/>
      <c r="D114" s="117"/>
      <c r="E114" s="108"/>
    </row>
    <row r="115" spans="1:14" hidden="1" outlineLevel="1">
      <c r="A115" s="108"/>
      <c r="B115" s="108"/>
      <c r="C115" s="118"/>
      <c r="D115" s="108"/>
      <c r="E115" s="108"/>
      <c r="F115" s="108"/>
      <c r="G115" s="108"/>
      <c r="H115" s="108"/>
      <c r="I115" s="108"/>
      <c r="J115" s="108"/>
      <c r="K115" s="108"/>
      <c r="L115" s="108"/>
      <c r="M115" s="108"/>
      <c r="N115" s="108"/>
    </row>
    <row r="116" spans="1:14" hidden="1" outlineLevel="1">
      <c r="A116" s="108"/>
      <c r="B116" s="108"/>
      <c r="C116" s="118"/>
      <c r="D116" s="108"/>
      <c r="E116" s="108"/>
      <c r="F116" s="108"/>
      <c r="G116" s="108"/>
      <c r="H116" s="108"/>
      <c r="I116" s="108"/>
      <c r="J116" s="108"/>
      <c r="K116" s="108"/>
      <c r="L116" s="108"/>
      <c r="M116" s="108"/>
      <c r="N116" s="108"/>
    </row>
    <row r="117" spans="1:14" hidden="1" outlineLevel="1">
      <c r="A117" s="108"/>
      <c r="B117" s="108"/>
      <c r="C117" s="118"/>
      <c r="D117" s="108"/>
      <c r="E117" s="108"/>
      <c r="F117" s="108"/>
      <c r="G117" s="108"/>
      <c r="H117" s="108"/>
      <c r="I117" s="108"/>
      <c r="J117" s="108"/>
      <c r="K117" s="108"/>
      <c r="L117" s="108"/>
      <c r="M117" s="108"/>
      <c r="N117" s="108"/>
    </row>
    <row r="118" spans="1:14" hidden="1" outlineLevel="1">
      <c r="A118" s="108"/>
      <c r="B118" s="108"/>
      <c r="C118" s="118"/>
      <c r="D118" s="108"/>
      <c r="E118" s="108"/>
      <c r="F118" s="108"/>
      <c r="G118" s="108"/>
      <c r="H118" s="108"/>
      <c r="I118" s="108"/>
      <c r="J118" s="108"/>
      <c r="K118" s="108"/>
      <c r="L118" s="108"/>
      <c r="M118" s="108"/>
      <c r="N118" s="108"/>
    </row>
    <row r="119" spans="1:14" hidden="1" outlineLevel="1">
      <c r="A119" s="108"/>
      <c r="B119" s="108"/>
      <c r="C119" s="118"/>
      <c r="D119" s="108"/>
      <c r="E119" s="108"/>
      <c r="F119" s="108"/>
      <c r="G119" s="108"/>
      <c r="H119" s="108"/>
      <c r="I119" s="108"/>
      <c r="J119" s="108"/>
      <c r="K119" s="108"/>
      <c r="L119" s="108"/>
      <c r="M119" s="108"/>
      <c r="N119" s="108"/>
    </row>
    <row r="120" spans="1:14" hidden="1" outlineLevel="1">
      <c r="A120" s="108"/>
      <c r="B120" s="108"/>
      <c r="C120" s="118"/>
      <c r="D120" s="108"/>
      <c r="E120" s="108"/>
      <c r="F120" s="108"/>
      <c r="G120" s="108"/>
      <c r="H120" s="108"/>
      <c r="I120" s="108"/>
      <c r="J120" s="108"/>
      <c r="K120" s="108"/>
      <c r="L120" s="108"/>
      <c r="M120" s="108"/>
      <c r="N120" s="108"/>
    </row>
    <row r="121" spans="1:14" hidden="1" outlineLevel="1">
      <c r="A121" s="108"/>
      <c r="B121" s="108"/>
      <c r="C121" s="118"/>
      <c r="D121" s="108"/>
      <c r="E121" s="108"/>
      <c r="F121" s="108"/>
      <c r="G121" s="108"/>
      <c r="H121" s="108"/>
      <c r="I121" s="108"/>
      <c r="J121" s="108"/>
      <c r="K121" s="108"/>
      <c r="L121" s="108"/>
      <c r="M121" s="108"/>
      <c r="N121" s="108"/>
    </row>
    <row r="122" spans="1:14" hidden="1" outlineLevel="1">
      <c r="A122" s="108"/>
      <c r="B122" s="108"/>
      <c r="C122" s="118"/>
      <c r="D122" s="108"/>
      <c r="E122" s="108"/>
      <c r="F122" s="108"/>
      <c r="G122" s="108"/>
      <c r="H122" s="108"/>
      <c r="I122" s="108"/>
      <c r="J122" s="108"/>
      <c r="K122" s="108"/>
      <c r="L122" s="108"/>
      <c r="M122" s="108"/>
      <c r="N122" s="108"/>
    </row>
    <row r="123" spans="1:14" hidden="1" outlineLevel="1">
      <c r="A123" s="108"/>
      <c r="B123" s="108"/>
      <c r="C123" s="118"/>
      <c r="D123" s="108"/>
      <c r="E123" s="108"/>
      <c r="F123" s="108"/>
      <c r="G123" s="108"/>
      <c r="H123" s="108"/>
      <c r="I123" s="108"/>
      <c r="J123" s="108"/>
      <c r="K123" s="108"/>
      <c r="L123" s="108"/>
      <c r="M123" s="108"/>
      <c r="N123" s="108"/>
    </row>
    <row r="124" spans="1:14" hidden="1" outlineLevel="1">
      <c r="A124" s="108"/>
      <c r="B124" s="108"/>
      <c r="C124" s="118"/>
      <c r="D124" s="108"/>
      <c r="E124" s="108"/>
    </row>
    <row r="125" spans="1:14" hidden="1" outlineLevel="1">
      <c r="A125" s="108"/>
      <c r="B125" s="108"/>
      <c r="C125" s="118"/>
      <c r="D125" s="108"/>
      <c r="E125" s="108"/>
    </row>
    <row r="126" spans="1:14" hidden="1" outlineLevel="1">
      <c r="A126" s="108"/>
      <c r="B126" s="108"/>
      <c r="C126" s="118"/>
      <c r="D126" s="108"/>
      <c r="E126" s="108"/>
    </row>
    <row r="127" spans="1:14" hidden="1" outlineLevel="1">
      <c r="A127" s="108"/>
      <c r="B127" s="108"/>
      <c r="C127" s="118"/>
      <c r="D127" s="108"/>
      <c r="E127" s="108"/>
    </row>
    <row r="128" spans="1:14" hidden="1" outlineLevel="1">
      <c r="A128" s="108"/>
      <c r="B128" s="108"/>
      <c r="C128" s="118"/>
      <c r="D128" s="108"/>
      <c r="E128" s="108"/>
    </row>
    <row r="129" spans="1:14" ht="15" thickBot="1">
      <c r="B129" s="108"/>
      <c r="C129" s="118"/>
      <c r="D129" s="108"/>
    </row>
    <row r="130" spans="1:14" collapsed="1">
      <c r="A130" s="108"/>
      <c r="B130" s="121" t="s">
        <v>299</v>
      </c>
      <c r="C130" s="112"/>
      <c r="D130" s="113" t="s">
        <v>699</v>
      </c>
      <c r="E130" s="108"/>
    </row>
    <row r="131" spans="1:14" ht="102.5" hidden="1" customHeight="1" outlineLevel="1">
      <c r="A131" s="226"/>
      <c r="B131" s="114"/>
      <c r="C131" s="111" t="s">
        <v>306</v>
      </c>
      <c r="D131" s="212" t="s">
        <v>685</v>
      </c>
      <c r="E131" s="226"/>
    </row>
    <row r="132" spans="1:14" hidden="1" outlineLevel="1">
      <c r="A132" s="225"/>
      <c r="B132" s="114"/>
      <c r="C132" s="108"/>
      <c r="D132" s="268" t="s">
        <v>305</v>
      </c>
      <c r="E132" s="108"/>
    </row>
    <row r="133" spans="1:14" ht="15" hidden="1" outlineLevel="1" thickBot="1">
      <c r="A133" s="108"/>
      <c r="B133" s="115" t="s">
        <v>537</v>
      </c>
      <c r="C133" s="116"/>
      <c r="D133" s="117"/>
      <c r="E133" s="108"/>
    </row>
    <row r="134" spans="1:14" hidden="1" outlineLevel="1">
      <c r="A134" s="108"/>
      <c r="B134" s="108"/>
      <c r="C134" s="118"/>
      <c r="D134" s="108"/>
      <c r="E134" s="108"/>
      <c r="F134" s="108"/>
      <c r="G134" s="108"/>
      <c r="H134" s="108"/>
      <c r="I134" s="108"/>
      <c r="J134" s="108"/>
      <c r="K134" s="108"/>
      <c r="L134" s="108"/>
      <c r="M134" s="108"/>
      <c r="N134" s="108"/>
    </row>
    <row r="135" spans="1:14" hidden="1" outlineLevel="1">
      <c r="A135" s="108"/>
      <c r="B135" s="108"/>
      <c r="C135" s="118"/>
      <c r="D135" s="108"/>
      <c r="E135" s="108"/>
      <c r="F135" s="108"/>
      <c r="G135" s="108"/>
      <c r="H135" s="108"/>
      <c r="I135" s="108"/>
      <c r="J135" s="108"/>
      <c r="K135" s="108"/>
      <c r="L135" s="108"/>
      <c r="M135" s="108"/>
      <c r="N135" s="108"/>
    </row>
    <row r="136" spans="1:14" hidden="1" outlineLevel="1">
      <c r="A136" s="108"/>
      <c r="B136" s="108"/>
      <c r="C136" s="118"/>
      <c r="D136" s="108"/>
      <c r="E136" s="108"/>
      <c r="F136" s="108"/>
      <c r="G136" s="108"/>
      <c r="H136" s="108"/>
      <c r="I136" s="108"/>
      <c r="J136" s="108"/>
      <c r="K136" s="108"/>
      <c r="L136" s="108"/>
      <c r="M136" s="108"/>
      <c r="N136" s="108"/>
    </row>
    <row r="137" spans="1:14" hidden="1" outlineLevel="1">
      <c r="A137" s="108"/>
      <c r="B137" s="108"/>
      <c r="C137" s="118"/>
      <c r="D137" s="108"/>
      <c r="E137" s="108"/>
      <c r="F137" s="108"/>
      <c r="G137" s="108"/>
      <c r="H137" s="108"/>
      <c r="I137" s="108"/>
      <c r="J137" s="108"/>
      <c r="K137" s="108"/>
      <c r="L137" s="108"/>
      <c r="M137" s="108"/>
      <c r="N137" s="108"/>
    </row>
    <row r="138" spans="1:14" hidden="1" outlineLevel="1">
      <c r="A138" s="108"/>
      <c r="B138" s="108"/>
      <c r="C138" s="118"/>
      <c r="D138" s="108"/>
      <c r="E138" s="108"/>
      <c r="F138" s="108"/>
      <c r="G138" s="108"/>
      <c r="H138" s="108"/>
      <c r="I138" s="108"/>
      <c r="J138" s="108"/>
      <c r="K138" s="108"/>
      <c r="L138" s="108"/>
      <c r="M138" s="108"/>
      <c r="N138" s="108"/>
    </row>
    <row r="139" spans="1:14" hidden="1" outlineLevel="1">
      <c r="A139" s="108"/>
      <c r="B139" s="108"/>
      <c r="C139" s="118"/>
      <c r="D139" s="108"/>
      <c r="E139" s="108"/>
      <c r="F139" s="108"/>
      <c r="G139" s="108"/>
      <c r="H139" s="108"/>
      <c r="I139" s="108"/>
      <c r="J139" s="108"/>
      <c r="K139" s="108"/>
      <c r="L139" s="108"/>
      <c r="M139" s="108"/>
      <c r="N139" s="108"/>
    </row>
    <row r="140" spans="1:14" hidden="1" outlineLevel="1">
      <c r="A140" s="108"/>
      <c r="B140" s="108"/>
      <c r="C140" s="118"/>
      <c r="D140" s="108"/>
      <c r="E140" s="108"/>
      <c r="F140" s="108"/>
      <c r="G140" s="108"/>
      <c r="H140" s="108"/>
      <c r="I140" s="108"/>
      <c r="J140" s="108"/>
      <c r="K140" s="108"/>
      <c r="L140" s="108"/>
      <c r="M140" s="108"/>
      <c r="N140" s="108"/>
    </row>
    <row r="141" spans="1:14" hidden="1" outlineLevel="1">
      <c r="A141" s="108"/>
      <c r="B141" s="108"/>
      <c r="C141" s="118"/>
      <c r="D141" s="108"/>
      <c r="E141" s="108"/>
      <c r="F141" s="108"/>
      <c r="G141" s="108"/>
      <c r="H141" s="108"/>
      <c r="I141" s="108"/>
      <c r="J141" s="108"/>
      <c r="K141" s="108"/>
      <c r="L141" s="108"/>
      <c r="M141" s="108"/>
      <c r="N141" s="108"/>
    </row>
    <row r="142" spans="1:14" hidden="1" outlineLevel="1">
      <c r="A142" s="108"/>
      <c r="B142" s="108"/>
      <c r="C142" s="118"/>
      <c r="D142" s="108"/>
      <c r="E142" s="108"/>
      <c r="F142" s="108"/>
      <c r="G142" s="108"/>
      <c r="H142" s="108"/>
      <c r="I142" s="108"/>
      <c r="J142" s="108"/>
      <c r="K142" s="108"/>
      <c r="L142" s="108"/>
      <c r="M142" s="108"/>
      <c r="N142" s="108"/>
    </row>
    <row r="143" spans="1:14" hidden="1" outlineLevel="1">
      <c r="A143" s="108"/>
      <c r="B143" s="108"/>
      <c r="C143" s="118"/>
      <c r="D143" s="108"/>
      <c r="E143" s="108"/>
    </row>
    <row r="144" spans="1:14" hidden="1" outlineLevel="1">
      <c r="A144" s="108"/>
      <c r="B144" s="108"/>
      <c r="C144" s="118"/>
      <c r="D144" s="108"/>
      <c r="E144" s="108"/>
    </row>
    <row r="145" spans="1:14" hidden="1" outlineLevel="1">
      <c r="A145" s="108"/>
      <c r="B145" s="108"/>
      <c r="C145" s="118"/>
      <c r="D145" s="108"/>
      <c r="E145" s="108"/>
    </row>
    <row r="146" spans="1:14" hidden="1" outlineLevel="1">
      <c r="A146" s="108"/>
      <c r="B146" s="108"/>
      <c r="C146" s="118"/>
      <c r="D146" s="108"/>
      <c r="E146" s="108"/>
    </row>
    <row r="147" spans="1:14" hidden="1" outlineLevel="1">
      <c r="A147" s="108"/>
      <c r="B147" s="108"/>
      <c r="C147" s="118"/>
      <c r="D147" s="108"/>
      <c r="E147" s="108"/>
    </row>
    <row r="148" spans="1:14" ht="15" thickBot="1">
      <c r="B148" s="108"/>
      <c r="C148" s="118"/>
      <c r="D148" s="108"/>
    </row>
    <row r="149" spans="1:14" collapsed="1">
      <c r="A149" s="108"/>
      <c r="B149" s="121" t="s">
        <v>298</v>
      </c>
      <c r="C149" s="112"/>
      <c r="D149" s="113" t="s">
        <v>700</v>
      </c>
      <c r="E149" s="108"/>
    </row>
    <row r="150" spans="1:14" ht="102.5" hidden="1" customHeight="1" outlineLevel="1">
      <c r="A150" s="226"/>
      <c r="B150" s="114"/>
      <c r="C150" s="111" t="s">
        <v>306</v>
      </c>
      <c r="D150" s="212" t="s">
        <v>685</v>
      </c>
      <c r="E150" s="226"/>
    </row>
    <row r="151" spans="1:14" hidden="1" outlineLevel="1">
      <c r="A151" s="225"/>
      <c r="B151" s="114"/>
      <c r="C151" s="108"/>
      <c r="D151" s="268" t="s">
        <v>304</v>
      </c>
      <c r="E151" s="108"/>
    </row>
    <row r="152" spans="1:14" ht="15" hidden="1" outlineLevel="1" thickBot="1">
      <c r="A152" s="108"/>
      <c r="B152" s="115" t="s">
        <v>541</v>
      </c>
      <c r="C152" s="116"/>
      <c r="D152" s="117"/>
      <c r="E152" s="108"/>
    </row>
    <row r="153" spans="1:14" hidden="1" outlineLevel="1">
      <c r="A153" s="108"/>
      <c r="B153" s="108"/>
      <c r="C153" s="118"/>
      <c r="D153" s="108"/>
      <c r="E153" s="108"/>
      <c r="F153" s="108"/>
      <c r="G153" s="108"/>
      <c r="H153" s="108"/>
      <c r="I153" s="108"/>
      <c r="J153" s="108"/>
      <c r="K153" s="108"/>
      <c r="L153" s="108"/>
      <c r="M153" s="108"/>
      <c r="N153" s="108"/>
    </row>
    <row r="154" spans="1:14" hidden="1" outlineLevel="1">
      <c r="A154" s="108"/>
      <c r="B154" s="108"/>
      <c r="C154" s="118"/>
      <c r="D154" s="108"/>
      <c r="E154" s="108"/>
      <c r="F154" s="108"/>
      <c r="G154" s="108"/>
      <c r="H154" s="108"/>
      <c r="I154" s="108"/>
      <c r="J154" s="108"/>
      <c r="K154" s="108"/>
      <c r="L154" s="108"/>
      <c r="M154" s="108"/>
      <c r="N154" s="108"/>
    </row>
    <row r="155" spans="1:14" hidden="1" outlineLevel="1">
      <c r="A155" s="108"/>
      <c r="B155" s="108"/>
      <c r="C155" s="118"/>
      <c r="D155" s="108"/>
      <c r="E155" s="108"/>
      <c r="F155" s="108"/>
      <c r="G155" s="108"/>
      <c r="H155" s="108"/>
      <c r="I155" s="108"/>
      <c r="J155" s="108"/>
      <c r="K155" s="108"/>
      <c r="L155" s="108"/>
      <c r="M155" s="108"/>
      <c r="N155" s="108"/>
    </row>
    <row r="156" spans="1:14" hidden="1" outlineLevel="1">
      <c r="A156" s="108"/>
      <c r="B156" s="108"/>
      <c r="C156" s="118"/>
      <c r="D156" s="108"/>
      <c r="E156" s="108"/>
      <c r="F156" s="108"/>
      <c r="G156" s="108"/>
      <c r="H156" s="108"/>
      <c r="I156" s="108"/>
      <c r="J156" s="108"/>
      <c r="K156" s="108"/>
      <c r="L156" s="108"/>
      <c r="M156" s="108"/>
      <c r="N156" s="108"/>
    </row>
    <row r="157" spans="1:14" hidden="1" outlineLevel="1">
      <c r="A157" s="108"/>
      <c r="B157" s="108"/>
      <c r="C157" s="118"/>
      <c r="D157" s="108"/>
      <c r="E157" s="108"/>
      <c r="F157" s="108"/>
      <c r="G157" s="108"/>
      <c r="H157" s="108"/>
      <c r="I157" s="108"/>
      <c r="J157" s="108"/>
      <c r="K157" s="108"/>
      <c r="L157" s="108"/>
      <c r="M157" s="108"/>
      <c r="N157" s="108"/>
    </row>
    <row r="158" spans="1:14" hidden="1" outlineLevel="1">
      <c r="A158" s="108"/>
      <c r="B158" s="108"/>
      <c r="C158" s="118"/>
      <c r="D158" s="108"/>
      <c r="E158" s="108"/>
      <c r="F158" s="108"/>
      <c r="G158" s="108"/>
      <c r="H158" s="108"/>
      <c r="I158" s="108"/>
      <c r="J158" s="108"/>
      <c r="K158" s="108"/>
      <c r="L158" s="108"/>
      <c r="M158" s="108"/>
      <c r="N158" s="108"/>
    </row>
    <row r="159" spans="1:14" hidden="1" outlineLevel="1">
      <c r="A159" s="108"/>
      <c r="B159" s="108"/>
      <c r="C159" s="118"/>
      <c r="D159" s="108"/>
      <c r="E159" s="108"/>
      <c r="F159" s="108"/>
      <c r="G159" s="108"/>
      <c r="H159" s="108"/>
      <c r="I159" s="108"/>
      <c r="J159" s="108"/>
      <c r="K159" s="108"/>
      <c r="L159" s="108"/>
      <c r="M159" s="108"/>
      <c r="N159" s="108"/>
    </row>
    <row r="160" spans="1:14" hidden="1" outlineLevel="1">
      <c r="A160" s="108"/>
      <c r="B160" s="108"/>
      <c r="C160" s="118"/>
      <c r="D160" s="108"/>
      <c r="E160" s="108"/>
      <c r="F160" s="108"/>
      <c r="G160" s="108"/>
      <c r="H160" s="108"/>
      <c r="I160" s="108"/>
      <c r="J160" s="108"/>
      <c r="K160" s="108"/>
      <c r="L160" s="108"/>
      <c r="M160" s="108"/>
      <c r="N160" s="108"/>
    </row>
    <row r="161" spans="1:14" hidden="1" outlineLevel="1">
      <c r="A161" s="108"/>
      <c r="B161" s="108"/>
      <c r="C161" s="118"/>
      <c r="D161" s="108"/>
      <c r="E161" s="108"/>
      <c r="F161" s="108"/>
      <c r="G161" s="108"/>
      <c r="H161" s="108"/>
      <c r="I161" s="108"/>
      <c r="J161" s="108"/>
      <c r="K161" s="108"/>
      <c r="L161" s="108"/>
      <c r="M161" s="108"/>
      <c r="N161" s="108"/>
    </row>
    <row r="162" spans="1:14" hidden="1" outlineLevel="1">
      <c r="A162" s="108"/>
      <c r="B162" s="108"/>
      <c r="C162" s="118"/>
      <c r="D162" s="108"/>
      <c r="E162" s="108"/>
    </row>
    <row r="163" spans="1:14" hidden="1" outlineLevel="1">
      <c r="A163" s="108"/>
      <c r="B163" s="108"/>
      <c r="C163" s="118"/>
      <c r="D163" s="108"/>
      <c r="E163" s="108"/>
    </row>
    <row r="164" spans="1:14" hidden="1" outlineLevel="1">
      <c r="A164" s="108"/>
      <c r="B164" s="108"/>
      <c r="C164" s="118"/>
      <c r="D164" s="108"/>
      <c r="E164" s="108"/>
    </row>
    <row r="165" spans="1:14" hidden="1" outlineLevel="1">
      <c r="A165" s="108"/>
      <c r="B165" s="108"/>
      <c r="C165" s="118"/>
      <c r="D165" s="108"/>
      <c r="E165" s="108"/>
    </row>
    <row r="166" spans="1:14" hidden="1" outlineLevel="1">
      <c r="A166" s="108"/>
      <c r="B166" s="108"/>
      <c r="C166" s="118"/>
      <c r="D166" s="108"/>
      <c r="E166" s="108"/>
    </row>
    <row r="167" spans="1:14" ht="15" thickBot="1">
      <c r="B167" s="108"/>
      <c r="C167" s="118"/>
      <c r="D167" s="108"/>
    </row>
    <row r="168" spans="1:14" collapsed="1">
      <c r="A168" s="108"/>
      <c r="B168" s="121" t="s">
        <v>297</v>
      </c>
      <c r="C168" s="112"/>
      <c r="D168" s="113" t="s">
        <v>701</v>
      </c>
      <c r="E168" s="108"/>
    </row>
    <row r="169" spans="1:14" ht="102.5" hidden="1" customHeight="1" outlineLevel="1">
      <c r="A169" s="226"/>
      <c r="B169" s="114"/>
      <c r="C169" s="111" t="s">
        <v>304</v>
      </c>
      <c r="D169" s="212" t="s">
        <v>688</v>
      </c>
      <c r="E169" s="226"/>
    </row>
    <row r="170" spans="1:14" hidden="1" outlineLevel="1">
      <c r="A170" s="225"/>
      <c r="B170" s="114"/>
      <c r="C170" s="108"/>
      <c r="D170" s="268" t="s">
        <v>303</v>
      </c>
      <c r="E170" s="108"/>
    </row>
    <row r="171" spans="1:14" ht="15" hidden="1" outlineLevel="1" thickBot="1">
      <c r="A171" s="108"/>
      <c r="B171" s="115" t="s">
        <v>534</v>
      </c>
      <c r="C171" s="119"/>
      <c r="D171" s="117"/>
      <c r="E171" s="108"/>
    </row>
    <row r="172" spans="1:14" hidden="1" outlineLevel="1">
      <c r="A172" s="108"/>
      <c r="B172" s="108"/>
      <c r="C172" s="118"/>
      <c r="D172" s="108"/>
      <c r="E172" s="108"/>
    </row>
    <row r="173" spans="1:14" hidden="1" outlineLevel="1">
      <c r="A173" s="108"/>
      <c r="B173" s="108"/>
      <c r="C173" s="118"/>
      <c r="D173" s="108"/>
      <c r="E173" s="108"/>
    </row>
    <row r="174" spans="1:14" hidden="1" outlineLevel="1">
      <c r="C174" s="93"/>
    </row>
    <row r="175" spans="1:14" hidden="1" outlineLevel="1">
      <c r="C175" s="93"/>
    </row>
    <row r="176" spans="1:14" hidden="1" outlineLevel="1">
      <c r="C176" s="93"/>
    </row>
    <row r="177" spans="3:12" hidden="1" outlineLevel="1">
      <c r="C177" s="93"/>
    </row>
    <row r="178" spans="3:12" hidden="1" outlineLevel="1">
      <c r="C178" s="93"/>
    </row>
    <row r="179" spans="3:12" hidden="1" outlineLevel="1">
      <c r="C179" s="93"/>
    </row>
    <row r="180" spans="3:12" hidden="1" outlineLevel="1"/>
    <row r="181" spans="3:12" hidden="1" outlineLevel="1"/>
    <row r="182" spans="3:12" hidden="1" outlineLevel="1"/>
    <row r="183" spans="3:12" hidden="1" outlineLevel="1"/>
    <row r="184" spans="3:12" hidden="1" outlineLevel="1"/>
    <row r="185" spans="3:12" hidden="1" outlineLevel="1"/>
    <row r="186" spans="3:12" hidden="1" outlineLevel="1"/>
    <row r="187" spans="3:12" hidden="1" outlineLevel="1"/>
    <row r="188" spans="3:12" hidden="1" outlineLevel="1">
      <c r="F188" s="162"/>
      <c r="H188" s="162"/>
      <c r="L188" s="161"/>
    </row>
    <row r="189" spans="3:12">
      <c r="H189" s="162"/>
      <c r="L189" s="161"/>
    </row>
    <row r="190" spans="3:12">
      <c r="H190" s="162"/>
      <c r="L190" s="161"/>
    </row>
    <row r="191" spans="3:12">
      <c r="H191" s="162"/>
      <c r="L191" s="161"/>
    </row>
    <row r="192" spans="3:12">
      <c r="L192" s="161"/>
    </row>
    <row r="193" spans="6:12">
      <c r="F193" s="162"/>
      <c r="H193" s="162"/>
      <c r="L193" s="164"/>
    </row>
    <row r="194" spans="6:12">
      <c r="H194" s="162"/>
      <c r="L194" s="164"/>
    </row>
    <row r="195" spans="6:12">
      <c r="H195" s="162"/>
      <c r="L195" s="164"/>
    </row>
    <row r="196" spans="6:12">
      <c r="H196" s="162"/>
      <c r="L196" s="161"/>
    </row>
    <row r="197" spans="6:12">
      <c r="H197" s="162"/>
      <c r="L197" s="161"/>
    </row>
    <row r="198" spans="6:12">
      <c r="H198" s="162"/>
      <c r="L198" s="164"/>
    </row>
    <row r="199" spans="6:12">
      <c r="H199" s="162"/>
      <c r="L199" s="164"/>
    </row>
    <row r="200" spans="6:12">
      <c r="L200" s="164"/>
    </row>
    <row r="201" spans="6:12">
      <c r="F201" s="162"/>
      <c r="H201" s="162"/>
      <c r="L201" s="161"/>
    </row>
    <row r="202" spans="6:12">
      <c r="F202" s="162"/>
      <c r="H202" s="162"/>
      <c r="L202" s="161"/>
    </row>
    <row r="203" spans="6:12">
      <c r="H203" s="162"/>
      <c r="L203" s="164"/>
    </row>
    <row r="204" spans="6:12">
      <c r="H204" s="162"/>
      <c r="L204" s="164"/>
    </row>
    <row r="205" spans="6:12">
      <c r="H205" s="162"/>
      <c r="L205" s="164"/>
    </row>
    <row r="206" spans="6:12">
      <c r="H206" s="162"/>
      <c r="L206" s="161"/>
    </row>
    <row r="207" spans="6:12">
      <c r="H207" s="162"/>
      <c r="L207" s="161"/>
    </row>
    <row r="208" spans="6:12">
      <c r="H208" s="162"/>
      <c r="L208" s="161"/>
    </row>
    <row r="210" spans="6:12">
      <c r="H210" s="108"/>
      <c r="L210" s="161"/>
    </row>
    <row r="211" spans="6:12">
      <c r="H211" s="108"/>
      <c r="L211" s="163"/>
    </row>
    <row r="212" spans="6:12">
      <c r="H212" s="108"/>
      <c r="L212" s="163"/>
    </row>
    <row r="213" spans="6:12">
      <c r="H213" s="108"/>
      <c r="L213" s="163"/>
    </row>
    <row r="214" spans="6:12">
      <c r="H214" s="108"/>
      <c r="L214" s="161"/>
    </row>
    <row r="216" spans="6:12">
      <c r="L216" s="161"/>
    </row>
    <row r="217" spans="6:12">
      <c r="F217" s="162"/>
      <c r="H217" s="162"/>
      <c r="I217" s="162"/>
    </row>
    <row r="218" spans="6:12">
      <c r="F218" s="162"/>
      <c r="H218" s="162"/>
      <c r="I218" s="162"/>
    </row>
    <row r="219" spans="6:12">
      <c r="F219" s="162"/>
      <c r="H219" s="162"/>
      <c r="I219" s="162"/>
    </row>
    <row r="220" spans="6:12">
      <c r="F220" s="162"/>
      <c r="H220" s="162"/>
      <c r="I220" s="162"/>
    </row>
    <row r="221" spans="6:12">
      <c r="F221" s="162"/>
      <c r="H221" s="162"/>
      <c r="I221" s="162"/>
    </row>
    <row r="222" spans="6:12">
      <c r="F222" s="162"/>
    </row>
    <row r="231" spans="6:6">
      <c r="F231" s="218"/>
    </row>
    <row r="232" spans="6:6">
      <c r="F232" s="218"/>
    </row>
  </sheetData>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28"/>
  <sheetViews>
    <sheetView tabSelected="1" workbookViewId="0">
      <selection activeCell="M31" sqref="M31"/>
    </sheetView>
  </sheetViews>
  <sheetFormatPr defaultRowHeight="14.5"/>
  <cols>
    <col min="4" max="4" width="8.7265625" customWidth="1"/>
  </cols>
  <sheetData>
    <row r="1" spans="1:1">
      <c r="A1" t="s">
        <v>515</v>
      </c>
    </row>
    <row r="2" spans="1:1">
      <c r="A2" t="s">
        <v>707</v>
      </c>
    </row>
    <row r="3" spans="1:1">
      <c r="A3" s="217" t="s">
        <v>715</v>
      </c>
    </row>
    <row r="4" spans="1:1">
      <c r="A4" t="s">
        <v>708</v>
      </c>
    </row>
    <row r="5" spans="1:1">
      <c r="A5" s="217" t="s">
        <v>716</v>
      </c>
    </row>
    <row r="6" spans="1:1">
      <c r="A6" t="s">
        <v>516</v>
      </c>
    </row>
    <row r="7" spans="1:1">
      <c r="A7" t="s">
        <v>517</v>
      </c>
    </row>
    <row r="8" spans="1:1">
      <c r="A8" t="s">
        <v>627</v>
      </c>
    </row>
    <row r="9" spans="1:1">
      <c r="A9" t="s">
        <v>677</v>
      </c>
    </row>
    <row r="10" spans="1:1">
      <c r="A10" t="s">
        <v>678</v>
      </c>
    </row>
    <row r="11" spans="1:1">
      <c r="A11" t="s">
        <v>679</v>
      </c>
    </row>
    <row r="12" spans="1:1">
      <c r="A12" t="s">
        <v>680</v>
      </c>
    </row>
    <row r="13" spans="1:1">
      <c r="A13" t="s">
        <v>518</v>
      </c>
    </row>
    <row r="14" spans="1:1">
      <c r="A14" t="s">
        <v>519</v>
      </c>
    </row>
    <row r="15" spans="1:1">
      <c r="A15" t="s">
        <v>520</v>
      </c>
    </row>
    <row r="16" spans="1:1">
      <c r="A16" t="s">
        <v>518</v>
      </c>
    </row>
    <row r="17" spans="1:5">
      <c r="A17" t="s">
        <v>521</v>
      </c>
    </row>
    <row r="18" spans="1:5">
      <c r="A18" t="s">
        <v>709</v>
      </c>
    </row>
    <row r="19" spans="1:5">
      <c r="A19" s="282" t="s">
        <v>710</v>
      </c>
    </row>
    <row r="20" spans="1:5">
      <c r="A20" s="282" t="s">
        <v>711</v>
      </c>
    </row>
    <row r="21" spans="1:5">
      <c r="A21" s="282" t="s">
        <v>712</v>
      </c>
    </row>
    <row r="22" spans="1:5">
      <c r="A22" s="282" t="s">
        <v>713</v>
      </c>
    </row>
    <row r="23" spans="1:5">
      <c r="A23" t="s">
        <v>714</v>
      </c>
    </row>
    <row r="24" spans="1:5">
      <c r="A24" s="283" t="s">
        <v>717</v>
      </c>
      <c r="E24" t="s">
        <v>719</v>
      </c>
    </row>
    <row r="25" spans="1:5">
      <c r="A25" s="283" t="s">
        <v>718</v>
      </c>
      <c r="E25" t="s">
        <v>720</v>
      </c>
    </row>
    <row r="26" spans="1:5">
      <c r="C26" t="s">
        <v>724</v>
      </c>
      <c r="E26" t="s">
        <v>723</v>
      </c>
    </row>
    <row r="27" spans="1:5">
      <c r="C27" t="s">
        <v>725</v>
      </c>
      <c r="E27" t="s">
        <v>722</v>
      </c>
    </row>
    <row r="28" spans="1:5">
      <c r="C28" t="s">
        <v>726</v>
      </c>
      <c r="E28" t="s">
        <v>721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heetViews>
  <sheetFormatPr defaultRowHeight="14.5"/>
  <cols>
    <col min="1" max="1" width="76.36328125" customWidth="1"/>
  </cols>
  <sheetData>
    <row r="1" spans="1:1" ht="145">
      <c r="A1" s="25" t="s">
        <v>176</v>
      </c>
    </row>
    <row r="2" spans="1:1" ht="44" thickBot="1">
      <c r="A2" s="25" t="s">
        <v>177</v>
      </c>
    </row>
    <row r="3" spans="1:1" ht="15" thickBot="1">
      <c r="A3" s="76" t="s">
        <v>178</v>
      </c>
    </row>
    <row r="4" spans="1:1" ht="15" thickBot="1">
      <c r="A4" s="76" t="s">
        <v>179</v>
      </c>
    </row>
    <row r="5" spans="1:1" ht="15" thickBot="1">
      <c r="A5" s="76" t="s">
        <v>180</v>
      </c>
    </row>
    <row r="6" spans="1:1" ht="15" thickBot="1">
      <c r="A6" s="76" t="s">
        <v>181</v>
      </c>
    </row>
    <row r="7" spans="1:1" ht="15" thickBot="1">
      <c r="A7" s="77" t="s">
        <v>182</v>
      </c>
    </row>
    <row r="9" spans="1:1">
      <c r="A9" s="78" t="s">
        <v>183</v>
      </c>
    </row>
    <row r="12" spans="1:1" ht="15.5">
      <c r="A12" s="255"/>
    </row>
    <row r="14" spans="1:1">
      <c r="A14" t="s">
        <v>659</v>
      </c>
    </row>
    <row r="15" spans="1:1">
      <c r="A15" t="s">
        <v>660</v>
      </c>
    </row>
    <row r="16" spans="1:1">
      <c r="A16" t="s">
        <v>661</v>
      </c>
    </row>
    <row r="17" spans="1:1">
      <c r="A17" t="s">
        <v>662</v>
      </c>
    </row>
    <row r="18" spans="1:1">
      <c r="A18" t="s">
        <v>663</v>
      </c>
    </row>
    <row r="19" spans="1:1">
      <c r="A19" t="s">
        <v>664</v>
      </c>
    </row>
    <row r="20" spans="1:1">
      <c r="A20" t="s">
        <v>665</v>
      </c>
    </row>
    <row r="21" spans="1:1">
      <c r="A21" t="s">
        <v>666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workbookViewId="0"/>
  </sheetViews>
  <sheetFormatPr defaultRowHeight="14.5"/>
  <cols>
    <col min="1" max="1" width="78.36328125" style="93" customWidth="1"/>
    <col min="2" max="2" width="84.6328125" style="93" customWidth="1"/>
    <col min="3" max="3" width="45.90625" style="93" customWidth="1"/>
    <col min="4" max="16384" width="8.7265625" style="93"/>
  </cols>
  <sheetData>
    <row r="1" spans="1:3">
      <c r="A1" s="91" t="s">
        <v>184</v>
      </c>
      <c r="B1" s="79"/>
    </row>
    <row r="2" spans="1:3" ht="39">
      <c r="A2" s="80" t="s">
        <v>204</v>
      </c>
      <c r="B2" s="79"/>
    </row>
    <row r="3" spans="1:3">
      <c r="A3" s="80" t="s">
        <v>185</v>
      </c>
      <c r="B3" s="79"/>
    </row>
    <row r="4" spans="1:3" ht="15" thickBot="1">
      <c r="A4" s="80" t="s">
        <v>186</v>
      </c>
      <c r="B4" s="79"/>
    </row>
    <row r="5" spans="1:3" ht="15" thickBot="1">
      <c r="A5" s="81" t="s">
        <v>206</v>
      </c>
      <c r="B5" s="79"/>
    </row>
    <row r="6" spans="1:3" ht="39">
      <c r="A6" s="80" t="s">
        <v>199</v>
      </c>
      <c r="B6" s="79"/>
    </row>
    <row r="7" spans="1:3">
      <c r="A7" s="130" t="s">
        <v>315</v>
      </c>
      <c r="B7" s="79"/>
    </row>
    <row r="8" spans="1:3">
      <c r="A8" s="80" t="s">
        <v>187</v>
      </c>
      <c r="B8" s="79"/>
    </row>
    <row r="9" spans="1:3" ht="52">
      <c r="A9" s="88" t="s">
        <v>200</v>
      </c>
      <c r="B9" s="89" t="s">
        <v>203</v>
      </c>
      <c r="C9" s="131" t="s">
        <v>312</v>
      </c>
    </row>
    <row r="10" spans="1:3">
      <c r="A10" s="88" t="s">
        <v>329</v>
      </c>
      <c r="B10" s="89" t="s">
        <v>313</v>
      </c>
      <c r="C10" s="131" t="s">
        <v>314</v>
      </c>
    </row>
    <row r="11" spans="1:3">
      <c r="C11" s="131"/>
    </row>
    <row r="12" spans="1:3">
      <c r="A12" s="88" t="s">
        <v>201</v>
      </c>
      <c r="B12" s="89" t="s">
        <v>202</v>
      </c>
      <c r="C12" s="131" t="s">
        <v>311</v>
      </c>
    </row>
    <row r="13" spans="1:3">
      <c r="A13" s="88"/>
      <c r="B13" s="89"/>
    </row>
    <row r="14" spans="1:3">
      <c r="A14" s="88"/>
      <c r="B14" s="89"/>
    </row>
    <row r="15" spans="1:3">
      <c r="A15" s="90" t="s">
        <v>188</v>
      </c>
      <c r="B15" s="79"/>
    </row>
    <row r="16" spans="1:3" ht="26">
      <c r="A16" s="80" t="s">
        <v>189</v>
      </c>
      <c r="B16" s="79"/>
    </row>
    <row r="17" spans="1:2" ht="15" thickBot="1">
      <c r="A17" s="85" t="s">
        <v>190</v>
      </c>
      <c r="B17" s="82" t="s">
        <v>43</v>
      </c>
    </row>
    <row r="18" spans="1:2" ht="15" thickBot="1">
      <c r="A18" s="86" t="s">
        <v>191</v>
      </c>
      <c r="B18" s="83" t="s">
        <v>192</v>
      </c>
    </row>
    <row r="19" spans="1:2" ht="15" thickBot="1">
      <c r="A19" s="86" t="s">
        <v>193</v>
      </c>
      <c r="B19" s="83" t="s">
        <v>194</v>
      </c>
    </row>
    <row r="20" spans="1:2" ht="15" thickBot="1">
      <c r="A20" s="86" t="s">
        <v>195</v>
      </c>
      <c r="B20" s="83" t="s">
        <v>196</v>
      </c>
    </row>
    <row r="21" spans="1:2">
      <c r="A21" s="87" t="s">
        <v>197</v>
      </c>
      <c r="B21" s="84" t="s">
        <v>198</v>
      </c>
    </row>
    <row r="23" spans="1:2">
      <c r="A23" s="90" t="s">
        <v>207</v>
      </c>
    </row>
    <row r="24" spans="1:2" ht="29">
      <c r="A24" s="132" t="s">
        <v>208</v>
      </c>
      <c r="B24" s="133" t="s">
        <v>316</v>
      </c>
    </row>
    <row r="25" spans="1:2" ht="29">
      <c r="A25" s="132" t="s">
        <v>225</v>
      </c>
      <c r="B25" s="133" t="s">
        <v>317</v>
      </c>
    </row>
    <row r="26" spans="1:2" ht="43.5">
      <c r="A26" s="132" t="s">
        <v>209</v>
      </c>
      <c r="B26" s="133" t="s">
        <v>210</v>
      </c>
    </row>
    <row r="27" spans="1:2" ht="43.5">
      <c r="A27" s="132" t="s">
        <v>211</v>
      </c>
      <c r="B27" s="133" t="s">
        <v>212</v>
      </c>
    </row>
    <row r="28" spans="1:2" ht="29">
      <c r="A28" s="132" t="s">
        <v>213</v>
      </c>
      <c r="B28" s="133" t="s">
        <v>214</v>
      </c>
    </row>
    <row r="29" spans="1:2" ht="29">
      <c r="A29" s="132" t="s">
        <v>215</v>
      </c>
      <c r="B29" s="133" t="s">
        <v>216</v>
      </c>
    </row>
    <row r="30" spans="1:2">
      <c r="A30" s="132" t="s">
        <v>217</v>
      </c>
      <c r="B30" s="133" t="s">
        <v>218</v>
      </c>
    </row>
    <row r="31" spans="1:2" ht="29">
      <c r="A31" s="132" t="s">
        <v>219</v>
      </c>
      <c r="B31" s="133" t="s">
        <v>318</v>
      </c>
    </row>
    <row r="32" spans="1:2" ht="29">
      <c r="A32" s="132" t="s">
        <v>220</v>
      </c>
      <c r="B32" s="133" t="s">
        <v>319</v>
      </c>
    </row>
    <row r="33" spans="1:2" ht="29">
      <c r="A33" s="132" t="s">
        <v>221</v>
      </c>
      <c r="B33" s="133" t="s">
        <v>222</v>
      </c>
    </row>
    <row r="34" spans="1:2" ht="43.5">
      <c r="A34" s="132" t="s">
        <v>223</v>
      </c>
      <c r="B34" s="133" t="s">
        <v>224</v>
      </c>
    </row>
    <row r="35" spans="1:2">
      <c r="B35" s="133"/>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42"/>
    </row>
    <row r="2" spans="1:2">
      <c r="A2" s="242" t="s">
        <v>628</v>
      </c>
    </row>
    <row r="3" spans="1:2">
      <c r="A3" s="242" t="s">
        <v>629</v>
      </c>
    </row>
    <row r="4" spans="1:2">
      <c r="A4" s="242" t="s">
        <v>630</v>
      </c>
    </row>
    <row r="5" spans="1:2">
      <c r="A5" s="242" t="s">
        <v>631</v>
      </c>
    </row>
    <row r="6" spans="1:2">
      <c r="A6" s="242" t="s">
        <v>632</v>
      </c>
    </row>
    <row r="7" spans="1:2">
      <c r="A7" s="242" t="s">
        <v>633</v>
      </c>
    </row>
    <row r="8" spans="1:2">
      <c r="A8" s="242" t="s">
        <v>634</v>
      </c>
    </row>
    <row r="9" spans="1:2">
      <c r="A9" s="242" t="s">
        <v>635</v>
      </c>
    </row>
    <row r="10" spans="1:2">
      <c r="A10" s="242" t="s">
        <v>649</v>
      </c>
    </row>
    <row r="11" spans="1:2" ht="15" thickBot="1">
      <c r="A11" s="242" t="s">
        <v>636</v>
      </c>
    </row>
    <row r="12" spans="1:2">
      <c r="A12" s="261" t="s">
        <v>302</v>
      </c>
      <c r="B12" s="243" t="s">
        <v>637</v>
      </c>
    </row>
    <row r="13" spans="1:2" ht="29">
      <c r="A13" s="262"/>
      <c r="B13" s="244" t="s">
        <v>638</v>
      </c>
    </row>
    <row r="14" spans="1:2" ht="44" thickBot="1">
      <c r="A14" s="263"/>
      <c r="B14" s="245" t="s">
        <v>639</v>
      </c>
    </row>
    <row r="15" spans="1:2" ht="29.5" thickBot="1">
      <c r="A15" s="247" t="s">
        <v>120</v>
      </c>
      <c r="B15" s="245" t="s">
        <v>640</v>
      </c>
    </row>
    <row r="16" spans="1:2" ht="15" thickBot="1">
      <c r="A16" s="247" t="s">
        <v>301</v>
      </c>
      <c r="B16" s="245" t="s">
        <v>641</v>
      </c>
    </row>
    <row r="17" spans="1:2" ht="15" thickBot="1">
      <c r="A17" s="247" t="s">
        <v>300</v>
      </c>
      <c r="B17" s="245" t="s">
        <v>642</v>
      </c>
    </row>
    <row r="18" spans="1:2" ht="15" thickBot="1">
      <c r="A18" s="247" t="s">
        <v>299</v>
      </c>
      <c r="B18" s="245" t="s">
        <v>643</v>
      </c>
    </row>
    <row r="19" spans="1:2" ht="15" thickBot="1">
      <c r="A19" s="248" t="s">
        <v>298</v>
      </c>
      <c r="B19" s="244" t="s">
        <v>644</v>
      </c>
    </row>
    <row r="20" spans="1:2" ht="15" thickBot="1">
      <c r="A20" s="249" t="s">
        <v>297</v>
      </c>
      <c r="B20" s="246" t="s">
        <v>645</v>
      </c>
    </row>
    <row r="21" spans="1:2">
      <c r="A21" s="242"/>
      <c r="B21" s="250"/>
    </row>
    <row r="22" spans="1:2">
      <c r="A22" s="242" t="s">
        <v>658</v>
      </c>
    </row>
    <row r="23" spans="1:2">
      <c r="A23" s="242" t="s">
        <v>646</v>
      </c>
    </row>
    <row r="24" spans="1:2">
      <c r="A24" s="242" t="s">
        <v>647</v>
      </c>
    </row>
    <row r="25" spans="1:2">
      <c r="A25" s="242" t="s">
        <v>648</v>
      </c>
    </row>
  </sheetData>
  <mergeCells count="1">
    <mergeCell ref="A12:A14"/>
  </mergeCells>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zoomScaleNormal="100" workbookViewId="0">
      <selection activeCell="S11" sqref="S11"/>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16" t="s">
        <v>549</v>
      </c>
      <c r="B1" s="216"/>
      <c r="C1" s="216"/>
      <c r="D1" s="216"/>
      <c r="E1" s="216"/>
      <c r="F1" s="216"/>
      <c r="G1" s="216"/>
      <c r="H1" s="216"/>
      <c r="I1" s="216"/>
      <c r="J1" s="216"/>
      <c r="K1" s="216"/>
      <c r="L1" s="216"/>
      <c r="M1" s="216"/>
      <c r="N1" s="216"/>
      <c r="O1" s="216"/>
      <c r="P1" s="216"/>
      <c r="Q1" s="216"/>
      <c r="R1" s="216"/>
    </row>
    <row r="2" spans="1:18">
      <c r="A2" t="s">
        <v>546</v>
      </c>
    </row>
    <row r="3" spans="1:18">
      <c r="A3" t="s">
        <v>547</v>
      </c>
    </row>
    <row r="4" spans="1:18" ht="174.5" customHeight="1">
      <c r="K4" s="215"/>
    </row>
    <row r="5" spans="1:18">
      <c r="A5" t="s">
        <v>545</v>
      </c>
    </row>
    <row r="6" spans="1:18">
      <c r="A6" s="217" t="s">
        <v>550</v>
      </c>
    </row>
    <row r="7" spans="1:18">
      <c r="A7" s="217" t="s">
        <v>551</v>
      </c>
    </row>
    <row r="8" spans="1:18">
      <c r="A8" s="217" t="s">
        <v>552</v>
      </c>
    </row>
    <row r="9" spans="1:18">
      <c r="A9" s="217" t="s">
        <v>553</v>
      </c>
    </row>
    <row r="10" spans="1:18">
      <c r="A10" s="217" t="s">
        <v>554</v>
      </c>
    </row>
    <row r="11" spans="1:18" ht="249" customHeight="1"/>
    <row r="13" spans="1:18" ht="15" thickBot="1">
      <c r="A13" s="216" t="s">
        <v>548</v>
      </c>
      <c r="B13" s="216"/>
      <c r="C13" s="216"/>
      <c r="D13" s="216"/>
      <c r="E13" s="216"/>
      <c r="F13" s="216"/>
      <c r="G13" s="216"/>
      <c r="H13" s="216"/>
      <c r="I13" s="216"/>
      <c r="J13" s="216"/>
      <c r="K13" s="216"/>
      <c r="L13" s="216"/>
      <c r="M13" s="216"/>
      <c r="N13" s="216"/>
      <c r="O13" s="216"/>
      <c r="P13" s="216"/>
      <c r="Q13" s="216"/>
      <c r="R13" s="216"/>
    </row>
    <row r="14" spans="1:18" outlineLevel="1">
      <c r="J14" s="73"/>
      <c r="K14" t="s">
        <v>45</v>
      </c>
    </row>
    <row r="15" spans="1:18" outlineLevel="1">
      <c r="J15" s="63"/>
      <c r="K15" t="s">
        <v>77</v>
      </c>
    </row>
    <row r="16" spans="1:18" outlineLevel="1">
      <c r="J16" s="65"/>
      <c r="K16" t="s">
        <v>79</v>
      </c>
    </row>
    <row r="17" spans="1:16" ht="19" customHeight="1" outlineLevel="1">
      <c r="J17" s="64"/>
      <c r="K17" t="s">
        <v>78</v>
      </c>
    </row>
    <row r="18" spans="1:16" outlineLevel="1">
      <c r="M18" s="66" t="s">
        <v>45</v>
      </c>
      <c r="N18" s="66" t="s">
        <v>77</v>
      </c>
      <c r="O18" s="66" t="s">
        <v>79</v>
      </c>
      <c r="P18" s="66" t="s">
        <v>78</v>
      </c>
    </row>
    <row r="19" spans="1:16" ht="23.5" customHeight="1" outlineLevel="1">
      <c r="L19" s="67" t="s">
        <v>45</v>
      </c>
      <c r="M19" s="68"/>
      <c r="N19" s="68"/>
      <c r="O19" s="68" t="s">
        <v>161</v>
      </c>
      <c r="P19" s="68" t="s">
        <v>160</v>
      </c>
    </row>
    <row r="20" spans="1:16" ht="23.5" customHeight="1" outlineLevel="1">
      <c r="L20" s="67" t="s">
        <v>77</v>
      </c>
      <c r="M20" s="68" t="s">
        <v>162</v>
      </c>
      <c r="N20" s="68"/>
      <c r="O20" s="68" t="s">
        <v>163</v>
      </c>
      <c r="P20" s="68" t="s">
        <v>164</v>
      </c>
    </row>
    <row r="21" spans="1:16" ht="23.5" customHeight="1" outlineLevel="1">
      <c r="L21" s="67" t="s">
        <v>79</v>
      </c>
      <c r="M21" s="68"/>
      <c r="N21" s="68"/>
      <c r="O21" s="68"/>
      <c r="P21" s="68"/>
    </row>
    <row r="22" spans="1:16" ht="23.5" customHeight="1" outlineLevel="1">
      <c r="L22" s="67" t="s">
        <v>78</v>
      </c>
      <c r="M22" s="72" t="s">
        <v>165</v>
      </c>
      <c r="N22" s="68"/>
      <c r="O22" s="68" t="s">
        <v>166</v>
      </c>
      <c r="P22" s="68"/>
    </row>
    <row r="23" spans="1:16" ht="51" outlineLevel="1">
      <c r="B23" s="264" t="s">
        <v>167</v>
      </c>
      <c r="C23" s="264"/>
      <c r="D23" s="264"/>
      <c r="E23" s="70" t="s">
        <v>171</v>
      </c>
      <c r="F23" s="70" t="s">
        <v>168</v>
      </c>
      <c r="G23" s="70" t="s">
        <v>168</v>
      </c>
    </row>
    <row r="24" spans="1:16" ht="8.5" customHeight="1" outlineLevel="1">
      <c r="B24" s="69"/>
      <c r="C24" s="69"/>
      <c r="D24" s="69"/>
      <c r="E24" s="69"/>
    </row>
    <row r="25" spans="1:16" outlineLevel="1">
      <c r="B25" s="65"/>
      <c r="C25" s="65"/>
      <c r="D25" s="65"/>
    </row>
    <row r="26" spans="1:16" outlineLevel="1">
      <c r="A26" s="74" t="s">
        <v>173</v>
      </c>
      <c r="B26" s="73"/>
      <c r="C26" s="64"/>
      <c r="G26" s="73"/>
    </row>
    <row r="27" spans="1:16" outlineLevel="1">
      <c r="A27" s="74" t="s">
        <v>174</v>
      </c>
      <c r="E27" s="73"/>
      <c r="F27" s="64"/>
      <c r="G27" s="64"/>
    </row>
    <row r="28" spans="1:16" outlineLevel="1">
      <c r="D28" s="63"/>
      <c r="E28" s="63"/>
      <c r="F28" s="63"/>
    </row>
    <row r="29" spans="1:16" ht="13" customHeight="1" outlineLevel="1">
      <c r="B29" s="69"/>
      <c r="D29" s="69"/>
      <c r="E29" s="69"/>
      <c r="F29" s="69"/>
      <c r="G29" s="69"/>
    </row>
    <row r="30" spans="1:16" ht="78.5" customHeight="1" outlineLevel="1">
      <c r="B30" s="71" t="s">
        <v>169</v>
      </c>
      <c r="C30" s="71" t="s">
        <v>172</v>
      </c>
      <c r="D30" s="265" t="s">
        <v>170</v>
      </c>
      <c r="E30" s="265"/>
      <c r="F30" s="265"/>
      <c r="G30" s="71" t="s">
        <v>169</v>
      </c>
      <c r="H30" s="52"/>
    </row>
  </sheetData>
  <mergeCells count="2">
    <mergeCell ref="B23:D23"/>
    <mergeCell ref="D30:F30"/>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topLeftCell="A28" workbookViewId="0">
      <selection activeCell="C11" sqref="C11"/>
    </sheetView>
  </sheetViews>
  <sheetFormatPr defaultColWidth="27.7265625" defaultRowHeight="14.5" outlineLevelRow="1" outlineLevelCol="1"/>
  <cols>
    <col min="1" max="1" width="27.7265625" style="191"/>
    <col min="2" max="2" width="37" style="191" customWidth="1" outlineLevel="1"/>
    <col min="3" max="3" width="53.81640625" style="191" customWidth="1" outlineLevel="1"/>
    <col min="4" max="4" width="53.81640625" style="191" customWidth="1"/>
    <col min="5" max="5" width="60" style="191" customWidth="1"/>
    <col min="6" max="16384" width="27.7265625" style="191"/>
  </cols>
  <sheetData>
    <row r="1" spans="1:5" ht="15" thickBot="1">
      <c r="A1" s="198"/>
    </row>
    <row r="2" spans="1:5" ht="15" thickBot="1">
      <c r="A2" s="199" t="s">
        <v>478</v>
      </c>
      <c r="B2" s="200"/>
      <c r="C2" s="200"/>
      <c r="D2" s="199" t="s">
        <v>68</v>
      </c>
      <c r="E2" s="199" t="s">
        <v>43</v>
      </c>
    </row>
    <row r="3" spans="1:5" ht="23">
      <c r="A3" s="207" t="s">
        <v>443</v>
      </c>
      <c r="B3" s="196" t="s">
        <v>446</v>
      </c>
      <c r="D3" s="201" t="s">
        <v>473</v>
      </c>
      <c r="E3" s="193" t="s">
        <v>447</v>
      </c>
    </row>
    <row r="4" spans="1:5" ht="23">
      <c r="A4" s="208" t="s">
        <v>444</v>
      </c>
      <c r="B4" s="192"/>
      <c r="D4" s="202" t="s">
        <v>474</v>
      </c>
      <c r="E4" s="193" t="s">
        <v>445</v>
      </c>
    </row>
    <row r="5" spans="1:5" ht="34.5">
      <c r="A5" s="208" t="s">
        <v>436</v>
      </c>
      <c r="B5" s="192" t="s">
        <v>433</v>
      </c>
      <c r="D5" s="203" t="s">
        <v>473</v>
      </c>
      <c r="E5" s="197" t="s">
        <v>448</v>
      </c>
    </row>
    <row r="6" spans="1:5" ht="34.5">
      <c r="A6" s="208" t="s">
        <v>437</v>
      </c>
      <c r="B6" s="192" t="s">
        <v>434</v>
      </c>
      <c r="C6" s="195" t="str">
        <f>$B$5&amp;"/"&amp;B6&amp;"/"</f>
        <v>api.sundaya.com/energy/hse/</v>
      </c>
      <c r="D6" s="203" t="s">
        <v>473</v>
      </c>
      <c r="E6" s="197" t="s">
        <v>449</v>
      </c>
    </row>
    <row r="7" spans="1:5" ht="34.5">
      <c r="A7" s="208" t="s">
        <v>438</v>
      </c>
      <c r="B7" s="192"/>
      <c r="D7" s="203" t="s">
        <v>475</v>
      </c>
      <c r="E7" s="197" t="s">
        <v>450</v>
      </c>
    </row>
    <row r="8" spans="1:5" ht="23">
      <c r="A8" s="208" t="s">
        <v>439</v>
      </c>
      <c r="B8" s="192"/>
      <c r="D8" s="203" t="s">
        <v>475</v>
      </c>
      <c r="E8" s="197" t="s">
        <v>451</v>
      </c>
    </row>
    <row r="9" spans="1:5" ht="23">
      <c r="A9" s="208" t="s">
        <v>440</v>
      </c>
      <c r="B9" s="194"/>
      <c r="D9" s="203" t="s">
        <v>475</v>
      </c>
      <c r="E9" s="197" t="s">
        <v>452</v>
      </c>
    </row>
    <row r="10" spans="1:5">
      <c r="A10" s="208" t="s">
        <v>441</v>
      </c>
      <c r="B10" s="194"/>
      <c r="D10" s="202" t="s">
        <v>476</v>
      </c>
      <c r="E10" s="190" t="s">
        <v>453</v>
      </c>
    </row>
    <row r="11" spans="1:5" outlineLevel="1">
      <c r="A11" s="209"/>
      <c r="B11" s="192" t="s">
        <v>337</v>
      </c>
      <c r="C11" s="194" t="str">
        <f>C6&amp;"week"</f>
        <v>api.sundaya.com/energy/hse/week</v>
      </c>
      <c r="D11" s="204"/>
    </row>
    <row r="12" spans="1:5" outlineLevel="1">
      <c r="A12" s="209"/>
      <c r="B12" s="192" t="s">
        <v>435</v>
      </c>
      <c r="C12" s="194" t="str">
        <f>C6&amp;"week/ending/2018-W34"</f>
        <v>api.sundaya.com/energy/hse/week/ending/2018-W34</v>
      </c>
      <c r="D12" s="204"/>
    </row>
    <row r="13" spans="1:5" ht="14" customHeight="1" outlineLevel="1">
      <c r="A13" s="209"/>
      <c r="C13" s="194" t="str">
        <f>C6&amp;"day/ending/2018-12-30"</f>
        <v>api.sundaya.com/energy/hse/day/ending/2018-12-30</v>
      </c>
      <c r="D13" s="204"/>
    </row>
    <row r="14" spans="1:5" outlineLevel="1">
      <c r="A14" s="209" t="s">
        <v>437</v>
      </c>
      <c r="B14" s="192" t="s">
        <v>334</v>
      </c>
      <c r="C14" s="195" t="str">
        <f>$B$5&amp;"/"&amp;B14&amp;"/"</f>
        <v>api.sundaya.com/energy/harvest/</v>
      </c>
      <c r="D14" s="205"/>
    </row>
    <row r="15" spans="1:5" outlineLevel="1">
      <c r="A15" s="209"/>
      <c r="B15" s="192" t="s">
        <v>142</v>
      </c>
      <c r="C15" s="194" t="str">
        <f>$C$14&amp;B15</f>
        <v>api.sundaya.com/energy/harvest/log</v>
      </c>
      <c r="D15" s="204"/>
    </row>
    <row r="16" spans="1:5" outlineLevel="1">
      <c r="A16" s="209" t="s">
        <v>437</v>
      </c>
      <c r="B16" s="192" t="s">
        <v>335</v>
      </c>
      <c r="C16" s="195" t="str">
        <f>$B$5&amp;"/"&amp;B16&amp;"/"</f>
        <v>api.sundaya.com/energy/store/</v>
      </c>
      <c r="D16" s="205"/>
    </row>
    <row r="17" spans="1:5" outlineLevel="1">
      <c r="A17" s="209" t="s">
        <v>437</v>
      </c>
      <c r="B17" s="192" t="s">
        <v>336</v>
      </c>
      <c r="C17" s="195" t="str">
        <f>$B$5&amp;"/"&amp;B17&amp;"/"</f>
        <v>api.sundaya.com/energy/enjoy/</v>
      </c>
      <c r="D17" s="205"/>
    </row>
    <row r="18" spans="1:5">
      <c r="A18" s="208" t="s">
        <v>442</v>
      </c>
      <c r="D18" s="202" t="s">
        <v>477</v>
      </c>
      <c r="E18" s="189" t="s">
        <v>454</v>
      </c>
    </row>
    <row r="19" spans="1:5" ht="23">
      <c r="A19" s="210" t="s">
        <v>455</v>
      </c>
      <c r="D19" s="202" t="s">
        <v>456</v>
      </c>
      <c r="E19" s="197" t="s">
        <v>457</v>
      </c>
    </row>
    <row r="20" spans="1:5" ht="23">
      <c r="A20" s="210" t="s">
        <v>458</v>
      </c>
      <c r="D20" s="202" t="s">
        <v>459</v>
      </c>
      <c r="E20" s="197" t="s">
        <v>460</v>
      </c>
    </row>
    <row r="21" spans="1:5">
      <c r="A21" s="210" t="s">
        <v>461</v>
      </c>
      <c r="D21" s="202" t="s">
        <v>462</v>
      </c>
      <c r="E21" s="197" t="s">
        <v>463</v>
      </c>
    </row>
    <row r="22" spans="1:5" ht="34.5">
      <c r="A22" s="210" t="s">
        <v>464</v>
      </c>
      <c r="D22" s="206" t="s">
        <v>465</v>
      </c>
      <c r="E22" s="197" t="s">
        <v>466</v>
      </c>
    </row>
    <row r="23" spans="1:5" ht="46">
      <c r="A23" s="210" t="s">
        <v>467</v>
      </c>
      <c r="D23" s="206" t="s">
        <v>468</v>
      </c>
      <c r="E23" s="197" t="s">
        <v>469</v>
      </c>
    </row>
    <row r="24" spans="1:5">
      <c r="A24" s="210" t="s">
        <v>470</v>
      </c>
      <c r="D24" s="202" t="s">
        <v>471</v>
      </c>
      <c r="E24" s="197" t="s">
        <v>472</v>
      </c>
    </row>
    <row r="25" spans="1:5">
      <c r="A25" s="198"/>
    </row>
    <row r="26" spans="1:5">
      <c r="A26" s="198"/>
    </row>
    <row r="27" spans="1:5">
      <c r="A27" s="198"/>
    </row>
    <row r="28" spans="1:5">
      <c r="A28" s="19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Q36" sqref="Q36"/>
    </sheetView>
  </sheetViews>
  <sheetFormatPr defaultRowHeight="14.5" outlineLevelRow="3"/>
  <cols>
    <col min="5" max="5" width="24.54296875" customWidth="1"/>
    <col min="6" max="6" width="10.7265625" customWidth="1"/>
  </cols>
  <sheetData>
    <row r="1" spans="1:5">
      <c r="A1" t="s">
        <v>556</v>
      </c>
    </row>
    <row r="2" spans="1:5">
      <c r="A2" t="s">
        <v>523</v>
      </c>
    </row>
    <row r="4" spans="1:5" collapsed="1">
      <c r="A4" t="s">
        <v>493</v>
      </c>
    </row>
    <row r="5" spans="1:5" hidden="1" outlineLevel="1">
      <c r="B5" t="s">
        <v>479</v>
      </c>
    </row>
    <row r="6" spans="1:5" hidden="1" outlineLevel="1">
      <c r="B6" t="s">
        <v>481</v>
      </c>
      <c r="E6" t="s">
        <v>480</v>
      </c>
    </row>
    <row r="7" spans="1:5" hidden="1" outlineLevel="1">
      <c r="B7" t="s">
        <v>483</v>
      </c>
      <c r="E7" t="s">
        <v>482</v>
      </c>
    </row>
    <row r="8" spans="1:5" hidden="1" outlineLevel="2">
      <c r="C8" t="s">
        <v>481</v>
      </c>
      <c r="E8" t="s">
        <v>504</v>
      </c>
    </row>
    <row r="9" spans="1:5" hidden="1" outlineLevel="2">
      <c r="C9" t="s">
        <v>489</v>
      </c>
      <c r="E9" t="s">
        <v>503</v>
      </c>
    </row>
    <row r="10" spans="1:5" hidden="1" outlineLevel="3">
      <c r="D10" t="s">
        <v>490</v>
      </c>
      <c r="E10" t="s">
        <v>502</v>
      </c>
    </row>
    <row r="11" spans="1:5" hidden="1" outlineLevel="3">
      <c r="D11" t="s">
        <v>491</v>
      </c>
      <c r="E11" t="s">
        <v>501</v>
      </c>
    </row>
    <row r="12" spans="1:5" hidden="1" outlineLevel="2">
      <c r="C12" t="s">
        <v>485</v>
      </c>
      <c r="E12" t="s">
        <v>500</v>
      </c>
    </row>
    <row r="13" spans="1:5" hidden="1" outlineLevel="3">
      <c r="D13" t="s">
        <v>490</v>
      </c>
    </row>
    <row r="14" spans="1:5" hidden="1" outlineLevel="3">
      <c r="D14" t="s">
        <v>487</v>
      </c>
      <c r="E14" t="s">
        <v>499</v>
      </c>
    </row>
    <row r="15" spans="1:5" hidden="1" outlineLevel="3">
      <c r="D15" t="s">
        <v>488</v>
      </c>
      <c r="E15" t="s">
        <v>498</v>
      </c>
    </row>
    <row r="16" spans="1:5" hidden="1" outlineLevel="3">
      <c r="D16" t="s">
        <v>481</v>
      </c>
      <c r="E16" t="s">
        <v>497</v>
      </c>
    </row>
    <row r="17" spans="2:5" hidden="1" outlineLevel="3">
      <c r="D17" t="s">
        <v>494</v>
      </c>
      <c r="E17" t="s">
        <v>496</v>
      </c>
    </row>
    <row r="18" spans="2:5" hidden="1" outlineLevel="1">
      <c r="B18" t="s">
        <v>485</v>
      </c>
      <c r="E18" t="s">
        <v>484</v>
      </c>
    </row>
    <row r="19" spans="2:5" hidden="1" outlineLevel="2">
      <c r="C19" t="s">
        <v>490</v>
      </c>
      <c r="E19" s="211" t="s">
        <v>495</v>
      </c>
    </row>
    <row r="20" spans="2:5" hidden="1" outlineLevel="2">
      <c r="C20" t="s">
        <v>487</v>
      </c>
    </row>
    <row r="21" spans="2:5" hidden="1" outlineLevel="2">
      <c r="C21" t="s">
        <v>488</v>
      </c>
    </row>
    <row r="22" spans="2:5" hidden="1" outlineLevel="2">
      <c r="C22" t="s">
        <v>481</v>
      </c>
    </row>
    <row r="23" spans="2:5" hidden="1" outlineLevel="2">
      <c r="C23" t="s">
        <v>494</v>
      </c>
    </row>
    <row r="24" spans="2:5" hidden="1" outlineLevel="1">
      <c r="B24" t="s">
        <v>486</v>
      </c>
      <c r="E24" t="s">
        <v>505</v>
      </c>
    </row>
    <row r="25" spans="2:5" hidden="1" outlineLevel="2">
      <c r="C25" t="s">
        <v>487</v>
      </c>
      <c r="E25" t="s">
        <v>506</v>
      </c>
    </row>
    <row r="26" spans="2:5" hidden="1" outlineLevel="2">
      <c r="C26" t="s">
        <v>481</v>
      </c>
      <c r="E26" t="s">
        <v>507</v>
      </c>
    </row>
    <row r="27" spans="2:5" hidden="1" outlineLevel="2">
      <c r="C27" t="s">
        <v>488</v>
      </c>
      <c r="E27" t="s">
        <v>508</v>
      </c>
    </row>
    <row r="28" spans="2:5" hidden="1" outlineLevel="2">
      <c r="C28" t="s">
        <v>489</v>
      </c>
      <c r="E28" t="s">
        <v>509</v>
      </c>
    </row>
    <row r="29" spans="2:5" hidden="1" outlineLevel="3">
      <c r="D29" t="s">
        <v>490</v>
      </c>
      <c r="E29" t="s">
        <v>510</v>
      </c>
    </row>
    <row r="30" spans="2:5" hidden="1" outlineLevel="3">
      <c r="D30" t="s">
        <v>491</v>
      </c>
      <c r="E30" t="s">
        <v>511</v>
      </c>
    </row>
    <row r="31" spans="2:5" hidden="1" outlineLevel="1">
      <c r="B31" t="s">
        <v>492</v>
      </c>
      <c r="E31" t="s">
        <v>512</v>
      </c>
    </row>
    <row r="32" spans="2:5" hidden="1" outlineLevel="2">
      <c r="C32" t="s">
        <v>489</v>
      </c>
      <c r="E32" t="s">
        <v>513</v>
      </c>
    </row>
    <row r="33" spans="1:5" hidden="1" outlineLevel="3">
      <c r="D33" t="s">
        <v>490</v>
      </c>
      <c r="E33" t="s">
        <v>510</v>
      </c>
    </row>
    <row r="34" spans="1:5" hidden="1" outlineLevel="3">
      <c r="D34" t="s">
        <v>491</v>
      </c>
      <c r="E34" t="s">
        <v>511</v>
      </c>
    </row>
    <row r="35" spans="1:5" hidden="1" outlineLevel="3">
      <c r="D35" t="s">
        <v>488</v>
      </c>
      <c r="E35" t="s">
        <v>514</v>
      </c>
    </row>
    <row r="37" spans="1:5">
      <c r="A37" t="s">
        <v>564</v>
      </c>
    </row>
    <row r="38" spans="1:5" outlineLevel="1">
      <c r="A38" s="239" t="s">
        <v>557</v>
      </c>
      <c r="B38" s="32"/>
      <c r="C38" s="32"/>
    </row>
    <row r="39" spans="1:5" outlineLevel="1">
      <c r="A39" s="239" t="s">
        <v>668</v>
      </c>
      <c r="B39" s="32"/>
      <c r="C39" s="32"/>
    </row>
    <row r="40" spans="1:5" outlineLevel="1">
      <c r="A40" s="239" t="s">
        <v>667</v>
      </c>
      <c r="B40" s="32"/>
      <c r="C40" s="32"/>
    </row>
    <row r="41" spans="1:5" outlineLevel="1">
      <c r="A41" s="239" t="s">
        <v>558</v>
      </c>
      <c r="B41" s="32"/>
      <c r="C41" s="32"/>
    </row>
    <row r="42" spans="1:5" outlineLevel="1">
      <c r="A42" s="240"/>
      <c r="B42" s="32"/>
      <c r="C42" s="32"/>
    </row>
    <row r="43" spans="1:5" outlineLevel="1">
      <c r="A43" s="239" t="s">
        <v>559</v>
      </c>
      <c r="B43" s="32"/>
      <c r="C43" s="32"/>
    </row>
    <row r="44" spans="1:5" outlineLevel="1">
      <c r="A44" s="239" t="s">
        <v>560</v>
      </c>
      <c r="B44" s="32"/>
      <c r="C44" s="32"/>
    </row>
    <row r="45" spans="1:5" outlineLevel="1">
      <c r="A45" s="239" t="s">
        <v>561</v>
      </c>
      <c r="B45" s="32"/>
      <c r="C45" s="32"/>
    </row>
    <row r="46" spans="1:5" outlineLevel="1">
      <c r="A46" s="239" t="s">
        <v>562</v>
      </c>
      <c r="B46" s="32"/>
      <c r="C46" s="32"/>
    </row>
    <row r="47" spans="1:5" outlineLevel="1">
      <c r="A47" s="240"/>
      <c r="B47" s="32"/>
      <c r="C47" s="32"/>
    </row>
    <row r="48" spans="1:5" outlineLevel="1">
      <c r="A48" s="239" t="s">
        <v>563</v>
      </c>
      <c r="B48" s="32"/>
      <c r="C48" s="32"/>
    </row>
    <row r="50" spans="1:1" collapsed="1">
      <c r="A50" s="241" t="s">
        <v>612</v>
      </c>
    </row>
    <row r="51" spans="1:1" hidden="1" outlineLevel="1">
      <c r="A51" s="239" t="s">
        <v>565</v>
      </c>
    </row>
    <row r="52" spans="1:1" hidden="1" outlineLevel="1">
      <c r="A52" s="239" t="s">
        <v>566</v>
      </c>
    </row>
    <row r="53" spans="1:1" hidden="1" outlineLevel="1">
      <c r="A53" s="239" t="s">
        <v>567</v>
      </c>
    </row>
    <row r="54" spans="1:1" hidden="1" outlineLevel="1">
      <c r="A54" s="239" t="s">
        <v>568</v>
      </c>
    </row>
    <row r="55" spans="1:1" hidden="1" outlineLevel="1">
      <c r="A55" s="239" t="s">
        <v>569</v>
      </c>
    </row>
    <row r="56" spans="1:1" hidden="1" outlineLevel="1">
      <c r="A56" s="239" t="s">
        <v>570</v>
      </c>
    </row>
    <row r="57" spans="1:1" hidden="1" outlineLevel="1">
      <c r="A57" s="239" t="s">
        <v>571</v>
      </c>
    </row>
    <row r="58" spans="1:1" hidden="1" outlineLevel="1">
      <c r="A58" s="239" t="s">
        <v>572</v>
      </c>
    </row>
    <row r="59" spans="1:1" hidden="1" outlineLevel="1">
      <c r="A59" s="239" t="s">
        <v>569</v>
      </c>
    </row>
    <row r="60" spans="1:1" hidden="1" outlineLevel="1">
      <c r="A60" s="239" t="s">
        <v>573</v>
      </c>
    </row>
    <row r="61" spans="1:1" hidden="1" outlineLevel="1">
      <c r="A61" s="239" t="s">
        <v>574</v>
      </c>
    </row>
    <row r="62" spans="1:1" hidden="1" outlineLevel="1">
      <c r="A62" s="239" t="s">
        <v>575</v>
      </c>
    </row>
    <row r="63" spans="1:1" hidden="1" outlineLevel="1">
      <c r="A63" s="239" t="s">
        <v>576</v>
      </c>
    </row>
    <row r="64" spans="1:1" hidden="1" outlineLevel="1">
      <c r="A64" s="239" t="s">
        <v>577</v>
      </c>
    </row>
    <row r="65" spans="1:1" hidden="1" outlineLevel="1">
      <c r="A65" s="239" t="s">
        <v>578</v>
      </c>
    </row>
    <row r="66" spans="1:1" hidden="1" outlineLevel="1">
      <c r="A66" s="239" t="s">
        <v>579</v>
      </c>
    </row>
    <row r="67" spans="1:1" hidden="1" outlineLevel="1">
      <c r="A67" s="239" t="s">
        <v>580</v>
      </c>
    </row>
    <row r="68" spans="1:1" hidden="1" outlineLevel="1">
      <c r="A68" s="239" t="s">
        <v>581</v>
      </c>
    </row>
    <row r="69" spans="1:1" hidden="1" outlineLevel="1">
      <c r="A69" s="239" t="s">
        <v>582</v>
      </c>
    </row>
    <row r="70" spans="1:1" hidden="1" outlineLevel="1">
      <c r="A70" s="239" t="s">
        <v>583</v>
      </c>
    </row>
    <row r="71" spans="1:1" hidden="1" outlineLevel="1">
      <c r="A71" s="239" t="s">
        <v>584</v>
      </c>
    </row>
    <row r="72" spans="1:1" hidden="1" outlineLevel="1">
      <c r="A72" s="239" t="s">
        <v>585</v>
      </c>
    </row>
    <row r="73" spans="1:1" hidden="1" outlineLevel="1">
      <c r="A73" s="239" t="s">
        <v>574</v>
      </c>
    </row>
    <row r="74" spans="1:1" hidden="1" outlineLevel="1">
      <c r="A74" s="239" t="s">
        <v>586</v>
      </c>
    </row>
    <row r="75" spans="1:1" hidden="1" outlineLevel="1">
      <c r="A75" s="239" t="s">
        <v>576</v>
      </c>
    </row>
    <row r="76" spans="1:1" hidden="1" outlineLevel="1">
      <c r="A76" s="239" t="s">
        <v>587</v>
      </c>
    </row>
    <row r="77" spans="1:1" hidden="1" outlineLevel="1">
      <c r="A77" s="239" t="s">
        <v>588</v>
      </c>
    </row>
    <row r="78" spans="1:1" hidden="1" outlineLevel="1">
      <c r="A78" s="239" t="s">
        <v>579</v>
      </c>
    </row>
    <row r="79" spans="1:1" hidden="1" outlineLevel="1">
      <c r="A79" s="239" t="s">
        <v>580</v>
      </c>
    </row>
    <row r="80" spans="1:1" hidden="1" outlineLevel="1">
      <c r="A80" s="239" t="s">
        <v>589</v>
      </c>
    </row>
    <row r="81" spans="1:1" hidden="1" outlineLevel="1">
      <c r="A81" s="239" t="s">
        <v>590</v>
      </c>
    </row>
    <row r="82" spans="1:1" hidden="1" outlineLevel="1">
      <c r="A82" s="239" t="s">
        <v>583</v>
      </c>
    </row>
    <row r="83" spans="1:1" hidden="1" outlineLevel="1">
      <c r="A83" s="239" t="s">
        <v>584</v>
      </c>
    </row>
    <row r="84" spans="1:1" hidden="1" outlineLevel="1">
      <c r="A84" s="239" t="s">
        <v>585</v>
      </c>
    </row>
    <row r="85" spans="1:1" hidden="1" outlineLevel="1">
      <c r="A85" s="239" t="s">
        <v>574</v>
      </c>
    </row>
    <row r="86" spans="1:1" hidden="1" outlineLevel="1">
      <c r="A86" s="239" t="s">
        <v>591</v>
      </c>
    </row>
    <row r="87" spans="1:1" hidden="1" outlineLevel="1">
      <c r="A87" s="239" t="s">
        <v>576</v>
      </c>
    </row>
    <row r="88" spans="1:1" hidden="1" outlineLevel="1">
      <c r="A88" s="239" t="s">
        <v>592</v>
      </c>
    </row>
    <row r="89" spans="1:1" hidden="1" outlineLevel="1">
      <c r="A89" s="239" t="s">
        <v>593</v>
      </c>
    </row>
    <row r="90" spans="1:1" hidden="1" outlineLevel="1">
      <c r="A90" s="239" t="s">
        <v>579</v>
      </c>
    </row>
    <row r="91" spans="1:1" hidden="1" outlineLevel="1">
      <c r="A91" s="239" t="s">
        <v>580</v>
      </c>
    </row>
    <row r="92" spans="1:1" hidden="1" outlineLevel="1">
      <c r="A92" s="239" t="s">
        <v>594</v>
      </c>
    </row>
    <row r="93" spans="1:1" hidden="1" outlineLevel="1">
      <c r="A93" s="239" t="s">
        <v>595</v>
      </c>
    </row>
    <row r="94" spans="1:1" hidden="1" outlineLevel="1">
      <c r="A94" s="239" t="s">
        <v>583</v>
      </c>
    </row>
    <row r="95" spans="1:1" hidden="1" outlineLevel="1">
      <c r="A95" s="239" t="s">
        <v>596</v>
      </c>
    </row>
    <row r="96" spans="1:1" hidden="1" outlineLevel="1">
      <c r="A96" s="239" t="s">
        <v>572</v>
      </c>
    </row>
    <row r="97" spans="1:1" hidden="1" outlineLevel="1">
      <c r="A97" s="239" t="s">
        <v>569</v>
      </c>
    </row>
    <row r="98" spans="1:1" hidden="1" outlineLevel="1">
      <c r="A98" s="239" t="s">
        <v>597</v>
      </c>
    </row>
    <row r="99" spans="1:1" hidden="1" outlineLevel="1">
      <c r="A99" s="239" t="s">
        <v>598</v>
      </c>
    </row>
    <row r="100" spans="1:1" hidden="1" outlineLevel="1">
      <c r="A100" s="239" t="s">
        <v>576</v>
      </c>
    </row>
    <row r="101" spans="1:1" hidden="1" outlineLevel="1">
      <c r="A101" s="239" t="s">
        <v>599</v>
      </c>
    </row>
    <row r="102" spans="1:1" hidden="1" outlineLevel="1">
      <c r="A102" s="239" t="s">
        <v>583</v>
      </c>
    </row>
    <row r="103" spans="1:1" hidden="1" outlineLevel="1">
      <c r="A103" s="239" t="s">
        <v>600</v>
      </c>
    </row>
    <row r="104" spans="1:1" hidden="1" outlineLevel="1">
      <c r="A104" s="239" t="s">
        <v>572</v>
      </c>
    </row>
    <row r="105" spans="1:1" hidden="1" outlineLevel="1">
      <c r="A105" s="239" t="s">
        <v>569</v>
      </c>
    </row>
    <row r="106" spans="1:1" hidden="1" outlineLevel="1">
      <c r="A106" s="239" t="s">
        <v>601</v>
      </c>
    </row>
    <row r="107" spans="1:1" hidden="1" outlineLevel="1">
      <c r="A107" s="239" t="s">
        <v>602</v>
      </c>
    </row>
    <row r="108" spans="1:1" hidden="1" outlineLevel="1">
      <c r="A108" s="239" t="s">
        <v>603</v>
      </c>
    </row>
    <row r="109" spans="1:1" hidden="1" outlineLevel="1">
      <c r="A109" s="239" t="s">
        <v>604</v>
      </c>
    </row>
    <row r="110" spans="1:1" hidden="1" outlineLevel="1">
      <c r="A110" s="239" t="s">
        <v>605</v>
      </c>
    </row>
    <row r="111" spans="1:1" hidden="1" outlineLevel="1">
      <c r="A111" s="239" t="s">
        <v>606</v>
      </c>
    </row>
    <row r="112" spans="1:1" hidden="1" outlineLevel="1">
      <c r="A112" s="239" t="s">
        <v>607</v>
      </c>
    </row>
    <row r="113" spans="1:1" hidden="1" outlineLevel="1">
      <c r="A113" s="239" t="s">
        <v>608</v>
      </c>
    </row>
    <row r="114" spans="1:1" hidden="1" outlineLevel="1">
      <c r="A114" s="239" t="s">
        <v>609</v>
      </c>
    </row>
    <row r="115" spans="1:1" hidden="1" outlineLevel="1">
      <c r="A115" s="239" t="s">
        <v>610</v>
      </c>
    </row>
    <row r="116" spans="1:1" hidden="1" outlineLevel="1">
      <c r="A116" s="239" t="s">
        <v>182</v>
      </c>
    </row>
    <row r="118" spans="1:1" collapsed="1">
      <c r="A118" s="241" t="s">
        <v>613</v>
      </c>
    </row>
    <row r="119" spans="1:1" hidden="1" outlineLevel="1">
      <c r="A119" s="239" t="s">
        <v>565</v>
      </c>
    </row>
    <row r="120" spans="1:1" hidden="1" outlineLevel="1">
      <c r="A120" s="239" t="s">
        <v>566</v>
      </c>
    </row>
    <row r="121" spans="1:1" hidden="1" outlineLevel="1">
      <c r="A121" s="239" t="s">
        <v>567</v>
      </c>
    </row>
    <row r="122" spans="1:1" hidden="1" outlineLevel="1">
      <c r="A122" s="239" t="s">
        <v>568</v>
      </c>
    </row>
    <row r="123" spans="1:1" hidden="1" outlineLevel="1">
      <c r="A123" s="239" t="s">
        <v>569</v>
      </c>
    </row>
    <row r="124" spans="1:1" hidden="1" outlineLevel="1">
      <c r="A124" s="239" t="s">
        <v>570</v>
      </c>
    </row>
    <row r="125" spans="1:1" hidden="1" outlineLevel="1">
      <c r="A125" s="239" t="s">
        <v>614</v>
      </c>
    </row>
    <row r="126" spans="1:1" hidden="1" outlineLevel="1">
      <c r="A126" s="239" t="s">
        <v>615</v>
      </c>
    </row>
    <row r="127" spans="1:1" hidden="1" outlineLevel="1">
      <c r="A127" s="239" t="s">
        <v>616</v>
      </c>
    </row>
    <row r="128" spans="1:1" hidden="1" outlineLevel="1">
      <c r="A128" s="239" t="s">
        <v>572</v>
      </c>
    </row>
    <row r="129" spans="1:1" hidden="1" outlineLevel="1">
      <c r="A129" s="239" t="s">
        <v>569</v>
      </c>
    </row>
    <row r="130" spans="1:1" hidden="1" outlineLevel="1">
      <c r="A130" s="239" t="s">
        <v>573</v>
      </c>
    </row>
    <row r="131" spans="1:1" hidden="1" outlineLevel="1">
      <c r="A131" s="239" t="s">
        <v>574</v>
      </c>
    </row>
    <row r="132" spans="1:1" hidden="1" outlineLevel="1">
      <c r="A132" s="239" t="s">
        <v>575</v>
      </c>
    </row>
    <row r="133" spans="1:1" hidden="1" outlineLevel="1">
      <c r="A133" s="239" t="s">
        <v>576</v>
      </c>
    </row>
    <row r="134" spans="1:1" hidden="1" outlineLevel="1">
      <c r="A134" s="239" t="s">
        <v>577</v>
      </c>
    </row>
    <row r="135" spans="1:1" hidden="1" outlineLevel="1">
      <c r="A135" s="239" t="s">
        <v>578</v>
      </c>
    </row>
    <row r="136" spans="1:1" hidden="1" outlineLevel="1">
      <c r="A136" s="239" t="s">
        <v>579</v>
      </c>
    </row>
    <row r="137" spans="1:1" hidden="1" outlineLevel="1">
      <c r="A137" s="239" t="s">
        <v>580</v>
      </c>
    </row>
    <row r="138" spans="1:1" hidden="1" outlineLevel="1">
      <c r="A138" s="239" t="s">
        <v>581</v>
      </c>
    </row>
    <row r="139" spans="1:1" hidden="1" outlineLevel="1">
      <c r="A139" s="239" t="s">
        <v>582</v>
      </c>
    </row>
    <row r="140" spans="1:1" hidden="1" outlineLevel="1">
      <c r="A140" s="239" t="s">
        <v>583</v>
      </c>
    </row>
    <row r="141" spans="1:1" hidden="1" outlineLevel="1">
      <c r="A141" s="239" t="s">
        <v>600</v>
      </c>
    </row>
    <row r="142" spans="1:1" hidden="1" outlineLevel="1">
      <c r="A142" s="239" t="s">
        <v>617</v>
      </c>
    </row>
    <row r="143" spans="1:1" hidden="1" outlineLevel="1">
      <c r="A143" s="239" t="s">
        <v>610</v>
      </c>
    </row>
    <row r="144" spans="1:1" hidden="1" outlineLevel="1">
      <c r="A144" s="239" t="s">
        <v>182</v>
      </c>
    </row>
    <row r="147" spans="1:1" collapsed="1">
      <c r="A147" s="241" t="s">
        <v>625</v>
      </c>
    </row>
    <row r="148" spans="1:1" hidden="1" outlineLevel="1">
      <c r="A148" t="s">
        <v>618</v>
      </c>
    </row>
    <row r="149" spans="1:1" hidden="1" outlineLevel="1">
      <c r="A149" t="s">
        <v>619</v>
      </c>
    </row>
    <row r="150" spans="1:1" hidden="1" outlineLevel="1">
      <c r="A150" t="s">
        <v>620</v>
      </c>
    </row>
    <row r="151" spans="1:1" hidden="1" outlineLevel="1">
      <c r="A151" t="s">
        <v>611</v>
      </c>
    </row>
    <row r="152" spans="1:1" hidden="1" outlineLevel="1">
      <c r="A152" s="239" t="s">
        <v>565</v>
      </c>
    </row>
    <row r="153" spans="1:1" hidden="1" outlineLevel="1">
      <c r="A153" s="239" t="s">
        <v>566</v>
      </c>
    </row>
    <row r="154" spans="1:1" hidden="1" outlineLevel="1">
      <c r="A154" s="239" t="s">
        <v>567</v>
      </c>
    </row>
    <row r="155" spans="1:1" hidden="1" outlineLevel="1">
      <c r="A155" s="239" t="s">
        <v>568</v>
      </c>
    </row>
    <row r="156" spans="1:1" hidden="1" outlineLevel="1">
      <c r="A156" s="239" t="s">
        <v>569</v>
      </c>
    </row>
    <row r="157" spans="1:1" hidden="1" outlineLevel="1">
      <c r="A157" s="239" t="s">
        <v>621</v>
      </c>
    </row>
    <row r="158" spans="1:1" hidden="1" outlineLevel="1">
      <c r="A158" s="239" t="s">
        <v>622</v>
      </c>
    </row>
    <row r="159" spans="1:1" hidden="1" outlineLevel="1">
      <c r="A159" s="239" t="s">
        <v>623</v>
      </c>
    </row>
    <row r="160" spans="1:1" hidden="1" outlineLevel="1">
      <c r="A160" s="239" t="s">
        <v>624</v>
      </c>
    </row>
    <row r="161" spans="1:1" hidden="1" outlineLevel="1">
      <c r="A161" s="239" t="s">
        <v>609</v>
      </c>
    </row>
    <row r="162" spans="1:1" hidden="1" outlineLevel="1">
      <c r="A162" s="239" t="s">
        <v>610</v>
      </c>
    </row>
    <row r="163" spans="1:1" hidden="1" outlineLevel="1">
      <c r="A163" s="239" t="s">
        <v>182</v>
      </c>
    </row>
    <row r="164" spans="1:1">
      <c r="A164" s="239"/>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17</vt:i4>
      </vt:variant>
    </vt:vector>
  </HeadingPairs>
  <TitlesOfParts>
    <vt:vector size="36" baseType="lpstr">
      <vt:lpstr>Reference</vt:lpstr>
      <vt:lpstr>Kehua</vt:lpstr>
      <vt:lpstr>Poweroad</vt:lpstr>
      <vt:lpstr>Parameters</vt:lpstr>
      <vt:lpstr>Entity Model</vt:lpstr>
      <vt:lpstr>CVL</vt:lpstr>
      <vt:lpstr>PV Calc</vt:lpstr>
      <vt:lpstr>Data Graph</vt:lpstr>
      <vt:lpstr>Entity Data</vt:lpstr>
      <vt:lpstr>Tracking Data</vt:lpstr>
      <vt:lpstr>resources</vt:lpstr>
      <vt:lpstr>representations</vt:lpstr>
      <vt:lpstr>paths</vt:lpstr>
      <vt:lpstr>timestamp</vt:lpstr>
      <vt:lpstr>requests</vt:lpstr>
      <vt:lpstr>draft specs</vt:lpstr>
      <vt:lpstr>graphs</vt:lpstr>
      <vt:lpstr>swagger</vt:lpstr>
      <vt:lpstr>collection+json</vt:lpstr>
      <vt:lpstr>Asset_InLocation</vt:lpstr>
      <vt:lpstr>AssetID</vt:lpstr>
      <vt:lpstr>AssetName</vt:lpstr>
      <vt:lpstr>datapoint_category</vt:lpstr>
      <vt:lpstr>datapoint_function</vt:lpstr>
      <vt:lpstr>datapoint_subcategory</vt:lpstr>
      <vt:lpstr>DatapointID</vt:lpstr>
      <vt:lpstr>energy_stage</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2019-02-12T08:36:57Z</dcterms:modified>
</cp:coreProperties>
</file>