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workbookPr/>
  <mc:AlternateContent xmlns:mc="http://schemas.openxmlformats.org/markup-compatibility/2006">
    <mc:Choice Requires="x15">
      <x15ac:absPath xmlns:x15ac="http://schemas.microsoft.com/office/spreadsheetml/2010/11/ac" url="C:\_frg\_proj\190210-hse-api\"/>
    </mc:Choice>
  </mc:AlternateContent>
  <xr:revisionPtr revIDLastSave="0" documentId="13_ncr:1_{FCD7F505-D924-4CEA-8D98-37478809010D}" xr6:coauthVersionLast="40" xr6:coauthVersionMax="40" xr10:uidLastSave="{00000000-0000-0000-0000-000000000000}"/>
  <bookViews>
    <workbookView xWindow="0" yWindow="0" windowWidth="16170" windowHeight="10430" tabRatio="747" firstSheet="9" activeTab="10"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Resource Representations" sheetId="16" r:id="rId11"/>
    <sheet name="timestamp" sheetId="13" r:id="rId12"/>
    <sheet name="requests" sheetId="14" r:id="rId13"/>
    <sheet name="draft specs" sheetId="22" r:id="rId14"/>
    <sheet name="graphs" sheetId="12" r:id="rId15"/>
    <sheet name="swagger" sheetId="19" r:id="rId16"/>
    <sheet name="collection+json" sheetId="20" r:id="rId17"/>
    <sheet name="paths" sheetId="21" r:id="rId18"/>
  </sheets>
  <definedNames>
    <definedName name="Asset_InLocation">'Entity Data'!$G$25:$G$33</definedName>
    <definedName name="AssetID">'Entity Data'!$B$25:$B$33</definedName>
    <definedName name="AssetName">'Entity Data'!$C$25:$C$33</definedName>
    <definedName name="datapoint_category">CVL!$A$38:$A$48</definedName>
    <definedName name="datapoint_function">CVL!$A$58:$A$62</definedName>
    <definedName name="datapoint_subcategory">CVL!$A$50:$A$56</definedName>
    <definedName name="DatapointID">'Entity Data'!$B$12:$B$21</definedName>
    <definedName name="energy_stage">CVL!$A$32:$A$35</definedName>
    <definedName name="location_category">CVL!$A$65:$A$69</definedName>
    <definedName name="location_subcategory">CVL!$A$71:$A$81</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CVL!$A$23:$A$29</definedName>
    <definedName name="Sheets">SUBSTITUTE(GET.WORKBOOK(1),"["&amp;GET.WORKBOOK(16)&amp;"]","")</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L20" i="16" l="1"/>
  <c r="N22" i="16"/>
  <c r="N23" i="16"/>
  <c r="N24" i="16"/>
  <c r="A15" i="9"/>
  <c r="A16" i="9"/>
  <c r="A17" i="9"/>
  <c r="A18" i="9"/>
  <c r="A19" i="9"/>
  <c r="A20" i="9"/>
  <c r="A21" i="9"/>
  <c r="A22" i="9"/>
  <c r="A23" i="9"/>
  <c r="A24" i="9"/>
  <c r="A25" i="9"/>
  <c r="A26" i="9"/>
  <c r="A27" i="9"/>
  <c r="A28" i="9"/>
  <c r="A29" i="9"/>
  <c r="A30" i="9"/>
  <c r="A31"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N28" i="16"/>
  <c r="N27" i="16"/>
  <c r="N26" i="16"/>
  <c r="N25" i="16"/>
  <c r="AM28" i="16"/>
  <c r="AM27" i="16"/>
  <c r="AM26" i="16"/>
  <c r="AM25" i="16"/>
  <c r="AM24" i="16"/>
  <c r="AM23" i="16"/>
  <c r="AM22" i="16"/>
  <c r="AG29" i="16"/>
  <c r="AF29" i="16"/>
  <c r="AE29" i="16"/>
  <c r="AD29" i="16"/>
  <c r="AC29" i="16"/>
  <c r="AB29" i="16"/>
  <c r="AA29" i="16"/>
  <c r="Z29" i="16"/>
  <c r="Y29" i="16"/>
  <c r="X29" i="16"/>
  <c r="W29" i="16"/>
  <c r="V29" i="16"/>
  <c r="U29" i="16"/>
  <c r="T29" i="16"/>
  <c r="S29" i="16"/>
  <c r="R29" i="16"/>
  <c r="Q29" i="16"/>
  <c r="P29" i="16"/>
  <c r="O29" i="16"/>
  <c r="AL29" i="16"/>
  <c r="AK29" i="16"/>
  <c r="AJ29" i="16"/>
  <c r="AI29" i="16"/>
  <c r="AH29" i="16"/>
  <c r="AM21" i="16" l="1"/>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<sst xmlns="http://schemas.openxmlformats.org/spreadsheetml/2006/main" count="1129" uniqueCount="713">
  <si>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</si>
  <si>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</si>
  <si>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</si>
  <si>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</si>
  <si>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</si>
  <si>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</si>
  <si>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</si>
  <si>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</si>
  <si>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</si>
  <si>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</si>
  <si>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</si>
  <si>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</si>
  <si>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</si>
  <si>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</si>
  <si>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</si>
  <si>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</si>
  <si>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</si>
  <si>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</si>
  <si>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</si>
  <si>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</si>
  <si>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</si>
  <si>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</si>
  <si>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</si>
  <si>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</si>
  <si>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</si>
  <si>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</si>
  <si>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</si>
  <si>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</si>
  <si>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</si>
  <si>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</si>
  <si>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</si>
  <si>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</si>
  <si>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</si>
  <si>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</si>
  <si>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</si>
  <si>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</si>
  <si>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</si>
  <si>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</si>
  <si>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</si>
  <si>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</si>
  <si>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</si>
  <si>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</si>
  <si>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</si>
  <si>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</si>
  <si>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</si>
  <si>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</si>
  <si>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</si>
  <si>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</si>
  <si>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</si>
  <si>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</si>
  <si>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</si>
  <si>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</si>
  <si>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</si>
  <si>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</si>
  <si>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</si>
  <si>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</si>
  <si>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</si>
  <si>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</si>
  <si>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</si>
  <si>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</si>
  <si>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</si>
  <si>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</si>
  <si>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</si>
  <si>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</si>
  <si>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</si>
  <si>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</si>
  <si>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</si>
  <si>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</si>
  <si>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</si>
  <si>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</si>
  <si>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</si>
  <si>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</si>
  <si>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</si>
  <si>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</si>
  <si>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</si>
  <si>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</si>
  <si>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</si>
  <si>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</si>
  <si>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</si>
  <si>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</si>
  <si>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</si>
  <si>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</si>
  <si>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</si>
  <si>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</si>
  <si>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</si>
  <si>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</si>
  <si>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</si>
  <si>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</si>
  <si>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</si>
  <si>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</si>
  <si>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</si>
  <si>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</si>
  <si>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</si>
  <si>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</si>
  <si>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</si>
  <si>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</si>
  <si>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</si>
  <si>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</si>
  <si>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</si>
  <si>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</si>
  <si>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</si>
  <si>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</si>
  <si>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</si>
  <si>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</si>
  <si>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</si>
  <si>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</si>
  <si>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</si>
  <si>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</si>
  <si>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</si>
  <si>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</si>
  <si>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</si>
  <si>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</si>
  <si>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</si>
  <si>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</si>
  <si>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</si>
  <si>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</si>
  <si>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</si>
  <si>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</si>
  <si>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</si>
  <si>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</si>
  <si>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</si>
  <si>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</si>
  <si>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</si>
  <si>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</si>
  <si>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</si>
  <si>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</si>
  <si>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</si>
  <si>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</si>
  <si>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</si>
  <si>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</si>
  <si>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</si>
  <si>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</si>
  <si>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</si>
  <si>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</si>
  <si>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</si>
  <si>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</si>
  <si>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</si>
  <si>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</si>
  <si>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</si>
  <si>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</si>
  <si>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</si>
  <si>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</si>
  <si>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</si>
  <si>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</si>
  <si>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</si>
  <si>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</si>
  <si>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</si>
  <si>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</si>
  <si>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</si>
  <si>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</si>
  <si>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</si>
  <si>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</si>
  <si>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</si>
  <si>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</si>
  <si>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</si>
  <si>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</si>
  <si>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</si>
  <si>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</si>
  <si>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</si>
  <si>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</si>
  <si>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</si>
  <si>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</si>
  <si>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</si>
  <si>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</si>
  <si>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</si>
  <si>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</si>
  <si>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</si>
  <si>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</si>
  <si>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</si>
  <si>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</si>
  <si>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</si>
  <si>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</si>
  <si>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</si>
  <si>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</si>
  <si>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</si>
  <si>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</si>
  <si>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</si>
  <si>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</si>
  <si>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</si>
  <si>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</si>
  <si>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</si>
  <si>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</si>
  <si>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</si>
  <si>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</si>
  <si>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</si>
  <si>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</si>
  <si>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</si>
  <si>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</si>
  <si>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</si>
  <si>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</si>
  <si>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</si>
  <si>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</si>
  <si>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</si>
  <si>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</si>
  <si>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</si>
  <si>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</si>
  <si>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</si>
  <si>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</si>
  <si>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</si>
  <si>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</si>
  <si>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</si>
  <si>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</si>
  <si>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</si>
  <si>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</si>
  <si>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</si>
  <si>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</si>
  <si>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</si>
  <si>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HTTP Status CodeDescription</t>
  </si>
  <si>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</si>
  <si>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</si>
  <si>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</si>
  <si>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</si>
  <si>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</si>
  <si>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</si>
  <si>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</si>
  <si>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</si>
  <si>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</si>
  <si>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</si>
  <si>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</si>
  <si>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</si>
  <si>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</si>
  <si>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</si>
  <si>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</si>
  <si>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</si>
  <si>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</si>
  <si>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</si>
  <si>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</si>
  <si>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</si>
  <si>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</si>
  <si>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</si>
  <si>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</si>
  <si>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</si>
  <si>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</si>
  <si>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</si>
  <si>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</si>
  <si>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</si>
  <si>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</si>
  <si>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</si>
  <si>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</si>
  <si>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</si>
  <si>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</si>
  <si>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</si>
  <si>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</si>
  <si>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</si>
  <si>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</si>
  <si>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</si>
  <si>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</si>
  <si>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</si>
  <si>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</si>
  <si>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</si>
  <si>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</si>
  <si>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</si>
  <si>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</si>
  <si>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</si>
  <si>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</si>
  <si>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</si>
  <si>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</si>
  <si>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</si>
  <si>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</si>
  <si>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</si>
  <si>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</si>
  <si>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</si>
  <si>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</si>
  <si>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</si>
  <si>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</si>
  <si>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</si>
  <si>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</si>
  <si>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</si>
  <si>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</si>
  <si>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</si>
  <si>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</si>
  <si>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</si>
  <si>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</si>
  <si>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</si>
  <si>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</si>
  <si>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</si>
  <si>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</si>
  <si>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</si>
  <si>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</si>
  <si>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</si>
  <si>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</si>
  <si>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</si>
  <si>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</si>
  <si>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</si>
  <si>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</si>
  <si>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</si>
  <si>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</si>
  <si>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</si>
  <si>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</si>
  <si>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</si>
  <si>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</si>
  <si>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</si>
  <si>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</si>
  <si>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</si>
  <si>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</si>
  <si>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</si>
  <si>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</si>
  <si>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</si>
  <si>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</si>
  <si>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</si>
  <si>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</si>
  <si>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</si>
  <si>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</si>
  <si>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</si>
  <si>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quarter [20]</t>
  </si>
  <si>
    <t>quarter [4]</t>
  </si>
  <si>
    <t>month [12]</t>
  </si>
  <si>
    <t>month [4]</t>
  </si>
  <si>
    <t>week [16]</t>
  </si>
  <si>
    <t>week [4]</t>
  </si>
  <si>
    <t>day [31]</t>
  </si>
  <si>
    <t>hour [24]</t>
  </si>
  <si>
    <t>time-of-day [4]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</si>
  <si>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</si>
  <si>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</si>
  <si>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</si>
  <si>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</si>
  <si>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</si>
  <si>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</si>
  <si>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</si>
  <si>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</si>
  <si>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</si>
  <si>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</si>
  <si>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</si>
  <si>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</si>
  <si>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</si>
  <si>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</si>
  <si>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</si>
  <si>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</si>
  <si>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</si>
  <si>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</si>
  <si>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</si>
  <si>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</si>
  <si>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</si>
  <si>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</si>
  <si>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day-of-week</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</si>
  <si>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</si>
  <si>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</si>
  <si>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</si>
  <si>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</si>
  <si>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</si>
  <si>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</si>
  <si>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</si>
  <si>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</si>
  <si>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</si>
  <si>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</si>
  <si>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</si>
  <si>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</si>
  <si>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</si>
  <si>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</si>
  <si>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</si>
  <si>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</si>
  <si>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</si>
  <si>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</si>
  <si>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</si>
  <si>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</si>
  <si>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</si>
  <si>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</si>
  <si>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</si>
  <si>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</si>
  <si>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</si>
  <si>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</si>
  <si>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</si>
  <si>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</si>
  <si>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</si>
  <si>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</si>
  <si>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</si>
  <si>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</si>
  <si>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</si>
  <si>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</si>
  <si>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</si>
  <si>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</si>
  <si>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</si>
  <si>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</si>
  <si>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</si>
  <si>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</si>
  <si>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</si>
  <si>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</si>
  <si>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</si>
  <si>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</si>
  <si>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</si>
  <si>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</si>
  <si>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</si>
  <si>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</si>
  <si>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</si>
  <si>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</si>
  <si>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</si>
  <si>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</si>
  <si>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</si>
  <si>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</si>
  <si>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</si>
  <si>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</si>
  <si>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</si>
  <si>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</si>
  <si>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</si>
  <si>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</si>
  <si>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</si>
  <si>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</si>
  <si>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</si>
  <si>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</si>
  <si>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</si>
  <si>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</si>
  <si>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</si>
  <si>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</si>
  <si>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</si>
  <si>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</si>
  <si>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</si>
  <si>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</si>
  <si>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</si>
  <si>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</si>
  <si>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</si>
  <si>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</si>
  <si>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</si>
  <si>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</si>
  <si>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</si>
  <si>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</si>
  <si>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</si>
  <si>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</si>
  <si>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</si>
  <si>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</si>
  <si>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</si>
  <si>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</si>
  <si>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</si>
  <si>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</si>
  <si>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</si>
  <si>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</si>
  <si>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</si>
  <si>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</si>
  <si>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</si>
  <si>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</si>
  <si>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</si>
  <si>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</si>
  <si>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</si>
  <si>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</si>
  <si>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</si>
  <si>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</si>
  <si>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</si>
  <si>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</si>
  <si>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</si>
  <si>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</si>
  <si>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</si>
  <si>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</si>
  <si>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</si>
  <si>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</si>
  <si>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</si>
  <si>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</si>
  <si>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</si>
  <si>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</si>
  <si>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</si>
  <si>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</si>
  <si>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</si>
  <si>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</si>
  <si>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</si>
  <si>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</si>
  <si>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</si>
  <si>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</si>
  <si>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</si>
  <si>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</si>
  <si>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</si>
  <si>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</si>
  <si>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</si>
  <si>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</si>
  <si>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</si>
  <si>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</si>
  <si>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</si>
  <si>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</si>
  <si>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</si>
  <si>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</si>
  <si>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</si>
  <si>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</si>
  <si>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</si>
  <si>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</si>
  <si>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</si>
  <si>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</si>
  <si>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</si>
  <si>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</si>
  <si>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</si>
  <si>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</si>
  <si>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</si>
  <si>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</si>
  <si>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</si>
  <si>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</si>
  <si>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</si>
  <si>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</si>
  <si>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</si>
  <si>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</si>
  <si>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</si>
  <si>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</si>
  <si>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</si>
  <si>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</si>
  <si>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</si>
  <si>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</si>
  <si>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</si>
  <si>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</si>
  <si>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</si>
  <si>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</si>
  <si>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</si>
  <si>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</si>
  <si>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</si>
  <si>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</si>
  <si>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</si>
  <si>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</si>
  <si>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</si>
  <si>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</si>
  <si>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</si>
  <si>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</si>
  <si>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</si>
  <si>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</si>
  <si>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</si>
  <si>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</si>
  <si>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</si>
  <si>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</si>
  <si>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</si>
  <si>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</si>
  <si>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</si>
  <si>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</si>
  <si>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</si>
  <si>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</si>
  <si>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</si>
  <si>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</si>
  <si>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</si>
  <si>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</si>
  <si>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docs.sundaya.com</t>
  </si>
  <si>
    <t xml:space="preserve">    Endpoints</t>
  </si>
  <si>
    <t xml:space="preserve">                    GET</t>
  </si>
  <si>
    <t xml:space="preserve">                        Path parameters</t>
  </si>
  <si>
    <t xml:space="preserve">                        Body parameters</t>
  </si>
  <si>
    <t xml:space="preserve">                            Query = harvestSearch </t>
  </si>
  <si>
    <t xml:space="preserve">                    PUT</t>
  </si>
  <si>
    <t xml:space="preserve">                            Template = harvestData</t>
  </si>
  <si>
    <t xml:space="preserve">        data.api.sundaya.com/harvest</t>
  </si>
  <si>
    <t xml:space="preserve">        data.api.sundaya.com/store</t>
  </si>
  <si>
    <t xml:space="preserve">        data.api.sundaya.com/enjoy</t>
  </si>
  <si>
    <t xml:space="preserve">        data.api.sundaya.com/hse</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</si>
  <si>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</si>
  <si>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</si>
  <si>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</si>
  <si>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</si>
  <si>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</si>
  <si>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</si>
  <si>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</si>
  <si>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</si>
  <si>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</si>
  <si>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&lt;x dataset&gt; [#]</t>
  </si>
  <si>
    <t>&lt;y dataset&gt; [# elements]</t>
  </si>
  <si>
    <t>&lt;duration&gt;</t>
  </si>
  <si>
    <t>next</t>
  </si>
  <si>
    <t>previous</t>
  </si>
  <si>
    <t>parent</t>
  </si>
  <si>
    <t>href=</t>
  </si>
  <si>
    <t>child[]</t>
  </si>
  <si>
    <t>grandchild[]</t>
  </si>
  <si>
    <r>
      <t>&lt;-href=</t>
    </r>
    <r>
      <rPr>
        <i/>
        <u/>
        <sz val="11"/>
        <color theme="4" tint="-0.249977111117893"/>
        <rFont val="Consolas"/>
        <family val="3"/>
        <scheme val="major"/>
      </rPr>
      <t>day</t>
    </r>
    <r>
      <rPr>
        <sz val="11"/>
        <color theme="1"/>
        <rFont val="Consolas"/>
        <family val="3"/>
        <scheme val="major"/>
      </rPr>
      <t>-&gt;</t>
    </r>
  </si>
  <si>
    <r>
      <t>&lt;-href=</t>
    </r>
    <r>
      <rPr>
        <i/>
        <u/>
        <sz val="11"/>
        <color theme="4" tint="-0.249977111117893"/>
        <rFont val="Consolas"/>
        <family val="3"/>
        <scheme val="major"/>
      </rPr>
      <t>hour</t>
    </r>
    <r>
      <rPr>
        <sz val="11"/>
        <color theme="1"/>
        <rFont val="Consolas"/>
        <family val="3"/>
        <scheme val="major"/>
      </rPr>
      <t>-&gt;</t>
    </r>
  </si>
  <si>
    <r>
      <t>&lt;-href=</t>
    </r>
    <r>
      <rPr>
        <i/>
        <u/>
        <sz val="11"/>
        <color theme="4" tint="-0.249977111117893"/>
        <rFont val="Consolas"/>
        <family val="3"/>
        <scheme val="major"/>
      </rPr>
      <t>month</t>
    </r>
    <r>
      <rPr>
        <sz val="11"/>
        <color theme="1"/>
        <rFont val="Consolas"/>
        <family val="3"/>
        <scheme val="major"/>
      </rPr>
      <t>-&gt;</t>
    </r>
  </si>
  <si>
    <r>
      <t>&lt;-href=</t>
    </r>
    <r>
      <rPr>
        <i/>
        <u/>
        <sz val="11"/>
        <color theme="4" tint="-0.249977111117893"/>
        <rFont val="Consolas"/>
        <family val="3"/>
        <scheme val="major"/>
      </rPr>
      <t>quarter</t>
    </r>
    <r>
      <rPr>
        <sz val="11"/>
        <color theme="1"/>
        <rFont val="Consolas"/>
        <family val="3"/>
        <scheme val="major"/>
      </rPr>
      <t xml:space="preserve">-&gt; </t>
    </r>
  </si>
  <si>
    <r>
      <t>&lt;-href=</t>
    </r>
    <r>
      <rPr>
        <i/>
        <u/>
        <sz val="11"/>
        <color theme="4" tint="-0.249977111117893"/>
        <rFont val="Consolas"/>
        <family val="3"/>
        <scheme val="major"/>
      </rPr>
      <t>5year</t>
    </r>
    <r>
      <rPr>
        <sz val="11"/>
        <color theme="1"/>
        <rFont val="Consolas"/>
        <family val="3"/>
        <scheme val="major"/>
      </rPr>
      <t>-&gt;</t>
    </r>
  </si>
  <si>
    <r>
      <t>&lt;-href=</t>
    </r>
    <r>
      <rPr>
        <i/>
        <u/>
        <sz val="11"/>
        <color theme="4" tint="-0.249977111117893"/>
        <rFont val="Consolas"/>
        <family val="3"/>
        <scheme val="major"/>
      </rPr>
      <t>year</t>
    </r>
    <r>
      <rPr>
        <sz val="11"/>
        <color theme="1"/>
        <rFont val="Consolas"/>
        <family val="3"/>
        <scheme val="major"/>
      </rPr>
      <t>-&gt;</t>
    </r>
  </si>
  <si>
    <r>
      <t>&lt;-href=</t>
    </r>
    <r>
      <rPr>
        <i/>
        <u/>
        <sz val="11"/>
        <color theme="4" tint="-0.249977111117893"/>
        <rFont val="Consolas"/>
        <family val="3"/>
        <scheme val="major"/>
      </rPr>
      <t>week</t>
    </r>
    <r>
      <rPr>
        <sz val="11"/>
        <color theme="1"/>
        <rFont val="Consolas"/>
        <family val="3"/>
        <scheme val="major"/>
      </rPr>
      <t>-&gt;</t>
    </r>
  </si>
  <si>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</si>
  <si>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</si>
  <si>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</si>
  <si>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</si>
  <si>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</si>
  <si>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</si>
  <si>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</si>
  <si>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 xml:space="preserve"> &lt;-href=</t>
    </r>
    <r>
      <rPr>
        <i/>
        <u/>
        <sz val="11"/>
        <color theme="4" tint="-0.249977111117893"/>
        <rFont val="Consolas"/>
        <family val="3"/>
        <scheme val="major"/>
      </rPr>
      <t>next-prev</t>
    </r>
    <r>
      <rPr>
        <sz val="11"/>
        <color theme="1"/>
        <rFont val="Consolas"/>
        <family val="3"/>
        <scheme val="major"/>
      </rPr>
      <t>-&gt;</t>
    </r>
  </si>
  <si>
    <r>
      <t>href=&lt;</t>
    </r>
    <r>
      <rPr>
        <i/>
        <u/>
        <sz val="11"/>
        <color theme="4" tint="-0.249977111117893"/>
        <rFont val="Consolas"/>
        <family val="3"/>
        <scheme val="major"/>
      </rPr>
      <t>parent&gt;</t>
    </r>
  </si>
  <si>
    <r>
      <t>x href[]=&lt;</t>
    </r>
    <r>
      <rPr>
        <i/>
        <u/>
        <sz val="11"/>
        <color theme="4" tint="-0.249977111117893"/>
        <rFont val="Consolas"/>
        <family val="3"/>
        <scheme val="major"/>
      </rPr>
      <t>child&gt;</t>
    </r>
    <r>
      <rPr>
        <sz val="11"/>
        <color theme="1"/>
        <rFont val="Consolas"/>
        <family val="3"/>
        <scheme val="major"/>
      </rPr>
      <t xml:space="preserve">
y href[]=&lt;</t>
    </r>
    <r>
      <rPr>
        <i/>
        <u/>
        <sz val="11"/>
        <color theme="4" tint="-0.249977111117893"/>
        <rFont val="Consolas"/>
        <family val="3"/>
        <scheme val="major"/>
      </rPr>
      <t>grandchild&gt;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</si>
  <si>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</si>
  <si>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</si>
  <si>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</si>
  <si>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</si>
  <si>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</si>
  <si>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</si>
  <si>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</si>
  <si>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</si>
  <si>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</si>
  <si>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</si>
  <si>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</si>
  <si>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day-of-week [7]</t>
  </si>
  <si>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</si>
  <si>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</si>
  <si>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</si>
  <si>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</si>
  <si>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</si>
  <si>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</si>
  <si>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</si>
  <si>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</si>
  <si>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</si>
  <si>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</si>
  <si>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</si>
  <si>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</si>
  <si>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</si>
  <si>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</si>
  <si>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</si>
  <si>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</si>
  <si>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</si>
  <si>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</si>
  <si>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</si>
  <si>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</si>
  <si>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</si>
  <si>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</si>
  <si>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</si>
  <si>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</si>
  <si>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</si>
  <si>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</si>
  <si>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</si>
  <si>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</si>
  <si>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</si>
  <si>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</si>
  <si>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</si>
  <si>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</si>
  <si>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</si>
  <si>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</si>
  <si>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</si>
  <si>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</si>
  <si>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</si>
  <si>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</si>
  <si>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</si>
  <si>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</si>
  <si>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</si>
  <si>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</si>
  <si>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</si>
  <si>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</si>
  <si>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</si>
  <si>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</si>
  <si>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</si>
  <si>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</si>
  <si>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</si>
  <si>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</si>
  <si>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</si>
  <si>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</si>
  <si>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</si>
  <si>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</si>
  <si>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</si>
  <si>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</si>
  <si>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</si>
  <si>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</si>
  <si>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</si>
  <si>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</si>
  <si>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</si>
  <si>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</si>
  <si>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</si>
  <si>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</si>
  <si>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</si>
  <si>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</si>
  <si>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</si>
  <si>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</si>
  <si>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</si>
  <si>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</si>
  <si>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</si>
  <si>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                            /hse/{period}?site={siteid}</t>
  </si>
  <si>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</si>
  <si>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</si>
  <si>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</si>
  <si>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</si>
  <si>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</si>
  <si>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</si>
  <si>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</si>
  <si>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</si>
  <si>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</si>
  <si>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</si>
  <si>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</si>
  <si>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</si>
  <si>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</si>
  <si>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</si>
  <si>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</si>
  <si>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</si>
  <si>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</si>
  <si>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</si>
  <si>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</si>
  <si>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</si>
  <si>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</si>
  <si>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</si>
  <si>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</si>
  <si>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</si>
  <si>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</si>
  <si>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</si>
  <si>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</si>
  <si>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</si>
  <si>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</si>
  <si>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</si>
  <si>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</si>
  <si>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</si>
  <si>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</si>
  <si>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</si>
  <si>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</si>
  <si>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</si>
  <si>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</si>
  <si>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</si>
  <si>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</si>
  <si>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</si>
  <si>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</si>
  <si>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</si>
  <si>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</si>
  <si>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</si>
  <si>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</si>
  <si>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</si>
  <si>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</si>
  <si>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</si>
  <si>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</si>
  <si>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r>
      <t>x href[]=</t>
    </r>
    <r>
      <rPr>
        <i/>
        <u/>
        <sz val="11"/>
        <color theme="4" tint="-0.249977111117893"/>
        <rFont val="Consolas"/>
        <family val="3"/>
        <scheme val="major"/>
      </rPr>
      <t xml:space="preserve">hour
</t>
    </r>
    <r>
      <rPr>
        <sz val="11"/>
        <color theme="1"/>
        <rFont val="Consolas"/>
        <family val="3"/>
        <scheme val="major"/>
      </rPr>
      <t>y href[]=</t>
    </r>
    <r>
      <rPr>
        <i/>
        <u/>
        <sz val="11"/>
        <color theme="4" tint="-0.249977111117893"/>
        <rFont val="Consolas"/>
        <family val="3"/>
        <scheme val="major"/>
      </rPr>
      <t>minutes</t>
    </r>
  </si>
  <si>
    <r>
      <t>x href[]=</t>
    </r>
    <r>
      <rPr>
        <i/>
        <u/>
        <sz val="11"/>
        <color theme="4" tint="-0.249977111117893"/>
        <rFont val="Consolas"/>
        <family val="3"/>
        <scheme val="major"/>
      </rPr>
      <t xml:space="preserve">day
</t>
    </r>
    <r>
      <rPr>
        <sz val="11"/>
        <color theme="1"/>
        <rFont val="Consolas"/>
        <family val="3"/>
        <scheme val="major"/>
      </rPr>
      <t xml:space="preserve">y href[]= </t>
    </r>
    <r>
      <rPr>
        <i/>
        <u/>
        <sz val="11"/>
        <color theme="4" tint="-0.249977111117893"/>
        <rFont val="Consolas"/>
        <family val="3"/>
        <scheme val="major"/>
      </rPr>
      <t>hours</t>
    </r>
  </si>
  <si>
    <r>
      <t>x href[]=</t>
    </r>
    <r>
      <rPr>
        <i/>
        <u/>
        <sz val="11"/>
        <color theme="4" tint="-0.249977111117893"/>
        <rFont val="Consolas"/>
        <family val="3"/>
        <scheme val="major"/>
      </rPr>
      <t xml:space="preserve">week
</t>
    </r>
    <r>
      <rPr>
        <sz val="11"/>
        <color theme="1"/>
        <rFont val="Consolas"/>
        <family val="3"/>
        <scheme val="major"/>
      </rPr>
      <t>y href[]=</t>
    </r>
    <r>
      <rPr>
        <i/>
        <u/>
        <sz val="11"/>
        <color theme="4" tint="-0.249977111117893"/>
        <rFont val="Consolas"/>
        <family val="3"/>
        <scheme val="major"/>
      </rPr>
      <t>days</t>
    </r>
  </si>
  <si>
    <r>
      <t>x href[]=</t>
    </r>
    <r>
      <rPr>
        <i/>
        <u/>
        <sz val="11"/>
        <color theme="4" tint="-0.249977111117893"/>
        <rFont val="Consolas"/>
        <family val="3"/>
        <scheme val="major"/>
      </rPr>
      <t xml:space="preserve">month
</t>
    </r>
    <r>
      <rPr>
        <sz val="11"/>
        <color theme="1"/>
        <rFont val="Consolas"/>
        <family val="3"/>
        <scheme val="major"/>
      </rPr>
      <t>y href[]=</t>
    </r>
    <r>
      <rPr>
        <i/>
        <u/>
        <sz val="11"/>
        <color theme="4" tint="-0.249977111117893"/>
        <rFont val="Consolas"/>
        <family val="3"/>
        <scheme val="major"/>
      </rPr>
      <t>weeks</t>
    </r>
  </si>
  <si>
    <r>
      <t>x href[]=</t>
    </r>
    <r>
      <rPr>
        <i/>
        <u/>
        <sz val="11"/>
        <color theme="4" tint="-0.249977111117893"/>
        <rFont val="Consolas"/>
        <family val="3"/>
        <scheme val="major"/>
      </rPr>
      <t xml:space="preserve">minute
</t>
    </r>
    <r>
      <rPr>
        <sz val="11"/>
        <color theme="1"/>
        <rFont val="Consolas"/>
        <family val="3"/>
        <scheme val="major"/>
      </rPr>
      <t>y href[]=</t>
    </r>
    <r>
      <rPr>
        <i/>
        <u/>
        <sz val="11"/>
        <color theme="4" tint="-0.249977111117893"/>
        <rFont val="Consolas"/>
        <family val="3"/>
        <scheme val="major"/>
      </rPr>
      <t>seconds</t>
    </r>
  </si>
  <si>
    <r>
      <t>x href[]=</t>
    </r>
    <r>
      <rPr>
        <i/>
        <u/>
        <sz val="11"/>
        <color theme="4" tint="-0.249977111117893"/>
        <rFont val="Consolas"/>
        <family val="3"/>
        <scheme val="major"/>
      </rPr>
      <t xml:space="preserve">year
</t>
    </r>
    <r>
      <rPr>
        <sz val="11"/>
        <color theme="1"/>
        <rFont val="Consolas"/>
        <family val="3"/>
        <scheme val="major"/>
      </rPr>
      <t>y href[]=</t>
    </r>
    <r>
      <rPr>
        <i/>
        <u/>
        <sz val="11"/>
        <color theme="4" tint="-0.249977111117893"/>
        <rFont val="Consolas"/>
        <family val="3"/>
        <scheme val="major"/>
      </rPr>
      <t>quarters</t>
    </r>
  </si>
  <si>
    <r>
      <t>x href[]=</t>
    </r>
    <r>
      <rPr>
        <i/>
        <u/>
        <sz val="11"/>
        <color theme="4" tint="-0.249977111117893"/>
        <rFont val="Consolas"/>
        <family val="3"/>
        <scheme val="major"/>
      </rPr>
      <t xml:space="preserve">quarter
</t>
    </r>
    <r>
      <rPr>
        <sz val="11"/>
        <color theme="1"/>
        <rFont val="Consolas"/>
        <family val="3"/>
        <scheme val="major"/>
      </rPr>
      <t>y href[]=</t>
    </r>
    <r>
      <rPr>
        <i/>
        <u/>
        <sz val="11"/>
        <color theme="4" tint="-0.249977111117893"/>
        <rFont val="Consolas"/>
        <family val="3"/>
        <scheme val="major"/>
      </rPr>
      <t>months</t>
    </r>
  </si>
  <si>
    <t xml:space="preserve">                            /harvest</t>
  </si>
  <si>
    <t xml:space="preserve">                            /store</t>
  </si>
  <si>
    <t xml:space="preserve">                            /enjoy</t>
  </si>
  <si>
    <t xml:space="preserve">                            /grid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</si>
</sst>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2" x14ac:knownFonts="1">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s>
  <fills count="1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4" fillId="6" borderId="0" applyNumberFormat="0" applyBorder="0" applyAlignment="0" applyProtection="0"/>
    <xf numFmtId="0" fontId="9" fillId="0" borderId="0" applyNumberFormat="0" applyFill="0" applyBorder="0" applyAlignment="0" applyProtection="0"/>
  </cellStyleXfs>
  <cellXfs count="269">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0" fillId="0" borderId="0" xfId="0" applyBorder="1"/>
    <xf numFmtId="0" fontId="2" fillId="0" borderId="0" xfId="0" applyFont="1" applyBorder="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Font="1" applyBorder="1" applyAlignment="1">
      <alignment vertical="top" wrapText="1"/>
    </xf>
    <xf numFmtId="0" fontId="0" fillId="0" borderId="9" xfId="0" applyFont="1"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Fill="1" applyBorder="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14" fillId="0" borderId="0" xfId="0" applyFont="1" applyBorder="1" applyAlignment="1">
      <alignment vertical="top"/>
    </xf>
    <xf numFmtId="0" fontId="30" fillId="0" borderId="0" xfId="0" applyFont="1" applyBorder="1" applyAlignment="1">
      <alignment vertical="top"/>
    </xf>
    <xf numFmtId="0" fontId="14" fillId="0" borderId="0" xfId="0" applyFont="1" applyBorder="1" applyAlignment="1">
      <alignment horizontal="left" vertical="top" wrapText="1"/>
    </xf>
    <xf numFmtId="0" fontId="14" fillId="0" borderId="0" xfId="0" applyFont="1" applyBorder="1" applyAlignment="1">
      <alignment vertical="top" wrapText="1"/>
    </xf>
    <xf numFmtId="0" fontId="28" fillId="0" borderId="0" xfId="0" applyFont="1" applyBorder="1" applyAlignment="1">
      <alignment horizontal="center" vertical="top"/>
    </xf>
    <xf numFmtId="0" fontId="10" fillId="0" borderId="0" xfId="0" applyFont="1" applyBorder="1" applyAlignment="1">
      <alignment horizontal="center" vertical="top"/>
    </xf>
    <xf numFmtId="0" fontId="14" fillId="0" borderId="0" xfId="0" applyFont="1" applyBorder="1"/>
    <xf numFmtId="0" fontId="14" fillId="0" borderId="0" xfId="0" applyFont="1" applyAlignment="1">
      <alignment horizontal="center" vertical="center"/>
    </xf>
    <xf numFmtId="0" fontId="14" fillId="0" borderId="0" xfId="0" applyFont="1" applyAlignment="1">
      <alignment horizontal="center" vertical="center" textRotation="90"/>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5" borderId="40" xfId="0" applyFont="1" applyFill="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0" xfId="0" applyFont="1" applyBorder="1" applyAlignment="1">
      <alignment horizontal="center" vertical="center"/>
    </xf>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6" fillId="0" borderId="3" xfId="0" applyFont="1" applyBorder="1"/>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applyBorder="1"/>
    <xf numFmtId="0" fontId="14" fillId="13" borderId="40" xfId="0" applyFont="1" applyFill="1" applyBorder="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applyBorder="1"/>
    <xf numFmtId="0" fontId="0" fillId="5" borderId="0" xfId="0" applyFill="1" applyBorder="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applyBorder="1"/>
    <xf numFmtId="0" fontId="45" fillId="0" borderId="0" xfId="0" applyFont="1"/>
    <xf numFmtId="0" fontId="46" fillId="0" borderId="0" xfId="0" applyFont="1"/>
    <xf numFmtId="0" fontId="14" fillId="13" borderId="0" xfId="0" applyFont="1" applyFill="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0"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14" fillId="0" borderId="0" xfId="0" applyFont="1" applyAlignment="1">
      <alignment vertical="top" wrapText="1"/>
    </xf>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1"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Border="1" applyAlignment="1">
      <alignment horizontal="right"/>
    </xf>
    <xf numFmtId="0" fontId="14" fillId="5" borderId="45" xfId="0" applyFont="1" applyFill="1" applyBorder="1" applyAlignment="1">
      <alignment horizontal="center"/>
    </xf>
    <xf numFmtId="0" fontId="14" fillId="5" borderId="0" xfId="0" applyFont="1" applyFill="1" applyBorder="1" applyAlignment="1">
      <alignment horizontal="center"/>
    </xf>
    <xf numFmtId="0" fontId="14" fillId="5" borderId="27" xfId="0" applyFont="1" applyFill="1" applyBorder="1" applyAlignment="1">
      <alignment horizontal="center"/>
    </xf>
    <xf numFmtId="0" fontId="14" fillId="5" borderId="46"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applyBorder="1"/>
    <xf numFmtId="0" fontId="14" fillId="0" borderId="0" xfId="0" applyFont="1" applyBorder="1" applyAlignment="1">
      <alignment vertical="center" wrapText="1"/>
    </xf>
    <xf numFmtId="0" fontId="33" fillId="0" borderId="42" xfId="0" applyFont="1" applyBorder="1"/>
    <xf numFmtId="0" fontId="33" fillId="0" borderId="43" xfId="0" applyFont="1" applyBorder="1"/>
    <xf numFmtId="0" fontId="33" fillId="0" borderId="44" xfId="0" applyFont="1" applyBorder="1"/>
    <xf numFmtId="0" fontId="33" fillId="0" borderId="46"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4" xfId="0" applyFont="1" applyBorder="1" applyAlignment="1">
      <alignment horizontal="right" wrapText="1"/>
    </xf>
    <xf numFmtId="0" fontId="14" fillId="0" borderId="20" xfId="0" applyFont="1" applyBorder="1" applyAlignment="1">
      <alignment horizontal="center"/>
    </xf>
    <xf numFmtId="0" fontId="14" fillId="0" borderId="47" xfId="0" applyFont="1" applyBorder="1" applyAlignment="1">
      <alignment horizontal="center"/>
    </xf>
    <xf numFmtId="0" fontId="14" fillId="0" borderId="48" xfId="0" applyFont="1" applyBorder="1" applyAlignment="1">
      <alignment horizontal="center"/>
    </xf>
    <xf numFmtId="0" fontId="31" fillId="0" borderId="0" xfId="0" applyFont="1" applyBorder="1"/>
    <xf numFmtId="0" fontId="31" fillId="0" borderId="0" xfId="0" applyFont="1" applyBorder="1" applyAlignment="1">
      <alignment horizontal="center" vertical="center"/>
    </xf>
    <xf numFmtId="0" fontId="57" fillId="0" borderId="0" xfId="0" applyFont="1" applyBorder="1" applyAlignment="1">
      <alignment horizontal="left" vertical="center" indent="2"/>
    </xf>
    <xf numFmtId="0" fontId="0" fillId="0" borderId="0" xfId="0" applyBorder="1"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0" fillId="0" borderId="0" xfId="0" applyAlignment="1"/>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Border="1" applyAlignment="1">
      <alignment horizontal="left"/>
    </xf>
    <xf numFmtId="0" fontId="61" fillId="0" borderId="0" xfId="0" applyFont="1"/>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cellXfs>
  <cellStyles count="3">
    <cellStyle name="Bad" xfId="1" builtinId="27"/>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403412</xdr:colOff>
      <xdr:row>29</xdr:row>
      <xdr:rowOff>52294</xdr:rowOff>
    </xdr:from>
    <xdr:to>
      <xdr:col>2</xdr:col>
      <xdr:colOff>3501838</xdr:colOff>
      <xdr:row>54</xdr:row>
      <xdr:rowOff>21851</xdr:rowOff>
    </xdr:to>
    <xdr:pic>
      <xdr:nvPicPr>
        <xdr:cNvPr id="3" name="Picture 2">
          <a:extLst>
            <a:ext uri="{FF2B5EF4-FFF2-40B4-BE49-F238E27FC236}">
              <a16:creationId xmlns:a16="http://schemas.microsoft.com/office/drawing/2014/main" id="{6519F37E-EA3D-4C5B-852D-C42D20457B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412" y="6798235"/>
          <a:ext cx="6572250" cy="4638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1"/>
  <sheetViews>
    <sheetView workbookViewId="0">
      <selection activeCell="A24" sqref="A24"/>
    </sheetView>
  </sheetViews>
  <sheetFormatPr defaultRowHeight="14.5" x14ac:dyDescent="0.35"/>
  <cols>
    <col min="1" max="1" width="28.81640625" customWidth="1"/>
    <col min="3" max="3" width="60.54296875" customWidth="1"/>
    <col min="4" max="4" width="30.7265625" customWidth="1"/>
    <col min="5" max="5" width="53.6328125" customWidth="1"/>
  </cols>
  <sheetData>
    <row r="3" spans="1:6" x14ac:dyDescent="0.35">
      <c r="A3" t="s">
        <v>676</v>
      </c>
      <c r="B3" t="s">
        <v>677</v>
      </c>
    </row>
    <row r="4" spans="1:6" x14ac:dyDescent="0.35">
      <c r="A4" s="254" t="s">
        <v>678</v>
      </c>
      <c r="B4" t="s">
        <v>679</v>
      </c>
    </row>
    <row r="5" spans="1:6" x14ac:dyDescent="0.35">
      <c r="A5" s="254" t="s">
        <v>680</v>
      </c>
      <c r="B5" t="s">
        <v>681</v>
      </c>
    </row>
    <row r="8" spans="1:6" x14ac:dyDescent="0.35">
      <c r="A8" t="s">
        <v>675</v>
      </c>
      <c r="C8" s="55"/>
    </row>
    <row r="9" spans="1:6" x14ac:dyDescent="0.35">
      <c r="A9" s="41" t="s">
        <v>121</v>
      </c>
      <c r="B9" t="s">
        <v>122</v>
      </c>
    </row>
    <row r="10" spans="1:6" x14ac:dyDescent="0.35">
      <c r="A10" s="41" t="s">
        <v>69</v>
      </c>
      <c r="B10" t="s">
        <v>130</v>
      </c>
    </row>
    <row r="12" spans="1:6" x14ac:dyDescent="0.35">
      <c r="C12" s="25"/>
    </row>
    <row r="13" spans="1:6" x14ac:dyDescent="0.35">
      <c r="A13" s="256" t="s">
        <v>682</v>
      </c>
      <c r="D13" s="22"/>
      <c r="E13" s="22"/>
      <c r="F13" s="22"/>
    </row>
    <row r="14" spans="1:6" x14ac:dyDescent="0.35">
      <c r="A14" s="255" t="str">
        <f>INDEX(Sheets,ROWS($A$1:$A1))</f>
        <v>Reference</v>
      </c>
      <c r="D14" s="22"/>
    </row>
    <row r="15" spans="1:6" x14ac:dyDescent="0.35">
      <c r="A15" s="255" t="str">
        <f>INDEX(Sheets,ROWS($A$1:$A2))</f>
        <v>Kehua</v>
      </c>
      <c r="D15" s="22"/>
      <c r="E15" s="23"/>
    </row>
    <row r="16" spans="1:6" x14ac:dyDescent="0.35">
      <c r="A16" s="255" t="str">
        <f>INDEX(Sheets,ROWS($A$1:$A3))</f>
        <v>Poweroad</v>
      </c>
      <c r="D16" s="22"/>
      <c r="E16" s="23"/>
    </row>
    <row r="17" spans="1:5" x14ac:dyDescent="0.35">
      <c r="A17" s="255" t="str">
        <f>INDEX(Sheets,ROWS($A$1:$A4))</f>
        <v>Parameters</v>
      </c>
      <c r="D17" s="22"/>
      <c r="E17" s="23"/>
    </row>
    <row r="18" spans="1:5" x14ac:dyDescent="0.35">
      <c r="A18" s="255" t="str">
        <f>INDEX(Sheets,ROWS($A$1:$A5))</f>
        <v>Entity Model</v>
      </c>
      <c r="D18" s="22"/>
      <c r="E18" s="23"/>
    </row>
    <row r="19" spans="1:5" x14ac:dyDescent="0.35">
      <c r="A19" s="255" t="str">
        <f>INDEX(Sheets,ROWS($A$1:$A6))</f>
        <v>CVL</v>
      </c>
    </row>
    <row r="20" spans="1:5" x14ac:dyDescent="0.35">
      <c r="A20" s="255" t="str">
        <f>INDEX(Sheets,ROWS($A$1:$A7))</f>
        <v>PV Calc</v>
      </c>
    </row>
    <row r="21" spans="1:5" x14ac:dyDescent="0.35">
      <c r="A21" s="255" t="str">
        <f>INDEX(Sheets,ROWS($A$1:$A8))</f>
        <v>Data Graph</v>
      </c>
    </row>
    <row r="22" spans="1:5" x14ac:dyDescent="0.35">
      <c r="A22" s="255" t="str">
        <f>INDEX(Sheets,ROWS($A$1:$A9))</f>
        <v>Entity Data</v>
      </c>
    </row>
    <row r="23" spans="1:5" x14ac:dyDescent="0.35">
      <c r="A23" s="255" t="str">
        <f>INDEX(Sheets,ROWS($A$1:$A10))</f>
        <v>Tracking Data</v>
      </c>
    </row>
    <row r="24" spans="1:5" x14ac:dyDescent="0.35">
      <c r="A24" s="255" t="str">
        <f>INDEX(Sheets,ROWS($A$1:$A11))</f>
        <v>Resource Representations</v>
      </c>
    </row>
    <row r="25" spans="1:5" x14ac:dyDescent="0.35">
      <c r="A25" s="255" t="str">
        <f>INDEX(Sheets,ROWS($A$1:$A12))</f>
        <v>timestamp</v>
      </c>
    </row>
    <row r="26" spans="1:5" x14ac:dyDescent="0.35">
      <c r="A26" s="255" t="str">
        <f>INDEX(Sheets,ROWS($A$1:$A13))</f>
        <v>requests</v>
      </c>
    </row>
    <row r="27" spans="1:5" x14ac:dyDescent="0.35">
      <c r="A27" s="255" t="str">
        <f>INDEX(Sheets,ROWS($A$1:$A14))</f>
        <v>draft specs</v>
      </c>
    </row>
    <row r="28" spans="1:5" x14ac:dyDescent="0.35">
      <c r="A28" s="255" t="str">
        <f>INDEX(Sheets,ROWS($A$1:$A15))</f>
        <v>graphs</v>
      </c>
    </row>
    <row r="29" spans="1:5" x14ac:dyDescent="0.35">
      <c r="A29" s="255" t="str">
        <f>INDEX(Sheets,ROWS($A$1:$A16))</f>
        <v>swagger</v>
      </c>
    </row>
    <row r="30" spans="1:5" x14ac:dyDescent="0.35">
      <c r="A30" s="255" t="str">
        <f>INDEX(Sheets,ROWS($A$1:$A17))</f>
        <v>paths</v>
      </c>
    </row>
    <row r="31" spans="1:5" x14ac:dyDescent="0.35">
      <c r="A31" s="255" t="str">
        <f>INDEX(Sheets,ROWS($A$1:$A18))</f>
        <v>collection+json</v>
      </c>
    </row>
  </sheetData>
  <hyperlinks>
    <hyperlink ref="A14" location="Reference!A1" display="Reference!A1" xr:uid="{FCC51A3E-E86E-48CE-9C36-FD383170CAF8}"/>
    <hyperlink ref="A31" location="'collection+json'!A1" display="'collection+json'!A1" xr:uid="{409E4073-467E-4D9D-8815-366017BC1645}"/>
    <hyperlink ref="A30" location="paths!A1" display="paths!A1" xr:uid="{6F2B5A2C-9048-4ABF-B730-8C5E7B726DD6}"/>
    <hyperlink ref="A29" location="swagger!A1" display="swagger!A1" xr:uid="{1DF4F2F2-496E-4EB2-B793-F163DC2191C6}"/>
    <hyperlink ref="A28" location="graphs!A1" display="graphs!A1" xr:uid="{E6726178-7AFE-47FA-89A5-E07DFA4A4660}"/>
    <hyperlink ref="A27" location="'draft specs'!A1" display="'draft specs'!A1" xr:uid="{738BAFDC-7D9B-49C2-BDF2-51B832E28ABC}"/>
    <hyperlink ref="A26" location="requests!A1" display="requests!A1" xr:uid="{1A867A03-130C-40EB-B885-4C21031A656B}"/>
    <hyperlink ref="A25" location="timestamp!A1" display="timestamp!A1" xr:uid="{61F917DC-D577-490E-BF82-E7FF76F63171}"/>
    <hyperlink ref="A24" location="'Resource Representations'!A1" display="'Resource Representations'!A1" xr:uid="{7EACA7F3-3BA9-4170-8D27-FAEE37897ADF}"/>
    <hyperlink ref="A23" location="'Tracking Data'!A1" display="'Tracking Data'!A1" xr:uid="{9AF2F72A-DAB5-47A2-A9A2-40D6DF3F7F7F}"/>
    <hyperlink ref="A22" location="'Entity Data'!A1" display="'Entity Data'!A1" xr:uid="{48FE4D0B-9C44-4D1E-ADDC-F6AB7B2437F8}"/>
    <hyperlink ref="A21" location="'Data Graph'!A1" display="'Data Graph'!A1" xr:uid="{AB473C7D-B455-436D-8CE9-4F0790335DEA}"/>
    <hyperlink ref="A15" location="Kehua!A1" display="Kehua!A1" xr:uid="{FE65CA59-27F5-4AA0-BF23-34C9EEFBE7BE}"/>
    <hyperlink ref="A16" location="Poweroad!A1" display="Poweroad!A1" xr:uid="{2C7D8164-7C0E-45AB-9586-3B00FACF49C1}"/>
    <hyperlink ref="A17" location="Parameters!A1" display="Parameters!A1" xr:uid="{47009135-EC79-4F47-BDD7-C047071D45E8}"/>
    <hyperlink ref="A18" location="'Entity Model'!A1" display="'Entity Model'!A1" xr:uid="{74926F68-A9A5-4655-B374-482E231F5186}"/>
    <hyperlink ref="A19" location="CVL!A1" display="CVL!A1" xr:uid="{7B46534F-50B0-43FF-AD73-6AB4D38ABF3D}"/>
    <hyperlink ref="A20" location="'PV Calc'!A1" display="'PV Calc'!A1" xr:uid="{0D6940EB-A0DF-4361-A1C4-404B01C9563B}"/>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x14ac:dyDescent="0.35"/>
  <cols>
    <col min="1" max="1" width="5.36328125" customWidth="1"/>
    <col min="2" max="2" width="23.26953125" customWidth="1"/>
    <col min="4" max="4" width="10" customWidth="1"/>
    <col min="5" max="5" width="19.08984375" customWidth="1"/>
  </cols>
  <sheetData>
    <row r="1" spans="1:5" x14ac:dyDescent="0.35">
      <c r="A1" s="1" t="s">
        <v>2</v>
      </c>
      <c r="B1" s="1" t="s">
        <v>3</v>
      </c>
      <c r="C1" s="1" t="s">
        <v>4</v>
      </c>
      <c r="D1" s="1" t="s">
        <v>5</v>
      </c>
      <c r="E1" s="1" t="s">
        <v>6</v>
      </c>
    </row>
    <row r="2" spans="1:5" x14ac:dyDescent="0.35">
      <c r="A2" s="2">
        <v>4502</v>
      </c>
      <c r="B2" s="2" t="s">
        <v>7</v>
      </c>
      <c r="C2" s="2">
        <v>2</v>
      </c>
      <c r="D2" s="2" t="s">
        <v>0</v>
      </c>
      <c r="E2" s="3" t="s">
        <v>30</v>
      </c>
    </row>
    <row r="3" spans="1:5" x14ac:dyDescent="0.35">
      <c r="A3" s="2">
        <v>4503</v>
      </c>
      <c r="B3" s="2" t="s">
        <v>8</v>
      </c>
      <c r="C3" s="2">
        <v>2</v>
      </c>
      <c r="D3" s="2" t="s">
        <v>0</v>
      </c>
      <c r="E3" s="3" t="s">
        <v>31</v>
      </c>
    </row>
    <row r="4" spans="1:5" x14ac:dyDescent="0.35">
      <c r="A4" s="2">
        <v>4504</v>
      </c>
      <c r="B4" s="2" t="s">
        <v>9</v>
      </c>
      <c r="C4" s="2">
        <v>2</v>
      </c>
      <c r="D4" s="2" t="s">
        <v>0</v>
      </c>
      <c r="E4" s="3" t="s">
        <v>32</v>
      </c>
    </row>
    <row r="5" spans="1:5" x14ac:dyDescent="0.35">
      <c r="A5" s="2">
        <v>4506</v>
      </c>
      <c r="B5" s="2" t="s">
        <v>10</v>
      </c>
      <c r="C5" s="2">
        <v>2</v>
      </c>
      <c r="D5" s="2" t="s">
        <v>0</v>
      </c>
      <c r="E5" s="3" t="s">
        <v>33</v>
      </c>
    </row>
    <row r="6" spans="1:5" x14ac:dyDescent="0.35">
      <c r="A6" s="2">
        <v>4510</v>
      </c>
      <c r="B6" s="2" t="s">
        <v>11</v>
      </c>
      <c r="C6" s="2">
        <v>2</v>
      </c>
      <c r="D6" s="2" t="s">
        <v>0</v>
      </c>
      <c r="E6" s="3" t="s">
        <v>30</v>
      </c>
    </row>
    <row r="7" spans="1:5" x14ac:dyDescent="0.35">
      <c r="A7" s="2">
        <v>4511</v>
      </c>
      <c r="B7" s="2" t="s">
        <v>12</v>
      </c>
      <c r="C7" s="2">
        <v>2</v>
      </c>
      <c r="D7" s="2" t="s">
        <v>0</v>
      </c>
      <c r="E7" s="3" t="s">
        <v>30</v>
      </c>
    </row>
    <row r="8" spans="1:5" x14ac:dyDescent="0.35">
      <c r="A8" s="2">
        <v>4512</v>
      </c>
      <c r="B8" s="2" t="s">
        <v>13</v>
      </c>
      <c r="C8" s="2">
        <v>2</v>
      </c>
      <c r="D8" s="2" t="s">
        <v>0</v>
      </c>
      <c r="E8" s="3" t="s">
        <v>32</v>
      </c>
    </row>
    <row r="9" spans="1:5" x14ac:dyDescent="0.35">
      <c r="A9" s="2">
        <v>4519</v>
      </c>
      <c r="B9" s="2" t="s">
        <v>14</v>
      </c>
      <c r="C9" s="2">
        <v>2</v>
      </c>
      <c r="D9" s="2" t="s">
        <v>1</v>
      </c>
      <c r="E9" s="3">
        <v>0.01</v>
      </c>
    </row>
    <row r="10" spans="1:5" x14ac:dyDescent="0.35">
      <c r="A10" s="2">
        <v>4520</v>
      </c>
      <c r="B10" s="2" t="s">
        <v>15</v>
      </c>
      <c r="C10" s="2">
        <v>2</v>
      </c>
      <c r="D10" s="2" t="s">
        <v>0</v>
      </c>
      <c r="E10" s="3" t="s">
        <v>30</v>
      </c>
    </row>
    <row r="11" spans="1:5" x14ac:dyDescent="0.35">
      <c r="A11" s="2">
        <v>4521</v>
      </c>
      <c r="B11" s="2" t="s">
        <v>16</v>
      </c>
      <c r="C11" s="2">
        <v>2</v>
      </c>
      <c r="D11" s="2" t="s">
        <v>0</v>
      </c>
      <c r="E11" s="3" t="s">
        <v>31</v>
      </c>
    </row>
    <row r="12" spans="1:5" x14ac:dyDescent="0.35">
      <c r="A12" s="2">
        <v>4522</v>
      </c>
      <c r="B12" s="2" t="s">
        <v>17</v>
      </c>
      <c r="C12" s="2">
        <v>2</v>
      </c>
      <c r="D12" s="2" t="s">
        <v>0</v>
      </c>
      <c r="E12" s="3" t="s">
        <v>34</v>
      </c>
    </row>
    <row r="13" spans="1:5" x14ac:dyDescent="0.35">
      <c r="A13" s="2">
        <v>4523</v>
      </c>
      <c r="B13" s="2" t="s">
        <v>18</v>
      </c>
      <c r="C13" s="2">
        <v>2</v>
      </c>
      <c r="D13" s="2" t="s">
        <v>0</v>
      </c>
      <c r="E13" s="3" t="s">
        <v>30</v>
      </c>
    </row>
    <row r="14" spans="1:5" x14ac:dyDescent="0.35">
      <c r="A14" s="2">
        <v>4524</v>
      </c>
      <c r="B14" s="2" t="s">
        <v>19</v>
      </c>
      <c r="C14" s="2">
        <v>2</v>
      </c>
      <c r="D14" s="2" t="s">
        <v>0</v>
      </c>
      <c r="E14" s="3" t="s">
        <v>31</v>
      </c>
    </row>
    <row r="15" spans="1:5" x14ac:dyDescent="0.35">
      <c r="A15" s="2">
        <v>4525</v>
      </c>
      <c r="B15" s="2" t="s">
        <v>20</v>
      </c>
      <c r="C15" s="2">
        <v>2</v>
      </c>
      <c r="D15" s="2" t="s">
        <v>0</v>
      </c>
      <c r="E15" s="3" t="s">
        <v>34</v>
      </c>
    </row>
    <row r="16" spans="1:5" x14ac:dyDescent="0.35">
      <c r="A16" s="2">
        <v>4526</v>
      </c>
      <c r="B16" s="2" t="s">
        <v>21</v>
      </c>
      <c r="C16" s="2">
        <v>2</v>
      </c>
      <c r="D16" s="2" t="s">
        <v>0</v>
      </c>
      <c r="E16" s="3" t="s">
        <v>33</v>
      </c>
    </row>
    <row r="17" spans="1:5" x14ac:dyDescent="0.35">
      <c r="A17" s="2">
        <v>4534</v>
      </c>
      <c r="B17" s="2" t="s">
        <v>22</v>
      </c>
      <c r="C17" s="2">
        <v>2</v>
      </c>
      <c r="D17" s="2" t="s">
        <v>1</v>
      </c>
      <c r="E17" s="3" t="s">
        <v>35</v>
      </c>
    </row>
    <row r="18" spans="1:5" x14ac:dyDescent="0.35">
      <c r="A18" s="2">
        <v>4537</v>
      </c>
      <c r="B18" s="2" t="s">
        <v>23</v>
      </c>
      <c r="C18" s="2">
        <v>2</v>
      </c>
      <c r="D18" s="2" t="s">
        <v>0</v>
      </c>
      <c r="E18" s="3" t="s">
        <v>36</v>
      </c>
    </row>
    <row r="19" spans="1:5" x14ac:dyDescent="0.35">
      <c r="A19" s="2">
        <v>4560</v>
      </c>
      <c r="B19" s="2" t="s">
        <v>24</v>
      </c>
      <c r="C19" s="2">
        <v>2</v>
      </c>
      <c r="D19" s="2" t="s">
        <v>0</v>
      </c>
      <c r="E19" s="3" t="s">
        <v>30</v>
      </c>
    </row>
    <row r="20" spans="1:5" x14ac:dyDescent="0.35">
      <c r="A20" s="2">
        <v>4561</v>
      </c>
      <c r="B20" s="2" t="s">
        <v>25</v>
      </c>
      <c r="C20" s="2">
        <v>2</v>
      </c>
      <c r="D20" s="2" t="s">
        <v>0</v>
      </c>
      <c r="E20" s="3" t="s">
        <v>31</v>
      </c>
    </row>
    <row r="21" spans="1:5" x14ac:dyDescent="0.35">
      <c r="A21" s="2">
        <v>4562</v>
      </c>
      <c r="B21" s="2" t="s">
        <v>26</v>
      </c>
      <c r="C21" s="2">
        <v>2</v>
      </c>
      <c r="D21" s="2" t="s">
        <v>0</v>
      </c>
      <c r="E21" s="3" t="s">
        <v>34</v>
      </c>
    </row>
    <row r="22" spans="1:5" x14ac:dyDescent="0.35">
      <c r="A22" s="2">
        <v>4563</v>
      </c>
      <c r="B22" s="2" t="s">
        <v>27</v>
      </c>
      <c r="C22" s="2">
        <v>2</v>
      </c>
      <c r="D22" s="2" t="s">
        <v>0</v>
      </c>
      <c r="E22" s="3" t="s">
        <v>30</v>
      </c>
    </row>
    <row r="23" spans="1:5" x14ac:dyDescent="0.35">
      <c r="A23" s="2">
        <v>4564</v>
      </c>
      <c r="B23" s="2" t="s">
        <v>28</v>
      </c>
      <c r="C23" s="2">
        <v>2</v>
      </c>
      <c r="D23" s="2" t="s">
        <v>0</v>
      </c>
      <c r="E23" s="3" t="s">
        <v>31</v>
      </c>
    </row>
    <row r="24" spans="1:5" x14ac:dyDescent="0.35">
      <c r="A24" s="2">
        <v>4565</v>
      </c>
      <c r="B24" s="2" t="s">
        <v>29</v>
      </c>
      <c r="C24" s="2">
        <v>2</v>
      </c>
      <c r="D24" s="2" t="s">
        <v>0</v>
      </c>
      <c r="E24" s="3" t="s">
        <v>34</v>
      </c>
    </row>
    <row r="26" spans="1:5" x14ac:dyDescent="0.3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x14ac:dyDescent="0.35"/>
  <cols>
    <col min="1" max="2" width="40.7265625" customWidth="1"/>
  </cols>
  <sheetData>
    <row r="1" spans="1:5" ht="15" thickBot="1" x14ac:dyDescent="0.4">
      <c r="E1" s="92" t="s">
        <v>233</v>
      </c>
    </row>
    <row r="2" spans="1:5" x14ac:dyDescent="0.35">
      <c r="A2" s="56" t="s">
        <v>143</v>
      </c>
      <c r="B2" s="259" t="s">
        <v>145</v>
      </c>
    </row>
    <row r="3" spans="1:5" ht="15" outlineLevel="1" thickBot="1" x14ac:dyDescent="0.4">
      <c r="A3" s="57" t="s">
        <v>144</v>
      </c>
      <c r="B3" s="260"/>
      <c r="E3" t="s">
        <v>231</v>
      </c>
    </row>
    <row r="4" spans="1:5" x14ac:dyDescent="0.35">
      <c r="A4" s="58" t="s">
        <v>146</v>
      </c>
      <c r="B4" s="259" t="s">
        <v>145</v>
      </c>
      <c r="E4" t="s">
        <v>232</v>
      </c>
    </row>
    <row r="5" spans="1:5" outlineLevel="1" x14ac:dyDescent="0.35">
      <c r="A5" s="59" t="s">
        <v>147</v>
      </c>
      <c r="B5" s="261"/>
    </row>
    <row r="6" spans="1:5" outlineLevel="1" x14ac:dyDescent="0.35">
      <c r="A6" s="59" t="s">
        <v>148</v>
      </c>
      <c r="B6" s="261"/>
    </row>
    <row r="7" spans="1:5" ht="15" outlineLevel="1" thickBot="1" x14ac:dyDescent="0.4">
      <c r="A7" s="57" t="s">
        <v>149</v>
      </c>
      <c r="B7" s="260"/>
    </row>
    <row r="8" spans="1:5" ht="15" outlineLevel="1" thickBot="1" x14ac:dyDescent="0.4">
      <c r="A8" s="57" t="s">
        <v>150</v>
      </c>
      <c r="B8" s="60" t="s">
        <v>151</v>
      </c>
    </row>
    <row r="9" spans="1:5" outlineLevel="1" x14ac:dyDescent="0.35">
      <c r="A9" s="61" t="s">
        <v>152</v>
      </c>
      <c r="B9" s="259" t="s">
        <v>145</v>
      </c>
    </row>
    <row r="10" spans="1:5" ht="15" outlineLevel="2" thickBot="1" x14ac:dyDescent="0.4">
      <c r="A10" s="62" t="s">
        <v>153</v>
      </c>
      <c r="B10" s="260"/>
    </row>
    <row r="11" spans="1:5" x14ac:dyDescent="0.35">
      <c r="A11" s="58" t="s">
        <v>154</v>
      </c>
      <c r="B11" s="259" t="s">
        <v>156</v>
      </c>
    </row>
    <row r="12" spans="1:5" ht="15" outlineLevel="1" thickBot="1" x14ac:dyDescent="0.4">
      <c r="A12" s="57" t="s">
        <v>155</v>
      </c>
      <c r="B12" s="260"/>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x14ac:dyDescent="0.35"/>
  <cols>
    <col min="1" max="1" width="19.7265625" customWidth="1"/>
    <col min="2" max="2" width="81" customWidth="1"/>
    <col min="3" max="3" width="13.453125" customWidth="1"/>
    <col min="4" max="5" width="22.81640625" customWidth="1"/>
    <col min="6" max="6" width="64.6328125" customWidth="1"/>
  </cols>
  <sheetData>
    <row r="1" spans="1:6" ht="15" thickBot="1" x14ac:dyDescent="0.4">
      <c r="A1" s="17" t="s">
        <v>74</v>
      </c>
      <c r="B1" s="17" t="s">
        <v>43</v>
      </c>
      <c r="C1" s="17" t="s">
        <v>40</v>
      </c>
      <c r="D1" s="17" t="s">
        <v>68</v>
      </c>
      <c r="E1" s="17" t="s">
        <v>66</v>
      </c>
      <c r="F1" s="47" t="s">
        <v>135</v>
      </c>
    </row>
    <row r="2" spans="1:6" ht="29.5" thickBot="1" x14ac:dyDescent="0.4">
      <c r="A2" s="46" t="s">
        <v>132</v>
      </c>
      <c r="B2" s="12" t="s">
        <v>133</v>
      </c>
      <c r="C2" s="15" t="s">
        <v>41</v>
      </c>
      <c r="D2" s="15" t="s">
        <v>325</v>
      </c>
      <c r="E2" s="16"/>
    </row>
    <row r="3" spans="1:6" ht="100" customHeight="1" thickBot="1" x14ac:dyDescent="0.4">
      <c r="A3" s="42" t="s">
        <v>119</v>
      </c>
      <c r="B3" s="44" t="s">
        <v>651</v>
      </c>
      <c r="C3" s="15" t="s">
        <v>41</v>
      </c>
      <c r="D3" s="15" t="s">
        <v>534</v>
      </c>
      <c r="E3" s="16"/>
    </row>
    <row r="4" spans="1:6" ht="203.5" thickBot="1" x14ac:dyDescent="0.4">
      <c r="A4" s="42" t="s">
        <v>246</v>
      </c>
      <c r="B4" s="44" t="s">
        <v>159</v>
      </c>
      <c r="C4" s="15" t="s">
        <v>42</v>
      </c>
      <c r="D4" s="15" t="s">
        <v>157</v>
      </c>
      <c r="E4" s="30" t="s">
        <v>71</v>
      </c>
    </row>
    <row r="5" spans="1:6" ht="166" customHeight="1" thickBot="1" x14ac:dyDescent="0.4">
      <c r="A5" s="43" t="s">
        <v>247</v>
      </c>
      <c r="B5" s="45" t="s">
        <v>134</v>
      </c>
      <c r="C5" s="26" t="s">
        <v>42</v>
      </c>
      <c r="D5" s="26" t="s">
        <v>234</v>
      </c>
      <c r="E5" s="28"/>
    </row>
    <row r="6" spans="1:6" ht="29.5" thickBot="1" x14ac:dyDescent="0.4">
      <c r="A6" s="46" t="s">
        <v>248</v>
      </c>
      <c r="B6" s="45" t="s">
        <v>126</v>
      </c>
      <c r="C6" s="26" t="s">
        <v>42</v>
      </c>
      <c r="D6" s="26" t="s">
        <v>248</v>
      </c>
      <c r="E6" s="27" t="s">
        <v>44</v>
      </c>
    </row>
    <row r="7" spans="1:6" ht="29.5" thickBot="1" x14ac:dyDescent="0.4">
      <c r="A7" s="43" t="s">
        <v>249</v>
      </c>
      <c r="B7" s="45" t="s">
        <v>101</v>
      </c>
      <c r="C7" s="26" t="s">
        <v>42</v>
      </c>
      <c r="D7" s="26" t="s">
        <v>249</v>
      </c>
      <c r="E7" s="27"/>
    </row>
    <row r="8" spans="1:6" ht="29.5" thickBot="1" x14ac:dyDescent="0.4">
      <c r="A8" s="43" t="s">
        <v>250</v>
      </c>
      <c r="B8" s="45" t="s">
        <v>100</v>
      </c>
      <c r="C8" s="26" t="s">
        <v>42</v>
      </c>
      <c r="D8" s="26" t="s">
        <v>250</v>
      </c>
      <c r="E8" s="27"/>
      <c r="F8" s="48" t="s">
        <v>136</v>
      </c>
    </row>
    <row r="9" spans="1:6" ht="29.5" thickBot="1" x14ac:dyDescent="0.4">
      <c r="A9" s="43" t="s">
        <v>75</v>
      </c>
      <c r="B9" s="45" t="s">
        <v>76</v>
      </c>
      <c r="C9" s="26" t="s">
        <v>42</v>
      </c>
      <c r="D9" s="26" t="s">
        <v>70</v>
      </c>
      <c r="E9" s="27"/>
    </row>
    <row r="11" spans="1:6" x14ac:dyDescent="0.35">
      <c r="B11" s="75" t="s">
        <v>175</v>
      </c>
    </row>
    <row r="12" spans="1:6" ht="26" x14ac:dyDescent="0.35">
      <c r="A12" s="88" t="s">
        <v>205</v>
      </c>
      <c r="B12" s="89" t="s">
        <v>230</v>
      </c>
    </row>
    <row r="15" spans="1:6" x14ac:dyDescent="0.35">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topLeftCell="A19" zoomScale="85" zoomScaleNormal="85" workbookViewId="0">
      <selection activeCell="J82" sqref="J82"/>
    </sheetView>
  </sheetViews>
  <sheetFormatPr defaultRowHeight="14.5" x14ac:dyDescent="0.35"/>
  <cols>
    <col min="1" max="1" width="19.6328125" style="93" customWidth="1"/>
    <col min="2" max="2" width="30" style="93" customWidth="1"/>
    <col min="3" max="3" width="52.90625" style="93" bestFit="1" customWidth="1"/>
    <col min="4" max="4" width="58.6328125" style="93" customWidth="1"/>
    <col min="5" max="5" width="14.1796875" style="93" customWidth="1"/>
    <col min="6" max="6" width="14.6328125" style="93" customWidth="1"/>
    <col min="7" max="7" width="13.6328125" style="93" customWidth="1"/>
    <col min="8" max="8" width="8.7265625" style="93"/>
    <col min="9" max="9" width="10.7265625" style="93" customWidth="1"/>
    <col min="10" max="10" width="10.453125" style="93" customWidth="1"/>
    <col min="11" max="11" width="10" style="93" customWidth="1"/>
    <col min="12" max="12" width="9.81640625" style="93" customWidth="1"/>
    <col min="13" max="16384" width="8.7265625" style="93"/>
  </cols>
  <sheetData>
    <row r="1" spans="1:4" x14ac:dyDescent="0.35">
      <c r="A1" s="95"/>
      <c r="B1" s="95"/>
      <c r="C1" s="95"/>
      <c r="D1" s="95"/>
    </row>
    <row r="2" spans="1:4" x14ac:dyDescent="0.35">
      <c r="A2" s="106" t="s">
        <v>336</v>
      </c>
      <c r="B2" s="106" t="s">
        <v>337</v>
      </c>
      <c r="C2" s="106" t="s">
        <v>256</v>
      </c>
      <c r="D2" s="107"/>
    </row>
    <row r="3" spans="1:4" ht="15" thickBot="1" x14ac:dyDescent="0.4">
      <c r="A3" s="103"/>
      <c r="B3" s="103"/>
      <c r="C3" s="103"/>
      <c r="D3" s="102"/>
    </row>
    <row r="4" spans="1:4" x14ac:dyDescent="0.35">
      <c r="A4" s="142" t="s">
        <v>125</v>
      </c>
      <c r="B4" s="143" t="s">
        <v>345</v>
      </c>
      <c r="C4" s="144" t="s">
        <v>329</v>
      </c>
    </row>
    <row r="5" spans="1:4" x14ac:dyDescent="0.35">
      <c r="A5" s="145"/>
      <c r="B5" s="146" t="s">
        <v>346</v>
      </c>
      <c r="C5" s="147" t="s">
        <v>332</v>
      </c>
    </row>
    <row r="6" spans="1:4" ht="58" x14ac:dyDescent="0.35">
      <c r="A6" s="145"/>
      <c r="B6" s="148" t="s">
        <v>338</v>
      </c>
      <c r="C6" s="149" t="s">
        <v>329</v>
      </c>
      <c r="D6" s="104" t="s">
        <v>344</v>
      </c>
    </row>
    <row r="7" spans="1:4" ht="58" x14ac:dyDescent="0.35">
      <c r="A7" s="145"/>
      <c r="B7" s="148" t="s">
        <v>86</v>
      </c>
      <c r="C7" s="150" t="s">
        <v>326</v>
      </c>
      <c r="D7" s="104" t="s">
        <v>339</v>
      </c>
    </row>
    <row r="8" spans="1:4" x14ac:dyDescent="0.35">
      <c r="A8" s="151"/>
      <c r="B8" s="148" t="s">
        <v>91</v>
      </c>
      <c r="C8" s="150" t="s">
        <v>251</v>
      </c>
      <c r="D8" s="102"/>
    </row>
    <row r="9" spans="1:4" ht="29.5" thickBot="1" x14ac:dyDescent="0.4">
      <c r="A9" s="152"/>
      <c r="B9" s="153" t="s">
        <v>257</v>
      </c>
      <c r="C9" s="154" t="s">
        <v>125</v>
      </c>
      <c r="D9" s="105" t="s">
        <v>259</v>
      </c>
    </row>
    <row r="10" spans="1:4" x14ac:dyDescent="0.35">
      <c r="A10" s="102"/>
      <c r="B10" s="102"/>
      <c r="C10" s="102"/>
      <c r="D10" s="105"/>
    </row>
    <row r="11" spans="1:4" ht="15" thickBot="1" x14ac:dyDescent="0.4">
      <c r="A11" s="102"/>
      <c r="B11" s="102"/>
      <c r="C11" s="102"/>
      <c r="D11" s="102"/>
    </row>
    <row r="12" spans="1:4" x14ac:dyDescent="0.35">
      <c r="A12" s="142" t="s">
        <v>254</v>
      </c>
      <c r="B12" s="143" t="s">
        <v>345</v>
      </c>
      <c r="C12" s="155" t="s">
        <v>329</v>
      </c>
      <c r="D12" s="102"/>
    </row>
    <row r="13" spans="1:4" x14ac:dyDescent="0.35">
      <c r="A13" s="145"/>
      <c r="B13" s="146" t="s">
        <v>346</v>
      </c>
      <c r="C13" s="147" t="s">
        <v>332</v>
      </c>
      <c r="D13" s="102"/>
    </row>
    <row r="14" spans="1:4" ht="15" thickBot="1" x14ac:dyDescent="0.4">
      <c r="A14" s="152"/>
      <c r="B14" s="153" t="s">
        <v>125</v>
      </c>
      <c r="C14" s="154" t="s">
        <v>125</v>
      </c>
      <c r="D14" s="102" t="s">
        <v>296</v>
      </c>
    </row>
    <row r="15" spans="1:4" x14ac:dyDescent="0.35">
      <c r="A15" s="102"/>
      <c r="B15" s="102"/>
      <c r="C15" s="102"/>
      <c r="D15" s="102"/>
    </row>
    <row r="16" spans="1:4" ht="15" thickBot="1" x14ac:dyDescent="0.4">
      <c r="A16" s="102"/>
      <c r="B16" s="102"/>
      <c r="C16" s="102"/>
      <c r="D16" s="102"/>
    </row>
    <row r="17" spans="1:4" x14ac:dyDescent="0.35">
      <c r="A17" s="142" t="s">
        <v>255</v>
      </c>
      <c r="B17" s="156" t="s">
        <v>345</v>
      </c>
      <c r="C17" s="155" t="s">
        <v>328</v>
      </c>
    </row>
    <row r="18" spans="1:4" x14ac:dyDescent="0.35">
      <c r="A18" s="145"/>
      <c r="B18" s="146" t="s">
        <v>346</v>
      </c>
      <c r="C18" s="147" t="s">
        <v>332</v>
      </c>
    </row>
    <row r="19" spans="1:4" x14ac:dyDescent="0.35">
      <c r="A19" s="145"/>
      <c r="B19" s="162" t="s">
        <v>235</v>
      </c>
      <c r="C19" s="150" t="s">
        <v>253</v>
      </c>
      <c r="D19" s="105"/>
    </row>
    <row r="20" spans="1:4" x14ac:dyDescent="0.35">
      <c r="A20" s="145"/>
      <c r="B20" s="148" t="s">
        <v>86</v>
      </c>
      <c r="C20" s="150" t="s">
        <v>248</v>
      </c>
      <c r="D20" s="102"/>
    </row>
    <row r="21" spans="1:4" x14ac:dyDescent="0.35">
      <c r="A21" s="151"/>
      <c r="B21" s="148" t="s">
        <v>91</v>
      </c>
      <c r="C21" s="150" t="s">
        <v>252</v>
      </c>
      <c r="D21" s="102"/>
    </row>
    <row r="22" spans="1:4" x14ac:dyDescent="0.35">
      <c r="A22" s="151"/>
      <c r="B22" s="148" t="s">
        <v>3</v>
      </c>
      <c r="C22" s="150" t="s">
        <v>250</v>
      </c>
      <c r="D22" s="102"/>
    </row>
    <row r="23" spans="1:4" ht="15" thickBot="1" x14ac:dyDescent="0.4">
      <c r="A23" s="152"/>
      <c r="B23" s="153" t="s">
        <v>254</v>
      </c>
      <c r="C23" s="154" t="s">
        <v>254</v>
      </c>
      <c r="D23" s="102" t="s">
        <v>333</v>
      </c>
    </row>
    <row r="48" spans="10:12" x14ac:dyDescent="0.35">
      <c r="J48" s="93" t="s">
        <v>412</v>
      </c>
      <c r="K48" s="168" t="s">
        <v>410</v>
      </c>
      <c r="L48" s="168" t="s">
        <v>411</v>
      </c>
    </row>
    <row r="49" spans="4:12" x14ac:dyDescent="0.35">
      <c r="K49" s="168" t="s">
        <v>414</v>
      </c>
      <c r="L49" s="168"/>
    </row>
    <row r="50" spans="4:12" x14ac:dyDescent="0.35">
      <c r="E50" s="93" t="s">
        <v>413</v>
      </c>
      <c r="F50" s="93" t="s">
        <v>409</v>
      </c>
    </row>
    <row r="51" spans="4:12" x14ac:dyDescent="0.35">
      <c r="E51" s="93" t="s">
        <v>407</v>
      </c>
    </row>
    <row r="53" spans="4:12" x14ac:dyDescent="0.35">
      <c r="E53" s="93" t="s">
        <v>405</v>
      </c>
      <c r="I53" s="93" t="s">
        <v>408</v>
      </c>
    </row>
    <row r="54" spans="4:12" x14ac:dyDescent="0.35">
      <c r="D54" s="93" t="s">
        <v>399</v>
      </c>
      <c r="E54" s="93" t="s">
        <v>404</v>
      </c>
      <c r="F54" s="93" t="s">
        <v>403</v>
      </c>
      <c r="G54" s="93" t="s">
        <v>406</v>
      </c>
      <c r="H54" s="93">
        <v>1</v>
      </c>
    </row>
    <row r="55" spans="4:12" x14ac:dyDescent="0.35">
      <c r="D55" s="93" t="s">
        <v>400</v>
      </c>
    </row>
    <row r="58" spans="4:12" x14ac:dyDescent="0.35">
      <c r="D58" s="93" t="s">
        <v>401</v>
      </c>
      <c r="E58" s="93" t="s">
        <v>402</v>
      </c>
    </row>
    <row r="61" spans="4:12" x14ac:dyDescent="0.35">
      <c r="G61" s="93">
        <v>605</v>
      </c>
      <c r="H61" s="93">
        <v>1210</v>
      </c>
    </row>
    <row r="62" spans="4:12" x14ac:dyDescent="0.35">
      <c r="G62" s="93">
        <f>G61/1000</f>
        <v>0.60499999999999998</v>
      </c>
      <c r="H62" s="93">
        <f>H61/1000</f>
        <v>1.21</v>
      </c>
      <c r="I62" s="93" t="s">
        <v>415</v>
      </c>
    </row>
    <row r="63" spans="4:12" x14ac:dyDescent="0.35">
      <c r="G63" s="93">
        <f>G62*1000</f>
        <v>605</v>
      </c>
      <c r="H63" s="93">
        <f>H62*1000</f>
        <v>1210</v>
      </c>
    </row>
    <row r="64" spans="4:12" x14ac:dyDescent="0.35">
      <c r="G64" s="93">
        <f>1000/G63</f>
        <v>1.6528925619834711</v>
      </c>
      <c r="H64" s="93">
        <f>1000/H63</f>
        <v>0.82644628099173556</v>
      </c>
    </row>
    <row r="65" spans="5:12" x14ac:dyDescent="0.35">
      <c r="H65" s="93">
        <f>G64*G63</f>
        <v>1000</v>
      </c>
    </row>
    <row r="67" spans="5:12" x14ac:dyDescent="0.35">
      <c r="G67" s="93">
        <f>50*G64</f>
        <v>82.644628099173559</v>
      </c>
      <c r="H67" s="93">
        <f>50*H64</f>
        <v>41.32231404958678</v>
      </c>
    </row>
    <row r="72" spans="5:12" x14ac:dyDescent="0.35">
      <c r="E72" s="93" t="s">
        <v>401</v>
      </c>
    </row>
    <row r="73" spans="5:12" x14ac:dyDescent="0.35">
      <c r="E73" s="93" t="s">
        <v>400</v>
      </c>
      <c r="F73" s="93" t="s">
        <v>435</v>
      </c>
      <c r="G73" s="93" t="s">
        <v>436</v>
      </c>
    </row>
    <row r="75" spans="5:12" x14ac:dyDescent="0.35">
      <c r="E75" s="93" t="s">
        <v>430</v>
      </c>
      <c r="F75" s="191">
        <v>0.8</v>
      </c>
      <c r="I75" s="93" t="s">
        <v>432</v>
      </c>
    </row>
    <row r="76" spans="5:12" x14ac:dyDescent="0.35">
      <c r="E76" s="93" t="s">
        <v>431</v>
      </c>
      <c r="I76" s="93" t="s">
        <v>365</v>
      </c>
      <c r="J76" s="93" t="s">
        <v>437</v>
      </c>
      <c r="L76" s="93" t="s">
        <v>438</v>
      </c>
    </row>
    <row r="77" spans="5:12" x14ac:dyDescent="0.35">
      <c r="E77" s="93" t="s">
        <v>433</v>
      </c>
    </row>
    <row r="78" spans="5:12" x14ac:dyDescent="0.35">
      <c r="F78" s="93" t="s">
        <v>434</v>
      </c>
    </row>
  </sheetData>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E81"/>
  <sheetViews>
    <sheetView topLeftCell="A13" workbookViewId="0">
      <selection activeCell="B23" sqref="B23"/>
    </sheetView>
  </sheetViews>
  <sheetFormatPr defaultRowHeight="14.5" outlineLevelRow="1" x14ac:dyDescent="0.35"/>
  <cols>
    <col min="1" max="1" width="23.54296875" customWidth="1"/>
    <col min="2" max="2" width="111.1796875" customWidth="1"/>
    <col min="3" max="3" width="3.1796875" style="53" customWidth="1"/>
  </cols>
  <sheetData>
    <row r="1" spans="1:2" ht="15" thickBot="1" x14ac:dyDescent="0.4">
      <c r="A1" s="20"/>
      <c r="B1" s="20"/>
    </row>
    <row r="2" spans="1:2" x14ac:dyDescent="0.35">
      <c r="A2" s="8" t="s">
        <v>73</v>
      </c>
      <c r="B2" s="9"/>
    </row>
    <row r="3" spans="1:2" outlineLevel="1" x14ac:dyDescent="0.35">
      <c r="A3" s="4" t="s">
        <v>325</v>
      </c>
      <c r="B3" s="10" t="s">
        <v>131</v>
      </c>
    </row>
    <row r="4" spans="1:2" outlineLevel="1" x14ac:dyDescent="0.35">
      <c r="A4" s="13" t="s">
        <v>327</v>
      </c>
      <c r="B4" s="10" t="s">
        <v>67</v>
      </c>
    </row>
    <row r="5" spans="1:2" outlineLevel="1" x14ac:dyDescent="0.35">
      <c r="A5" s="13" t="s">
        <v>248</v>
      </c>
      <c r="B5" s="10"/>
    </row>
    <row r="6" spans="1:2" outlineLevel="1" x14ac:dyDescent="0.35">
      <c r="A6" s="13" t="s">
        <v>252</v>
      </c>
      <c r="B6" s="14"/>
    </row>
    <row r="7" spans="1:2" outlineLevel="1" x14ac:dyDescent="0.35">
      <c r="A7" s="13" t="s">
        <v>362</v>
      </c>
      <c r="B7" s="14"/>
    </row>
    <row r="8" spans="1:2" outlineLevel="1" x14ac:dyDescent="0.35">
      <c r="A8" s="13" t="s">
        <v>234</v>
      </c>
      <c r="B8" s="14"/>
    </row>
    <row r="9" spans="1:2" outlineLevel="1" x14ac:dyDescent="0.35">
      <c r="A9" s="13" t="s">
        <v>119</v>
      </c>
      <c r="B9" s="14"/>
    </row>
    <row r="10" spans="1:2" outlineLevel="1" x14ac:dyDescent="0.35">
      <c r="A10" s="13" t="s">
        <v>253</v>
      </c>
      <c r="B10" s="14"/>
    </row>
    <row r="11" spans="1:2" outlineLevel="1" x14ac:dyDescent="0.35">
      <c r="A11" s="13" t="s">
        <v>117</v>
      </c>
      <c r="B11" s="14" t="s">
        <v>118</v>
      </c>
    </row>
    <row r="12" spans="1:2" outlineLevel="1" x14ac:dyDescent="0.35">
      <c r="A12" s="13" t="s">
        <v>249</v>
      </c>
      <c r="B12" s="14"/>
    </row>
    <row r="13" spans="1:2" outlineLevel="1" x14ac:dyDescent="0.35">
      <c r="A13" s="13" t="s">
        <v>251</v>
      </c>
      <c r="B13" s="14"/>
    </row>
    <row r="14" spans="1:2" outlineLevel="1" x14ac:dyDescent="0.35">
      <c r="A14" s="13" t="s">
        <v>39</v>
      </c>
      <c r="B14" s="14"/>
    </row>
    <row r="15" spans="1:2" outlineLevel="1" x14ac:dyDescent="0.35">
      <c r="A15" s="13" t="s">
        <v>74</v>
      </c>
      <c r="B15" s="14"/>
    </row>
    <row r="16" spans="1:2" outlineLevel="1" x14ac:dyDescent="0.35">
      <c r="A16" s="13" t="s">
        <v>157</v>
      </c>
      <c r="B16" s="14" t="s">
        <v>158</v>
      </c>
    </row>
    <row r="17" spans="1:2" ht="15" outlineLevel="1" thickBot="1" x14ac:dyDescent="0.4">
      <c r="A17" s="6" t="s">
        <v>80</v>
      </c>
      <c r="B17" s="11"/>
    </row>
    <row r="18" spans="1:2" x14ac:dyDescent="0.35">
      <c r="A18" s="8" t="s">
        <v>39</v>
      </c>
      <c r="B18" s="9"/>
    </row>
    <row r="19" spans="1:2" outlineLevel="1" x14ac:dyDescent="0.35">
      <c r="A19" s="4" t="s">
        <v>41</v>
      </c>
      <c r="B19" s="10"/>
    </row>
    <row r="20" spans="1:2" ht="15" outlineLevel="1" thickBot="1" x14ac:dyDescent="0.4">
      <c r="A20" s="6" t="s">
        <v>42</v>
      </c>
      <c r="B20" s="11"/>
    </row>
    <row r="21" spans="1:2" ht="15" thickBot="1" x14ac:dyDescent="0.4">
      <c r="A21" s="20"/>
      <c r="B21" s="20"/>
    </row>
    <row r="22" spans="1:2" x14ac:dyDescent="0.35">
      <c r="A22" s="8" t="s">
        <v>119</v>
      </c>
      <c r="B22" s="9"/>
    </row>
    <row r="23" spans="1:2" ht="62.5" customHeight="1" outlineLevel="1" x14ac:dyDescent="0.35">
      <c r="A23" s="18" t="s">
        <v>302</v>
      </c>
      <c r="B23" s="140" t="s">
        <v>542</v>
      </c>
    </row>
    <row r="24" spans="1:2" outlineLevel="1" x14ac:dyDescent="0.35">
      <c r="A24" s="18" t="s">
        <v>120</v>
      </c>
      <c r="B24" s="5" t="s">
        <v>536</v>
      </c>
    </row>
    <row r="25" spans="1:2" outlineLevel="1" x14ac:dyDescent="0.35">
      <c r="A25" s="18" t="s">
        <v>301</v>
      </c>
      <c r="B25" s="5" t="s">
        <v>537</v>
      </c>
    </row>
    <row r="26" spans="1:2" outlineLevel="1" x14ac:dyDescent="0.35">
      <c r="A26" s="18" t="s">
        <v>300</v>
      </c>
      <c r="B26" s="5" t="s">
        <v>538</v>
      </c>
    </row>
    <row r="27" spans="1:2" outlineLevel="1" x14ac:dyDescent="0.35">
      <c r="A27" s="18" t="s">
        <v>299</v>
      </c>
      <c r="B27" s="5" t="s">
        <v>539</v>
      </c>
    </row>
    <row r="28" spans="1:2" outlineLevel="1" x14ac:dyDescent="0.35">
      <c r="A28" s="139" t="s">
        <v>298</v>
      </c>
      <c r="B28" s="24" t="s">
        <v>540</v>
      </c>
    </row>
    <row r="29" spans="1:2" ht="15" outlineLevel="1" thickBot="1" x14ac:dyDescent="0.4">
      <c r="A29" s="19" t="s">
        <v>297</v>
      </c>
      <c r="B29" s="7" t="s">
        <v>541</v>
      </c>
    </row>
    <row r="30" spans="1:2" ht="15" thickBot="1" x14ac:dyDescent="0.4">
      <c r="A30" s="20"/>
      <c r="B30" s="20"/>
    </row>
    <row r="31" spans="1:2" x14ac:dyDescent="0.35">
      <c r="A31" s="8" t="s">
        <v>253</v>
      </c>
      <c r="B31" s="9"/>
    </row>
    <row r="32" spans="1:2" outlineLevel="1" x14ac:dyDescent="0.35">
      <c r="A32" s="18" t="s">
        <v>77</v>
      </c>
      <c r="B32" s="5"/>
    </row>
    <row r="33" spans="1:5" outlineLevel="1" x14ac:dyDescent="0.35">
      <c r="A33" s="18" t="s">
        <v>78</v>
      </c>
      <c r="B33" s="5"/>
    </row>
    <row r="34" spans="1:5" outlineLevel="1" x14ac:dyDescent="0.35">
      <c r="A34" s="18" t="s">
        <v>79</v>
      </c>
      <c r="B34" s="5"/>
    </row>
    <row r="35" spans="1:5" ht="15" outlineLevel="1" thickBot="1" x14ac:dyDescent="0.4">
      <c r="A35" s="38" t="s">
        <v>72</v>
      </c>
      <c r="B35" s="29"/>
    </row>
    <row r="36" spans="1:5" ht="15" thickBot="1" x14ac:dyDescent="0.4"/>
    <row r="37" spans="1:5" x14ac:dyDescent="0.35">
      <c r="A37" s="31" t="s">
        <v>364</v>
      </c>
      <c r="B37" s="36" t="s">
        <v>253</v>
      </c>
    </row>
    <row r="38" spans="1:5" outlineLevel="1" x14ac:dyDescent="0.35">
      <c r="A38" s="4" t="s">
        <v>44</v>
      </c>
      <c r="B38" s="5" t="s">
        <v>77</v>
      </c>
    </row>
    <row r="39" spans="1:5" outlineLevel="1" x14ac:dyDescent="0.35">
      <c r="A39" s="4" t="s">
        <v>45</v>
      </c>
      <c r="B39" s="5" t="s">
        <v>77</v>
      </c>
    </row>
    <row r="40" spans="1:5" outlineLevel="1" x14ac:dyDescent="0.35">
      <c r="A40" s="4" t="s">
        <v>46</v>
      </c>
      <c r="B40" s="5" t="s">
        <v>77</v>
      </c>
    </row>
    <row r="41" spans="1:5" outlineLevel="1" x14ac:dyDescent="0.35">
      <c r="A41" s="4" t="s">
        <v>47</v>
      </c>
      <c r="B41" s="5" t="s">
        <v>77</v>
      </c>
    </row>
    <row r="42" spans="1:5" outlineLevel="1" x14ac:dyDescent="0.35">
      <c r="A42" s="4" t="s">
        <v>52</v>
      </c>
      <c r="B42" s="5" t="s">
        <v>78</v>
      </c>
    </row>
    <row r="43" spans="1:5" outlineLevel="1" x14ac:dyDescent="0.35">
      <c r="A43" s="4" t="s">
        <v>53</v>
      </c>
      <c r="B43" s="5" t="s">
        <v>78</v>
      </c>
    </row>
    <row r="44" spans="1:5" outlineLevel="1" x14ac:dyDescent="0.35">
      <c r="A44" s="4" t="s">
        <v>54</v>
      </c>
      <c r="B44" s="5" t="s">
        <v>78</v>
      </c>
    </row>
    <row r="45" spans="1:5" outlineLevel="1" x14ac:dyDescent="0.35">
      <c r="A45" s="4" t="s">
        <v>56</v>
      </c>
      <c r="B45" s="5" t="s">
        <v>79</v>
      </c>
      <c r="E45" s="52"/>
    </row>
    <row r="46" spans="1:5" outlineLevel="1" x14ac:dyDescent="0.35">
      <c r="A46" s="4" t="s">
        <v>57</v>
      </c>
      <c r="B46" s="5" t="s">
        <v>79</v>
      </c>
    </row>
    <row r="47" spans="1:5" outlineLevel="1" x14ac:dyDescent="0.35">
      <c r="A47" s="4" t="s">
        <v>58</v>
      </c>
      <c r="B47" s="5" t="s">
        <v>79</v>
      </c>
    </row>
    <row r="48" spans="1:5" ht="15" outlineLevel="1" thickBot="1" x14ac:dyDescent="0.4">
      <c r="A48" s="6"/>
      <c r="B48" s="29" t="s">
        <v>72</v>
      </c>
    </row>
    <row r="49" spans="1:3" x14ac:dyDescent="0.35">
      <c r="A49" s="31" t="s">
        <v>363</v>
      </c>
      <c r="B49" s="36" t="s">
        <v>248</v>
      </c>
    </row>
    <row r="50" spans="1:3" outlineLevel="1" x14ac:dyDescent="0.35">
      <c r="A50" s="4" t="s">
        <v>95</v>
      </c>
      <c r="B50" s="5" t="s">
        <v>44</v>
      </c>
    </row>
    <row r="51" spans="1:3" outlineLevel="1" x14ac:dyDescent="0.35">
      <c r="A51" s="4" t="s">
        <v>92</v>
      </c>
      <c r="B51" s="5" t="s">
        <v>52</v>
      </c>
    </row>
    <row r="52" spans="1:3" outlineLevel="1" x14ac:dyDescent="0.35">
      <c r="A52" s="4" t="s">
        <v>93</v>
      </c>
      <c r="B52" s="5" t="s">
        <v>52</v>
      </c>
    </row>
    <row r="53" spans="1:3" outlineLevel="1" x14ac:dyDescent="0.35">
      <c r="A53" s="4" t="s">
        <v>94</v>
      </c>
      <c r="B53" s="5" t="s">
        <v>52</v>
      </c>
    </row>
    <row r="54" spans="1:3" outlineLevel="1" x14ac:dyDescent="0.35">
      <c r="A54" s="4" t="s">
        <v>102</v>
      </c>
      <c r="B54" s="5" t="s">
        <v>44</v>
      </c>
      <c r="C54" s="54" t="s">
        <v>107</v>
      </c>
    </row>
    <row r="55" spans="1:3" outlineLevel="1" x14ac:dyDescent="0.35">
      <c r="A55" s="4" t="s">
        <v>108</v>
      </c>
      <c r="B55" s="5" t="s">
        <v>52</v>
      </c>
      <c r="C55" s="54" t="s">
        <v>107</v>
      </c>
    </row>
    <row r="56" spans="1:3" ht="15" outlineLevel="1" thickBot="1" x14ac:dyDescent="0.4">
      <c r="A56" s="6"/>
      <c r="B56" s="29" t="s">
        <v>72</v>
      </c>
    </row>
    <row r="57" spans="1:3" x14ac:dyDescent="0.35">
      <c r="A57" s="8" t="s">
        <v>362</v>
      </c>
      <c r="B57" s="36" t="s">
        <v>253</v>
      </c>
    </row>
    <row r="58" spans="1:3" outlineLevel="1" x14ac:dyDescent="0.35">
      <c r="A58" s="4" t="s">
        <v>50</v>
      </c>
      <c r="B58" s="5" t="s">
        <v>77</v>
      </c>
    </row>
    <row r="59" spans="1:3" outlineLevel="1" x14ac:dyDescent="0.35">
      <c r="A59" s="4" t="s">
        <v>51</v>
      </c>
      <c r="B59" s="24" t="s">
        <v>77</v>
      </c>
    </row>
    <row r="60" spans="1:3" outlineLevel="1" x14ac:dyDescent="0.35">
      <c r="A60" s="13" t="s">
        <v>96</v>
      </c>
      <c r="B60" s="24" t="s">
        <v>78</v>
      </c>
    </row>
    <row r="61" spans="1:3" outlineLevel="1" x14ac:dyDescent="0.35">
      <c r="A61" s="13" t="s">
        <v>137</v>
      </c>
      <c r="B61" s="24" t="s">
        <v>79</v>
      </c>
      <c r="C61" s="54" t="s">
        <v>107</v>
      </c>
    </row>
    <row r="62" spans="1:3" ht="15" outlineLevel="1" thickBot="1" x14ac:dyDescent="0.4">
      <c r="A62" s="6"/>
      <c r="B62" s="29" t="s">
        <v>72</v>
      </c>
    </row>
    <row r="63" spans="1:3" ht="15" thickBot="1" x14ac:dyDescent="0.4">
      <c r="A63" s="20"/>
      <c r="B63" s="20"/>
    </row>
    <row r="64" spans="1:3" x14ac:dyDescent="0.35">
      <c r="A64" s="31" t="s">
        <v>249</v>
      </c>
      <c r="B64" s="36" t="s">
        <v>258</v>
      </c>
    </row>
    <row r="65" spans="1:3" outlineLevel="1" x14ac:dyDescent="0.35">
      <c r="A65" s="4" t="s">
        <v>227</v>
      </c>
      <c r="B65" s="10" t="s">
        <v>229</v>
      </c>
    </row>
    <row r="66" spans="1:3" outlineLevel="1" x14ac:dyDescent="0.35">
      <c r="A66" s="4" t="s">
        <v>236</v>
      </c>
      <c r="B66" s="10" t="s">
        <v>237</v>
      </c>
    </row>
    <row r="67" spans="1:3" ht="15" outlineLevel="1" thickBot="1" x14ac:dyDescent="0.4">
      <c r="A67" s="6" t="s">
        <v>228</v>
      </c>
      <c r="B67" s="11" t="s">
        <v>239</v>
      </c>
    </row>
    <row r="68" spans="1:3" ht="15" outlineLevel="1" thickBot="1" x14ac:dyDescent="0.4">
      <c r="A68" s="6" t="s">
        <v>238</v>
      </c>
      <c r="B68" s="11" t="s">
        <v>240</v>
      </c>
    </row>
    <row r="69" spans="1:3" ht="15" outlineLevel="1" thickBot="1" x14ac:dyDescent="0.4">
      <c r="A69" s="6"/>
      <c r="B69" s="29" t="s">
        <v>72</v>
      </c>
    </row>
    <row r="70" spans="1:3" x14ac:dyDescent="0.35">
      <c r="A70" s="31" t="s">
        <v>251</v>
      </c>
      <c r="B70" s="9" t="s">
        <v>249</v>
      </c>
    </row>
    <row r="71" spans="1:3" outlineLevel="1" x14ac:dyDescent="0.35">
      <c r="A71" s="4" t="s">
        <v>241</v>
      </c>
      <c r="B71" s="5" t="s">
        <v>236</v>
      </c>
    </row>
    <row r="72" spans="1:3" outlineLevel="1" x14ac:dyDescent="0.35">
      <c r="A72" s="4" t="s">
        <v>242</v>
      </c>
      <c r="B72" s="5" t="s">
        <v>236</v>
      </c>
    </row>
    <row r="73" spans="1:3" outlineLevel="1" x14ac:dyDescent="0.35">
      <c r="A73" s="4" t="s">
        <v>243</v>
      </c>
      <c r="B73" s="5" t="s">
        <v>236</v>
      </c>
    </row>
    <row r="74" spans="1:3" outlineLevel="1" x14ac:dyDescent="0.35">
      <c r="A74" s="13" t="s">
        <v>55</v>
      </c>
      <c r="B74" s="24" t="s">
        <v>228</v>
      </c>
      <c r="C74" s="54" t="s">
        <v>107</v>
      </c>
    </row>
    <row r="75" spans="1:3" outlineLevel="1" x14ac:dyDescent="0.35">
      <c r="A75" s="13" t="s">
        <v>276</v>
      </c>
      <c r="B75" s="24" t="s">
        <v>228</v>
      </c>
    </row>
    <row r="76" spans="1:3" outlineLevel="1" x14ac:dyDescent="0.35">
      <c r="A76" s="13" t="s">
        <v>245</v>
      </c>
      <c r="B76" s="24" t="s">
        <v>228</v>
      </c>
    </row>
    <row r="77" spans="1:3" outlineLevel="1" x14ac:dyDescent="0.35">
      <c r="A77" s="13" t="s">
        <v>275</v>
      </c>
      <c r="B77" s="24" t="s">
        <v>238</v>
      </c>
    </row>
    <row r="78" spans="1:3" outlineLevel="1" x14ac:dyDescent="0.35">
      <c r="A78" s="13" t="s">
        <v>139</v>
      </c>
      <c r="B78" s="5" t="s">
        <v>238</v>
      </c>
    </row>
    <row r="79" spans="1:3" outlineLevel="1" x14ac:dyDescent="0.35">
      <c r="A79" s="13" t="s">
        <v>226</v>
      </c>
      <c r="B79" s="5" t="s">
        <v>227</v>
      </c>
    </row>
    <row r="80" spans="1:3" outlineLevel="1" x14ac:dyDescent="0.35">
      <c r="A80" s="13" t="s">
        <v>244</v>
      </c>
      <c r="B80" s="24"/>
    </row>
    <row r="81" spans="1:2" ht="15" outlineLevel="1" thickBot="1" x14ac:dyDescent="0.4">
      <c r="A81" s="6"/>
      <c r="B81" s="29" t="s">
        <v>72</v>
      </c>
    </row>
  </sheetData>
  <sortState xmlns:xlrd2="http://schemas.microsoft.com/office/spreadsheetml/2017/richdata2" ref="A3:B17">
    <sortCondition ref="A3:A17"/>
  </sortState>
  <dataValidations disablePrompts="1" count="3">
    <dataValidation type="list" allowBlank="1" showInputMessage="1" showErrorMessage="1" sqref="B69 B56 B58:B62 B38:B48" xr:uid="{EB4700A3-E7E8-4DFE-B898-6FF88F7F5049}">
      <formula1>energy_stage</formula1>
    </dataValidation>
    <dataValidation type="list" allowBlank="1" showInputMessage="1" showErrorMessage="1" sqref="B50:B55" xr:uid="{95A95C13-38F2-4CB9-BCCF-9A122BA833E2}">
      <formula1>datapoint_category</formula1>
    </dataValidation>
    <dataValidation type="list" allowBlank="1" showInputMessage="1" showErrorMessage="1" sqref="B71:B81" xr:uid="{62010653-A0AE-4BDF-AB75-690C11AAE176}">
      <formula1>location_category</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x14ac:dyDescent="0.35"/>
  <cols>
    <col min="1" max="1" width="31.54296875" style="93" customWidth="1"/>
    <col min="2" max="2" width="10.6328125" style="93" customWidth="1"/>
    <col min="3" max="3" width="9.36328125" style="93" customWidth="1"/>
    <col min="4" max="5" width="8.7265625" style="93"/>
    <col min="6" max="6" width="18" style="93" customWidth="1"/>
    <col min="7" max="16384" width="8.7265625" style="93"/>
  </cols>
  <sheetData>
    <row r="1" spans="1:6" ht="15" thickBot="1" x14ac:dyDescent="0.4"/>
    <row r="2" spans="1:6" x14ac:dyDescent="0.35">
      <c r="B2" s="262" t="s">
        <v>417</v>
      </c>
      <c r="C2" s="263"/>
      <c r="D2" s="262" t="s">
        <v>34</v>
      </c>
      <c r="E2" s="263"/>
    </row>
    <row r="3" spans="1:6" ht="15" thickBot="1" x14ac:dyDescent="0.4">
      <c r="B3" s="187" t="s">
        <v>422</v>
      </c>
      <c r="C3" s="188" t="s">
        <v>423</v>
      </c>
      <c r="D3" s="187" t="s">
        <v>422</v>
      </c>
      <c r="E3" s="188" t="s">
        <v>423</v>
      </c>
    </row>
    <row r="4" spans="1:6" x14ac:dyDescent="0.35">
      <c r="A4" s="171" t="s">
        <v>416</v>
      </c>
      <c r="B4" s="173">
        <v>1</v>
      </c>
      <c r="C4" s="174"/>
      <c r="D4" s="174"/>
      <c r="E4" s="175">
        <v>1000</v>
      </c>
      <c r="F4" s="93" t="s">
        <v>418</v>
      </c>
    </row>
    <row r="5" spans="1:6" x14ac:dyDescent="0.35">
      <c r="A5" s="171" t="s">
        <v>416</v>
      </c>
      <c r="B5" s="176"/>
      <c r="C5" s="177"/>
      <c r="D5" s="177"/>
      <c r="E5" s="178">
        <v>5.5</v>
      </c>
      <c r="F5" s="93" t="s">
        <v>419</v>
      </c>
    </row>
    <row r="6" spans="1:6" x14ac:dyDescent="0.35">
      <c r="A6" s="171" t="s">
        <v>420</v>
      </c>
      <c r="B6" s="176"/>
      <c r="C6" s="177"/>
      <c r="D6" s="177">
        <v>11</v>
      </c>
      <c r="E6" s="178">
        <v>22</v>
      </c>
      <c r="F6" s="93" t="s">
        <v>421</v>
      </c>
    </row>
    <row r="7" spans="1:6" ht="15" thickBot="1" x14ac:dyDescent="0.4">
      <c r="A7" s="189" t="s">
        <v>427</v>
      </c>
      <c r="B7" s="190">
        <v>1</v>
      </c>
      <c r="C7" s="179"/>
      <c r="D7" s="179">
        <f>E4*E5*D6%/1000</f>
        <v>0.60499999999999998</v>
      </c>
      <c r="E7" s="180">
        <f>E4*E5*E6%/1000</f>
        <v>1.21</v>
      </c>
      <c r="F7" s="170" t="s">
        <v>424</v>
      </c>
    </row>
    <row r="8" spans="1:6" ht="15" thickBot="1" x14ac:dyDescent="0.4">
      <c r="C8" s="163"/>
      <c r="D8" s="163"/>
      <c r="E8" s="163"/>
    </row>
    <row r="9" spans="1:6" x14ac:dyDescent="0.35">
      <c r="A9" s="189" t="s">
        <v>429</v>
      </c>
      <c r="B9" s="173">
        <v>100</v>
      </c>
      <c r="C9" s="174"/>
      <c r="D9" s="181">
        <f>D7*B9</f>
        <v>60.5</v>
      </c>
      <c r="E9" s="182">
        <f>E7*B9</f>
        <v>121</v>
      </c>
      <c r="F9" s="170" t="s">
        <v>424</v>
      </c>
    </row>
    <row r="10" spans="1:6" ht="15" thickBot="1" x14ac:dyDescent="0.4">
      <c r="A10" s="189" t="s">
        <v>428</v>
      </c>
      <c r="B10" s="172">
        <v>1000</v>
      </c>
      <c r="C10" s="169"/>
      <c r="D10" s="179">
        <f>D7*B10</f>
        <v>605</v>
      </c>
      <c r="E10" s="180">
        <f>E7*B10</f>
        <v>1210</v>
      </c>
      <c r="F10" s="170" t="s">
        <v>424</v>
      </c>
    </row>
    <row r="11" spans="1:6" ht="15" thickBot="1" x14ac:dyDescent="0.4">
      <c r="A11" s="171"/>
      <c r="B11" s="163"/>
      <c r="C11" s="163"/>
      <c r="D11" s="163"/>
      <c r="E11" s="163"/>
    </row>
    <row r="12" spans="1:6" x14ac:dyDescent="0.35">
      <c r="A12" s="189" t="s">
        <v>425</v>
      </c>
      <c r="B12" s="185">
        <f>1000/E7</f>
        <v>826.44628099173553</v>
      </c>
      <c r="C12" s="186">
        <f>1000/D7</f>
        <v>1652.8925619834711</v>
      </c>
      <c r="D12" s="174">
        <v>1</v>
      </c>
      <c r="E12" s="175"/>
      <c r="F12" s="170" t="s">
        <v>417</v>
      </c>
    </row>
    <row r="13" spans="1:6" ht="15" thickBot="1" x14ac:dyDescent="0.4">
      <c r="A13" s="189" t="s">
        <v>426</v>
      </c>
      <c r="B13" s="183">
        <f>50000/E7</f>
        <v>41322.314049586777</v>
      </c>
      <c r="C13" s="184">
        <f>50000/D7</f>
        <v>82644.628099173555</v>
      </c>
      <c r="D13" s="169">
        <v>1</v>
      </c>
      <c r="E13" s="118"/>
      <c r="F13" s="170" t="s">
        <v>417</v>
      </c>
    </row>
    <row r="14" spans="1:6" x14ac:dyDescent="0.35">
      <c r="A14" s="171"/>
      <c r="B14" s="171"/>
      <c r="C14" s="171"/>
    </row>
    <row r="15" spans="1:6" x14ac:dyDescent="0.35">
      <c r="A15" s="171"/>
      <c r="B15" s="171"/>
      <c r="C15" s="171"/>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workbookViewId="0">
      <selection activeCell="F67" sqref="F67"/>
    </sheetView>
  </sheetViews>
  <sheetFormatPr defaultRowHeight="12" outlineLevelRow="4" x14ac:dyDescent="0.3"/>
  <cols>
    <col min="1" max="1" width="15.54296875" style="158" customWidth="1"/>
    <col min="2" max="2" width="7.6328125" style="158" bestFit="1" customWidth="1"/>
    <col min="3" max="3" width="8.54296875" style="158" bestFit="1" customWidth="1"/>
    <col min="4" max="4" width="20.453125" style="158" bestFit="1" customWidth="1"/>
    <col min="5" max="5" width="11.453125" style="158" bestFit="1" customWidth="1"/>
    <col min="6" max="6" width="14.54296875" style="158" customWidth="1"/>
    <col min="7" max="10" width="8.7265625" style="158"/>
    <col min="11" max="12" width="33.1796875" style="158" customWidth="1"/>
    <col min="13" max="16384" width="8.7265625" style="158"/>
  </cols>
  <sheetData>
    <row r="1" spans="1:6" x14ac:dyDescent="0.3">
      <c r="A1" s="157" t="s">
        <v>254</v>
      </c>
      <c r="B1" s="157"/>
      <c r="C1" s="157"/>
      <c r="D1" s="157"/>
      <c r="E1" s="157"/>
      <c r="F1" s="157"/>
    </row>
    <row r="2" spans="1:6" outlineLevel="1" x14ac:dyDescent="0.3">
      <c r="B2" s="158" t="s">
        <v>77</v>
      </c>
    </row>
    <row r="3" spans="1:6" outlineLevel="2" x14ac:dyDescent="0.3">
      <c r="C3" s="157" t="s">
        <v>86</v>
      </c>
      <c r="D3" s="157"/>
      <c r="E3" s="157"/>
      <c r="F3" s="157"/>
    </row>
    <row r="4" spans="1:6" outlineLevel="3" x14ac:dyDescent="0.3">
      <c r="D4" s="158" t="s">
        <v>44</v>
      </c>
    </row>
    <row r="5" spans="1:6" outlineLevel="3" x14ac:dyDescent="0.3">
      <c r="E5" s="157" t="s">
        <v>91</v>
      </c>
      <c r="F5" s="157"/>
    </row>
    <row r="6" spans="1:6" outlineLevel="4" x14ac:dyDescent="0.3">
      <c r="F6" s="158" t="s">
        <v>95</v>
      </c>
    </row>
    <row r="7" spans="1:6" outlineLevel="4" x14ac:dyDescent="0.3">
      <c r="F7" s="158" t="s">
        <v>102</v>
      </c>
    </row>
    <row r="8" spans="1:6" outlineLevel="3" x14ac:dyDescent="0.3">
      <c r="D8" s="158" t="s">
        <v>45</v>
      </c>
    </row>
    <row r="9" spans="1:6" outlineLevel="3" x14ac:dyDescent="0.3">
      <c r="D9" s="158" t="s">
        <v>46</v>
      </c>
    </row>
    <row r="10" spans="1:6" outlineLevel="3" x14ac:dyDescent="0.3">
      <c r="D10" s="158" t="s">
        <v>47</v>
      </c>
    </row>
    <row r="11" spans="1:6" outlineLevel="2" x14ac:dyDescent="0.3">
      <c r="C11" s="157" t="s">
        <v>3</v>
      </c>
      <c r="D11" s="157"/>
      <c r="E11" s="157"/>
      <c r="F11" s="157"/>
    </row>
    <row r="12" spans="1:6" outlineLevel="3" x14ac:dyDescent="0.3">
      <c r="D12" s="158" t="s">
        <v>50</v>
      </c>
    </row>
    <row r="13" spans="1:6" outlineLevel="3" x14ac:dyDescent="0.3">
      <c r="D13" s="158" t="s">
        <v>51</v>
      </c>
    </row>
    <row r="14" spans="1:6" outlineLevel="1" x14ac:dyDescent="0.3">
      <c r="B14" s="158" t="s">
        <v>78</v>
      </c>
    </row>
    <row r="15" spans="1:6" outlineLevel="2" x14ac:dyDescent="0.3">
      <c r="C15" s="157" t="s">
        <v>86</v>
      </c>
      <c r="D15" s="157"/>
      <c r="E15" s="157"/>
      <c r="F15" s="157"/>
    </row>
    <row r="16" spans="1:6" outlineLevel="3" x14ac:dyDescent="0.3">
      <c r="D16" s="158" t="s">
        <v>52</v>
      </c>
    </row>
    <row r="17" spans="2:6" outlineLevel="3" x14ac:dyDescent="0.3">
      <c r="E17" s="157" t="s">
        <v>91</v>
      </c>
      <c r="F17" s="157"/>
    </row>
    <row r="18" spans="2:6" outlineLevel="4" x14ac:dyDescent="0.3">
      <c r="F18" s="158" t="s">
        <v>92</v>
      </c>
    </row>
    <row r="19" spans="2:6" outlineLevel="4" x14ac:dyDescent="0.3">
      <c r="F19" s="158" t="s">
        <v>93</v>
      </c>
    </row>
    <row r="20" spans="2:6" outlineLevel="4" x14ac:dyDescent="0.3">
      <c r="F20" s="158" t="s">
        <v>94</v>
      </c>
    </row>
    <row r="21" spans="2:6" outlineLevel="4" x14ac:dyDescent="0.3">
      <c r="F21" s="158" t="s">
        <v>108</v>
      </c>
    </row>
    <row r="22" spans="2:6" outlineLevel="3" x14ac:dyDescent="0.3">
      <c r="D22" s="158" t="s">
        <v>53</v>
      </c>
    </row>
    <row r="23" spans="2:6" outlineLevel="3" x14ac:dyDescent="0.3">
      <c r="D23" s="158" t="s">
        <v>54</v>
      </c>
    </row>
    <row r="24" spans="2:6" outlineLevel="2" x14ac:dyDescent="0.3">
      <c r="C24" s="157" t="s">
        <v>3</v>
      </c>
      <c r="D24" s="157"/>
      <c r="E24" s="157"/>
      <c r="F24" s="157"/>
    </row>
    <row r="25" spans="2:6" outlineLevel="3" x14ac:dyDescent="0.3">
      <c r="D25" s="158" t="s">
        <v>96</v>
      </c>
    </row>
    <row r="26" spans="2:6" outlineLevel="1" x14ac:dyDescent="0.3">
      <c r="B26" s="158" t="s">
        <v>79</v>
      </c>
    </row>
    <row r="27" spans="2:6" outlineLevel="2" x14ac:dyDescent="0.3">
      <c r="C27" s="157" t="s">
        <v>86</v>
      </c>
      <c r="D27" s="157"/>
      <c r="E27" s="157"/>
      <c r="F27" s="157"/>
    </row>
    <row r="28" spans="2:6" outlineLevel="3" x14ac:dyDescent="0.3">
      <c r="D28" s="158" t="s">
        <v>56</v>
      </c>
    </row>
    <row r="29" spans="2:6" outlineLevel="3" x14ac:dyDescent="0.3">
      <c r="D29" s="158" t="s">
        <v>57</v>
      </c>
    </row>
    <row r="30" spans="2:6" outlineLevel="3" x14ac:dyDescent="0.3">
      <c r="D30" s="158" t="s">
        <v>58</v>
      </c>
    </row>
    <row r="31" spans="2:6" outlineLevel="2" x14ac:dyDescent="0.3">
      <c r="C31" s="157" t="s">
        <v>3</v>
      </c>
      <c r="D31" s="157"/>
      <c r="E31" s="157"/>
      <c r="F31" s="157"/>
    </row>
    <row r="32" spans="2:6" outlineLevel="3" x14ac:dyDescent="0.3">
      <c r="D32" s="158" t="s">
        <v>137</v>
      </c>
    </row>
    <row r="33" spans="1:6" x14ac:dyDescent="0.3">
      <c r="A33" s="157" t="s">
        <v>351</v>
      </c>
      <c r="B33" s="157"/>
      <c r="C33" s="157"/>
      <c r="D33" s="157"/>
      <c r="E33" s="157"/>
      <c r="F33" s="157"/>
    </row>
    <row r="34" spans="1:6" outlineLevel="1" x14ac:dyDescent="0.3">
      <c r="B34" s="158" t="s">
        <v>125</v>
      </c>
    </row>
    <row r="35" spans="1:6" outlineLevel="2" x14ac:dyDescent="0.3">
      <c r="C35" s="157" t="s">
        <v>86</v>
      </c>
      <c r="D35" s="157"/>
      <c r="E35" s="157"/>
      <c r="F35" s="157"/>
    </row>
    <row r="36" spans="1:6" outlineLevel="3" x14ac:dyDescent="0.3">
      <c r="D36" s="158" t="s">
        <v>227</v>
      </c>
    </row>
    <row r="37" spans="1:6" outlineLevel="3" x14ac:dyDescent="0.3">
      <c r="E37" s="157" t="s">
        <v>91</v>
      </c>
      <c r="F37" s="157"/>
    </row>
    <row r="38" spans="1:6" outlineLevel="4" x14ac:dyDescent="0.3">
      <c r="F38" s="158" t="s">
        <v>226</v>
      </c>
    </row>
    <row r="39" spans="1:6" outlineLevel="3" x14ac:dyDescent="0.3">
      <c r="D39" s="158" t="s">
        <v>236</v>
      </c>
    </row>
    <row r="40" spans="1:6" outlineLevel="3" x14ac:dyDescent="0.3">
      <c r="E40" s="157" t="s">
        <v>91</v>
      </c>
      <c r="F40" s="157"/>
    </row>
    <row r="41" spans="1:6" outlineLevel="4" x14ac:dyDescent="0.3">
      <c r="F41" s="158" t="s">
        <v>241</v>
      </c>
    </row>
    <row r="42" spans="1:6" outlineLevel="4" x14ac:dyDescent="0.3">
      <c r="F42" s="158" t="s">
        <v>242</v>
      </c>
    </row>
    <row r="43" spans="1:6" outlineLevel="4" x14ac:dyDescent="0.3">
      <c r="F43" s="158" t="s">
        <v>243</v>
      </c>
    </row>
    <row r="44" spans="1:6" outlineLevel="3" x14ac:dyDescent="0.3">
      <c r="D44" s="158" t="s">
        <v>228</v>
      </c>
    </row>
    <row r="45" spans="1:6" outlineLevel="3" x14ac:dyDescent="0.3">
      <c r="E45" s="157" t="s">
        <v>91</v>
      </c>
      <c r="F45" s="157"/>
    </row>
    <row r="46" spans="1:6" outlineLevel="4" x14ac:dyDescent="0.3">
      <c r="F46" s="158" t="s">
        <v>55</v>
      </c>
    </row>
    <row r="47" spans="1:6" outlineLevel="4" x14ac:dyDescent="0.3">
      <c r="F47" s="158" t="s">
        <v>276</v>
      </c>
    </row>
    <row r="48" spans="1:6" outlineLevel="4" x14ac:dyDescent="0.3">
      <c r="F48" s="158" t="s">
        <v>245</v>
      </c>
    </row>
    <row r="49" spans="1:6" outlineLevel="3" x14ac:dyDescent="0.3">
      <c r="D49" s="158" t="s">
        <v>238</v>
      </c>
    </row>
    <row r="50" spans="1:6" outlineLevel="3" x14ac:dyDescent="0.3">
      <c r="E50" s="157" t="s">
        <v>91</v>
      </c>
      <c r="F50" s="157"/>
    </row>
    <row r="51" spans="1:6" outlineLevel="4" x14ac:dyDescent="0.3">
      <c r="F51" s="158" t="s">
        <v>139</v>
      </c>
    </row>
    <row r="62" spans="1:6" x14ac:dyDescent="0.3">
      <c r="A62" s="159"/>
    </row>
    <row r="63" spans="1:6" ht="15.5" x14ac:dyDescent="0.3">
      <c r="A63" s="160" t="s">
        <v>352</v>
      </c>
    </row>
    <row r="64" spans="1:6" ht="15.5" x14ac:dyDescent="0.3">
      <c r="A64" s="161" t="s">
        <v>353</v>
      </c>
    </row>
    <row r="65" spans="1:1" ht="15.5" x14ac:dyDescent="0.3">
      <c r="A65" s="161" t="s">
        <v>354</v>
      </c>
    </row>
    <row r="66" spans="1:1" ht="15.5" x14ac:dyDescent="0.3">
      <c r="A66" s="161" t="s">
        <v>355</v>
      </c>
    </row>
    <row r="67" spans="1:1" ht="15.5" x14ac:dyDescent="0.3">
      <c r="A67" s="160" t="s">
        <v>356</v>
      </c>
    </row>
    <row r="68" spans="1:1" ht="15.5" x14ac:dyDescent="0.3">
      <c r="A68" s="161" t="s">
        <v>357</v>
      </c>
    </row>
    <row r="69" spans="1:1" ht="15.5" x14ac:dyDescent="0.3">
      <c r="A69" s="161" t="s">
        <v>358</v>
      </c>
    </row>
    <row r="70" spans="1:1" ht="15.5" x14ac:dyDescent="0.3">
      <c r="A70" s="160" t="s">
        <v>359</v>
      </c>
    </row>
    <row r="71" spans="1:1" ht="15.5" x14ac:dyDescent="0.3">
      <c r="A71" s="161" t="s">
        <v>360</v>
      </c>
    </row>
    <row r="72" spans="1:1" ht="15.5" x14ac:dyDescent="0.3">
      <c r="A72" s="161" t="s">
        <v>361</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workbookViewId="0">
      <selection activeCell="D50" sqref="D50"/>
    </sheetView>
  </sheetViews>
  <sheetFormatPr defaultRowHeight="14.5" outlineLevelRow="1" x14ac:dyDescent="0.35"/>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x14ac:dyDescent="0.4">
      <c r="A1" s="21" t="s">
        <v>260</v>
      </c>
      <c r="B1" s="20"/>
      <c r="C1" s="20"/>
    </row>
    <row r="2" spans="1:9" outlineLevel="1" x14ac:dyDescent="0.35">
      <c r="B2" s="31" t="s">
        <v>345</v>
      </c>
      <c r="C2" s="35" t="s">
        <v>81</v>
      </c>
      <c r="D2" s="35" t="s">
        <v>97</v>
      </c>
      <c r="E2" s="35" t="s">
        <v>98</v>
      </c>
      <c r="F2" s="35" t="s">
        <v>99</v>
      </c>
      <c r="G2" s="49"/>
      <c r="H2" s="36" t="s">
        <v>99</v>
      </c>
    </row>
    <row r="3" spans="1:9" outlineLevel="1" x14ac:dyDescent="0.35">
      <c r="B3" s="4" t="s">
        <v>82</v>
      </c>
      <c r="C3" s="34" t="s">
        <v>61</v>
      </c>
      <c r="D3" s="2"/>
      <c r="E3" s="2"/>
      <c r="F3" s="2"/>
      <c r="G3" s="50"/>
      <c r="H3" s="10"/>
    </row>
    <row r="4" spans="1:9" outlineLevel="1" x14ac:dyDescent="0.35">
      <c r="B4" s="4" t="s">
        <v>87</v>
      </c>
      <c r="C4" s="34" t="s">
        <v>62</v>
      </c>
      <c r="D4" s="2"/>
      <c r="E4" s="2"/>
      <c r="F4" s="2"/>
      <c r="G4" s="50"/>
      <c r="H4" s="10"/>
    </row>
    <row r="5" spans="1:9" outlineLevel="1" x14ac:dyDescent="0.35">
      <c r="B5" s="4" t="s">
        <v>88</v>
      </c>
      <c r="C5" s="34" t="s">
        <v>63</v>
      </c>
      <c r="D5" s="2"/>
      <c r="E5" s="2"/>
      <c r="F5" s="2"/>
      <c r="G5" s="50"/>
      <c r="H5" s="10"/>
    </row>
    <row r="6" spans="1:9" outlineLevel="1" x14ac:dyDescent="0.35">
      <c r="B6" s="4" t="s">
        <v>89</v>
      </c>
      <c r="C6" s="34" t="s">
        <v>64</v>
      </c>
      <c r="D6" s="2"/>
      <c r="E6" s="2"/>
      <c r="F6" s="2"/>
      <c r="G6" s="50"/>
      <c r="H6" s="10"/>
    </row>
    <row r="7" spans="1:9" outlineLevel="1" x14ac:dyDescent="0.35">
      <c r="B7" s="4" t="s">
        <v>90</v>
      </c>
      <c r="C7" s="34" t="s">
        <v>65</v>
      </c>
      <c r="D7" s="2"/>
      <c r="E7" s="2"/>
      <c r="F7" s="2"/>
      <c r="G7" s="50"/>
      <c r="H7" s="10"/>
    </row>
    <row r="8" spans="1:9" ht="15" outlineLevel="1" thickBot="1" x14ac:dyDescent="0.4">
      <c r="B8" s="6"/>
      <c r="C8" s="37" t="s">
        <v>72</v>
      </c>
      <c r="D8" s="39"/>
      <c r="E8" s="39"/>
      <c r="F8" s="39"/>
      <c r="G8" s="51"/>
      <c r="H8" s="11"/>
    </row>
    <row r="9" spans="1:9" ht="15" thickBot="1" x14ac:dyDescent="0.4">
      <c r="B9" s="33"/>
      <c r="C9" s="33"/>
      <c r="D9" s="32"/>
      <c r="E9" s="32"/>
      <c r="F9" s="32"/>
      <c r="G9" s="32"/>
      <c r="H9" s="32"/>
    </row>
    <row r="10" spans="1:9" ht="15" thickBot="1" x14ac:dyDescent="0.4">
      <c r="A10" s="21" t="s">
        <v>261</v>
      </c>
      <c r="B10" s="20"/>
    </row>
    <row r="11" spans="1:9" outlineLevel="1" x14ac:dyDescent="0.35">
      <c r="B11" s="31" t="s">
        <v>345</v>
      </c>
      <c r="C11" s="94" t="s">
        <v>346</v>
      </c>
      <c r="D11" s="94" t="s">
        <v>235</v>
      </c>
      <c r="E11" s="94" t="s">
        <v>350</v>
      </c>
      <c r="F11" s="96" t="s">
        <v>349</v>
      </c>
      <c r="G11" s="137" t="s">
        <v>347</v>
      </c>
      <c r="H11" s="137" t="s">
        <v>348</v>
      </c>
      <c r="I11" t="s">
        <v>99</v>
      </c>
    </row>
    <row r="12" spans="1:9" outlineLevel="1" x14ac:dyDescent="0.35">
      <c r="B12" s="4" t="s">
        <v>287</v>
      </c>
      <c r="C12" s="2" t="s">
        <v>330</v>
      </c>
      <c r="D12" s="2" t="s">
        <v>79</v>
      </c>
      <c r="E12" s="100" t="s">
        <v>278</v>
      </c>
      <c r="F12" s="98" t="str">
        <f t="shared" ref="F12:F20" si="0">INDEX(AssetName,MATCH(E12,AssetID,0))</f>
        <v>Kehua SPI-B2</v>
      </c>
      <c r="G12" s="138" t="str">
        <f t="shared" ref="G12:G20" si="1">INDEX(Asset_InLocation,MATCH(E12,AssetID,0))</f>
        <v>L000003</v>
      </c>
      <c r="H12" s="138" t="str">
        <f t="shared" ref="H12:H20" si="2">INDEX(LocationName,MATCH(G12,LocationID,0))</f>
        <v>Inverter Location</v>
      </c>
      <c r="I12" t="s">
        <v>123</v>
      </c>
    </row>
    <row r="13" spans="1:9" outlineLevel="1" x14ac:dyDescent="0.35">
      <c r="B13" s="4" t="s">
        <v>288</v>
      </c>
      <c r="C13" s="2"/>
      <c r="D13" s="2" t="s">
        <v>77</v>
      </c>
      <c r="E13" s="100" t="s">
        <v>279</v>
      </c>
      <c r="F13" s="98" t="str">
        <f t="shared" si="0"/>
        <v>PV-00001</v>
      </c>
      <c r="G13" s="138" t="str">
        <f t="shared" si="1"/>
        <v>L000004</v>
      </c>
      <c r="H13" s="138" t="str">
        <f t="shared" si="2"/>
        <v>North-Facing Roof</v>
      </c>
      <c r="I13" t="s">
        <v>105</v>
      </c>
    </row>
    <row r="14" spans="1:9" outlineLevel="1" x14ac:dyDescent="0.35">
      <c r="B14" s="4" t="s">
        <v>289</v>
      </c>
      <c r="C14" s="2"/>
      <c r="D14" s="2" t="s">
        <v>77</v>
      </c>
      <c r="E14" s="100" t="s">
        <v>280</v>
      </c>
      <c r="F14" s="98" t="str">
        <f t="shared" si="0"/>
        <v>PV-00002</v>
      </c>
      <c r="G14" s="138" t="str">
        <f t="shared" si="1"/>
        <v>L000005</v>
      </c>
      <c r="H14" s="138" t="str">
        <f t="shared" si="2"/>
        <v>East-Facing Roof</v>
      </c>
      <c r="I14" t="s">
        <v>106</v>
      </c>
    </row>
    <row r="15" spans="1:9" outlineLevel="1" x14ac:dyDescent="0.35">
      <c r="B15" s="4" t="s">
        <v>290</v>
      </c>
      <c r="C15" s="2"/>
      <c r="D15" s="2" t="s">
        <v>78</v>
      </c>
      <c r="E15" s="100" t="s">
        <v>281</v>
      </c>
      <c r="F15" s="98" t="str">
        <f t="shared" si="0"/>
        <v>JB250-00001</v>
      </c>
      <c r="G15" s="138" t="str">
        <f t="shared" si="1"/>
        <v>L000006</v>
      </c>
      <c r="H15" s="138" t="str">
        <f t="shared" si="2"/>
        <v>Basement</v>
      </c>
    </row>
    <row r="16" spans="1:9" outlineLevel="1" x14ac:dyDescent="0.35">
      <c r="B16" s="4" t="s">
        <v>291</v>
      </c>
      <c r="C16" s="2"/>
      <c r="D16" s="2" t="s">
        <v>78</v>
      </c>
      <c r="E16" s="100" t="s">
        <v>282</v>
      </c>
      <c r="F16" s="98" t="str">
        <f t="shared" si="0"/>
        <v>JS-00001</v>
      </c>
      <c r="G16" s="138" t="str">
        <f t="shared" si="1"/>
        <v>L000006</v>
      </c>
      <c r="H16" s="138" t="str">
        <f t="shared" si="2"/>
        <v>Basement</v>
      </c>
      <c r="I16" t="s">
        <v>110</v>
      </c>
    </row>
    <row r="17" spans="1:9" outlineLevel="1" x14ac:dyDescent="0.35">
      <c r="B17" s="4" t="s">
        <v>292</v>
      </c>
      <c r="C17" s="2"/>
      <c r="D17" s="2" t="s">
        <v>77</v>
      </c>
      <c r="E17" s="100" t="s">
        <v>283</v>
      </c>
      <c r="F17" s="98" t="str">
        <f t="shared" si="0"/>
        <v>BBC-00001</v>
      </c>
      <c r="G17" s="138" t="str">
        <f t="shared" si="1"/>
        <v>L000006</v>
      </c>
      <c r="H17" s="138" t="str">
        <f t="shared" si="2"/>
        <v>Basement</v>
      </c>
    </row>
    <row r="18" spans="1:9" outlineLevel="1" x14ac:dyDescent="0.35">
      <c r="B18" s="4" t="s">
        <v>293</v>
      </c>
      <c r="C18" s="2"/>
      <c r="D18" s="2" t="s">
        <v>79</v>
      </c>
      <c r="E18" s="100" t="s">
        <v>284</v>
      </c>
      <c r="F18" s="98" t="str">
        <f t="shared" si="0"/>
        <v>Ulitium-00001</v>
      </c>
      <c r="G18" s="138" t="str">
        <f t="shared" si="1"/>
        <v>L000009</v>
      </c>
      <c r="H18" s="138" t="str">
        <f t="shared" si="2"/>
        <v xml:space="preserve">1st Floor </v>
      </c>
    </row>
    <row r="19" spans="1:9" outlineLevel="1" x14ac:dyDescent="0.35">
      <c r="B19" s="4" t="s">
        <v>294</v>
      </c>
      <c r="C19" s="2"/>
      <c r="D19" s="2" t="s">
        <v>79</v>
      </c>
      <c r="E19" s="100" t="s">
        <v>285</v>
      </c>
      <c r="F19" s="98" t="str">
        <f t="shared" si="0"/>
        <v>PZEM04 -00001</v>
      </c>
      <c r="G19" s="138" t="str">
        <f t="shared" si="1"/>
        <v>L000009</v>
      </c>
      <c r="H19" s="138" t="str">
        <f t="shared" si="2"/>
        <v xml:space="preserve">1st Floor </v>
      </c>
      <c r="I19" t="s">
        <v>141</v>
      </c>
    </row>
    <row r="20" spans="1:9" outlineLevel="1" x14ac:dyDescent="0.35">
      <c r="B20" s="4" t="s">
        <v>295</v>
      </c>
      <c r="C20" s="2"/>
      <c r="D20" s="2" t="s">
        <v>79</v>
      </c>
      <c r="E20" s="100" t="s">
        <v>286</v>
      </c>
      <c r="F20" s="98" t="str">
        <f t="shared" si="0"/>
        <v>REMONI-00001</v>
      </c>
      <c r="G20" s="138" t="str">
        <f t="shared" si="1"/>
        <v>L000010</v>
      </c>
      <c r="H20" s="138" t="str">
        <f t="shared" si="2"/>
        <v>2nd Floor</v>
      </c>
    </row>
    <row r="21" spans="1:9" ht="15" outlineLevel="1" thickBot="1" x14ac:dyDescent="0.4">
      <c r="B21" s="6"/>
      <c r="C21" s="39"/>
      <c r="D21" s="39"/>
      <c r="E21" s="99"/>
      <c r="F21" s="99"/>
      <c r="G21" s="138"/>
      <c r="H21" s="138"/>
    </row>
    <row r="22" spans="1:9" ht="15" outlineLevel="1" thickBot="1" x14ac:dyDescent="0.4"/>
    <row r="23" spans="1:9" ht="15" thickBot="1" x14ac:dyDescent="0.4">
      <c r="A23" s="21" t="s">
        <v>262</v>
      </c>
      <c r="F23" t="s">
        <v>331</v>
      </c>
    </row>
    <row r="24" spans="1:9" outlineLevel="1" x14ac:dyDescent="0.35">
      <c r="B24" s="31" t="s">
        <v>345</v>
      </c>
      <c r="C24" s="94" t="s">
        <v>346</v>
      </c>
      <c r="D24" s="94" t="s">
        <v>86</v>
      </c>
      <c r="E24" s="94" t="s">
        <v>91</v>
      </c>
      <c r="F24" s="94" t="s">
        <v>3</v>
      </c>
      <c r="G24" s="94" t="s">
        <v>347</v>
      </c>
      <c r="H24" s="96" t="s">
        <v>348</v>
      </c>
    </row>
    <row r="25" spans="1:9" outlineLevel="1" x14ac:dyDescent="0.35">
      <c r="B25" s="4" t="s">
        <v>278</v>
      </c>
      <c r="C25" s="2" t="s">
        <v>277</v>
      </c>
      <c r="D25" s="2" t="s">
        <v>44</v>
      </c>
      <c r="E25" s="2" t="s">
        <v>95</v>
      </c>
      <c r="F25" s="2" t="s">
        <v>51</v>
      </c>
      <c r="G25" s="100" t="s">
        <v>266</v>
      </c>
      <c r="H25" s="98" t="str">
        <f t="shared" ref="H25:H33" si="3">INDEX(LocationName,MATCH(G25,LocationID,0))</f>
        <v>Inverter Location</v>
      </c>
    </row>
    <row r="26" spans="1:9" outlineLevel="1" x14ac:dyDescent="0.35">
      <c r="B26" s="4" t="s">
        <v>279</v>
      </c>
      <c r="C26" s="2" t="s">
        <v>103</v>
      </c>
      <c r="D26" s="2" t="s">
        <v>44</v>
      </c>
      <c r="E26" s="2" t="s">
        <v>102</v>
      </c>
      <c r="F26" s="2" t="s">
        <v>50</v>
      </c>
      <c r="G26" s="100" t="s">
        <v>267</v>
      </c>
      <c r="H26" s="98" t="str">
        <f t="shared" si="3"/>
        <v>North-Facing Roof</v>
      </c>
    </row>
    <row r="27" spans="1:9" outlineLevel="1" x14ac:dyDescent="0.35">
      <c r="B27" s="4" t="s">
        <v>280</v>
      </c>
      <c r="C27" s="2" t="s">
        <v>104</v>
      </c>
      <c r="D27" s="2" t="s">
        <v>44</v>
      </c>
      <c r="E27" s="2" t="s">
        <v>102</v>
      </c>
      <c r="F27" s="2" t="s">
        <v>50</v>
      </c>
      <c r="G27" s="100" t="s">
        <v>268</v>
      </c>
      <c r="H27" s="98" t="str">
        <f t="shared" si="3"/>
        <v>East-Facing Roof</v>
      </c>
    </row>
    <row r="28" spans="1:9" outlineLevel="1" x14ac:dyDescent="0.35">
      <c r="B28" s="4" t="s">
        <v>281</v>
      </c>
      <c r="C28" s="2" t="s">
        <v>84</v>
      </c>
      <c r="D28" s="2" t="s">
        <v>52</v>
      </c>
      <c r="E28" s="2" t="s">
        <v>93</v>
      </c>
      <c r="F28" s="2" t="s">
        <v>96</v>
      </c>
      <c r="G28" s="100" t="s">
        <v>269</v>
      </c>
      <c r="H28" s="98" t="str">
        <f t="shared" si="3"/>
        <v>Basement</v>
      </c>
    </row>
    <row r="29" spans="1:9" outlineLevel="1" x14ac:dyDescent="0.35">
      <c r="B29" s="4" t="s">
        <v>282</v>
      </c>
      <c r="C29" s="2" t="s">
        <v>109</v>
      </c>
      <c r="D29" s="2" t="s">
        <v>52</v>
      </c>
      <c r="E29" s="2" t="s">
        <v>94</v>
      </c>
      <c r="F29" s="2" t="s">
        <v>96</v>
      </c>
      <c r="G29" s="100" t="s">
        <v>269</v>
      </c>
      <c r="H29" s="98" t="str">
        <f t="shared" si="3"/>
        <v>Basement</v>
      </c>
    </row>
    <row r="30" spans="1:9" outlineLevel="1" x14ac:dyDescent="0.35">
      <c r="B30" s="4" t="s">
        <v>283</v>
      </c>
      <c r="C30" s="2" t="s">
        <v>85</v>
      </c>
      <c r="D30" s="2" t="s">
        <v>52</v>
      </c>
      <c r="E30" s="2" t="s">
        <v>108</v>
      </c>
      <c r="F30" s="2" t="s">
        <v>51</v>
      </c>
      <c r="G30" s="100" t="s">
        <v>269</v>
      </c>
      <c r="H30" s="98" t="str">
        <f t="shared" si="3"/>
        <v>Basement</v>
      </c>
    </row>
    <row r="31" spans="1:9" outlineLevel="1" x14ac:dyDescent="0.35">
      <c r="B31" s="4" t="s">
        <v>284</v>
      </c>
      <c r="C31" s="2" t="s">
        <v>127</v>
      </c>
      <c r="D31" s="2" t="s">
        <v>53</v>
      </c>
      <c r="E31" s="2"/>
      <c r="F31" s="2"/>
      <c r="G31" s="100" t="s">
        <v>270</v>
      </c>
      <c r="H31" s="98" t="str">
        <f t="shared" si="3"/>
        <v xml:space="preserve">1st Floor </v>
      </c>
    </row>
    <row r="32" spans="1:9" outlineLevel="1" x14ac:dyDescent="0.35">
      <c r="B32" s="4" t="s">
        <v>285</v>
      </c>
      <c r="C32" s="2" t="s">
        <v>138</v>
      </c>
      <c r="D32" s="2" t="s">
        <v>56</v>
      </c>
      <c r="E32" s="2"/>
      <c r="F32" s="2" t="s">
        <v>137</v>
      </c>
      <c r="G32" s="100" t="s">
        <v>270</v>
      </c>
      <c r="H32" s="98" t="str">
        <f t="shared" si="3"/>
        <v xml:space="preserve">1st Floor </v>
      </c>
    </row>
    <row r="33" spans="1:8" ht="15" outlineLevel="1" thickBot="1" x14ac:dyDescent="0.4">
      <c r="B33" s="6" t="s">
        <v>286</v>
      </c>
      <c r="C33" s="39" t="s">
        <v>140</v>
      </c>
      <c r="D33" s="39" t="s">
        <v>57</v>
      </c>
      <c r="E33" s="39"/>
      <c r="F33" s="39" t="s">
        <v>137</v>
      </c>
      <c r="G33" s="101" t="s">
        <v>271</v>
      </c>
      <c r="H33" s="99" t="str">
        <f t="shared" si="3"/>
        <v>2nd Floor</v>
      </c>
    </row>
    <row r="34" spans="1:8" ht="15" thickBot="1" x14ac:dyDescent="0.4">
      <c r="B34" s="32"/>
      <c r="C34" s="32"/>
      <c r="D34" s="32"/>
      <c r="E34" s="32"/>
      <c r="F34" s="32"/>
      <c r="G34" s="32"/>
    </row>
    <row r="35" spans="1:8" ht="15" thickBot="1" x14ac:dyDescent="0.4">
      <c r="A35" s="21" t="s">
        <v>263</v>
      </c>
    </row>
    <row r="36" spans="1:8" outlineLevel="1" x14ac:dyDescent="0.35">
      <c r="B36" s="31" t="s">
        <v>345</v>
      </c>
      <c r="C36" s="94" t="s">
        <v>346</v>
      </c>
      <c r="D36" s="94" t="s">
        <v>86</v>
      </c>
      <c r="E36" s="94" t="s">
        <v>91</v>
      </c>
      <c r="F36" s="96" t="s">
        <v>125</v>
      </c>
    </row>
    <row r="37" spans="1:8" outlineLevel="1" x14ac:dyDescent="0.35">
      <c r="B37" s="4" t="s">
        <v>264</v>
      </c>
      <c r="C37" s="2" t="s">
        <v>272</v>
      </c>
      <c r="D37" s="2" t="s">
        <v>227</v>
      </c>
      <c r="E37" s="2" t="s">
        <v>226</v>
      </c>
      <c r="F37" s="10" t="s">
        <v>72</v>
      </c>
    </row>
    <row r="38" spans="1:8" outlineLevel="1" x14ac:dyDescent="0.35">
      <c r="B38" s="4" t="s">
        <v>265</v>
      </c>
      <c r="C38" s="2" t="s">
        <v>273</v>
      </c>
      <c r="D38" s="2" t="s">
        <v>236</v>
      </c>
      <c r="E38" s="2" t="s">
        <v>241</v>
      </c>
      <c r="F38" s="10" t="s">
        <v>264</v>
      </c>
    </row>
    <row r="39" spans="1:8" outlineLevel="1" x14ac:dyDescent="0.35">
      <c r="B39" s="4" t="s">
        <v>266</v>
      </c>
      <c r="C39" s="2" t="s">
        <v>274</v>
      </c>
      <c r="D39" s="2" t="s">
        <v>238</v>
      </c>
      <c r="E39" s="2" t="s">
        <v>139</v>
      </c>
      <c r="F39" s="10" t="s">
        <v>265</v>
      </c>
    </row>
    <row r="40" spans="1:8" outlineLevel="1" x14ac:dyDescent="0.35">
      <c r="B40" s="4" t="s">
        <v>267</v>
      </c>
      <c r="C40" s="2" t="s">
        <v>48</v>
      </c>
      <c r="D40" s="2" t="s">
        <v>238</v>
      </c>
      <c r="E40" s="2" t="s">
        <v>275</v>
      </c>
      <c r="F40" s="10" t="s">
        <v>265</v>
      </c>
    </row>
    <row r="41" spans="1:8" outlineLevel="1" x14ac:dyDescent="0.35">
      <c r="B41" s="4" t="s">
        <v>268</v>
      </c>
      <c r="C41" s="2" t="s">
        <v>49</v>
      </c>
      <c r="D41" s="2" t="s">
        <v>238</v>
      </c>
      <c r="E41" s="2" t="s">
        <v>275</v>
      </c>
      <c r="F41" s="10" t="s">
        <v>265</v>
      </c>
    </row>
    <row r="42" spans="1:8" outlineLevel="1" x14ac:dyDescent="0.35">
      <c r="B42" s="4" t="s">
        <v>269</v>
      </c>
      <c r="C42" s="2" t="s">
        <v>55</v>
      </c>
      <c r="D42" s="2" t="s">
        <v>228</v>
      </c>
      <c r="E42" s="2" t="s">
        <v>55</v>
      </c>
      <c r="F42" s="10" t="s">
        <v>265</v>
      </c>
    </row>
    <row r="43" spans="1:8" outlineLevel="1" x14ac:dyDescent="0.35">
      <c r="B43" s="4" t="s">
        <v>270</v>
      </c>
      <c r="C43" s="2" t="s">
        <v>59</v>
      </c>
      <c r="D43" s="2" t="s">
        <v>228</v>
      </c>
      <c r="E43" s="2" t="s">
        <v>276</v>
      </c>
      <c r="F43" s="10" t="s">
        <v>265</v>
      </c>
    </row>
    <row r="44" spans="1:8" outlineLevel="1" x14ac:dyDescent="0.35">
      <c r="B44" s="4" t="s">
        <v>271</v>
      </c>
      <c r="C44" s="2" t="s">
        <v>60</v>
      </c>
      <c r="D44" s="2" t="s">
        <v>228</v>
      </c>
      <c r="E44" s="2" t="s">
        <v>276</v>
      </c>
      <c r="F44" s="10" t="s">
        <v>265</v>
      </c>
    </row>
    <row r="45" spans="1:8" ht="15" outlineLevel="1" thickBot="1" x14ac:dyDescent="0.4">
      <c r="B45" s="97" t="s">
        <v>72</v>
      </c>
      <c r="C45" s="39"/>
      <c r="D45" s="39"/>
      <c r="E45" s="39"/>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workbookViewId="0">
      <selection activeCell="G34" sqref="G33:G34"/>
    </sheetView>
  </sheetViews>
  <sheetFormatPr defaultRowHeight="14.5" x14ac:dyDescent="0.3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x14ac:dyDescent="0.35">
      <c r="A1" s="40" t="s">
        <v>124</v>
      </c>
      <c r="B1" s="40" t="s">
        <v>128</v>
      </c>
      <c r="C1" s="40" t="s">
        <v>129</v>
      </c>
    </row>
    <row r="2" spans="1:4" x14ac:dyDescent="0.35">
      <c r="A2" s="2" t="s">
        <v>103</v>
      </c>
      <c r="B2" s="2" t="s">
        <v>114</v>
      </c>
      <c r="C2" s="2">
        <v>2223</v>
      </c>
      <c r="D2" t="s">
        <v>112</v>
      </c>
    </row>
    <row r="3" spans="1:4" x14ac:dyDescent="0.35">
      <c r="A3" s="2" t="s">
        <v>104</v>
      </c>
      <c r="B3" s="2" t="s">
        <v>115</v>
      </c>
      <c r="C3" s="2">
        <v>2923</v>
      </c>
      <c r="D3" t="s">
        <v>113</v>
      </c>
    </row>
    <row r="4" spans="1:4" x14ac:dyDescent="0.35">
      <c r="A4" s="2" t="s">
        <v>83</v>
      </c>
      <c r="B4" s="2" t="s">
        <v>116</v>
      </c>
      <c r="C4" s="2">
        <v>6823</v>
      </c>
      <c r="D4" t="s">
        <v>111</v>
      </c>
    </row>
    <row r="5" spans="1:4" x14ac:dyDescent="0.35">
      <c r="A5" s="2" t="s">
        <v>138</v>
      </c>
      <c r="B5" s="2" t="s">
        <v>115</v>
      </c>
      <c r="C5" s="2">
        <v>6223</v>
      </c>
    </row>
    <row r="6" spans="1:4" x14ac:dyDescent="0.35">
      <c r="A6" s="2"/>
      <c r="B6" s="2"/>
      <c r="C6" s="2"/>
    </row>
    <row r="7" spans="1:4" x14ac:dyDescent="0.35">
      <c r="A7" s="2"/>
      <c r="B7" s="2"/>
      <c r="C7" s="2"/>
    </row>
    <row r="8" spans="1:4" x14ac:dyDescent="0.35">
      <c r="A8" s="2"/>
      <c r="B8" s="2"/>
      <c r="C8" s="2"/>
    </row>
    <row r="9" spans="1:4" x14ac:dyDescent="0.35">
      <c r="A9" s="2"/>
      <c r="B9" s="2"/>
      <c r="C9" s="2"/>
    </row>
    <row r="10" spans="1:4" x14ac:dyDescent="0.35">
      <c r="A10" s="2"/>
      <c r="B10" s="2"/>
      <c r="C10" s="2"/>
    </row>
    <row r="11" spans="1:4" x14ac:dyDescent="0.35">
      <c r="A11" s="2"/>
      <c r="B11" s="2"/>
      <c r="C11" s="2"/>
    </row>
    <row r="12" spans="1:4" x14ac:dyDescent="0.35">
      <c r="A12" s="2"/>
      <c r="B12" s="2"/>
      <c r="C12" s="2"/>
    </row>
    <row r="13" spans="1:4" x14ac:dyDescent="0.35">
      <c r="A13" s="2"/>
      <c r="B13" s="2"/>
      <c r="C13" s="2"/>
    </row>
    <row r="14" spans="1:4" x14ac:dyDescent="0.35">
      <c r="A14" s="2"/>
      <c r="B14" s="2"/>
      <c r="C14" s="2"/>
    </row>
    <row r="15" spans="1:4" x14ac:dyDescent="0.35">
      <c r="A15" s="2"/>
      <c r="B15" s="2"/>
      <c r="C15" s="2"/>
    </row>
    <row r="16" spans="1:4" x14ac:dyDescent="0.35">
      <c r="A16" s="2"/>
      <c r="B16" s="2"/>
      <c r="C16" s="2"/>
    </row>
    <row r="17" spans="1:3" x14ac:dyDescent="0.35">
      <c r="A17" s="2"/>
      <c r="B17" s="2"/>
      <c r="C17" s="2"/>
    </row>
    <row r="18" spans="1:3" x14ac:dyDescent="0.35">
      <c r="A18" s="2"/>
      <c r="B18" s="2"/>
      <c r="C18" s="2"/>
    </row>
    <row r="19" spans="1:3" x14ac:dyDescent="0.35">
      <c r="A19" s="2"/>
      <c r="B19" s="2"/>
      <c r="C19" s="2"/>
    </row>
    <row r="20" spans="1:3" x14ac:dyDescent="0.35">
      <c r="A20" s="2"/>
      <c r="B20" s="2"/>
      <c r="C20" s="2"/>
    </row>
    <row r="21" spans="1:3" x14ac:dyDescent="0.35">
      <c r="A21" s="2"/>
      <c r="B21" s="2"/>
      <c r="C21" s="2"/>
    </row>
    <row r="22" spans="1:3" x14ac:dyDescent="0.35">
      <c r="A22" s="2"/>
      <c r="B22" s="2"/>
      <c r="C22" s="2"/>
    </row>
    <row r="23" spans="1:3" x14ac:dyDescent="0.35">
      <c r="A23" s="2"/>
      <c r="B23" s="2"/>
      <c r="C23" s="2"/>
    </row>
    <row r="24" spans="1:3" x14ac:dyDescent="0.35">
      <c r="A24" s="2"/>
      <c r="B24" s="2"/>
      <c r="C24" s="2"/>
    </row>
    <row r="25" spans="1:3" x14ac:dyDescent="0.35">
      <c r="A25" s="2"/>
      <c r="B25" s="2"/>
      <c r="C25" s="2"/>
    </row>
    <row r="26" spans="1:3" x14ac:dyDescent="0.35">
      <c r="A26" s="2"/>
      <c r="B26" s="2"/>
      <c r="C26" s="2"/>
    </row>
    <row r="27" spans="1:3" x14ac:dyDescent="0.35">
      <c r="A27" s="2"/>
      <c r="B27" s="2"/>
      <c r="C27" s="2"/>
    </row>
    <row r="28" spans="1:3" x14ac:dyDescent="0.35">
      <c r="A28" s="2"/>
      <c r="B28" s="2"/>
      <c r="C28" s="2"/>
    </row>
    <row r="29" spans="1:3" x14ac:dyDescent="0.35">
      <c r="A29" s="2"/>
      <c r="B29" s="2"/>
      <c r="C29" s="2"/>
    </row>
    <row r="30" spans="1:3" x14ac:dyDescent="0.35">
      <c r="A30" s="2"/>
      <c r="B30" s="2"/>
      <c r="C30" s="2"/>
    </row>
    <row r="31" spans="1:3" x14ac:dyDescent="0.35">
      <c r="A31" s="2"/>
      <c r="B31" s="2"/>
      <c r="C31" s="2"/>
    </row>
    <row r="32" spans="1:3" x14ac:dyDescent="0.35">
      <c r="A32" s="2"/>
      <c r="B32" s="2"/>
      <c r="C32" s="2"/>
    </row>
    <row r="33" spans="1:3" x14ac:dyDescent="0.35">
      <c r="A33" s="2"/>
      <c r="B33" s="2"/>
      <c r="C33" s="2"/>
    </row>
    <row r="34" spans="1:3" x14ac:dyDescent="0.35">
      <c r="A34" s="2"/>
      <c r="B34" s="2"/>
      <c r="C34" s="2"/>
    </row>
    <row r="35" spans="1:3" x14ac:dyDescent="0.35">
      <c r="A35" s="2"/>
      <c r="B35" s="2"/>
      <c r="C35" s="2"/>
    </row>
    <row r="36" spans="1:3" x14ac:dyDescent="0.35">
      <c r="A36" s="2"/>
      <c r="B36" s="2"/>
      <c r="C36" s="2"/>
    </row>
    <row r="37" spans="1:3" x14ac:dyDescent="0.35">
      <c r="A37" s="2"/>
      <c r="B37" s="2"/>
      <c r="C37" s="2"/>
    </row>
    <row r="38" spans="1:3" x14ac:dyDescent="0.35">
      <c r="A38" s="2"/>
      <c r="B38" s="2"/>
      <c r="C38" s="2"/>
    </row>
    <row r="39" spans="1:3" x14ac:dyDescent="0.35">
      <c r="A39" s="2"/>
      <c r="B39" s="2"/>
      <c r="C39" s="2"/>
    </row>
    <row r="40" spans="1:3" x14ac:dyDescent="0.35">
      <c r="A40" s="2"/>
      <c r="B40" s="2"/>
      <c r="C40" s="2"/>
    </row>
    <row r="41" spans="1:3" x14ac:dyDescent="0.35">
      <c r="A41" s="2"/>
      <c r="B41" s="2"/>
      <c r="C41" s="2"/>
    </row>
    <row r="42" spans="1:3" x14ac:dyDescent="0.35">
      <c r="A42" s="2"/>
      <c r="B42" s="2"/>
      <c r="C42" s="2"/>
    </row>
    <row r="43" spans="1:3" x14ac:dyDescent="0.35">
      <c r="A43" s="2"/>
      <c r="B43" s="2"/>
      <c r="C43" s="2"/>
    </row>
    <row r="44" spans="1:3" x14ac:dyDescent="0.35">
      <c r="A44" s="2"/>
      <c r="B44" s="2"/>
      <c r="C44" s="2"/>
    </row>
    <row r="45" spans="1:3" x14ac:dyDescent="0.35">
      <c r="A45" s="2"/>
      <c r="B45" s="2"/>
      <c r="C45" s="2"/>
    </row>
    <row r="46" spans="1:3" x14ac:dyDescent="0.35">
      <c r="A46" s="2"/>
      <c r="B46" s="2"/>
      <c r="C46" s="2"/>
    </row>
    <row r="47" spans="1:3" x14ac:dyDescent="0.35">
      <c r="A47" s="2"/>
      <c r="B47" s="2"/>
      <c r="C47" s="2"/>
    </row>
    <row r="48" spans="1:3" x14ac:dyDescent="0.35">
      <c r="A48" s="2"/>
      <c r="B48" s="2"/>
      <c r="C48" s="2"/>
    </row>
    <row r="49" spans="1:3" x14ac:dyDescent="0.35">
      <c r="A49" s="2"/>
      <c r="B49" s="2"/>
      <c r="C49" s="2"/>
    </row>
    <row r="50" spans="1:3" x14ac:dyDescent="0.35">
      <c r="A50" s="2"/>
      <c r="B50" s="2"/>
      <c r="C50" s="2"/>
    </row>
    <row r="51" spans="1:3" x14ac:dyDescent="0.35">
      <c r="A51" s="2"/>
      <c r="B51" s="2"/>
      <c r="C51" s="2"/>
    </row>
    <row r="52" spans="1:3" x14ac:dyDescent="0.35">
      <c r="A52" s="2"/>
      <c r="B52" s="2"/>
      <c r="C52" s="2"/>
    </row>
    <row r="53" spans="1:3" x14ac:dyDescent="0.35">
      <c r="A53" s="2"/>
      <c r="B53" s="2"/>
      <c r="C53" s="2"/>
    </row>
    <row r="54" spans="1:3" x14ac:dyDescent="0.35">
      <c r="A54" s="2"/>
      <c r="B54" s="2"/>
      <c r="C54" s="2"/>
    </row>
    <row r="55" spans="1:3" x14ac:dyDescent="0.35">
      <c r="A55" s="2"/>
      <c r="B55" s="2"/>
      <c r="C55" s="2"/>
    </row>
    <row r="56" spans="1:3" x14ac:dyDescent="0.35">
      <c r="A56" s="2"/>
      <c r="B56" s="2"/>
      <c r="C56" s="2"/>
    </row>
    <row r="57" spans="1:3" x14ac:dyDescent="0.35">
      <c r="A57" s="2"/>
      <c r="B57" s="2"/>
      <c r="C57" s="2"/>
    </row>
    <row r="58" spans="1:3" x14ac:dyDescent="0.35">
      <c r="A58" s="2"/>
      <c r="B58" s="2"/>
      <c r="C58" s="2"/>
    </row>
    <row r="59" spans="1:3" x14ac:dyDescent="0.35">
      <c r="A59" s="2"/>
      <c r="B59" s="2"/>
      <c r="C59" s="2"/>
    </row>
    <row r="60" spans="1:3" x14ac:dyDescent="0.35">
      <c r="A60" s="2"/>
      <c r="B60" s="2"/>
      <c r="C60" s="2"/>
    </row>
    <row r="61" spans="1:3" x14ac:dyDescent="0.35">
      <c r="A61" s="2"/>
      <c r="B61" s="2"/>
      <c r="C61" s="2"/>
    </row>
    <row r="62" spans="1:3" x14ac:dyDescent="0.35">
      <c r="A62" s="2"/>
      <c r="B62" s="2"/>
      <c r="C62" s="2"/>
    </row>
    <row r="63" spans="1:3" x14ac:dyDescent="0.35">
      <c r="A63" s="2"/>
      <c r="B63" s="2"/>
      <c r="C63" s="2"/>
    </row>
    <row r="64" spans="1:3" x14ac:dyDescent="0.35">
      <c r="A64" s="2"/>
      <c r="B64" s="2"/>
      <c r="C64" s="2"/>
    </row>
    <row r="65" spans="1:3" x14ac:dyDescent="0.35">
      <c r="A65" s="2"/>
      <c r="B65" s="2"/>
      <c r="C65" s="2"/>
    </row>
    <row r="66" spans="1:3" x14ac:dyDescent="0.35">
      <c r="A66" s="2"/>
      <c r="B66" s="2"/>
      <c r="C66" s="2"/>
    </row>
    <row r="67" spans="1:3" x14ac:dyDescent="0.35">
      <c r="A67" s="2"/>
      <c r="B67" s="2"/>
      <c r="C67" s="2"/>
    </row>
    <row r="68" spans="1:3" x14ac:dyDescent="0.35">
      <c r="A68" s="2"/>
      <c r="B68" s="2"/>
      <c r="C68" s="2"/>
    </row>
    <row r="69" spans="1:3" x14ac:dyDescent="0.35">
      <c r="A69" s="2"/>
      <c r="B69" s="2"/>
      <c r="C69" s="2"/>
    </row>
    <row r="70" spans="1:3" x14ac:dyDescent="0.35">
      <c r="A70" s="2"/>
      <c r="B70" s="2"/>
      <c r="C70" s="2"/>
    </row>
    <row r="71" spans="1:3" x14ac:dyDescent="0.35">
      <c r="A71" s="2"/>
      <c r="B71" s="2"/>
      <c r="C71" s="2"/>
    </row>
    <row r="72" spans="1:3" x14ac:dyDescent="0.35">
      <c r="A72" s="2"/>
      <c r="B72" s="2"/>
      <c r="C72" s="2"/>
    </row>
    <row r="73" spans="1:3" x14ac:dyDescent="0.35">
      <c r="A73" s="2"/>
      <c r="B73" s="2"/>
      <c r="C73" s="2"/>
    </row>
    <row r="74" spans="1:3" x14ac:dyDescent="0.35">
      <c r="A74" s="2"/>
      <c r="B74" s="2"/>
      <c r="C74" s="2"/>
    </row>
    <row r="75" spans="1:3" x14ac:dyDescent="0.35">
      <c r="A75" s="2"/>
      <c r="B75" s="2"/>
      <c r="C75" s="2"/>
    </row>
    <row r="76" spans="1:3" x14ac:dyDescent="0.35">
      <c r="A76" s="2"/>
      <c r="B76" s="2"/>
      <c r="C76" s="2"/>
    </row>
    <row r="77" spans="1:3" x14ac:dyDescent="0.35">
      <c r="A77" s="2"/>
      <c r="B77" s="2"/>
      <c r="C77" s="2"/>
    </row>
    <row r="78" spans="1:3" x14ac:dyDescent="0.35">
      <c r="A78" s="2"/>
      <c r="B78" s="2"/>
      <c r="C78" s="2"/>
    </row>
    <row r="79" spans="1:3" x14ac:dyDescent="0.35">
      <c r="A79" s="2"/>
      <c r="B79" s="2"/>
      <c r="C79" s="2"/>
    </row>
    <row r="80" spans="1:3" x14ac:dyDescent="0.35">
      <c r="A80" s="2"/>
      <c r="B80" s="2"/>
      <c r="C80" s="2"/>
    </row>
    <row r="81" spans="1:3" x14ac:dyDescent="0.35">
      <c r="A81" s="2"/>
      <c r="B81" s="2"/>
      <c r="C81" s="2"/>
    </row>
    <row r="82" spans="1:3" x14ac:dyDescent="0.35">
      <c r="A82" s="2"/>
      <c r="B82" s="2"/>
      <c r="C82" s="2"/>
    </row>
    <row r="83" spans="1:3" x14ac:dyDescent="0.35">
      <c r="A83" s="2"/>
      <c r="B83" s="2"/>
      <c r="C83" s="2"/>
    </row>
    <row r="84" spans="1:3" x14ac:dyDescent="0.35">
      <c r="A84" s="2"/>
      <c r="B84" s="2"/>
      <c r="C84" s="2"/>
    </row>
    <row r="85" spans="1:3" x14ac:dyDescent="0.35">
      <c r="A85" s="2"/>
      <c r="B85" s="2"/>
      <c r="C85" s="2"/>
    </row>
    <row r="86" spans="1:3" x14ac:dyDescent="0.35">
      <c r="A86" s="2"/>
      <c r="B86" s="2"/>
      <c r="C86" s="2"/>
    </row>
    <row r="87" spans="1:3" x14ac:dyDescent="0.35">
      <c r="A87" s="2"/>
      <c r="B87" s="2"/>
      <c r="C87" s="2"/>
    </row>
    <row r="88" spans="1:3" x14ac:dyDescent="0.35">
      <c r="A88" s="2"/>
      <c r="B88" s="2"/>
      <c r="C88" s="2"/>
    </row>
    <row r="89" spans="1:3" x14ac:dyDescent="0.35">
      <c r="A89" s="2"/>
      <c r="B89" s="2"/>
      <c r="C89" s="2"/>
    </row>
    <row r="90" spans="1:3" x14ac:dyDescent="0.35">
      <c r="A90" s="2"/>
      <c r="B90" s="2"/>
      <c r="C90" s="2"/>
    </row>
    <row r="91" spans="1:3" x14ac:dyDescent="0.35">
      <c r="A91" s="2"/>
      <c r="B91" s="2"/>
      <c r="C91" s="2"/>
    </row>
    <row r="92" spans="1:3" x14ac:dyDescent="0.35">
      <c r="A92" s="2"/>
      <c r="B92" s="2"/>
      <c r="C92" s="2"/>
    </row>
    <row r="93" spans="1:3" x14ac:dyDescent="0.35">
      <c r="A93" s="2"/>
      <c r="B93" s="2"/>
      <c r="C93" s="2"/>
    </row>
    <row r="94" spans="1:3" x14ac:dyDescent="0.35">
      <c r="A94" s="2"/>
      <c r="B94" s="2"/>
      <c r="C94" s="2"/>
    </row>
    <row r="95" spans="1:3" x14ac:dyDescent="0.35">
      <c r="A95" s="2"/>
      <c r="B95" s="2"/>
      <c r="C95" s="2"/>
    </row>
    <row r="96" spans="1:3" x14ac:dyDescent="0.35">
      <c r="A96" s="2"/>
      <c r="B96" s="2"/>
      <c r="C96" s="2"/>
    </row>
    <row r="97" spans="1:3" x14ac:dyDescent="0.35">
      <c r="A97" s="2"/>
      <c r="B97" s="2"/>
      <c r="C97" s="2"/>
    </row>
    <row r="98" spans="1:3" x14ac:dyDescent="0.35">
      <c r="A98" s="2"/>
      <c r="B98" s="2"/>
      <c r="C98" s="2"/>
    </row>
    <row r="99" spans="1:3" x14ac:dyDescent="0.35">
      <c r="A99" s="2"/>
      <c r="B99" s="2"/>
      <c r="C99" s="2"/>
    </row>
    <row r="100" spans="1:3" x14ac:dyDescent="0.35">
      <c r="A100" s="2"/>
      <c r="B100" s="2"/>
      <c r="C100" s="2"/>
    </row>
    <row r="101" spans="1:3" x14ac:dyDescent="0.35">
      <c r="A101" s="2"/>
      <c r="B101" s="2"/>
      <c r="C101" s="2"/>
    </row>
    <row r="102" spans="1:3" x14ac:dyDescent="0.35">
      <c r="A102" s="2"/>
      <c r="B102" s="2"/>
      <c r="C102" s="2"/>
    </row>
    <row r="103" spans="1:3" x14ac:dyDescent="0.35">
      <c r="A103" s="2"/>
      <c r="B103" s="2"/>
      <c r="C103" s="2"/>
    </row>
    <row r="104" spans="1:3" x14ac:dyDescent="0.35">
      <c r="A104" s="2"/>
      <c r="B104" s="2"/>
      <c r="C104" s="2"/>
    </row>
    <row r="105" spans="1:3" x14ac:dyDescent="0.35">
      <c r="A105" s="2"/>
      <c r="B105" s="2"/>
      <c r="C105" s="2"/>
    </row>
    <row r="106" spans="1:3" x14ac:dyDescent="0.35">
      <c r="A106" s="2"/>
      <c r="B106" s="2"/>
      <c r="C106" s="2"/>
    </row>
    <row r="107" spans="1:3" x14ac:dyDescent="0.35">
      <c r="A107" s="2"/>
      <c r="B107" s="2"/>
      <c r="C107" s="2"/>
    </row>
    <row r="108" spans="1:3" x14ac:dyDescent="0.35">
      <c r="A108" s="2"/>
      <c r="B108" s="2"/>
      <c r="C108" s="2"/>
    </row>
    <row r="109" spans="1:3" x14ac:dyDescent="0.35">
      <c r="A109" s="2"/>
      <c r="B109" s="2"/>
      <c r="C109" s="2"/>
    </row>
    <row r="110" spans="1:3" x14ac:dyDescent="0.35">
      <c r="A110" s="2"/>
      <c r="B110" s="2"/>
      <c r="C110" s="2"/>
    </row>
    <row r="111" spans="1:3" x14ac:dyDescent="0.35">
      <c r="A111" s="2"/>
      <c r="B111" s="2"/>
      <c r="C111" s="2"/>
    </row>
    <row r="112" spans="1:3" x14ac:dyDescent="0.35">
      <c r="A112" s="2"/>
      <c r="B112" s="2"/>
      <c r="C112" s="2"/>
    </row>
    <row r="113" spans="1:3" x14ac:dyDescent="0.35">
      <c r="A113" s="2"/>
      <c r="B113" s="2"/>
      <c r="C113" s="2"/>
    </row>
    <row r="114" spans="1:3" x14ac:dyDescent="0.35">
      <c r="A114" s="2"/>
      <c r="B114" s="2"/>
      <c r="C114" s="2"/>
    </row>
    <row r="115" spans="1:3" x14ac:dyDescent="0.35">
      <c r="A115" s="2"/>
      <c r="B115" s="2"/>
      <c r="C115" s="2"/>
    </row>
    <row r="116" spans="1:3" x14ac:dyDescent="0.35">
      <c r="A116" s="2"/>
      <c r="B116" s="2"/>
      <c r="C116" s="2"/>
    </row>
    <row r="117" spans="1:3" x14ac:dyDescent="0.35">
      <c r="A117" s="2"/>
      <c r="B117" s="2"/>
      <c r="C117" s="2"/>
    </row>
    <row r="118" spans="1:3" x14ac:dyDescent="0.35">
      <c r="A118" s="2"/>
      <c r="B118" s="2"/>
      <c r="C118" s="2"/>
    </row>
    <row r="119" spans="1:3" x14ac:dyDescent="0.35">
      <c r="A119" s="2"/>
      <c r="B119" s="2"/>
      <c r="C119" s="2"/>
    </row>
    <row r="120" spans="1:3" x14ac:dyDescent="0.35">
      <c r="A120" s="2"/>
      <c r="B120" s="2"/>
      <c r="C120" s="2"/>
    </row>
    <row r="121" spans="1:3" x14ac:dyDescent="0.35">
      <c r="A121" s="2"/>
      <c r="B121" s="2"/>
      <c r="C121" s="2"/>
    </row>
    <row r="122" spans="1:3" x14ac:dyDescent="0.35">
      <c r="A122" s="2"/>
      <c r="B122" s="2"/>
      <c r="C122" s="2"/>
    </row>
    <row r="123" spans="1:3" x14ac:dyDescent="0.35">
      <c r="A123" s="2"/>
      <c r="B123" s="2"/>
      <c r="C123" s="2"/>
    </row>
    <row r="124" spans="1:3" x14ac:dyDescent="0.35">
      <c r="A124" s="2"/>
      <c r="B124" s="2"/>
      <c r="C124" s="2"/>
    </row>
    <row r="125" spans="1:3" x14ac:dyDescent="0.35">
      <c r="A125" s="2"/>
      <c r="B125" s="2"/>
      <c r="C125" s="2"/>
    </row>
    <row r="126" spans="1:3" x14ac:dyDescent="0.35">
      <c r="A126" s="2"/>
      <c r="B126" s="2"/>
      <c r="C126" s="2"/>
    </row>
    <row r="127" spans="1:3" x14ac:dyDescent="0.35">
      <c r="A127" s="2"/>
      <c r="B127" s="2"/>
      <c r="C127" s="2"/>
    </row>
    <row r="128" spans="1:3" x14ac:dyDescent="0.35">
      <c r="A128" s="2"/>
      <c r="B128" s="2"/>
      <c r="C128" s="2"/>
    </row>
    <row r="129" spans="1:3" x14ac:dyDescent="0.35">
      <c r="A129" s="2"/>
      <c r="B129" s="2"/>
      <c r="C129" s="2"/>
    </row>
    <row r="130" spans="1:3" x14ac:dyDescent="0.35">
      <c r="A130" s="2"/>
      <c r="B130" s="2"/>
      <c r="C130" s="2"/>
    </row>
    <row r="131" spans="1:3" x14ac:dyDescent="0.35">
      <c r="A131" s="2"/>
      <c r="B131" s="2"/>
      <c r="C131" s="2"/>
    </row>
    <row r="132" spans="1:3" x14ac:dyDescent="0.35">
      <c r="A132" s="2"/>
      <c r="B132" s="2"/>
      <c r="C132" s="2"/>
    </row>
    <row r="133" spans="1:3" x14ac:dyDescent="0.35">
      <c r="A133" s="2"/>
      <c r="B133" s="2"/>
      <c r="C133" s="2"/>
    </row>
    <row r="134" spans="1:3" x14ac:dyDescent="0.35">
      <c r="A134" s="2"/>
      <c r="B134" s="2"/>
      <c r="C134" s="2"/>
    </row>
    <row r="135" spans="1:3" x14ac:dyDescent="0.35">
      <c r="A135" s="2"/>
      <c r="B135" s="2"/>
      <c r="C135" s="2"/>
    </row>
    <row r="136" spans="1:3" x14ac:dyDescent="0.35">
      <c r="A136" s="2"/>
      <c r="B136" s="2"/>
      <c r="C136" s="2"/>
    </row>
    <row r="137" spans="1:3" x14ac:dyDescent="0.35">
      <c r="A137" s="2"/>
      <c r="B137" s="2"/>
      <c r="C137" s="2"/>
    </row>
    <row r="138" spans="1:3" x14ac:dyDescent="0.35">
      <c r="A138" s="2"/>
      <c r="B138" s="2"/>
      <c r="C138" s="2"/>
    </row>
    <row r="139" spans="1:3" x14ac:dyDescent="0.35">
      <c r="A139" s="2"/>
      <c r="B139" s="2"/>
      <c r="C139" s="2"/>
    </row>
    <row r="140" spans="1:3" x14ac:dyDescent="0.35">
      <c r="A140" s="2"/>
      <c r="B140" s="2"/>
      <c r="C140" s="2"/>
    </row>
    <row r="141" spans="1:3" x14ac:dyDescent="0.35">
      <c r="A141" s="2"/>
      <c r="B141" s="2"/>
      <c r="C141" s="2"/>
    </row>
    <row r="142" spans="1:3" x14ac:dyDescent="0.35">
      <c r="A142" s="2"/>
      <c r="B142" s="2"/>
      <c r="C142" s="2"/>
    </row>
    <row r="143" spans="1:3" x14ac:dyDescent="0.35">
      <c r="A143" s="2"/>
      <c r="B143" s="2"/>
      <c r="C143" s="2"/>
    </row>
    <row r="144" spans="1:3" x14ac:dyDescent="0.35">
      <c r="A144" s="2"/>
      <c r="B144" s="2"/>
      <c r="C144" s="2"/>
    </row>
    <row r="145" spans="1:3" x14ac:dyDescent="0.35">
      <c r="A145" s="2"/>
      <c r="B145" s="2"/>
      <c r="C145" s="2"/>
    </row>
    <row r="146" spans="1:3" x14ac:dyDescent="0.35">
      <c r="A146" s="2"/>
      <c r="B146" s="2"/>
      <c r="C146" s="2"/>
    </row>
    <row r="147" spans="1:3" x14ac:dyDescent="0.35">
      <c r="A147" s="2"/>
      <c r="B147" s="2"/>
      <c r="C147" s="2"/>
    </row>
    <row r="148" spans="1:3" x14ac:dyDescent="0.35">
      <c r="A148" s="2"/>
      <c r="B148" s="2"/>
      <c r="C148" s="2"/>
    </row>
    <row r="149" spans="1:3" x14ac:dyDescent="0.35">
      <c r="A149" s="2"/>
      <c r="B149" s="2"/>
      <c r="C149" s="2"/>
    </row>
    <row r="150" spans="1:3" x14ac:dyDescent="0.35">
      <c r="A150" s="2"/>
      <c r="B150" s="2"/>
      <c r="C150" s="2"/>
    </row>
    <row r="151" spans="1:3" x14ac:dyDescent="0.35">
      <c r="A151" s="2"/>
      <c r="B151" s="2"/>
      <c r="C151" s="2"/>
    </row>
    <row r="152" spans="1:3" x14ac:dyDescent="0.35">
      <c r="A152" s="2"/>
      <c r="B152" s="2"/>
      <c r="C152" s="2"/>
    </row>
    <row r="153" spans="1:3" x14ac:dyDescent="0.35">
      <c r="A153" s="2"/>
      <c r="B153" s="2"/>
      <c r="C153" s="2"/>
    </row>
    <row r="154" spans="1:3" x14ac:dyDescent="0.35">
      <c r="A154" s="2"/>
      <c r="B154" s="2"/>
      <c r="C154" s="2"/>
    </row>
    <row r="155" spans="1:3" x14ac:dyDescent="0.35">
      <c r="A155" s="2"/>
      <c r="B155" s="2"/>
      <c r="C155" s="2"/>
    </row>
    <row r="156" spans="1:3" x14ac:dyDescent="0.35">
      <c r="A156" s="2"/>
      <c r="B156" s="2"/>
      <c r="C156" s="2"/>
    </row>
    <row r="157" spans="1:3" x14ac:dyDescent="0.35">
      <c r="A157" s="2"/>
      <c r="B157" s="2"/>
      <c r="C157" s="2"/>
    </row>
    <row r="158" spans="1:3" x14ac:dyDescent="0.35">
      <c r="A158" s="2"/>
      <c r="B158" s="2"/>
      <c r="C158" s="2"/>
    </row>
    <row r="159" spans="1:3" x14ac:dyDescent="0.35">
      <c r="A159" s="2"/>
      <c r="B159" s="2"/>
      <c r="C159" s="2"/>
    </row>
    <row r="160" spans="1:3" x14ac:dyDescent="0.35">
      <c r="A160" s="2"/>
      <c r="B160" s="2"/>
      <c r="C160" s="2"/>
    </row>
    <row r="161" spans="1:3" x14ac:dyDescent="0.35">
      <c r="A161" s="2"/>
      <c r="B161" s="2"/>
      <c r="C161" s="2"/>
    </row>
    <row r="162" spans="1:3" x14ac:dyDescent="0.35">
      <c r="A162" s="2"/>
      <c r="B162" s="2"/>
      <c r="C162" s="2"/>
    </row>
    <row r="163" spans="1:3" x14ac:dyDescent="0.35">
      <c r="A163" s="2"/>
      <c r="B163" s="2"/>
      <c r="C163" s="2"/>
    </row>
    <row r="164" spans="1:3" x14ac:dyDescent="0.35">
      <c r="A164" s="2"/>
      <c r="B164" s="2"/>
      <c r="C164" s="2"/>
    </row>
    <row r="165" spans="1:3" x14ac:dyDescent="0.35">
      <c r="A165" s="2"/>
      <c r="B165" s="2"/>
      <c r="C165" s="2"/>
    </row>
    <row r="166" spans="1:3" x14ac:dyDescent="0.35">
      <c r="A166" s="2"/>
      <c r="B166" s="2"/>
      <c r="C166" s="2"/>
    </row>
    <row r="167" spans="1:3" x14ac:dyDescent="0.35">
      <c r="A167" s="2"/>
      <c r="B167" s="2"/>
      <c r="C167" s="2"/>
    </row>
    <row r="168" spans="1:3" x14ac:dyDescent="0.35">
      <c r="A168" s="2"/>
      <c r="B168" s="2"/>
      <c r="C168" s="2"/>
    </row>
    <row r="169" spans="1:3" x14ac:dyDescent="0.35">
      <c r="A169" s="2"/>
      <c r="B169" s="2"/>
      <c r="C169" s="2"/>
    </row>
    <row r="170" spans="1:3" x14ac:dyDescent="0.35">
      <c r="A170" s="2"/>
      <c r="B170" s="2"/>
      <c r="C170" s="2"/>
    </row>
    <row r="171" spans="1:3" x14ac:dyDescent="0.35">
      <c r="A171" s="2"/>
      <c r="B171" s="2"/>
      <c r="C171" s="2"/>
    </row>
    <row r="172" spans="1:3" x14ac:dyDescent="0.35">
      <c r="A172" s="2"/>
      <c r="B172" s="2"/>
      <c r="C172" s="2"/>
    </row>
    <row r="173" spans="1:3" x14ac:dyDescent="0.35">
      <c r="A173" s="2"/>
      <c r="B173" s="2"/>
      <c r="C173" s="2"/>
    </row>
    <row r="174" spans="1:3" x14ac:dyDescent="0.35">
      <c r="A174" s="2"/>
      <c r="B174" s="2"/>
      <c r="C174" s="2"/>
    </row>
    <row r="175" spans="1:3" x14ac:dyDescent="0.35">
      <c r="A175" s="2"/>
      <c r="B175" s="2"/>
      <c r="C175" s="2"/>
    </row>
    <row r="176" spans="1:3" x14ac:dyDescent="0.35">
      <c r="A176" s="2"/>
      <c r="B176" s="2"/>
      <c r="C176" s="2"/>
    </row>
    <row r="177" spans="1:3" x14ac:dyDescent="0.35">
      <c r="A177" s="2"/>
      <c r="B177" s="2"/>
      <c r="C177" s="2"/>
    </row>
    <row r="178" spans="1:3" x14ac:dyDescent="0.35">
      <c r="A178" s="2"/>
      <c r="B178" s="2"/>
      <c r="C178" s="2"/>
    </row>
    <row r="179" spans="1:3" x14ac:dyDescent="0.35">
      <c r="A179" s="2"/>
      <c r="B179" s="2"/>
      <c r="C179" s="2"/>
    </row>
    <row r="180" spans="1:3" x14ac:dyDescent="0.35">
      <c r="A180" s="2"/>
      <c r="B180" s="2"/>
      <c r="C180" s="2"/>
    </row>
    <row r="181" spans="1:3" x14ac:dyDescent="0.35">
      <c r="A181" s="2"/>
      <c r="B181" s="2"/>
      <c r="C181" s="2"/>
    </row>
    <row r="182" spans="1:3" x14ac:dyDescent="0.35">
      <c r="A182" s="2"/>
      <c r="B182" s="2"/>
      <c r="C182" s="2"/>
    </row>
    <row r="183" spans="1:3" x14ac:dyDescent="0.35">
      <c r="A183" s="2"/>
      <c r="B183" s="2"/>
      <c r="C183" s="2"/>
    </row>
    <row r="184" spans="1:3" x14ac:dyDescent="0.35">
      <c r="A184" s="2"/>
      <c r="B184" s="2"/>
      <c r="C184" s="2"/>
    </row>
    <row r="185" spans="1:3" x14ac:dyDescent="0.35">
      <c r="A185" s="2"/>
      <c r="B185" s="2"/>
      <c r="C185" s="2"/>
    </row>
    <row r="186" spans="1:3" x14ac:dyDescent="0.35">
      <c r="A186" s="2"/>
      <c r="B186" s="2"/>
      <c r="C186" s="2"/>
    </row>
    <row r="187" spans="1:3" x14ac:dyDescent="0.35">
      <c r="A187" s="2"/>
      <c r="B187" s="2"/>
      <c r="C187" s="2"/>
    </row>
    <row r="188" spans="1:3" x14ac:dyDescent="0.35">
      <c r="A188" s="2"/>
      <c r="B188" s="2"/>
      <c r="C188" s="2"/>
    </row>
    <row r="189" spans="1:3" x14ac:dyDescent="0.35">
      <c r="A189" s="2"/>
      <c r="B189" s="2"/>
      <c r="C189" s="2"/>
    </row>
    <row r="190" spans="1:3" x14ac:dyDescent="0.35">
      <c r="A190" s="2"/>
      <c r="B190" s="2"/>
      <c r="C190" s="2"/>
    </row>
    <row r="191" spans="1:3" x14ac:dyDescent="0.35">
      <c r="A191" s="2"/>
      <c r="B191" s="2"/>
      <c r="C191" s="2"/>
    </row>
    <row r="192" spans="1:3" x14ac:dyDescent="0.35">
      <c r="A192" s="2"/>
      <c r="B192" s="2"/>
      <c r="C192" s="2"/>
    </row>
    <row r="193" spans="1:3" x14ac:dyDescent="0.35">
      <c r="A193" s="2"/>
      <c r="B193" s="2"/>
      <c r="C193" s="2"/>
    </row>
    <row r="194" spans="1:3" x14ac:dyDescent="0.35">
      <c r="A194" s="2"/>
      <c r="B194" s="2"/>
      <c r="C194" s="2"/>
    </row>
    <row r="195" spans="1:3" x14ac:dyDescent="0.35">
      <c r="A195" s="2"/>
      <c r="B195" s="2"/>
      <c r="C195" s="2"/>
    </row>
    <row r="196" spans="1:3" x14ac:dyDescent="0.35">
      <c r="A196" s="2"/>
      <c r="B196" s="2"/>
      <c r="C196" s="2"/>
    </row>
    <row r="197" spans="1:3" x14ac:dyDescent="0.35">
      <c r="A197" s="2"/>
      <c r="B197" s="2"/>
      <c r="C197" s="2"/>
    </row>
    <row r="198" spans="1:3" x14ac:dyDescent="0.35">
      <c r="A198" s="2"/>
      <c r="B198" s="2"/>
      <c r="C198" s="2"/>
    </row>
    <row r="199" spans="1:3" x14ac:dyDescent="0.35">
      <c r="A199" s="2"/>
      <c r="B199" s="2"/>
      <c r="C199" s="2"/>
    </row>
    <row r="200" spans="1:3" x14ac:dyDescent="0.35">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S74"/>
  <sheetViews>
    <sheetView tabSelected="1" topLeftCell="B1" zoomScale="85" zoomScaleNormal="85" workbookViewId="0">
      <selection activeCell="L14" sqref="L14"/>
    </sheetView>
  </sheetViews>
  <sheetFormatPr defaultRowHeight="14.5" outlineLevelRow="1" outlineLevelCol="1" x14ac:dyDescent="0.35"/>
  <cols>
    <col min="1" max="1" width="3.90625" style="93" customWidth="1"/>
    <col min="2" max="2" width="15" style="93" customWidth="1" outlineLevel="1"/>
    <col min="3" max="3" width="2.81640625" style="109" customWidth="1" outlineLevel="1"/>
    <col min="4" max="4" width="31.08984375" style="93" customWidth="1" outlineLevel="1"/>
    <col min="5" max="5" width="8.81640625" style="93" customWidth="1" outlineLevel="1"/>
    <col min="6" max="6" width="15" style="93" customWidth="1" outlineLevel="1"/>
    <col min="7" max="7" width="2.81640625" style="93" customWidth="1" outlineLevel="1"/>
    <col min="8" max="8" width="31.08984375" style="93" customWidth="1" outlineLevel="1"/>
    <col min="9" max="9" width="8.81640625" style="93" customWidth="1" outlineLevel="1"/>
    <col min="10" max="10" width="15" style="93" customWidth="1" outlineLevel="1"/>
    <col min="11" max="11" width="2.81640625" style="93" customWidth="1" outlineLevel="1"/>
    <col min="12" max="12" width="31.08984375" style="93" customWidth="1" outlineLevel="1"/>
    <col min="13" max="13" width="3.90625" style="93" customWidth="1"/>
    <col min="14" max="14" width="13.453125" style="93" customWidth="1"/>
    <col min="15" max="19" width="6.6328125" style="93" customWidth="1"/>
    <col min="20" max="20" width="7.1796875" style="93" customWidth="1"/>
    <col min="21" max="25" width="6.6328125" style="93" customWidth="1"/>
    <col min="26" max="26" width="7.1796875" style="93" customWidth="1"/>
    <col min="27" max="31" width="6.6328125" style="93" customWidth="1"/>
    <col min="32" max="32" width="7.1796875" style="93" customWidth="1"/>
    <col min="33" max="37" width="6.6328125" style="93" customWidth="1"/>
    <col min="38" max="38" width="7.1796875" style="93" customWidth="1"/>
    <col min="39" max="39" width="9.81640625" style="93" customWidth="1"/>
    <col min="40" max="40" width="6.26953125" style="93" customWidth="1"/>
    <col min="41" max="41" width="7.36328125" style="93" bestFit="1" customWidth="1"/>
    <col min="42" max="45" width="6.26953125" style="93" customWidth="1"/>
    <col min="46" max="16384" width="8.7265625" style="93"/>
  </cols>
  <sheetData>
    <row r="1" spans="1:45" ht="14" customHeight="1" thickBot="1" x14ac:dyDescent="0.4">
      <c r="B1" s="108"/>
      <c r="C1" s="119"/>
      <c r="F1" s="108"/>
      <c r="G1" s="119"/>
      <c r="H1" s="108"/>
      <c r="AN1" s="134"/>
      <c r="AO1" s="134"/>
      <c r="AP1" s="134"/>
      <c r="AQ1" s="134"/>
      <c r="AR1" s="134"/>
      <c r="AS1" s="134"/>
    </row>
    <row r="2" spans="1:45" outlineLevel="1" x14ac:dyDescent="0.35">
      <c r="A2" s="108"/>
      <c r="B2" s="124" t="s">
        <v>545</v>
      </c>
      <c r="C2" s="125"/>
      <c r="D2" s="126"/>
      <c r="F2" s="123" t="s">
        <v>302</v>
      </c>
      <c r="G2" s="112"/>
      <c r="H2" s="113"/>
      <c r="J2" s="123" t="s">
        <v>120</v>
      </c>
      <c r="K2" s="112"/>
      <c r="L2" s="113"/>
      <c r="M2" s="108"/>
    </row>
    <row r="3" spans="1:45" outlineLevel="1" x14ac:dyDescent="0.35">
      <c r="A3" s="228"/>
      <c r="B3" s="127"/>
      <c r="C3" s="128"/>
      <c r="D3" s="129" t="s">
        <v>544</v>
      </c>
      <c r="F3" s="114"/>
      <c r="G3" s="108"/>
      <c r="H3" s="115" t="s">
        <v>315</v>
      </c>
      <c r="J3" s="114"/>
      <c r="K3" s="108"/>
      <c r="L3" s="115" t="s">
        <v>314</v>
      </c>
      <c r="M3" s="228"/>
    </row>
    <row r="4" spans="1:45" ht="98.5" customHeight="1" outlineLevel="1" x14ac:dyDescent="0.35">
      <c r="A4" s="229"/>
      <c r="B4" s="127"/>
      <c r="C4" s="130" t="s">
        <v>543</v>
      </c>
      <c r="D4" s="216" t="s">
        <v>568</v>
      </c>
      <c r="F4" s="114"/>
      <c r="G4" s="111" t="s">
        <v>314</v>
      </c>
      <c r="H4" s="215" t="s">
        <v>706</v>
      </c>
      <c r="J4" s="121" t="s">
        <v>312</v>
      </c>
      <c r="K4" s="141" t="s">
        <v>311</v>
      </c>
      <c r="L4" s="215" t="s">
        <v>702</v>
      </c>
      <c r="M4" s="229"/>
    </row>
    <row r="5" spans="1:45" ht="15" outlineLevel="1" thickBot="1" x14ac:dyDescent="0.4">
      <c r="A5" s="108"/>
      <c r="B5" s="131" t="s">
        <v>567</v>
      </c>
      <c r="C5" s="132"/>
      <c r="D5" s="217" t="s">
        <v>566</v>
      </c>
      <c r="F5" s="116" t="s">
        <v>562</v>
      </c>
      <c r="G5" s="117"/>
      <c r="H5" s="118" t="s">
        <v>553</v>
      </c>
      <c r="J5" s="116" t="s">
        <v>560</v>
      </c>
      <c r="K5" s="117"/>
      <c r="L5" s="118" t="s">
        <v>552</v>
      </c>
      <c r="M5" s="108"/>
    </row>
    <row r="6" spans="1:45" ht="15" outlineLevel="1" thickBot="1" x14ac:dyDescent="0.4">
      <c r="K6" s="109"/>
    </row>
    <row r="7" spans="1:45" outlineLevel="1" x14ac:dyDescent="0.35">
      <c r="A7" s="108"/>
      <c r="B7" s="123" t="s">
        <v>301</v>
      </c>
      <c r="C7" s="112"/>
      <c r="D7" s="122" t="s">
        <v>312</v>
      </c>
      <c r="F7" s="123" t="s">
        <v>300</v>
      </c>
      <c r="G7" s="112"/>
      <c r="H7" s="113"/>
      <c r="J7" s="123" t="s">
        <v>299</v>
      </c>
      <c r="K7" s="112"/>
      <c r="L7" s="113"/>
      <c r="M7" s="108"/>
    </row>
    <row r="8" spans="1:45" outlineLevel="1" x14ac:dyDescent="0.35">
      <c r="A8" s="228"/>
      <c r="B8" s="114"/>
      <c r="C8" s="108"/>
      <c r="D8" s="115" t="s">
        <v>311</v>
      </c>
      <c r="F8" s="114"/>
      <c r="G8" s="108"/>
      <c r="H8" s="115" t="s">
        <v>310</v>
      </c>
      <c r="J8" s="114"/>
      <c r="K8" s="108"/>
      <c r="L8" s="115" t="s">
        <v>308</v>
      </c>
      <c r="M8" s="228"/>
    </row>
    <row r="9" spans="1:45" ht="98.5" customHeight="1" outlineLevel="1" x14ac:dyDescent="0.35">
      <c r="A9" s="229"/>
      <c r="B9" s="121" t="s">
        <v>580</v>
      </c>
      <c r="C9" s="111" t="s">
        <v>313</v>
      </c>
      <c r="D9" s="215" t="s">
        <v>703</v>
      </c>
      <c r="F9" s="114"/>
      <c r="G9" s="111" t="s">
        <v>309</v>
      </c>
      <c r="H9" s="215" t="s">
        <v>704</v>
      </c>
      <c r="J9" s="114"/>
      <c r="K9" s="111" t="s">
        <v>307</v>
      </c>
      <c r="L9" s="215" t="s">
        <v>705</v>
      </c>
      <c r="M9" s="229"/>
    </row>
    <row r="10" spans="1:45" ht="15" outlineLevel="1" thickBot="1" x14ac:dyDescent="0.4">
      <c r="A10" s="108"/>
      <c r="B10" s="116" t="s">
        <v>564</v>
      </c>
      <c r="C10" s="117"/>
      <c r="D10" s="118" t="s">
        <v>558</v>
      </c>
      <c r="F10" s="116" t="s">
        <v>561</v>
      </c>
      <c r="G10" s="117"/>
      <c r="H10" s="118" t="s">
        <v>554</v>
      </c>
      <c r="J10" s="116" t="s">
        <v>559</v>
      </c>
      <c r="K10" s="117"/>
      <c r="L10" s="118" t="s">
        <v>555</v>
      </c>
      <c r="M10" s="108"/>
    </row>
    <row r="11" spans="1:45" ht="15" outlineLevel="1" thickBot="1" x14ac:dyDescent="0.4">
      <c r="C11" s="110"/>
    </row>
    <row r="12" spans="1:45" outlineLevel="1" x14ac:dyDescent="0.35">
      <c r="B12" s="123" t="s">
        <v>298</v>
      </c>
      <c r="C12" s="112"/>
      <c r="D12" s="113"/>
      <c r="F12" s="123" t="s">
        <v>297</v>
      </c>
      <c r="G12" s="112"/>
      <c r="H12" s="113"/>
    </row>
    <row r="13" spans="1:45" outlineLevel="1" x14ac:dyDescent="0.35">
      <c r="B13" s="114"/>
      <c r="C13" s="108"/>
      <c r="D13" s="115" t="s">
        <v>306</v>
      </c>
      <c r="F13" s="114"/>
      <c r="G13" s="108"/>
      <c r="H13" s="115" t="s">
        <v>304</v>
      </c>
    </row>
    <row r="14" spans="1:45" ht="98.5" customHeight="1" outlineLevel="1" x14ac:dyDescent="0.35">
      <c r="B14" s="114"/>
      <c r="C14" s="111" t="s">
        <v>305</v>
      </c>
      <c r="D14" s="215" t="s">
        <v>708</v>
      </c>
      <c r="F14" s="114"/>
      <c r="G14" s="111" t="s">
        <v>303</v>
      </c>
      <c r="H14" s="215" t="s">
        <v>707</v>
      </c>
    </row>
    <row r="15" spans="1:45" ht="14" customHeight="1" outlineLevel="1" thickBot="1" x14ac:dyDescent="0.4">
      <c r="B15" s="116" t="s">
        <v>563</v>
      </c>
      <c r="C15" s="117"/>
      <c r="D15" s="118" t="s">
        <v>557</v>
      </c>
      <c r="F15" s="116" t="s">
        <v>549</v>
      </c>
      <c r="G15" s="120"/>
      <c r="H15" s="118" t="s">
        <v>556</v>
      </c>
      <c r="AN15" s="134"/>
      <c r="AO15" s="134"/>
      <c r="AP15" s="134"/>
      <c r="AQ15" s="134"/>
      <c r="AR15" s="134"/>
      <c r="AS15" s="134"/>
    </row>
    <row r="16" spans="1:45" ht="14" customHeight="1" outlineLevel="1" x14ac:dyDescent="0.35">
      <c r="B16" s="108"/>
      <c r="C16" s="119"/>
      <c r="F16" s="108"/>
      <c r="G16" s="119"/>
      <c r="H16" s="108"/>
      <c r="AN16" s="134"/>
      <c r="AO16" s="134"/>
      <c r="AP16" s="134"/>
      <c r="AQ16" s="134"/>
      <c r="AR16" s="134"/>
      <c r="AS16" s="134"/>
    </row>
    <row r="17" spans="3:40" outlineLevel="1" x14ac:dyDescent="0.35">
      <c r="C17" s="93"/>
    </row>
    <row r="18" spans="3:40" outlineLevel="1" x14ac:dyDescent="0.35">
      <c r="C18" s="93"/>
      <c r="AN18" s="134"/>
    </row>
    <row r="19" spans="3:40" x14ac:dyDescent="0.35">
      <c r="C19" s="93"/>
      <c r="N19" s="241" t="s">
        <v>301</v>
      </c>
      <c r="O19" s="93" t="s">
        <v>694</v>
      </c>
      <c r="P19" s="134"/>
      <c r="Q19" s="134"/>
      <c r="R19" s="134"/>
      <c r="S19" s="134"/>
      <c r="T19" s="134"/>
      <c r="V19" s="134"/>
      <c r="W19" s="134"/>
      <c r="X19" s="134"/>
      <c r="Y19" s="134"/>
      <c r="Z19" s="134"/>
      <c r="AB19" s="134"/>
      <c r="AC19" s="134"/>
      <c r="AD19" s="134"/>
      <c r="AE19" s="134"/>
      <c r="AF19" s="134"/>
      <c r="AH19" s="134"/>
      <c r="AI19" s="134"/>
      <c r="AJ19" s="134"/>
      <c r="AK19" s="134"/>
      <c r="AL19" s="134"/>
      <c r="AM19" s="134"/>
      <c r="AN19" s="134"/>
    </row>
    <row r="20" spans="3:40" x14ac:dyDescent="0.35">
      <c r="C20" s="93"/>
      <c r="O20" s="230" t="s">
        <v>367</v>
      </c>
      <c r="P20" s="231"/>
      <c r="Q20" s="231"/>
      <c r="R20" s="231"/>
      <c r="S20" s="231"/>
      <c r="T20" s="236">
        <f>SUM(O29:T29)</f>
        <v>47426</v>
      </c>
      <c r="U20" s="230" t="s">
        <v>368</v>
      </c>
      <c r="V20" s="231"/>
      <c r="W20" s="231"/>
      <c r="X20" s="231"/>
      <c r="Y20" s="231"/>
      <c r="Z20" s="232">
        <f>SUM(U29:Z29)</f>
        <v>47426</v>
      </c>
      <c r="AA20" s="230" t="s">
        <v>369</v>
      </c>
      <c r="AB20" s="231"/>
      <c r="AC20" s="231"/>
      <c r="AD20" s="231"/>
      <c r="AE20" s="231"/>
      <c r="AF20" s="231">
        <f>SUM(AA29:AF29)</f>
        <v>47426</v>
      </c>
      <c r="AG20" s="230" t="s">
        <v>370</v>
      </c>
      <c r="AH20" s="231"/>
      <c r="AI20" s="231"/>
      <c r="AJ20" s="231"/>
      <c r="AK20" s="231"/>
      <c r="AL20" s="232">
        <f>SUM(AG29,AH29:AL29)</f>
        <v>47426</v>
      </c>
      <c r="AM20" s="134"/>
      <c r="AN20" s="134"/>
    </row>
    <row r="21" spans="3:40" x14ac:dyDescent="0.35">
      <c r="C21" s="93"/>
      <c r="N21" s="171" t="s">
        <v>579</v>
      </c>
      <c r="O21" s="237">
        <v>6</v>
      </c>
      <c r="P21" s="238">
        <v>7</v>
      </c>
      <c r="Q21" s="238">
        <v>8</v>
      </c>
      <c r="R21" s="238">
        <v>9</v>
      </c>
      <c r="S21" s="238">
        <v>10</v>
      </c>
      <c r="T21" s="239">
        <v>11</v>
      </c>
      <c r="U21" s="237">
        <v>12</v>
      </c>
      <c r="V21" s="238">
        <v>13</v>
      </c>
      <c r="W21" s="238">
        <v>14</v>
      </c>
      <c r="X21" s="238">
        <v>15</v>
      </c>
      <c r="Y21" s="238">
        <v>16</v>
      </c>
      <c r="Z21" s="239">
        <v>17</v>
      </c>
      <c r="AA21" s="237">
        <v>18</v>
      </c>
      <c r="AB21" s="238">
        <v>19</v>
      </c>
      <c r="AC21" s="238">
        <v>20</v>
      </c>
      <c r="AD21" s="238">
        <v>21</v>
      </c>
      <c r="AE21" s="238">
        <v>22</v>
      </c>
      <c r="AF21" s="238">
        <v>23</v>
      </c>
      <c r="AG21" s="237">
        <v>24</v>
      </c>
      <c r="AH21" s="238">
        <v>1</v>
      </c>
      <c r="AI21" s="238">
        <v>2</v>
      </c>
      <c r="AJ21" s="238">
        <v>3</v>
      </c>
      <c r="AK21" s="238">
        <v>4</v>
      </c>
      <c r="AL21" s="239">
        <v>5</v>
      </c>
      <c r="AM21" s="240">
        <f>SUM(O29:AL29)</f>
        <v>189704</v>
      </c>
      <c r="AN21" s="134"/>
    </row>
    <row r="22" spans="3:40" x14ac:dyDescent="0.35">
      <c r="C22" s="93"/>
      <c r="N22" s="221" t="str">
        <f t="shared" ref="N22:N28" si="0">P37</f>
        <v>Monday</v>
      </c>
      <c r="O22" s="222">
        <v>54</v>
      </c>
      <c r="P22" s="223">
        <v>3640</v>
      </c>
      <c r="Q22" s="223">
        <v>33</v>
      </c>
      <c r="R22" s="223">
        <v>23</v>
      </c>
      <c r="S22" s="223">
        <v>55</v>
      </c>
      <c r="T22" s="224">
        <v>44</v>
      </c>
      <c r="U22" s="222">
        <v>54</v>
      </c>
      <c r="V22" s="223">
        <v>3640</v>
      </c>
      <c r="W22" s="223">
        <v>33</v>
      </c>
      <c r="X22" s="223">
        <v>23</v>
      </c>
      <c r="Y22" s="223">
        <v>55</v>
      </c>
      <c r="Z22" s="224">
        <v>44</v>
      </c>
      <c r="AA22" s="222">
        <v>54</v>
      </c>
      <c r="AB22" s="223">
        <v>3640</v>
      </c>
      <c r="AC22" s="223">
        <v>33</v>
      </c>
      <c r="AD22" s="223">
        <v>23</v>
      </c>
      <c r="AE22" s="223">
        <v>55</v>
      </c>
      <c r="AF22" s="223">
        <v>44</v>
      </c>
      <c r="AG22" s="222">
        <v>54</v>
      </c>
      <c r="AH22" s="223">
        <v>3640</v>
      </c>
      <c r="AI22" s="223">
        <v>33</v>
      </c>
      <c r="AJ22" s="223">
        <v>23</v>
      </c>
      <c r="AK22" s="223">
        <v>55</v>
      </c>
      <c r="AL22" s="224">
        <v>44</v>
      </c>
      <c r="AM22" s="257">
        <f>SUM(O22:AG22)</f>
        <v>11601</v>
      </c>
      <c r="AN22" s="134"/>
    </row>
    <row r="23" spans="3:40" x14ac:dyDescent="0.35">
      <c r="C23" s="93"/>
      <c r="N23" s="221" t="str">
        <f t="shared" si="0"/>
        <v>Tuesday</v>
      </c>
      <c r="O23" s="222">
        <v>3640</v>
      </c>
      <c r="P23" s="223">
        <v>3643</v>
      </c>
      <c r="Q23" s="223">
        <v>33</v>
      </c>
      <c r="R23" s="223">
        <v>23</v>
      </c>
      <c r="S23" s="223">
        <v>1233</v>
      </c>
      <c r="T23" s="224">
        <v>44</v>
      </c>
      <c r="U23" s="222">
        <v>3640</v>
      </c>
      <c r="V23" s="223">
        <v>3643</v>
      </c>
      <c r="W23" s="223">
        <v>33</v>
      </c>
      <c r="X23" s="223">
        <v>23</v>
      </c>
      <c r="Y23" s="223">
        <v>1233</v>
      </c>
      <c r="Z23" s="224">
        <v>44</v>
      </c>
      <c r="AA23" s="222">
        <v>3640</v>
      </c>
      <c r="AB23" s="223">
        <v>3643</v>
      </c>
      <c r="AC23" s="223">
        <v>33</v>
      </c>
      <c r="AD23" s="223">
        <v>23</v>
      </c>
      <c r="AE23" s="223">
        <v>1233</v>
      </c>
      <c r="AF23" s="223">
        <v>44</v>
      </c>
      <c r="AG23" s="222">
        <v>3640</v>
      </c>
      <c r="AH23" s="223">
        <v>3643</v>
      </c>
      <c r="AI23" s="223">
        <v>33</v>
      </c>
      <c r="AJ23" s="223">
        <v>23</v>
      </c>
      <c r="AK23" s="223">
        <v>1233</v>
      </c>
      <c r="AL23" s="224">
        <v>44</v>
      </c>
      <c r="AM23" s="257">
        <f>SUM(O23:AG23)</f>
        <v>29488</v>
      </c>
      <c r="AN23" s="134"/>
    </row>
    <row r="24" spans="3:40" x14ac:dyDescent="0.35">
      <c r="N24" s="221" t="str">
        <f t="shared" si="0"/>
        <v>Wednesday</v>
      </c>
      <c r="O24" s="222">
        <v>54</v>
      </c>
      <c r="P24" s="223">
        <v>30</v>
      </c>
      <c r="Q24" s="223">
        <v>33</v>
      </c>
      <c r="R24" s="223">
        <v>23</v>
      </c>
      <c r="S24" s="223">
        <v>2333</v>
      </c>
      <c r="T24" s="224">
        <v>3520</v>
      </c>
      <c r="U24" s="222">
        <v>54</v>
      </c>
      <c r="V24" s="223">
        <v>30</v>
      </c>
      <c r="W24" s="223">
        <v>33</v>
      </c>
      <c r="X24" s="223">
        <v>23</v>
      </c>
      <c r="Y24" s="223">
        <v>2333</v>
      </c>
      <c r="Z24" s="224">
        <v>3520</v>
      </c>
      <c r="AA24" s="222">
        <v>54</v>
      </c>
      <c r="AB24" s="223">
        <v>30</v>
      </c>
      <c r="AC24" s="223">
        <v>33</v>
      </c>
      <c r="AD24" s="223">
        <v>23</v>
      </c>
      <c r="AE24" s="223">
        <v>2333</v>
      </c>
      <c r="AF24" s="223">
        <v>3520</v>
      </c>
      <c r="AG24" s="222">
        <v>54</v>
      </c>
      <c r="AH24" s="223">
        <v>30</v>
      </c>
      <c r="AI24" s="223">
        <v>33</v>
      </c>
      <c r="AJ24" s="223">
        <v>23</v>
      </c>
      <c r="AK24" s="223">
        <v>2333</v>
      </c>
      <c r="AL24" s="224">
        <v>3520</v>
      </c>
      <c r="AM24" s="257">
        <f>SUM(O24:AG24)</f>
        <v>18033</v>
      </c>
      <c r="AN24" s="134"/>
    </row>
    <row r="25" spans="3:40" x14ac:dyDescent="0.35">
      <c r="N25" s="221" t="str">
        <f t="shared" si="0"/>
        <v>Thursday</v>
      </c>
      <c r="O25" s="222">
        <v>54</v>
      </c>
      <c r="P25" s="223">
        <v>30</v>
      </c>
      <c r="Q25" s="223">
        <v>33</v>
      </c>
      <c r="R25" s="223">
        <v>3520</v>
      </c>
      <c r="S25" s="223">
        <v>2000</v>
      </c>
      <c r="T25" s="224">
        <v>2000</v>
      </c>
      <c r="U25" s="222">
        <v>54</v>
      </c>
      <c r="V25" s="223">
        <v>30</v>
      </c>
      <c r="W25" s="223">
        <v>33</v>
      </c>
      <c r="X25" s="223">
        <v>3520</v>
      </c>
      <c r="Y25" s="223">
        <v>2000</v>
      </c>
      <c r="Z25" s="224">
        <v>2000</v>
      </c>
      <c r="AA25" s="222">
        <v>54</v>
      </c>
      <c r="AB25" s="223">
        <v>30</v>
      </c>
      <c r="AC25" s="223">
        <v>33</v>
      </c>
      <c r="AD25" s="223">
        <v>3520</v>
      </c>
      <c r="AE25" s="223">
        <v>2000</v>
      </c>
      <c r="AF25" s="223">
        <v>2000</v>
      </c>
      <c r="AG25" s="222">
        <v>54</v>
      </c>
      <c r="AH25" s="223">
        <v>30</v>
      </c>
      <c r="AI25" s="223">
        <v>33</v>
      </c>
      <c r="AJ25" s="223">
        <v>3520</v>
      </c>
      <c r="AK25" s="223">
        <v>2000</v>
      </c>
      <c r="AL25" s="224">
        <v>2000</v>
      </c>
      <c r="AM25" s="257">
        <f t="shared" ref="AM25:AM28" si="1">SUM(O25:AG25)</f>
        <v>22965</v>
      </c>
      <c r="AN25" s="134"/>
    </row>
    <row r="26" spans="3:40" x14ac:dyDescent="0.35">
      <c r="N26" s="221" t="str">
        <f t="shared" si="0"/>
        <v>Friday</v>
      </c>
      <c r="O26" s="222">
        <v>54</v>
      </c>
      <c r="P26" s="223">
        <v>30</v>
      </c>
      <c r="Q26" s="223">
        <v>3520</v>
      </c>
      <c r="R26" s="223">
        <v>3640</v>
      </c>
      <c r="S26" s="223">
        <v>2333</v>
      </c>
      <c r="T26" s="224">
        <v>44</v>
      </c>
      <c r="U26" s="222">
        <v>54</v>
      </c>
      <c r="V26" s="223">
        <v>30</v>
      </c>
      <c r="W26" s="223">
        <v>3520</v>
      </c>
      <c r="X26" s="223">
        <v>3640</v>
      </c>
      <c r="Y26" s="223">
        <v>2333</v>
      </c>
      <c r="Z26" s="224">
        <v>44</v>
      </c>
      <c r="AA26" s="222">
        <v>54</v>
      </c>
      <c r="AB26" s="223">
        <v>30</v>
      </c>
      <c r="AC26" s="223">
        <v>3520</v>
      </c>
      <c r="AD26" s="223">
        <v>3640</v>
      </c>
      <c r="AE26" s="223">
        <v>2333</v>
      </c>
      <c r="AF26" s="223">
        <v>44</v>
      </c>
      <c r="AG26" s="222">
        <v>54</v>
      </c>
      <c r="AH26" s="223">
        <v>30</v>
      </c>
      <c r="AI26" s="223">
        <v>3520</v>
      </c>
      <c r="AJ26" s="223">
        <v>3640</v>
      </c>
      <c r="AK26" s="223">
        <v>2333</v>
      </c>
      <c r="AL26" s="224">
        <v>44</v>
      </c>
      <c r="AM26" s="257">
        <f t="shared" si="1"/>
        <v>28917</v>
      </c>
      <c r="AN26" s="134"/>
    </row>
    <row r="27" spans="3:40" x14ac:dyDescent="0.35">
      <c r="N27" s="221" t="str">
        <f t="shared" si="0"/>
        <v>Saturday</v>
      </c>
      <c r="O27" s="222">
        <v>54</v>
      </c>
      <c r="P27" s="223">
        <v>3520</v>
      </c>
      <c r="Q27" s="223">
        <v>33</v>
      </c>
      <c r="R27" s="223">
        <v>2333</v>
      </c>
      <c r="S27" s="223">
        <v>55</v>
      </c>
      <c r="T27" s="224">
        <v>44</v>
      </c>
      <c r="U27" s="222">
        <v>54</v>
      </c>
      <c r="V27" s="223">
        <v>3520</v>
      </c>
      <c r="W27" s="223">
        <v>33</v>
      </c>
      <c r="X27" s="223">
        <v>2333</v>
      </c>
      <c r="Y27" s="223">
        <v>55</v>
      </c>
      <c r="Z27" s="224">
        <v>44</v>
      </c>
      <c r="AA27" s="222">
        <v>54</v>
      </c>
      <c r="AB27" s="223">
        <v>3520</v>
      </c>
      <c r="AC27" s="223">
        <v>33</v>
      </c>
      <c r="AD27" s="223">
        <v>2333</v>
      </c>
      <c r="AE27" s="223">
        <v>55</v>
      </c>
      <c r="AF27" s="223">
        <v>44</v>
      </c>
      <c r="AG27" s="222">
        <v>54</v>
      </c>
      <c r="AH27" s="223">
        <v>3520</v>
      </c>
      <c r="AI27" s="223">
        <v>33</v>
      </c>
      <c r="AJ27" s="223">
        <v>2333</v>
      </c>
      <c r="AK27" s="223">
        <v>55</v>
      </c>
      <c r="AL27" s="224">
        <v>44</v>
      </c>
      <c r="AM27" s="257">
        <f t="shared" si="1"/>
        <v>18171</v>
      </c>
    </row>
    <row r="28" spans="3:40" x14ac:dyDescent="0.35">
      <c r="N28" s="221" t="str">
        <f t="shared" si="0"/>
        <v>Sunday</v>
      </c>
      <c r="O28" s="225">
        <v>54</v>
      </c>
      <c r="P28" s="226">
        <v>30</v>
      </c>
      <c r="Q28" s="226">
        <v>3520</v>
      </c>
      <c r="R28" s="226">
        <v>23</v>
      </c>
      <c r="S28" s="226">
        <v>2000</v>
      </c>
      <c r="T28" s="227">
        <v>44</v>
      </c>
      <c r="U28" s="225">
        <v>54</v>
      </c>
      <c r="V28" s="226">
        <v>30</v>
      </c>
      <c r="W28" s="226">
        <v>3520</v>
      </c>
      <c r="X28" s="226">
        <v>23</v>
      </c>
      <c r="Y28" s="226">
        <v>2000</v>
      </c>
      <c r="Z28" s="227">
        <v>44</v>
      </c>
      <c r="AA28" s="225">
        <v>54</v>
      </c>
      <c r="AB28" s="226">
        <v>30</v>
      </c>
      <c r="AC28" s="226">
        <v>3520</v>
      </c>
      <c r="AD28" s="226">
        <v>23</v>
      </c>
      <c r="AE28" s="226">
        <v>2000</v>
      </c>
      <c r="AF28" s="226">
        <v>44</v>
      </c>
      <c r="AG28" s="225">
        <v>54</v>
      </c>
      <c r="AH28" s="226">
        <v>30</v>
      </c>
      <c r="AI28" s="226">
        <v>3520</v>
      </c>
      <c r="AJ28" s="226">
        <v>23</v>
      </c>
      <c r="AK28" s="226">
        <v>2000</v>
      </c>
      <c r="AL28" s="227">
        <v>44</v>
      </c>
      <c r="AM28" s="257">
        <f t="shared" si="1"/>
        <v>17067</v>
      </c>
    </row>
    <row r="29" spans="3:40" x14ac:dyDescent="0.35">
      <c r="O29" s="233">
        <f>SUM(O22:O28)</f>
        <v>3964</v>
      </c>
      <c r="P29" s="234">
        <f>SUM(P22:P28)</f>
        <v>10923</v>
      </c>
      <c r="Q29" s="234">
        <f t="shared" ref="Q29:AL29" si="2">SUM(Q22:Q28)</f>
        <v>7205</v>
      </c>
      <c r="R29" s="234">
        <f t="shared" si="2"/>
        <v>9585</v>
      </c>
      <c r="S29" s="234">
        <f t="shared" si="2"/>
        <v>10009</v>
      </c>
      <c r="T29" s="235">
        <f t="shared" si="2"/>
        <v>5740</v>
      </c>
      <c r="U29" s="233">
        <f t="shared" si="2"/>
        <v>3964</v>
      </c>
      <c r="V29" s="234">
        <f t="shared" si="2"/>
        <v>10923</v>
      </c>
      <c r="W29" s="234">
        <f t="shared" si="2"/>
        <v>7205</v>
      </c>
      <c r="X29" s="234">
        <f t="shared" si="2"/>
        <v>9585</v>
      </c>
      <c r="Y29" s="234">
        <f t="shared" si="2"/>
        <v>10009</v>
      </c>
      <c r="Z29" s="235">
        <f t="shared" si="2"/>
        <v>5740</v>
      </c>
      <c r="AA29" s="233">
        <f t="shared" si="2"/>
        <v>3964</v>
      </c>
      <c r="AB29" s="234">
        <f t="shared" si="2"/>
        <v>10923</v>
      </c>
      <c r="AC29" s="234">
        <f t="shared" si="2"/>
        <v>7205</v>
      </c>
      <c r="AD29" s="234">
        <f t="shared" si="2"/>
        <v>9585</v>
      </c>
      <c r="AE29" s="234">
        <f t="shared" si="2"/>
        <v>10009</v>
      </c>
      <c r="AF29" s="234">
        <f t="shared" si="2"/>
        <v>5740</v>
      </c>
      <c r="AG29" s="233">
        <f t="shared" si="2"/>
        <v>3964</v>
      </c>
      <c r="AH29" s="234">
        <f t="shared" si="2"/>
        <v>10923</v>
      </c>
      <c r="AI29" s="234">
        <f t="shared" si="2"/>
        <v>7205</v>
      </c>
      <c r="AJ29" s="234">
        <f t="shared" si="2"/>
        <v>9585</v>
      </c>
      <c r="AK29" s="234">
        <f t="shared" si="2"/>
        <v>10009</v>
      </c>
      <c r="AL29" s="235">
        <f t="shared" si="2"/>
        <v>5740</v>
      </c>
      <c r="AM29" s="257"/>
    </row>
    <row r="32" spans="3:40" x14ac:dyDescent="0.35">
      <c r="N32" s="165" t="s">
        <v>701</v>
      </c>
      <c r="P32" s="165" t="s">
        <v>367</v>
      </c>
      <c r="T32" s="164" t="s">
        <v>381</v>
      </c>
      <c r="AD32" s="93" t="s">
        <v>489</v>
      </c>
    </row>
    <row r="33" spans="14:20" x14ac:dyDescent="0.35">
      <c r="P33" s="165" t="s">
        <v>368</v>
      </c>
      <c r="T33" s="164" t="s">
        <v>397</v>
      </c>
    </row>
    <row r="34" spans="14:20" x14ac:dyDescent="0.35">
      <c r="P34" s="165" t="s">
        <v>369</v>
      </c>
      <c r="T34" s="164" t="s">
        <v>398</v>
      </c>
    </row>
    <row r="35" spans="14:20" x14ac:dyDescent="0.35">
      <c r="P35" s="165" t="s">
        <v>370</v>
      </c>
      <c r="T35" s="164" t="s">
        <v>382</v>
      </c>
    </row>
    <row r="36" spans="14:20" x14ac:dyDescent="0.35">
      <c r="T36" s="164" t="s">
        <v>385</v>
      </c>
    </row>
    <row r="37" spans="14:20" x14ac:dyDescent="0.35">
      <c r="N37" s="165" t="s">
        <v>335</v>
      </c>
      <c r="P37" s="165" t="s">
        <v>371</v>
      </c>
      <c r="T37" s="167" t="s">
        <v>388</v>
      </c>
    </row>
    <row r="38" spans="14:20" x14ac:dyDescent="0.35">
      <c r="P38" s="165" t="s">
        <v>373</v>
      </c>
      <c r="T38" s="167" t="s">
        <v>389</v>
      </c>
    </row>
    <row r="39" spans="14:20" x14ac:dyDescent="0.35">
      <c r="P39" s="165" t="s">
        <v>374</v>
      </c>
      <c r="T39" s="167" t="s">
        <v>390</v>
      </c>
    </row>
    <row r="40" spans="14:20" x14ac:dyDescent="0.35">
      <c r="P40" s="165" t="s">
        <v>375</v>
      </c>
      <c r="T40" s="164" t="s">
        <v>366</v>
      </c>
    </row>
    <row r="41" spans="14:20" x14ac:dyDescent="0.35">
      <c r="P41" s="165" t="s">
        <v>376</v>
      </c>
      <c r="T41" s="164" t="s">
        <v>386</v>
      </c>
    </row>
    <row r="42" spans="14:20" x14ac:dyDescent="0.35">
      <c r="P42" s="165" t="s">
        <v>377</v>
      </c>
      <c r="T42" s="167" t="s">
        <v>391</v>
      </c>
    </row>
    <row r="43" spans="14:20" x14ac:dyDescent="0.35">
      <c r="P43" s="165" t="s">
        <v>372</v>
      </c>
      <c r="T43" s="167" t="s">
        <v>392</v>
      </c>
    </row>
    <row r="44" spans="14:20" x14ac:dyDescent="0.35">
      <c r="T44" s="167" t="s">
        <v>393</v>
      </c>
    </row>
    <row r="45" spans="14:20" x14ac:dyDescent="0.35">
      <c r="N45" s="165" t="s">
        <v>534</v>
      </c>
      <c r="P45" s="165" t="s">
        <v>302</v>
      </c>
      <c r="T45" s="164" t="s">
        <v>366</v>
      </c>
    </row>
    <row r="46" spans="14:20" x14ac:dyDescent="0.35">
      <c r="P46" s="165" t="s">
        <v>120</v>
      </c>
      <c r="T46" s="164" t="s">
        <v>387</v>
      </c>
    </row>
    <row r="47" spans="14:20" x14ac:dyDescent="0.35">
      <c r="P47" s="165" t="s">
        <v>301</v>
      </c>
      <c r="T47" s="167" t="s">
        <v>394</v>
      </c>
    </row>
    <row r="48" spans="14:20" x14ac:dyDescent="0.35">
      <c r="P48" s="165" t="s">
        <v>300</v>
      </c>
      <c r="T48" s="167" t="s">
        <v>395</v>
      </c>
    </row>
    <row r="49" spans="14:20" x14ac:dyDescent="0.35">
      <c r="P49" s="165" t="s">
        <v>299</v>
      </c>
      <c r="T49" s="167" t="s">
        <v>396</v>
      </c>
    </row>
    <row r="50" spans="14:20" x14ac:dyDescent="0.35">
      <c r="P50" s="165" t="s">
        <v>298</v>
      </c>
      <c r="T50" s="164" t="s">
        <v>366</v>
      </c>
    </row>
    <row r="51" spans="14:20" x14ac:dyDescent="0.35">
      <c r="P51" s="165" t="s">
        <v>297</v>
      </c>
      <c r="T51" s="164"/>
    </row>
    <row r="52" spans="14:20" x14ac:dyDescent="0.35">
      <c r="T52" s="93" t="s">
        <v>384</v>
      </c>
    </row>
    <row r="53" spans="14:20" x14ac:dyDescent="0.35">
      <c r="N53" s="93" t="s">
        <v>565</v>
      </c>
      <c r="P53" s="108" t="s">
        <v>546</v>
      </c>
      <c r="T53" s="164" t="s">
        <v>178</v>
      </c>
    </row>
    <row r="54" spans="14:20" x14ac:dyDescent="0.35">
      <c r="P54" s="108" t="s">
        <v>547</v>
      </c>
      <c r="T54" s="166" t="s">
        <v>378</v>
      </c>
    </row>
    <row r="55" spans="14:20" x14ac:dyDescent="0.35">
      <c r="P55" s="108" t="s">
        <v>548</v>
      </c>
      <c r="T55" s="166" t="s">
        <v>379</v>
      </c>
    </row>
    <row r="56" spans="14:20" x14ac:dyDescent="0.35">
      <c r="P56" s="108" t="s">
        <v>550</v>
      </c>
      <c r="T56" s="166" t="s">
        <v>380</v>
      </c>
    </row>
    <row r="57" spans="14:20" x14ac:dyDescent="0.35">
      <c r="P57" s="108" t="s">
        <v>551</v>
      </c>
      <c r="T57" s="164" t="s">
        <v>182</v>
      </c>
    </row>
    <row r="59" spans="14:20" x14ac:dyDescent="0.35">
      <c r="T59" s="164" t="s">
        <v>383</v>
      </c>
    </row>
    <row r="60" spans="14:20" x14ac:dyDescent="0.35">
      <c r="N60" s="165" t="s">
        <v>695</v>
      </c>
      <c r="P60" s="165" t="s">
        <v>696</v>
      </c>
      <c r="Q60" s="165"/>
    </row>
    <row r="61" spans="14:20" x14ac:dyDescent="0.35">
      <c r="N61" s="165"/>
      <c r="P61" s="165" t="s">
        <v>697</v>
      </c>
      <c r="Q61" s="165"/>
    </row>
    <row r="62" spans="14:20" x14ac:dyDescent="0.35">
      <c r="N62" s="165"/>
      <c r="P62" s="165" t="s">
        <v>698</v>
      </c>
      <c r="Q62" s="165"/>
    </row>
    <row r="63" spans="14:20" x14ac:dyDescent="0.35">
      <c r="N63" s="165"/>
      <c r="P63" s="165" t="s">
        <v>699</v>
      </c>
      <c r="Q63" s="165"/>
    </row>
    <row r="64" spans="14:20" x14ac:dyDescent="0.35">
      <c r="N64" s="165"/>
      <c r="P64" s="165" t="s">
        <v>700</v>
      </c>
      <c r="Q64" s="165"/>
    </row>
    <row r="65" spans="14:43" x14ac:dyDescent="0.35">
      <c r="N65" s="165"/>
    </row>
    <row r="66" spans="14:43" x14ac:dyDescent="0.35">
      <c r="N66" s="165"/>
      <c r="AO66" s="231"/>
      <c r="AP66" s="231"/>
      <c r="AQ66" s="232"/>
    </row>
    <row r="67" spans="14:43" x14ac:dyDescent="0.35">
      <c r="N67" s="171"/>
    </row>
    <row r="68" spans="14:43" x14ac:dyDescent="0.35">
      <c r="N68" s="221"/>
    </row>
    <row r="69" spans="14:43" x14ac:dyDescent="0.35">
      <c r="N69" s="221"/>
    </row>
    <row r="70" spans="14:43" x14ac:dyDescent="0.35">
      <c r="N70" s="221"/>
    </row>
    <row r="71" spans="14:43" x14ac:dyDescent="0.35">
      <c r="N71" s="221"/>
    </row>
    <row r="72" spans="14:43" x14ac:dyDescent="0.35">
      <c r="N72" s="221"/>
    </row>
    <row r="73" spans="14:43" x14ac:dyDescent="0.35">
      <c r="N73" s="221"/>
    </row>
    <row r="74" spans="14:43" x14ac:dyDescent="0.35">
      <c r="N74" s="221"/>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election activeCell="A9" sqref="A9"/>
    </sheetView>
  </sheetViews>
  <sheetFormatPr defaultRowHeight="14.5" x14ac:dyDescent="0.35"/>
  <cols>
    <col min="1" max="1" width="76.36328125" customWidth="1"/>
  </cols>
  <sheetData>
    <row r="1" spans="1:1" ht="145" x14ac:dyDescent="0.35">
      <c r="A1" s="25" t="s">
        <v>176</v>
      </c>
    </row>
    <row r="2" spans="1:1" ht="44" thickBot="1" x14ac:dyDescent="0.4">
      <c r="A2" s="25" t="s">
        <v>177</v>
      </c>
    </row>
    <row r="3" spans="1:1" ht="15" thickBot="1" x14ac:dyDescent="0.4">
      <c r="A3" s="76" t="s">
        <v>178</v>
      </c>
    </row>
    <row r="4" spans="1:1" ht="15" thickBot="1" x14ac:dyDescent="0.4">
      <c r="A4" s="76" t="s">
        <v>179</v>
      </c>
    </row>
    <row r="5" spans="1:1" ht="15" thickBot="1" x14ac:dyDescent="0.4">
      <c r="A5" s="76" t="s">
        <v>180</v>
      </c>
    </row>
    <row r="6" spans="1:1" ht="15" thickBot="1" x14ac:dyDescent="0.4">
      <c r="A6" s="76" t="s">
        <v>181</v>
      </c>
    </row>
    <row r="7" spans="1:1" ht="15" thickBot="1" x14ac:dyDescent="0.4">
      <c r="A7" s="77" t="s">
        <v>182</v>
      </c>
    </row>
    <row r="9" spans="1:1" x14ac:dyDescent="0.35">
      <c r="A9" s="78" t="s">
        <v>183</v>
      </c>
    </row>
    <row r="12" spans="1:1" ht="15.5" x14ac:dyDescent="0.35">
      <c r="A12" s="258"/>
    </row>
    <row r="14" spans="1:1" x14ac:dyDescent="0.35">
      <c r="A14" t="s">
        <v>684</v>
      </c>
    </row>
    <row r="15" spans="1:1" x14ac:dyDescent="0.35">
      <c r="A15" t="s">
        <v>685</v>
      </c>
    </row>
    <row r="16" spans="1:1" x14ac:dyDescent="0.35">
      <c r="A16" t="s">
        <v>686</v>
      </c>
    </row>
    <row r="17" spans="1:1" x14ac:dyDescent="0.35">
      <c r="A17" t="s">
        <v>687</v>
      </c>
    </row>
    <row r="18" spans="1:1" x14ac:dyDescent="0.35">
      <c r="A18" t="s">
        <v>688</v>
      </c>
    </row>
    <row r="19" spans="1:1" x14ac:dyDescent="0.35">
      <c r="A19" t="s">
        <v>689</v>
      </c>
    </row>
    <row r="20" spans="1:1" x14ac:dyDescent="0.35">
      <c r="A20" t="s">
        <v>690</v>
      </c>
    </row>
    <row r="21" spans="1:1" x14ac:dyDescent="0.35">
      <c r="A21" t="s">
        <v>691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workbookViewId="0">
      <selection activeCell="B40" sqref="B40"/>
    </sheetView>
  </sheetViews>
  <sheetFormatPr defaultRowHeight="14.5" x14ac:dyDescent="0.35"/>
  <cols>
    <col min="1" max="1" width="78.36328125" style="93" customWidth="1"/>
    <col min="2" max="2" width="84.6328125" style="93" customWidth="1"/>
    <col min="3" max="3" width="45.90625" style="93" customWidth="1"/>
    <col min="4" max="16384" width="8.7265625" style="93"/>
  </cols>
  <sheetData>
    <row r="1" spans="1:3" x14ac:dyDescent="0.35">
      <c r="A1" s="91" t="s">
        <v>184</v>
      </c>
      <c r="B1" s="79"/>
    </row>
    <row r="2" spans="1:3" ht="39" x14ac:dyDescent="0.35">
      <c r="A2" s="80" t="s">
        <v>204</v>
      </c>
      <c r="B2" s="79"/>
    </row>
    <row r="3" spans="1:3" x14ac:dyDescent="0.35">
      <c r="A3" s="80" t="s">
        <v>185</v>
      </c>
      <c r="B3" s="79"/>
    </row>
    <row r="4" spans="1:3" ht="15" thickBot="1" x14ac:dyDescent="0.4">
      <c r="A4" s="80" t="s">
        <v>186</v>
      </c>
      <c r="B4" s="79"/>
    </row>
    <row r="5" spans="1:3" ht="15" thickBot="1" x14ac:dyDescent="0.4">
      <c r="A5" s="81" t="s">
        <v>206</v>
      </c>
      <c r="B5" s="79"/>
    </row>
    <row r="6" spans="1:3" ht="39" x14ac:dyDescent="0.35">
      <c r="A6" s="80" t="s">
        <v>199</v>
      </c>
      <c r="B6" s="79"/>
    </row>
    <row r="7" spans="1:3" x14ac:dyDescent="0.35">
      <c r="A7" s="133" t="s">
        <v>320</v>
      </c>
      <c r="B7" s="79"/>
    </row>
    <row r="8" spans="1:3" x14ac:dyDescent="0.35">
      <c r="A8" s="80" t="s">
        <v>187</v>
      </c>
      <c r="B8" s="79"/>
    </row>
    <row r="9" spans="1:3" ht="52" x14ac:dyDescent="0.35">
      <c r="A9" s="88" t="s">
        <v>200</v>
      </c>
      <c r="B9" s="89" t="s">
        <v>203</v>
      </c>
      <c r="C9" s="134" t="s">
        <v>317</v>
      </c>
    </row>
    <row r="10" spans="1:3" x14ac:dyDescent="0.35">
      <c r="A10" s="88" t="s">
        <v>334</v>
      </c>
      <c r="B10" s="89" t="s">
        <v>318</v>
      </c>
      <c r="C10" s="134" t="s">
        <v>319</v>
      </c>
    </row>
    <row r="11" spans="1:3" x14ac:dyDescent="0.35">
      <c r="C11" s="134"/>
    </row>
    <row r="12" spans="1:3" x14ac:dyDescent="0.35">
      <c r="A12" s="88" t="s">
        <v>201</v>
      </c>
      <c r="B12" s="89" t="s">
        <v>202</v>
      </c>
      <c r="C12" s="134" t="s">
        <v>316</v>
      </c>
    </row>
    <row r="13" spans="1:3" x14ac:dyDescent="0.35">
      <c r="A13" s="88"/>
      <c r="B13" s="89"/>
    </row>
    <row r="14" spans="1:3" x14ac:dyDescent="0.35">
      <c r="A14" s="88"/>
      <c r="B14" s="89"/>
    </row>
    <row r="15" spans="1:3" x14ac:dyDescent="0.35">
      <c r="A15" s="90" t="s">
        <v>188</v>
      </c>
      <c r="B15" s="79"/>
    </row>
    <row r="16" spans="1:3" ht="26" x14ac:dyDescent="0.35">
      <c r="A16" s="80" t="s">
        <v>189</v>
      </c>
      <c r="B16" s="79"/>
    </row>
    <row r="17" spans="1:2" ht="15" thickBot="1" x14ac:dyDescent="0.4">
      <c r="A17" s="85" t="s">
        <v>190</v>
      </c>
      <c r="B17" s="82" t="s">
        <v>43</v>
      </c>
    </row>
    <row r="18" spans="1:2" ht="15" thickBot="1" x14ac:dyDescent="0.4">
      <c r="A18" s="86" t="s">
        <v>191</v>
      </c>
      <c r="B18" s="83" t="s">
        <v>192</v>
      </c>
    </row>
    <row r="19" spans="1:2" ht="15" thickBot="1" x14ac:dyDescent="0.4">
      <c r="A19" s="86" t="s">
        <v>193</v>
      </c>
      <c r="B19" s="83" t="s">
        <v>194</v>
      </c>
    </row>
    <row r="20" spans="1:2" ht="15" thickBot="1" x14ac:dyDescent="0.4">
      <c r="A20" s="86" t="s">
        <v>195</v>
      </c>
      <c r="B20" s="83" t="s">
        <v>196</v>
      </c>
    </row>
    <row r="21" spans="1:2" x14ac:dyDescent="0.35">
      <c r="A21" s="87" t="s">
        <v>197</v>
      </c>
      <c r="B21" s="84" t="s">
        <v>198</v>
      </c>
    </row>
    <row r="23" spans="1:2" x14ac:dyDescent="0.35">
      <c r="A23" s="90" t="s">
        <v>207</v>
      </c>
    </row>
    <row r="24" spans="1:2" ht="29" x14ac:dyDescent="0.35">
      <c r="A24" s="135" t="s">
        <v>208</v>
      </c>
      <c r="B24" s="136" t="s">
        <v>321</v>
      </c>
    </row>
    <row r="25" spans="1:2" ht="29" x14ac:dyDescent="0.35">
      <c r="A25" s="135" t="s">
        <v>225</v>
      </c>
      <c r="B25" s="136" t="s">
        <v>322</v>
      </c>
    </row>
    <row r="26" spans="1:2" ht="43.5" x14ac:dyDescent="0.35">
      <c r="A26" s="135" t="s">
        <v>209</v>
      </c>
      <c r="B26" s="136" t="s">
        <v>210</v>
      </c>
    </row>
    <row r="27" spans="1:2" ht="43.5" x14ac:dyDescent="0.35">
      <c r="A27" s="135" t="s">
        <v>211</v>
      </c>
      <c r="B27" s="136" t="s">
        <v>212</v>
      </c>
    </row>
    <row r="28" spans="1:2" ht="29" x14ac:dyDescent="0.35">
      <c r="A28" s="135" t="s">
        <v>213</v>
      </c>
      <c r="B28" s="136" t="s">
        <v>214</v>
      </c>
    </row>
    <row r="29" spans="1:2" ht="29" x14ac:dyDescent="0.35">
      <c r="A29" s="135" t="s">
        <v>215</v>
      </c>
      <c r="B29" s="136" t="s">
        <v>216</v>
      </c>
    </row>
    <row r="30" spans="1:2" x14ac:dyDescent="0.35">
      <c r="A30" s="135" t="s">
        <v>217</v>
      </c>
      <c r="B30" s="136" t="s">
        <v>218</v>
      </c>
    </row>
    <row r="31" spans="1:2" ht="29" x14ac:dyDescent="0.35">
      <c r="A31" s="135" t="s">
        <v>219</v>
      </c>
      <c r="B31" s="136" t="s">
        <v>323</v>
      </c>
    </row>
    <row r="32" spans="1:2" ht="29" x14ac:dyDescent="0.35">
      <c r="A32" s="135" t="s">
        <v>220</v>
      </c>
      <c r="B32" s="136" t="s">
        <v>324</v>
      </c>
    </row>
    <row r="33" spans="1:2" ht="29" x14ac:dyDescent="0.35">
      <c r="A33" s="135" t="s">
        <v>221</v>
      </c>
      <c r="B33" s="136" t="s">
        <v>222</v>
      </c>
    </row>
    <row r="34" spans="1:2" ht="43.5" x14ac:dyDescent="0.35">
      <c r="A34" s="135" t="s">
        <v>223</v>
      </c>
      <c r="B34" s="136" t="s">
        <v>224</v>
      </c>
    </row>
    <row r="35" spans="1:2" x14ac:dyDescent="0.35">
      <c r="B35" s="136"/>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x14ac:dyDescent="0.35"/>
  <cols>
    <col min="2" max="2" width="73.6328125" customWidth="1"/>
  </cols>
  <sheetData>
    <row r="1" spans="1:2" x14ac:dyDescent="0.35">
      <c r="A1" s="245"/>
    </row>
    <row r="2" spans="1:2" x14ac:dyDescent="0.35">
      <c r="A2" s="245" t="s">
        <v>653</v>
      </c>
    </row>
    <row r="3" spans="1:2" x14ac:dyDescent="0.35">
      <c r="A3" s="245" t="s">
        <v>654</v>
      </c>
    </row>
    <row r="4" spans="1:2" x14ac:dyDescent="0.35">
      <c r="A4" s="245" t="s">
        <v>655</v>
      </c>
    </row>
    <row r="5" spans="1:2" x14ac:dyDescent="0.35">
      <c r="A5" s="245" t="s">
        <v>656</v>
      </c>
    </row>
    <row r="6" spans="1:2" x14ac:dyDescent="0.35">
      <c r="A6" s="245" t="s">
        <v>657</v>
      </c>
    </row>
    <row r="7" spans="1:2" x14ac:dyDescent="0.35">
      <c r="A7" s="245" t="s">
        <v>658</v>
      </c>
    </row>
    <row r="8" spans="1:2" x14ac:dyDescent="0.35">
      <c r="A8" s="245" t="s">
        <v>659</v>
      </c>
    </row>
    <row r="9" spans="1:2" x14ac:dyDescent="0.35">
      <c r="A9" s="245" t="s">
        <v>660</v>
      </c>
    </row>
    <row r="10" spans="1:2" x14ac:dyDescent="0.35">
      <c r="A10" s="245" t="s">
        <v>674</v>
      </c>
    </row>
    <row r="11" spans="1:2" ht="15" thickBot="1" x14ac:dyDescent="0.4">
      <c r="A11" s="245" t="s">
        <v>661</v>
      </c>
    </row>
    <row r="12" spans="1:2" x14ac:dyDescent="0.35">
      <c r="A12" s="264" t="s">
        <v>302</v>
      </c>
      <c r="B12" s="246" t="s">
        <v>662</v>
      </c>
    </row>
    <row r="13" spans="1:2" ht="29" x14ac:dyDescent="0.35">
      <c r="A13" s="265"/>
      <c r="B13" s="247" t="s">
        <v>663</v>
      </c>
    </row>
    <row r="14" spans="1:2" ht="44" thickBot="1" x14ac:dyDescent="0.4">
      <c r="A14" s="266"/>
      <c r="B14" s="248" t="s">
        <v>664</v>
      </c>
    </row>
    <row r="15" spans="1:2" ht="29.5" thickBot="1" x14ac:dyDescent="0.4">
      <c r="A15" s="250" t="s">
        <v>120</v>
      </c>
      <c r="B15" s="248" t="s">
        <v>665</v>
      </c>
    </row>
    <row r="16" spans="1:2" ht="15" thickBot="1" x14ac:dyDescent="0.4">
      <c r="A16" s="250" t="s">
        <v>301</v>
      </c>
      <c r="B16" s="248" t="s">
        <v>666</v>
      </c>
    </row>
    <row r="17" spans="1:2" ht="15" thickBot="1" x14ac:dyDescent="0.4">
      <c r="A17" s="250" t="s">
        <v>300</v>
      </c>
      <c r="B17" s="248" t="s">
        <v>667</v>
      </c>
    </row>
    <row r="18" spans="1:2" ht="15" thickBot="1" x14ac:dyDescent="0.4">
      <c r="A18" s="250" t="s">
        <v>299</v>
      </c>
      <c r="B18" s="248" t="s">
        <v>668</v>
      </c>
    </row>
    <row r="19" spans="1:2" ht="15" thickBot="1" x14ac:dyDescent="0.4">
      <c r="A19" s="251" t="s">
        <v>298</v>
      </c>
      <c r="B19" s="247" t="s">
        <v>669</v>
      </c>
    </row>
    <row r="20" spans="1:2" ht="15" thickBot="1" x14ac:dyDescent="0.4">
      <c r="A20" s="252" t="s">
        <v>297</v>
      </c>
      <c r="B20" s="249" t="s">
        <v>670</v>
      </c>
    </row>
    <row r="21" spans="1:2" x14ac:dyDescent="0.35">
      <c r="A21" s="245"/>
      <c r="B21" s="253"/>
    </row>
    <row r="22" spans="1:2" x14ac:dyDescent="0.35">
      <c r="A22" s="245" t="s">
        <v>683</v>
      </c>
    </row>
    <row r="23" spans="1:2" x14ac:dyDescent="0.35">
      <c r="A23" s="245" t="s">
        <v>671</v>
      </c>
    </row>
    <row r="24" spans="1:2" x14ac:dyDescent="0.35">
      <c r="A24" s="245" t="s">
        <v>672</v>
      </c>
    </row>
    <row r="25" spans="1:2" x14ac:dyDescent="0.35">
      <c r="A25" s="245" t="s">
        <v>673</v>
      </c>
    </row>
  </sheetData>
  <mergeCells count="1">
    <mergeCell ref="A12:A14"/>
  </mergeCells>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zoomScaleNormal="100" workbookViewId="0">
      <selection activeCell="S11" sqref="S11"/>
    </sheetView>
  </sheetViews>
  <sheetFormatPr defaultRowHeight="14.5" outlineLevelRow="1" x14ac:dyDescent="0.35"/>
  <cols>
    <col min="1" max="9" width="2.81640625" customWidth="1"/>
    <col min="10" max="10" width="9.81640625" customWidth="1"/>
    <col min="11" max="11" width="8.7265625" customWidth="1"/>
    <col min="12" max="12" width="7.1796875" bestFit="1" customWidth="1"/>
    <col min="13" max="16" width="9" customWidth="1"/>
  </cols>
  <sheetData>
    <row r="1" spans="1:18" ht="15" thickBot="1" x14ac:dyDescent="0.4">
      <c r="A1" s="219" t="s">
        <v>573</v>
      </c>
      <c r="B1" s="219"/>
      <c r="C1" s="219"/>
      <c r="D1" s="219"/>
      <c r="E1" s="219"/>
      <c r="F1" s="219"/>
      <c r="G1" s="219"/>
      <c r="H1" s="219"/>
      <c r="I1" s="219"/>
      <c r="J1" s="219"/>
      <c r="K1" s="219"/>
      <c r="L1" s="219"/>
      <c r="M1" s="219"/>
      <c r="N1" s="219"/>
      <c r="O1" s="219"/>
      <c r="P1" s="219"/>
      <c r="Q1" s="219"/>
      <c r="R1" s="219"/>
    </row>
    <row r="2" spans="1:18" x14ac:dyDescent="0.35">
      <c r="A2" t="s">
        <v>570</v>
      </c>
    </row>
    <row r="3" spans="1:18" x14ac:dyDescent="0.35">
      <c r="A3" t="s">
        <v>571</v>
      </c>
    </row>
    <row r="4" spans="1:18" ht="174.5" customHeight="1" x14ac:dyDescent="0.35">
      <c r="K4" s="218"/>
    </row>
    <row r="5" spans="1:18" x14ac:dyDescent="0.35">
      <c r="A5" t="s">
        <v>569</v>
      </c>
    </row>
    <row r="6" spans="1:18" x14ac:dyDescent="0.35">
      <c r="A6" s="220" t="s">
        <v>574</v>
      </c>
    </row>
    <row r="7" spans="1:18" x14ac:dyDescent="0.35">
      <c r="A7" s="220" t="s">
        <v>575</v>
      </c>
    </row>
    <row r="8" spans="1:18" x14ac:dyDescent="0.35">
      <c r="A8" s="220" t="s">
        <v>576</v>
      </c>
    </row>
    <row r="9" spans="1:18" x14ac:dyDescent="0.35">
      <c r="A9" s="220" t="s">
        <v>577</v>
      </c>
    </row>
    <row r="10" spans="1:18" x14ac:dyDescent="0.35">
      <c r="A10" s="220" t="s">
        <v>578</v>
      </c>
    </row>
    <row r="11" spans="1:18" ht="249" customHeight="1" x14ac:dyDescent="0.35"/>
    <row r="13" spans="1:18" ht="15" thickBot="1" x14ac:dyDescent="0.4">
      <c r="A13" s="219" t="s">
        <v>572</v>
      </c>
      <c r="B13" s="219"/>
      <c r="C13" s="219"/>
      <c r="D13" s="219"/>
      <c r="E13" s="219"/>
      <c r="F13" s="219"/>
      <c r="G13" s="219"/>
      <c r="H13" s="219"/>
      <c r="I13" s="219"/>
      <c r="J13" s="219"/>
      <c r="K13" s="219"/>
      <c r="L13" s="219"/>
      <c r="M13" s="219"/>
      <c r="N13" s="219"/>
      <c r="O13" s="219"/>
      <c r="P13" s="219"/>
      <c r="Q13" s="219"/>
      <c r="R13" s="219"/>
    </row>
    <row r="14" spans="1:18" outlineLevel="1" x14ac:dyDescent="0.35">
      <c r="J14" s="73"/>
      <c r="K14" t="s">
        <v>45</v>
      </c>
    </row>
    <row r="15" spans="1:18" outlineLevel="1" x14ac:dyDescent="0.35">
      <c r="J15" s="63"/>
      <c r="K15" t="s">
        <v>77</v>
      </c>
    </row>
    <row r="16" spans="1:18" outlineLevel="1" x14ac:dyDescent="0.35">
      <c r="J16" s="65"/>
      <c r="K16" t="s">
        <v>79</v>
      </c>
    </row>
    <row r="17" spans="1:16" ht="19" customHeight="1" outlineLevel="1" x14ac:dyDescent="0.35">
      <c r="J17" s="64"/>
      <c r="K17" t="s">
        <v>78</v>
      </c>
    </row>
    <row r="18" spans="1:16" outlineLevel="1" x14ac:dyDescent="0.35">
      <c r="M18" s="66" t="s">
        <v>45</v>
      </c>
      <c r="N18" s="66" t="s">
        <v>77</v>
      </c>
      <c r="O18" s="66" t="s">
        <v>79</v>
      </c>
      <c r="P18" s="66" t="s">
        <v>78</v>
      </c>
    </row>
    <row r="19" spans="1:16" ht="23.5" customHeight="1" outlineLevel="1" x14ac:dyDescent="0.35">
      <c r="L19" s="67" t="s">
        <v>45</v>
      </c>
      <c r="M19" s="68"/>
      <c r="N19" s="68"/>
      <c r="O19" s="68" t="s">
        <v>161</v>
      </c>
      <c r="P19" s="68" t="s">
        <v>160</v>
      </c>
    </row>
    <row r="20" spans="1:16" ht="23.5" customHeight="1" outlineLevel="1" x14ac:dyDescent="0.35">
      <c r="L20" s="67" t="s">
        <v>77</v>
      </c>
      <c r="M20" s="68" t="s">
        <v>162</v>
      </c>
      <c r="N20" s="68"/>
      <c r="O20" s="68" t="s">
        <v>163</v>
      </c>
      <c r="P20" s="68" t="s">
        <v>164</v>
      </c>
    </row>
    <row r="21" spans="1:16" ht="23.5" customHeight="1" outlineLevel="1" x14ac:dyDescent="0.35">
      <c r="L21" s="67" t="s">
        <v>79</v>
      </c>
      <c r="M21" s="68"/>
      <c r="N21" s="68"/>
      <c r="O21" s="68"/>
      <c r="P21" s="68"/>
    </row>
    <row r="22" spans="1:16" ht="23.5" customHeight="1" outlineLevel="1" x14ac:dyDescent="0.35">
      <c r="L22" s="67" t="s">
        <v>78</v>
      </c>
      <c r="M22" s="72" t="s">
        <v>165</v>
      </c>
      <c r="N22" s="68"/>
      <c r="O22" s="68" t="s">
        <v>166</v>
      </c>
      <c r="P22" s="68"/>
    </row>
    <row r="23" spans="1:16" ht="51" outlineLevel="1" x14ac:dyDescent="0.35">
      <c r="B23" s="267" t="s">
        <v>167</v>
      </c>
      <c r="C23" s="267"/>
      <c r="D23" s="267"/>
      <c r="E23" s="70" t="s">
        <v>171</v>
      </c>
      <c r="F23" s="70" t="s">
        <v>168</v>
      </c>
      <c r="G23" s="70" t="s">
        <v>168</v>
      </c>
    </row>
    <row r="24" spans="1:16" ht="8.5" customHeight="1" outlineLevel="1" x14ac:dyDescent="0.35">
      <c r="B24" s="69"/>
      <c r="C24" s="69"/>
      <c r="D24" s="69"/>
      <c r="E24" s="69"/>
    </row>
    <row r="25" spans="1:16" outlineLevel="1" x14ac:dyDescent="0.35">
      <c r="B25" s="65"/>
      <c r="C25" s="65"/>
      <c r="D25" s="65"/>
    </row>
    <row r="26" spans="1:16" outlineLevel="1" x14ac:dyDescent="0.35">
      <c r="A26" s="74" t="s">
        <v>173</v>
      </c>
      <c r="B26" s="73"/>
      <c r="C26" s="64"/>
      <c r="G26" s="73"/>
    </row>
    <row r="27" spans="1:16" outlineLevel="1" x14ac:dyDescent="0.35">
      <c r="A27" s="74" t="s">
        <v>174</v>
      </c>
      <c r="E27" s="73"/>
      <c r="F27" s="64"/>
      <c r="G27" s="64"/>
    </row>
    <row r="28" spans="1:16" outlineLevel="1" x14ac:dyDescent="0.35">
      <c r="D28" s="63"/>
      <c r="E28" s="63"/>
      <c r="F28" s="63"/>
    </row>
    <row r="29" spans="1:16" ht="13" customHeight="1" outlineLevel="1" x14ac:dyDescent="0.35">
      <c r="B29" s="69"/>
      <c r="D29" s="69"/>
      <c r="E29" s="69"/>
      <c r="F29" s="69"/>
      <c r="G29" s="69"/>
    </row>
    <row r="30" spans="1:16" ht="78.5" customHeight="1" outlineLevel="1" x14ac:dyDescent="0.35">
      <c r="B30" s="71" t="s">
        <v>169</v>
      </c>
      <c r="C30" s="71" t="s">
        <v>172</v>
      </c>
      <c r="D30" s="268" t="s">
        <v>170</v>
      </c>
      <c r="E30" s="268"/>
      <c r="F30" s="268"/>
      <c r="G30" s="71" t="s">
        <v>169</v>
      </c>
      <c r="H30" s="52"/>
    </row>
  </sheetData>
  <mergeCells count="2">
    <mergeCell ref="B23:D23"/>
    <mergeCell ref="D30:F3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topLeftCell="A28" workbookViewId="0">
      <selection activeCell="C11" sqref="C11"/>
    </sheetView>
  </sheetViews>
  <sheetFormatPr defaultColWidth="27.7265625" defaultRowHeight="14.5" outlineLevelRow="1" outlineLevelCol="1" x14ac:dyDescent="0.35"/>
  <cols>
    <col min="1" max="1" width="27.7265625" style="194"/>
    <col min="2" max="2" width="37" style="194" customWidth="1" outlineLevel="1"/>
    <col min="3" max="3" width="53.81640625" style="194" customWidth="1" outlineLevel="1"/>
    <col min="4" max="4" width="53.81640625" style="194" customWidth="1"/>
    <col min="5" max="5" width="60" style="194" customWidth="1"/>
    <col min="6" max="16384" width="27.7265625" style="194"/>
  </cols>
  <sheetData>
    <row r="1" spans="1:5" ht="15" thickBot="1" x14ac:dyDescent="0.4">
      <c r="A1" s="201"/>
    </row>
    <row r="2" spans="1:5" ht="15" thickBot="1" x14ac:dyDescent="0.4">
      <c r="A2" s="202" t="s">
        <v>484</v>
      </c>
      <c r="B2" s="203"/>
      <c r="C2" s="203"/>
      <c r="D2" s="202" t="s">
        <v>68</v>
      </c>
      <c r="E2" s="202" t="s">
        <v>43</v>
      </c>
    </row>
    <row r="3" spans="1:5" ht="23" x14ac:dyDescent="0.3">
      <c r="A3" s="210" t="s">
        <v>449</v>
      </c>
      <c r="B3" s="199" t="s">
        <v>452</v>
      </c>
      <c r="D3" s="204" t="s">
        <v>479</v>
      </c>
      <c r="E3" s="196" t="s">
        <v>453</v>
      </c>
    </row>
    <row r="4" spans="1:5" ht="23" x14ac:dyDescent="0.3">
      <c r="A4" s="211" t="s">
        <v>450</v>
      </c>
      <c r="B4" s="195"/>
      <c r="D4" s="205" t="s">
        <v>480</v>
      </c>
      <c r="E4" s="196" t="s">
        <v>451</v>
      </c>
    </row>
    <row r="5" spans="1:5" ht="34.5" x14ac:dyDescent="0.3">
      <c r="A5" s="211" t="s">
        <v>442</v>
      </c>
      <c r="B5" s="195" t="s">
        <v>439</v>
      </c>
      <c r="D5" s="206" t="s">
        <v>479</v>
      </c>
      <c r="E5" s="200" t="s">
        <v>454</v>
      </c>
    </row>
    <row r="6" spans="1:5" ht="34.5" x14ac:dyDescent="0.3">
      <c r="A6" s="211" t="s">
        <v>443</v>
      </c>
      <c r="B6" s="195" t="s">
        <v>440</v>
      </c>
      <c r="C6" s="198" t="str">
        <f>$B$5&amp;"/"&amp;B6&amp;"/"</f>
        <v>api.sundaya.com/energy/hse/</v>
      </c>
      <c r="D6" s="206" t="s">
        <v>479</v>
      </c>
      <c r="E6" s="200" t="s">
        <v>455</v>
      </c>
    </row>
    <row r="7" spans="1:5" ht="34.5" x14ac:dyDescent="0.3">
      <c r="A7" s="211" t="s">
        <v>444</v>
      </c>
      <c r="B7" s="195"/>
      <c r="D7" s="206" t="s">
        <v>481</v>
      </c>
      <c r="E7" s="200" t="s">
        <v>456</v>
      </c>
    </row>
    <row r="8" spans="1:5" ht="23" x14ac:dyDescent="0.3">
      <c r="A8" s="211" t="s">
        <v>445</v>
      </c>
      <c r="B8" s="195"/>
      <c r="D8" s="206" t="s">
        <v>481</v>
      </c>
      <c r="E8" s="200" t="s">
        <v>457</v>
      </c>
    </row>
    <row r="9" spans="1:5" ht="23" x14ac:dyDescent="0.3">
      <c r="A9" s="211" t="s">
        <v>446</v>
      </c>
      <c r="B9" s="197"/>
      <c r="D9" s="206" t="s">
        <v>481</v>
      </c>
      <c r="E9" s="200" t="s">
        <v>458</v>
      </c>
    </row>
    <row r="10" spans="1:5" x14ac:dyDescent="0.3">
      <c r="A10" s="211" t="s">
        <v>447</v>
      </c>
      <c r="B10" s="197"/>
      <c r="D10" s="205" t="s">
        <v>482</v>
      </c>
      <c r="E10" s="193" t="s">
        <v>459</v>
      </c>
    </row>
    <row r="11" spans="1:5" outlineLevel="1" x14ac:dyDescent="0.3">
      <c r="A11" s="212"/>
      <c r="B11" s="195" t="s">
        <v>343</v>
      </c>
      <c r="C11" s="197" t="str">
        <f>C6&amp;"week"</f>
        <v>api.sundaya.com/energy/hse/week</v>
      </c>
      <c r="D11" s="207"/>
    </row>
    <row r="12" spans="1:5" outlineLevel="1" x14ac:dyDescent="0.3">
      <c r="A12" s="212"/>
      <c r="B12" s="195" t="s">
        <v>441</v>
      </c>
      <c r="C12" s="197" t="str">
        <f>C6&amp;"week/ending/2018-W34"</f>
        <v>api.sundaya.com/energy/hse/week/ending/2018-W34</v>
      </c>
      <c r="D12" s="207"/>
    </row>
    <row r="13" spans="1:5" ht="14" customHeight="1" outlineLevel="1" x14ac:dyDescent="0.3">
      <c r="A13" s="212"/>
      <c r="C13" s="197" t="str">
        <f>C6&amp;"day/ending/2018-12-30"</f>
        <v>api.sundaya.com/energy/hse/day/ending/2018-12-30</v>
      </c>
      <c r="D13" s="207"/>
    </row>
    <row r="14" spans="1:5" outlineLevel="1" x14ac:dyDescent="0.3">
      <c r="A14" s="212" t="s">
        <v>443</v>
      </c>
      <c r="B14" s="195" t="s">
        <v>340</v>
      </c>
      <c r="C14" s="198" t="str">
        <f>$B$5&amp;"/"&amp;B14&amp;"/"</f>
        <v>api.sundaya.com/energy/harvest/</v>
      </c>
      <c r="D14" s="208"/>
    </row>
    <row r="15" spans="1:5" outlineLevel="1" x14ac:dyDescent="0.3">
      <c r="A15" s="212"/>
      <c r="B15" s="195" t="s">
        <v>142</v>
      </c>
      <c r="C15" s="197" t="str">
        <f>$C$14&amp;B15</f>
        <v>api.sundaya.com/energy/harvest/log</v>
      </c>
      <c r="D15" s="207"/>
    </row>
    <row r="16" spans="1:5" outlineLevel="1" x14ac:dyDescent="0.3">
      <c r="A16" s="212" t="s">
        <v>443</v>
      </c>
      <c r="B16" s="195" t="s">
        <v>341</v>
      </c>
      <c r="C16" s="198" t="str">
        <f>$B$5&amp;"/"&amp;B16&amp;"/"</f>
        <v>api.sundaya.com/energy/store/</v>
      </c>
      <c r="D16" s="208"/>
    </row>
    <row r="17" spans="1:5" outlineLevel="1" x14ac:dyDescent="0.3">
      <c r="A17" s="212" t="s">
        <v>443</v>
      </c>
      <c r="B17" s="195" t="s">
        <v>342</v>
      </c>
      <c r="C17" s="198" t="str">
        <f>$B$5&amp;"/"&amp;B17&amp;"/"</f>
        <v>api.sundaya.com/energy/enjoy/</v>
      </c>
      <c r="D17" s="208"/>
    </row>
    <row r="18" spans="1:5" x14ac:dyDescent="0.3">
      <c r="A18" s="211" t="s">
        <v>448</v>
      </c>
      <c r="D18" s="205" t="s">
        <v>483</v>
      </c>
      <c r="E18" s="192" t="s">
        <v>460</v>
      </c>
    </row>
    <row r="19" spans="1:5" ht="23" x14ac:dyDescent="0.3">
      <c r="A19" s="213" t="s">
        <v>461</v>
      </c>
      <c r="D19" s="205" t="s">
        <v>462</v>
      </c>
      <c r="E19" s="200" t="s">
        <v>463</v>
      </c>
    </row>
    <row r="20" spans="1:5" ht="23" x14ac:dyDescent="0.3">
      <c r="A20" s="213" t="s">
        <v>464</v>
      </c>
      <c r="D20" s="205" t="s">
        <v>465</v>
      </c>
      <c r="E20" s="200" t="s">
        <v>466</v>
      </c>
    </row>
    <row r="21" spans="1:5" x14ac:dyDescent="0.3">
      <c r="A21" s="213" t="s">
        <v>467</v>
      </c>
      <c r="D21" s="205" t="s">
        <v>468</v>
      </c>
      <c r="E21" s="200" t="s">
        <v>469</v>
      </c>
    </row>
    <row r="22" spans="1:5" ht="34.5" x14ac:dyDescent="0.3">
      <c r="A22" s="213" t="s">
        <v>470</v>
      </c>
      <c r="D22" s="209" t="s">
        <v>471</v>
      </c>
      <c r="E22" s="200" t="s">
        <v>472</v>
      </c>
    </row>
    <row r="23" spans="1:5" ht="46" x14ac:dyDescent="0.3">
      <c r="A23" s="213" t="s">
        <v>473</v>
      </c>
      <c r="D23" s="209" t="s">
        <v>474</v>
      </c>
      <c r="E23" s="200" t="s">
        <v>475</v>
      </c>
    </row>
    <row r="24" spans="1:5" x14ac:dyDescent="0.3">
      <c r="A24" s="213" t="s">
        <v>476</v>
      </c>
      <c r="D24" s="205" t="s">
        <v>477</v>
      </c>
      <c r="E24" s="200" t="s">
        <v>478</v>
      </c>
    </row>
    <row r="25" spans="1:5" x14ac:dyDescent="0.35">
      <c r="A25" s="201"/>
    </row>
    <row r="26" spans="1:5" x14ac:dyDescent="0.35">
      <c r="A26" s="201"/>
    </row>
    <row r="27" spans="1:5" x14ac:dyDescent="0.35">
      <c r="A27" s="201"/>
    </row>
    <row r="28" spans="1:5" x14ac:dyDescent="0.35">
      <c r="A28" s="20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Q36" sqref="Q36"/>
    </sheetView>
  </sheetViews>
  <sheetFormatPr defaultRowHeight="14.5" outlineLevelRow="3" x14ac:dyDescent="0.35"/>
  <cols>
    <col min="5" max="5" width="24.54296875" customWidth="1"/>
    <col min="6" max="6" width="10.7265625" customWidth="1"/>
  </cols>
  <sheetData>
    <row r="1" spans="1:5" x14ac:dyDescent="0.35">
      <c r="A1" t="s">
        <v>581</v>
      </c>
    </row>
    <row r="2" spans="1:5" x14ac:dyDescent="0.35">
      <c r="A2" t="s">
        <v>535</v>
      </c>
    </row>
    <row r="4" spans="1:5" collapsed="1" x14ac:dyDescent="0.35">
      <c r="A4" t="s">
        <v>499</v>
      </c>
    </row>
    <row r="5" spans="1:5" hidden="1" outlineLevel="1" x14ac:dyDescent="0.35">
      <c r="B5" t="s">
        <v>485</v>
      </c>
    </row>
    <row r="6" spans="1:5" hidden="1" outlineLevel="1" x14ac:dyDescent="0.35">
      <c r="B6" t="s">
        <v>487</v>
      </c>
      <c r="E6" t="s">
        <v>486</v>
      </c>
    </row>
    <row r="7" spans="1:5" hidden="1" outlineLevel="1" x14ac:dyDescent="0.35">
      <c r="B7" t="s">
        <v>489</v>
      </c>
      <c r="E7" t="s">
        <v>488</v>
      </c>
    </row>
    <row r="8" spans="1:5" hidden="1" outlineLevel="2" x14ac:dyDescent="0.35">
      <c r="C8" t="s">
        <v>487</v>
      </c>
      <c r="E8" t="s">
        <v>510</v>
      </c>
    </row>
    <row r="9" spans="1:5" hidden="1" outlineLevel="2" x14ac:dyDescent="0.35">
      <c r="C9" t="s">
        <v>495</v>
      </c>
      <c r="E9" t="s">
        <v>509</v>
      </c>
    </row>
    <row r="10" spans="1:5" hidden="1" outlineLevel="3" x14ac:dyDescent="0.35">
      <c r="D10" t="s">
        <v>496</v>
      </c>
      <c r="E10" t="s">
        <v>508</v>
      </c>
    </row>
    <row r="11" spans="1:5" hidden="1" outlineLevel="3" x14ac:dyDescent="0.35">
      <c r="D11" t="s">
        <v>497</v>
      </c>
      <c r="E11" t="s">
        <v>507</v>
      </c>
    </row>
    <row r="12" spans="1:5" hidden="1" outlineLevel="2" x14ac:dyDescent="0.35">
      <c r="C12" t="s">
        <v>491</v>
      </c>
      <c r="E12" t="s">
        <v>506</v>
      </c>
    </row>
    <row r="13" spans="1:5" hidden="1" outlineLevel="3" x14ac:dyDescent="0.35">
      <c r="D13" t="s">
        <v>496</v>
      </c>
    </row>
    <row r="14" spans="1:5" hidden="1" outlineLevel="3" x14ac:dyDescent="0.35">
      <c r="D14" t="s">
        <v>493</v>
      </c>
      <c r="E14" t="s">
        <v>505</v>
      </c>
    </row>
    <row r="15" spans="1:5" hidden="1" outlineLevel="3" x14ac:dyDescent="0.35">
      <c r="D15" t="s">
        <v>494</v>
      </c>
      <c r="E15" t="s">
        <v>504</v>
      </c>
    </row>
    <row r="16" spans="1:5" hidden="1" outlineLevel="3" x14ac:dyDescent="0.35">
      <c r="D16" t="s">
        <v>487</v>
      </c>
      <c r="E16" t="s">
        <v>503</v>
      </c>
    </row>
    <row r="17" spans="2:5" hidden="1" outlineLevel="3" x14ac:dyDescent="0.35">
      <c r="D17" t="s">
        <v>500</v>
      </c>
      <c r="E17" t="s">
        <v>502</v>
      </c>
    </row>
    <row r="18" spans="2:5" hidden="1" outlineLevel="1" x14ac:dyDescent="0.35">
      <c r="B18" t="s">
        <v>491</v>
      </c>
      <c r="E18" t="s">
        <v>490</v>
      </c>
    </row>
    <row r="19" spans="2:5" hidden="1" outlineLevel="2" x14ac:dyDescent="0.35">
      <c r="C19" t="s">
        <v>496</v>
      </c>
      <c r="E19" s="214" t="s">
        <v>501</v>
      </c>
    </row>
    <row r="20" spans="2:5" hidden="1" outlineLevel="2" x14ac:dyDescent="0.35">
      <c r="C20" t="s">
        <v>493</v>
      </c>
    </row>
    <row r="21" spans="2:5" hidden="1" outlineLevel="2" x14ac:dyDescent="0.35">
      <c r="C21" t="s">
        <v>494</v>
      </c>
    </row>
    <row r="22" spans="2:5" hidden="1" outlineLevel="2" x14ac:dyDescent="0.35">
      <c r="C22" t="s">
        <v>487</v>
      </c>
    </row>
    <row r="23" spans="2:5" hidden="1" outlineLevel="2" x14ac:dyDescent="0.35">
      <c r="C23" t="s">
        <v>500</v>
      </c>
    </row>
    <row r="24" spans="2:5" hidden="1" outlineLevel="1" x14ac:dyDescent="0.35">
      <c r="B24" t="s">
        <v>492</v>
      </c>
      <c r="E24" t="s">
        <v>511</v>
      </c>
    </row>
    <row r="25" spans="2:5" hidden="1" outlineLevel="2" x14ac:dyDescent="0.35">
      <c r="C25" t="s">
        <v>493</v>
      </c>
      <c r="E25" t="s">
        <v>512</v>
      </c>
    </row>
    <row r="26" spans="2:5" hidden="1" outlineLevel="2" x14ac:dyDescent="0.35">
      <c r="C26" t="s">
        <v>487</v>
      </c>
      <c r="E26" t="s">
        <v>513</v>
      </c>
    </row>
    <row r="27" spans="2:5" hidden="1" outlineLevel="2" x14ac:dyDescent="0.35">
      <c r="C27" t="s">
        <v>494</v>
      </c>
      <c r="E27" t="s">
        <v>514</v>
      </c>
    </row>
    <row r="28" spans="2:5" hidden="1" outlineLevel="2" x14ac:dyDescent="0.35">
      <c r="C28" t="s">
        <v>495</v>
      </c>
      <c r="E28" t="s">
        <v>515</v>
      </c>
    </row>
    <row r="29" spans="2:5" hidden="1" outlineLevel="3" x14ac:dyDescent="0.35">
      <c r="D29" t="s">
        <v>496</v>
      </c>
      <c r="E29" t="s">
        <v>516</v>
      </c>
    </row>
    <row r="30" spans="2:5" hidden="1" outlineLevel="3" x14ac:dyDescent="0.35">
      <c r="D30" t="s">
        <v>497</v>
      </c>
      <c r="E30" t="s">
        <v>517</v>
      </c>
    </row>
    <row r="31" spans="2:5" hidden="1" outlineLevel="1" x14ac:dyDescent="0.35">
      <c r="B31" t="s">
        <v>498</v>
      </c>
      <c r="E31" t="s">
        <v>518</v>
      </c>
    </row>
    <row r="32" spans="2:5" hidden="1" outlineLevel="2" x14ac:dyDescent="0.35">
      <c r="C32" t="s">
        <v>495</v>
      </c>
      <c r="E32" t="s">
        <v>519</v>
      </c>
    </row>
    <row r="33" spans="1:5" hidden="1" outlineLevel="3" x14ac:dyDescent="0.35">
      <c r="D33" t="s">
        <v>496</v>
      </c>
      <c r="E33" t="s">
        <v>516</v>
      </c>
    </row>
    <row r="34" spans="1:5" hidden="1" outlineLevel="3" x14ac:dyDescent="0.35">
      <c r="D34" t="s">
        <v>497</v>
      </c>
      <c r="E34" t="s">
        <v>517</v>
      </c>
    </row>
    <row r="35" spans="1:5" hidden="1" outlineLevel="3" x14ac:dyDescent="0.35">
      <c r="D35" t="s">
        <v>494</v>
      </c>
      <c r="E35" t="s">
        <v>520</v>
      </c>
    </row>
    <row r="37" spans="1:5" x14ac:dyDescent="0.35">
      <c r="A37" t="s">
        <v>589</v>
      </c>
    </row>
    <row r="38" spans="1:5" outlineLevel="1" x14ac:dyDescent="0.35">
      <c r="A38" s="242" t="s">
        <v>582</v>
      </c>
      <c r="B38" s="32"/>
      <c r="C38" s="32"/>
    </row>
    <row r="39" spans="1:5" outlineLevel="1" x14ac:dyDescent="0.35">
      <c r="A39" s="242" t="s">
        <v>693</v>
      </c>
      <c r="B39" s="32"/>
      <c r="C39" s="32"/>
    </row>
    <row r="40" spans="1:5" outlineLevel="1" x14ac:dyDescent="0.35">
      <c r="A40" s="242" t="s">
        <v>692</v>
      </c>
      <c r="B40" s="32"/>
      <c r="C40" s="32"/>
    </row>
    <row r="41" spans="1:5" outlineLevel="1" x14ac:dyDescent="0.35">
      <c r="A41" s="242" t="s">
        <v>583</v>
      </c>
      <c r="B41" s="32"/>
      <c r="C41" s="32"/>
    </row>
    <row r="42" spans="1:5" outlineLevel="1" x14ac:dyDescent="0.35">
      <c r="A42" s="243"/>
      <c r="B42" s="32"/>
      <c r="C42" s="32"/>
    </row>
    <row r="43" spans="1:5" outlineLevel="1" x14ac:dyDescent="0.35">
      <c r="A43" s="242" t="s">
        <v>584</v>
      </c>
      <c r="B43" s="32"/>
      <c r="C43" s="32"/>
    </row>
    <row r="44" spans="1:5" outlineLevel="1" x14ac:dyDescent="0.35">
      <c r="A44" s="242" t="s">
        <v>585</v>
      </c>
      <c r="B44" s="32"/>
      <c r="C44" s="32"/>
    </row>
    <row r="45" spans="1:5" outlineLevel="1" x14ac:dyDescent="0.35">
      <c r="A45" s="242" t="s">
        <v>586</v>
      </c>
      <c r="B45" s="32"/>
      <c r="C45" s="32"/>
    </row>
    <row r="46" spans="1:5" outlineLevel="1" x14ac:dyDescent="0.35">
      <c r="A46" s="242" t="s">
        <v>587</v>
      </c>
      <c r="B46" s="32"/>
      <c r="C46" s="32"/>
    </row>
    <row r="47" spans="1:5" outlineLevel="1" x14ac:dyDescent="0.35">
      <c r="A47" s="243"/>
      <c r="B47" s="32"/>
      <c r="C47" s="32"/>
    </row>
    <row r="48" spans="1:5" outlineLevel="1" x14ac:dyDescent="0.35">
      <c r="A48" s="242" t="s">
        <v>588</v>
      </c>
      <c r="B48" s="32"/>
      <c r="C48" s="32"/>
    </row>
    <row r="50" spans="1:1" collapsed="1" x14ac:dyDescent="0.35">
      <c r="A50" s="244" t="s">
        <v>637</v>
      </c>
    </row>
    <row r="51" spans="1:1" hidden="1" outlineLevel="1" x14ac:dyDescent="0.35">
      <c r="A51" s="242" t="s">
        <v>590</v>
      </c>
    </row>
    <row r="52" spans="1:1" hidden="1" outlineLevel="1" x14ac:dyDescent="0.35">
      <c r="A52" s="242" t="s">
        <v>591</v>
      </c>
    </row>
    <row r="53" spans="1:1" hidden="1" outlineLevel="1" x14ac:dyDescent="0.35">
      <c r="A53" s="242" t="s">
        <v>592</v>
      </c>
    </row>
    <row r="54" spans="1:1" hidden="1" outlineLevel="1" x14ac:dyDescent="0.35">
      <c r="A54" s="242" t="s">
        <v>593</v>
      </c>
    </row>
    <row r="55" spans="1:1" hidden="1" outlineLevel="1" x14ac:dyDescent="0.35">
      <c r="A55" s="242" t="s">
        <v>594</v>
      </c>
    </row>
    <row r="56" spans="1:1" hidden="1" outlineLevel="1" x14ac:dyDescent="0.35">
      <c r="A56" s="242" t="s">
        <v>595</v>
      </c>
    </row>
    <row r="57" spans="1:1" hidden="1" outlineLevel="1" x14ac:dyDescent="0.35">
      <c r="A57" s="242" t="s">
        <v>596</v>
      </c>
    </row>
    <row r="58" spans="1:1" hidden="1" outlineLevel="1" x14ac:dyDescent="0.35">
      <c r="A58" s="242" t="s">
        <v>597</v>
      </c>
    </row>
    <row r="59" spans="1:1" hidden="1" outlineLevel="1" x14ac:dyDescent="0.35">
      <c r="A59" s="242" t="s">
        <v>594</v>
      </c>
    </row>
    <row r="60" spans="1:1" hidden="1" outlineLevel="1" x14ac:dyDescent="0.35">
      <c r="A60" s="242" t="s">
        <v>598</v>
      </c>
    </row>
    <row r="61" spans="1:1" hidden="1" outlineLevel="1" x14ac:dyDescent="0.35">
      <c r="A61" s="242" t="s">
        <v>599</v>
      </c>
    </row>
    <row r="62" spans="1:1" hidden="1" outlineLevel="1" x14ac:dyDescent="0.35">
      <c r="A62" s="242" t="s">
        <v>600</v>
      </c>
    </row>
    <row r="63" spans="1:1" hidden="1" outlineLevel="1" x14ac:dyDescent="0.35">
      <c r="A63" s="242" t="s">
        <v>601</v>
      </c>
    </row>
    <row r="64" spans="1:1" hidden="1" outlineLevel="1" x14ac:dyDescent="0.35">
      <c r="A64" s="242" t="s">
        <v>602</v>
      </c>
    </row>
    <row r="65" spans="1:1" hidden="1" outlineLevel="1" x14ac:dyDescent="0.35">
      <c r="A65" s="242" t="s">
        <v>603</v>
      </c>
    </row>
    <row r="66" spans="1:1" hidden="1" outlineLevel="1" x14ac:dyDescent="0.35">
      <c r="A66" s="242" t="s">
        <v>604</v>
      </c>
    </row>
    <row r="67" spans="1:1" hidden="1" outlineLevel="1" x14ac:dyDescent="0.35">
      <c r="A67" s="242" t="s">
        <v>605</v>
      </c>
    </row>
    <row r="68" spans="1:1" hidden="1" outlineLevel="1" x14ac:dyDescent="0.35">
      <c r="A68" s="242" t="s">
        <v>606</v>
      </c>
    </row>
    <row r="69" spans="1:1" hidden="1" outlineLevel="1" x14ac:dyDescent="0.35">
      <c r="A69" s="242" t="s">
        <v>607</v>
      </c>
    </row>
    <row r="70" spans="1:1" hidden="1" outlineLevel="1" x14ac:dyDescent="0.35">
      <c r="A70" s="242" t="s">
        <v>608</v>
      </c>
    </row>
    <row r="71" spans="1:1" hidden="1" outlineLevel="1" x14ac:dyDescent="0.35">
      <c r="A71" s="242" t="s">
        <v>609</v>
      </c>
    </row>
    <row r="72" spans="1:1" hidden="1" outlineLevel="1" x14ac:dyDescent="0.35">
      <c r="A72" s="242" t="s">
        <v>610</v>
      </c>
    </row>
    <row r="73" spans="1:1" hidden="1" outlineLevel="1" x14ac:dyDescent="0.35">
      <c r="A73" s="242" t="s">
        <v>599</v>
      </c>
    </row>
    <row r="74" spans="1:1" hidden="1" outlineLevel="1" x14ac:dyDescent="0.35">
      <c r="A74" s="242" t="s">
        <v>611</v>
      </c>
    </row>
    <row r="75" spans="1:1" hidden="1" outlineLevel="1" x14ac:dyDescent="0.35">
      <c r="A75" s="242" t="s">
        <v>601</v>
      </c>
    </row>
    <row r="76" spans="1:1" hidden="1" outlineLevel="1" x14ac:dyDescent="0.35">
      <c r="A76" s="242" t="s">
        <v>612</v>
      </c>
    </row>
    <row r="77" spans="1:1" hidden="1" outlineLevel="1" x14ac:dyDescent="0.35">
      <c r="A77" s="242" t="s">
        <v>613</v>
      </c>
    </row>
    <row r="78" spans="1:1" hidden="1" outlineLevel="1" x14ac:dyDescent="0.35">
      <c r="A78" s="242" t="s">
        <v>604</v>
      </c>
    </row>
    <row r="79" spans="1:1" hidden="1" outlineLevel="1" x14ac:dyDescent="0.35">
      <c r="A79" s="242" t="s">
        <v>605</v>
      </c>
    </row>
    <row r="80" spans="1:1" hidden="1" outlineLevel="1" x14ac:dyDescent="0.35">
      <c r="A80" s="242" t="s">
        <v>614</v>
      </c>
    </row>
    <row r="81" spans="1:1" hidden="1" outlineLevel="1" x14ac:dyDescent="0.35">
      <c r="A81" s="242" t="s">
        <v>615</v>
      </c>
    </row>
    <row r="82" spans="1:1" hidden="1" outlineLevel="1" x14ac:dyDescent="0.35">
      <c r="A82" s="242" t="s">
        <v>608</v>
      </c>
    </row>
    <row r="83" spans="1:1" hidden="1" outlineLevel="1" x14ac:dyDescent="0.35">
      <c r="A83" s="242" t="s">
        <v>609</v>
      </c>
    </row>
    <row r="84" spans="1:1" hidden="1" outlineLevel="1" x14ac:dyDescent="0.35">
      <c r="A84" s="242" t="s">
        <v>610</v>
      </c>
    </row>
    <row r="85" spans="1:1" hidden="1" outlineLevel="1" x14ac:dyDescent="0.35">
      <c r="A85" s="242" t="s">
        <v>599</v>
      </c>
    </row>
    <row r="86" spans="1:1" hidden="1" outlineLevel="1" x14ac:dyDescent="0.35">
      <c r="A86" s="242" t="s">
        <v>616</v>
      </c>
    </row>
    <row r="87" spans="1:1" hidden="1" outlineLevel="1" x14ac:dyDescent="0.35">
      <c r="A87" s="242" t="s">
        <v>601</v>
      </c>
    </row>
    <row r="88" spans="1:1" hidden="1" outlineLevel="1" x14ac:dyDescent="0.35">
      <c r="A88" s="242" t="s">
        <v>617</v>
      </c>
    </row>
    <row r="89" spans="1:1" hidden="1" outlineLevel="1" x14ac:dyDescent="0.35">
      <c r="A89" s="242" t="s">
        <v>618</v>
      </c>
    </row>
    <row r="90" spans="1:1" hidden="1" outlineLevel="1" x14ac:dyDescent="0.35">
      <c r="A90" s="242" t="s">
        <v>604</v>
      </c>
    </row>
    <row r="91" spans="1:1" hidden="1" outlineLevel="1" x14ac:dyDescent="0.35">
      <c r="A91" s="242" t="s">
        <v>605</v>
      </c>
    </row>
    <row r="92" spans="1:1" hidden="1" outlineLevel="1" x14ac:dyDescent="0.35">
      <c r="A92" s="242" t="s">
        <v>619</v>
      </c>
    </row>
    <row r="93" spans="1:1" hidden="1" outlineLevel="1" x14ac:dyDescent="0.35">
      <c r="A93" s="242" t="s">
        <v>620</v>
      </c>
    </row>
    <row r="94" spans="1:1" hidden="1" outlineLevel="1" x14ac:dyDescent="0.35">
      <c r="A94" s="242" t="s">
        <v>608</v>
      </c>
    </row>
    <row r="95" spans="1:1" hidden="1" outlineLevel="1" x14ac:dyDescent="0.35">
      <c r="A95" s="242" t="s">
        <v>621</v>
      </c>
    </row>
    <row r="96" spans="1:1" hidden="1" outlineLevel="1" x14ac:dyDescent="0.35">
      <c r="A96" s="242" t="s">
        <v>597</v>
      </c>
    </row>
    <row r="97" spans="1:1" hidden="1" outlineLevel="1" x14ac:dyDescent="0.35">
      <c r="A97" s="242" t="s">
        <v>594</v>
      </c>
    </row>
    <row r="98" spans="1:1" hidden="1" outlineLevel="1" x14ac:dyDescent="0.35">
      <c r="A98" s="242" t="s">
        <v>622</v>
      </c>
    </row>
    <row r="99" spans="1:1" hidden="1" outlineLevel="1" x14ac:dyDescent="0.35">
      <c r="A99" s="242" t="s">
        <v>623</v>
      </c>
    </row>
    <row r="100" spans="1:1" hidden="1" outlineLevel="1" x14ac:dyDescent="0.35">
      <c r="A100" s="242" t="s">
        <v>601</v>
      </c>
    </row>
    <row r="101" spans="1:1" hidden="1" outlineLevel="1" x14ac:dyDescent="0.35">
      <c r="A101" s="242" t="s">
        <v>624</v>
      </c>
    </row>
    <row r="102" spans="1:1" hidden="1" outlineLevel="1" x14ac:dyDescent="0.35">
      <c r="A102" s="242" t="s">
        <v>608</v>
      </c>
    </row>
    <row r="103" spans="1:1" hidden="1" outlineLevel="1" x14ac:dyDescent="0.35">
      <c r="A103" s="242" t="s">
        <v>625</v>
      </c>
    </row>
    <row r="104" spans="1:1" hidden="1" outlineLevel="1" x14ac:dyDescent="0.35">
      <c r="A104" s="242" t="s">
        <v>597</v>
      </c>
    </row>
    <row r="105" spans="1:1" hidden="1" outlineLevel="1" x14ac:dyDescent="0.35">
      <c r="A105" s="242" t="s">
        <v>594</v>
      </c>
    </row>
    <row r="106" spans="1:1" hidden="1" outlineLevel="1" x14ac:dyDescent="0.35">
      <c r="A106" s="242" t="s">
        <v>626</v>
      </c>
    </row>
    <row r="107" spans="1:1" hidden="1" outlineLevel="1" x14ac:dyDescent="0.35">
      <c r="A107" s="242" t="s">
        <v>627</v>
      </c>
    </row>
    <row r="108" spans="1:1" hidden="1" outlineLevel="1" x14ac:dyDescent="0.35">
      <c r="A108" s="242" t="s">
        <v>628</v>
      </c>
    </row>
    <row r="109" spans="1:1" hidden="1" outlineLevel="1" x14ac:dyDescent="0.35">
      <c r="A109" s="242" t="s">
        <v>629</v>
      </c>
    </row>
    <row r="110" spans="1:1" hidden="1" outlineLevel="1" x14ac:dyDescent="0.35">
      <c r="A110" s="242" t="s">
        <v>630</v>
      </c>
    </row>
    <row r="111" spans="1:1" hidden="1" outlineLevel="1" x14ac:dyDescent="0.35">
      <c r="A111" s="242" t="s">
        <v>631</v>
      </c>
    </row>
    <row r="112" spans="1:1" hidden="1" outlineLevel="1" x14ac:dyDescent="0.35">
      <c r="A112" s="242" t="s">
        <v>632</v>
      </c>
    </row>
    <row r="113" spans="1:1" hidden="1" outlineLevel="1" x14ac:dyDescent="0.35">
      <c r="A113" s="242" t="s">
        <v>633</v>
      </c>
    </row>
    <row r="114" spans="1:1" hidden="1" outlineLevel="1" x14ac:dyDescent="0.35">
      <c r="A114" s="242" t="s">
        <v>634</v>
      </c>
    </row>
    <row r="115" spans="1:1" hidden="1" outlineLevel="1" x14ac:dyDescent="0.35">
      <c r="A115" s="242" t="s">
        <v>635</v>
      </c>
    </row>
    <row r="116" spans="1:1" hidden="1" outlineLevel="1" x14ac:dyDescent="0.35">
      <c r="A116" s="242" t="s">
        <v>182</v>
      </c>
    </row>
    <row r="118" spans="1:1" collapsed="1" x14ac:dyDescent="0.35">
      <c r="A118" s="244" t="s">
        <v>638</v>
      </c>
    </row>
    <row r="119" spans="1:1" hidden="1" outlineLevel="1" x14ac:dyDescent="0.35">
      <c r="A119" s="242" t="s">
        <v>590</v>
      </c>
    </row>
    <row r="120" spans="1:1" hidden="1" outlineLevel="1" x14ac:dyDescent="0.35">
      <c r="A120" s="242" t="s">
        <v>591</v>
      </c>
    </row>
    <row r="121" spans="1:1" hidden="1" outlineLevel="1" x14ac:dyDescent="0.35">
      <c r="A121" s="242" t="s">
        <v>592</v>
      </c>
    </row>
    <row r="122" spans="1:1" hidden="1" outlineLevel="1" x14ac:dyDescent="0.35">
      <c r="A122" s="242" t="s">
        <v>593</v>
      </c>
    </row>
    <row r="123" spans="1:1" hidden="1" outlineLevel="1" x14ac:dyDescent="0.35">
      <c r="A123" s="242" t="s">
        <v>594</v>
      </c>
    </row>
    <row r="124" spans="1:1" hidden="1" outlineLevel="1" x14ac:dyDescent="0.35">
      <c r="A124" s="242" t="s">
        <v>595</v>
      </c>
    </row>
    <row r="125" spans="1:1" hidden="1" outlineLevel="1" x14ac:dyDescent="0.35">
      <c r="A125" s="242" t="s">
        <v>639</v>
      </c>
    </row>
    <row r="126" spans="1:1" hidden="1" outlineLevel="1" x14ac:dyDescent="0.35">
      <c r="A126" s="242" t="s">
        <v>640</v>
      </c>
    </row>
    <row r="127" spans="1:1" hidden="1" outlineLevel="1" x14ac:dyDescent="0.35">
      <c r="A127" s="242" t="s">
        <v>641</v>
      </c>
    </row>
    <row r="128" spans="1:1" hidden="1" outlineLevel="1" x14ac:dyDescent="0.35">
      <c r="A128" s="242" t="s">
        <v>597</v>
      </c>
    </row>
    <row r="129" spans="1:1" hidden="1" outlineLevel="1" x14ac:dyDescent="0.35">
      <c r="A129" s="242" t="s">
        <v>594</v>
      </c>
    </row>
    <row r="130" spans="1:1" hidden="1" outlineLevel="1" x14ac:dyDescent="0.35">
      <c r="A130" s="242" t="s">
        <v>598</v>
      </c>
    </row>
    <row r="131" spans="1:1" hidden="1" outlineLevel="1" x14ac:dyDescent="0.35">
      <c r="A131" s="242" t="s">
        <v>599</v>
      </c>
    </row>
    <row r="132" spans="1:1" hidden="1" outlineLevel="1" x14ac:dyDescent="0.35">
      <c r="A132" s="242" t="s">
        <v>600</v>
      </c>
    </row>
    <row r="133" spans="1:1" hidden="1" outlineLevel="1" x14ac:dyDescent="0.35">
      <c r="A133" s="242" t="s">
        <v>601</v>
      </c>
    </row>
    <row r="134" spans="1:1" hidden="1" outlineLevel="1" x14ac:dyDescent="0.35">
      <c r="A134" s="242" t="s">
        <v>602</v>
      </c>
    </row>
    <row r="135" spans="1:1" hidden="1" outlineLevel="1" x14ac:dyDescent="0.35">
      <c r="A135" s="242" t="s">
        <v>603</v>
      </c>
    </row>
    <row r="136" spans="1:1" hidden="1" outlineLevel="1" x14ac:dyDescent="0.35">
      <c r="A136" s="242" t="s">
        <v>604</v>
      </c>
    </row>
    <row r="137" spans="1:1" hidden="1" outlineLevel="1" x14ac:dyDescent="0.35">
      <c r="A137" s="242" t="s">
        <v>605</v>
      </c>
    </row>
    <row r="138" spans="1:1" hidden="1" outlineLevel="1" x14ac:dyDescent="0.35">
      <c r="A138" s="242" t="s">
        <v>606</v>
      </c>
    </row>
    <row r="139" spans="1:1" hidden="1" outlineLevel="1" x14ac:dyDescent="0.35">
      <c r="A139" s="242" t="s">
        <v>607</v>
      </c>
    </row>
    <row r="140" spans="1:1" hidden="1" outlineLevel="1" x14ac:dyDescent="0.35">
      <c r="A140" s="242" t="s">
        <v>608</v>
      </c>
    </row>
    <row r="141" spans="1:1" hidden="1" outlineLevel="1" x14ac:dyDescent="0.35">
      <c r="A141" s="242" t="s">
        <v>625</v>
      </c>
    </row>
    <row r="142" spans="1:1" hidden="1" outlineLevel="1" x14ac:dyDescent="0.35">
      <c r="A142" s="242" t="s">
        <v>642</v>
      </c>
    </row>
    <row r="143" spans="1:1" hidden="1" outlineLevel="1" x14ac:dyDescent="0.35">
      <c r="A143" s="242" t="s">
        <v>635</v>
      </c>
    </row>
    <row r="144" spans="1:1" hidden="1" outlineLevel="1" x14ac:dyDescent="0.35">
      <c r="A144" s="242" t="s">
        <v>182</v>
      </c>
    </row>
    <row r="147" spans="1:1" collapsed="1" x14ac:dyDescent="0.35">
      <c r="A147" s="244" t="s">
        <v>650</v>
      </c>
    </row>
    <row r="148" spans="1:1" hidden="1" outlineLevel="1" x14ac:dyDescent="0.35">
      <c r="A148" t="s">
        <v>643</v>
      </c>
    </row>
    <row r="149" spans="1:1" hidden="1" outlineLevel="1" x14ac:dyDescent="0.35">
      <c r="A149" t="s">
        <v>644</v>
      </c>
    </row>
    <row r="150" spans="1:1" hidden="1" outlineLevel="1" x14ac:dyDescent="0.35">
      <c r="A150" t="s">
        <v>645</v>
      </c>
    </row>
    <row r="151" spans="1:1" hidden="1" outlineLevel="1" x14ac:dyDescent="0.35">
      <c r="A151" t="s">
        <v>636</v>
      </c>
    </row>
    <row r="152" spans="1:1" hidden="1" outlineLevel="1" x14ac:dyDescent="0.35">
      <c r="A152" s="242" t="s">
        <v>590</v>
      </c>
    </row>
    <row r="153" spans="1:1" hidden="1" outlineLevel="1" x14ac:dyDescent="0.35">
      <c r="A153" s="242" t="s">
        <v>591</v>
      </c>
    </row>
    <row r="154" spans="1:1" hidden="1" outlineLevel="1" x14ac:dyDescent="0.35">
      <c r="A154" s="242" t="s">
        <v>592</v>
      </c>
    </row>
    <row r="155" spans="1:1" hidden="1" outlineLevel="1" x14ac:dyDescent="0.35">
      <c r="A155" s="242" t="s">
        <v>593</v>
      </c>
    </row>
    <row r="156" spans="1:1" hidden="1" outlineLevel="1" x14ac:dyDescent="0.35">
      <c r="A156" s="242" t="s">
        <v>594</v>
      </c>
    </row>
    <row r="157" spans="1:1" hidden="1" outlineLevel="1" x14ac:dyDescent="0.35">
      <c r="A157" s="242" t="s">
        <v>646</v>
      </c>
    </row>
    <row r="158" spans="1:1" hidden="1" outlineLevel="1" x14ac:dyDescent="0.35">
      <c r="A158" s="242" t="s">
        <v>647</v>
      </c>
    </row>
    <row r="159" spans="1:1" hidden="1" outlineLevel="1" x14ac:dyDescent="0.35">
      <c r="A159" s="242" t="s">
        <v>648</v>
      </c>
    </row>
    <row r="160" spans="1:1" hidden="1" outlineLevel="1" x14ac:dyDescent="0.35">
      <c r="A160" s="242" t="s">
        <v>649</v>
      </c>
    </row>
    <row r="161" spans="1:1" hidden="1" outlineLevel="1" x14ac:dyDescent="0.35">
      <c r="A161" s="242" t="s">
        <v>634</v>
      </c>
    </row>
    <row r="162" spans="1:1" hidden="1" outlineLevel="1" x14ac:dyDescent="0.35">
      <c r="A162" s="242" t="s">
        <v>635</v>
      </c>
    </row>
    <row r="163" spans="1:1" hidden="1" outlineLevel="1" x14ac:dyDescent="0.35">
      <c r="A163" s="242" t="s">
        <v>182</v>
      </c>
    </row>
    <row r="164" spans="1:1" x14ac:dyDescent="0.35">
      <c r="A164" s="242"/>
    </row>
  </sheetData>
  <pageMargins left="0.7" right="0.7" top="0.75" bottom="0.75" header="0.3" footer="0.3"/>
  <pageSetup paperSize="9"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A19"/>
  <sheetViews>
    <sheetView workbookViewId="0">
      <selection activeCell="G20" sqref="G20"/>
    </sheetView>
  </sheetViews>
  <sheetFormatPr defaultRowHeight="14.5" x14ac:dyDescent="0.35"/>
  <sheetData>
    <row r="1" spans="1:1" x14ac:dyDescent="0.35">
      <c r="A1" t="s">
        <v>521</v>
      </c>
    </row>
    <row r="2" spans="1:1" x14ac:dyDescent="0.35">
      <c r="A2" t="s">
        <v>522</v>
      </c>
    </row>
    <row r="3" spans="1:1" x14ac:dyDescent="0.35">
      <c r="A3" t="s">
        <v>523</v>
      </c>
    </row>
    <row r="4" spans="1:1" x14ac:dyDescent="0.35">
      <c r="A4" t="s">
        <v>533</v>
      </c>
    </row>
    <row r="5" spans="1:1" x14ac:dyDescent="0.35">
      <c r="A5" t="s">
        <v>524</v>
      </c>
    </row>
    <row r="6" spans="1:1" x14ac:dyDescent="0.35">
      <c r="A6" t="s">
        <v>525</v>
      </c>
    </row>
    <row r="7" spans="1:1" x14ac:dyDescent="0.35">
      <c r="A7" t="s">
        <v>652</v>
      </c>
    </row>
    <row r="8" spans="1:1" x14ac:dyDescent="0.35">
      <c r="A8" t="s">
        <v>709</v>
      </c>
    </row>
    <row r="9" spans="1:1" x14ac:dyDescent="0.35">
      <c r="A9" t="s">
        <v>710</v>
      </c>
    </row>
    <row r="10" spans="1:1" x14ac:dyDescent="0.35">
      <c r="A10" t="s">
        <v>711</v>
      </c>
    </row>
    <row r="11" spans="1:1" x14ac:dyDescent="0.35">
      <c r="A11" t="s">
        <v>712</v>
      </c>
    </row>
    <row r="12" spans="1:1" x14ac:dyDescent="0.35">
      <c r="A12" t="s">
        <v>526</v>
      </c>
    </row>
    <row r="13" spans="1:1" x14ac:dyDescent="0.35">
      <c r="A13" t="s">
        <v>527</v>
      </c>
    </row>
    <row r="14" spans="1:1" x14ac:dyDescent="0.35">
      <c r="A14" t="s">
        <v>528</v>
      </c>
    </row>
    <row r="15" spans="1:1" x14ac:dyDescent="0.35">
      <c r="A15" t="s">
        <v>526</v>
      </c>
    </row>
    <row r="16" spans="1:1" x14ac:dyDescent="0.35">
      <c r="A16" t="s">
        <v>529</v>
      </c>
    </row>
    <row r="17" spans="1:1" x14ac:dyDescent="0.35">
      <c r="A17" t="s">
        <v>530</v>
      </c>
    </row>
    <row r="18" spans="1:1" x14ac:dyDescent="0.35">
      <c r="A18" t="s">
        <v>531</v>
      </c>
    </row>
    <row r="19" spans="1:1" x14ac:dyDescent="0.35">
      <c r="A19" t="s">
        <v>532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17</vt:i4>
      </vt:variant>
    </vt:vector>
  </HeadingPairs>
  <TitlesOfParts>
    <vt:vector size="35" baseType="lpstr">
      <vt:lpstr>Reference</vt:lpstr>
      <vt:lpstr>Kehua</vt:lpstr>
      <vt:lpstr>Poweroad</vt:lpstr>
      <vt:lpstr>Parameters</vt:lpstr>
      <vt:lpstr>Entity Model</vt:lpstr>
      <vt:lpstr>CVL</vt:lpstr>
      <vt:lpstr>PV Calc</vt:lpstr>
      <vt:lpstr>Data Graph</vt:lpstr>
      <vt:lpstr>Entity Data</vt:lpstr>
      <vt:lpstr>Tracking Data</vt:lpstr>
      <vt:lpstr>Resource Representations</vt:lpstr>
      <vt:lpstr>timestamp</vt:lpstr>
      <vt:lpstr>requests</vt:lpstr>
      <vt:lpstr>draft specs</vt:lpstr>
      <vt:lpstr>graphs</vt:lpstr>
      <vt:lpstr>swagger</vt:lpstr>
      <vt:lpstr>collection+json</vt:lpstr>
      <vt:lpstr>paths</vt:lpstr>
      <vt:lpstr>Asset_InLocation</vt:lpstr>
      <vt:lpstr>AssetID</vt:lpstr>
      <vt:lpstr>AssetName</vt:lpstr>
      <vt:lpstr>datapoint_category</vt:lpstr>
      <vt:lpstr>datapoint_function</vt:lpstr>
      <vt:lpstr>datapoint_subcategory</vt:lpstr>
      <vt:lpstr>DatapointID</vt:lpstr>
      <vt:lpstr>energy_stage</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2019-02-12T03:43:56Z</dcterms:modified>
</cp:coreProperties>
</file>