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727" codeName="{9351B8E1-9728-8E5E-8161-817DCB669FF3}"/>
  <workbookPr codeName="ThisWorkbook"/>
  <mc:AlternateContent xmlns:mc="http://schemas.openxmlformats.org/markup-compatibility/2006">
    <mc:Choice Requires="x15">
      <x15ac:absPath xmlns:x15ac="http://schemas.microsoft.com/office/spreadsheetml/2010/11/ac" url="C:\_frg\_proj\190210-hse-api-endpoint\docs\"/>
    </mc:Choice>
  </mc:AlternateContent>
  <xr:revisionPtr revIDLastSave="0" documentId="13_ncr:1_{386BEB26-21A9-4DB8-B966-B85E1506EF4D}" xr6:coauthVersionLast="43" xr6:coauthVersionMax="43" xr10:uidLastSave="{00000000-0000-0000-0000-000000000000}"/>
  <bookViews>
    <workbookView xWindow="-16065" yWindow="1485" windowWidth="15870" windowHeight="29685" tabRatio="747" firstSheet="17" activeTab="23" xr2:uid="{03B1AEF3-CABE-49A2-8C82-B88E1E35F4FD}"/>
  </bookViews>
  <sheets>
    <sheet name="INDEX" sheetId="28" r:id="rId1"/>
    <sheet name="Reference" sheetId="9" r:id="rId2"/>
    <sheet name="Kehua" sheetId="1" r:id="rId3"/>
    <sheet name="Poweroad" sheetId="11" r:id="rId4"/>
    <sheet name="Parameters" sheetId="2" r:id="rId5"/>
    <sheet name="Entity Model" sheetId="15" r:id="rId6"/>
    <sheet name="CVL" sheetId="3" r:id="rId7"/>
    <sheet name="PV Calc" sheetId="18" r:id="rId8"/>
    <sheet name="Data Graph" sheetId="17" r:id="rId9"/>
    <sheet name="Entity Data" sheetId="8" r:id="rId10"/>
    <sheet name="GRAPH" sheetId="10" r:id="rId11"/>
    <sheet name="Period DATA" sheetId="24" r:id="rId12"/>
    <sheet name="Period" sheetId="16" r:id="rId13"/>
    <sheet name="Products" sheetId="26" r:id="rId14"/>
    <sheet name="Joules" sheetId="25" r:id="rId15"/>
    <sheet name="paths" sheetId="21" r:id="rId16"/>
    <sheet name="timestamp" sheetId="13" r:id="rId17"/>
    <sheet name="requests" sheetId="14" r:id="rId18"/>
    <sheet name="draft specs" sheetId="22" r:id="rId19"/>
    <sheet name="swagger" sheetId="19" r:id="rId20"/>
    <sheet name="graphs" sheetId="12" r:id="rId21"/>
    <sheet name="collection+json" sheetId="20" r:id="rId22"/>
    <sheet name="sizing" sheetId="27" r:id="rId23"/>
    <sheet name="datasets" sheetId="29" r:id="rId24"/>
  </sheets>
  <definedNames>
    <definedName name="_xlnm._FilterDatabase" localSheetId="13" hidden="1">Products!$B$24:$B$32</definedName>
    <definedName name="Asset_InLocation">'Entity Data'!$G$25:$G$33</definedName>
    <definedName name="AssetID">'Entity Data'!$B$25:$B$33</definedName>
    <definedName name="AssetName">'Entity Data'!$C$25:$C$33</definedName>
    <definedName name="datapoint_category">CVL!$A$42:$A$52</definedName>
    <definedName name="datapoint_function">CVL!$A$62:$A$66</definedName>
    <definedName name="datapoint_subcategory">CVL!$A$54:$A$60</definedName>
    <definedName name="DatapointID">'Entity Data'!$B$12:$B$21</definedName>
    <definedName name="energy_stage">CVL!$A$36:$A$39</definedName>
    <definedName name="_xlnm.Extract" localSheetId="13">Products!$D$39</definedName>
    <definedName name="Index">INDEX!$A$1</definedName>
    <definedName name="location_category">CVL!$A$69:$A$73</definedName>
    <definedName name="location_subcategory">CVL!$A$75:$A$85</definedName>
    <definedName name="LocationID">'Entity Data'!$B$37:$B$45</definedName>
    <definedName name="LocationName">'Entity Data'!$C$37:$C$45</definedName>
    <definedName name="OPTIONALITY">CVL!$A$19:$A$20</definedName>
    <definedName name="PARAMETER">Parameters!$A$3:$A$9</definedName>
    <definedName name="PARAMETER_TYPE">CVL!$A$3:$A$17</definedName>
    <definedName name="period">CVL!$A$26:$A$33</definedName>
    <definedName name="Sheets">SUBSTITUTE(GET.WORKBOOK(1),"["&amp;GET.WORKBOOK(16)&amp;"]","")</definedName>
    <definedName name="Start10">'Entity Data'!$H$1</definedName>
    <definedName name="Start11">GRAPH!$H$1</definedName>
    <definedName name="Start12">'Period DATA'!$H$1</definedName>
    <definedName name="Start13">Period!$H$1</definedName>
    <definedName name="Start14">Products!$H$1</definedName>
    <definedName name="Start15">Joules!$H$1</definedName>
    <definedName name="Start16">paths!$H$1</definedName>
    <definedName name="Start17">timestamp!$H$1</definedName>
    <definedName name="Start18">requests!$H$1</definedName>
    <definedName name="Start19">'draft specs'!$H$1</definedName>
    <definedName name="Start2">Reference!$H$1</definedName>
    <definedName name="Start20">swagger!$H$1</definedName>
    <definedName name="Start21">graphs!$H$1</definedName>
    <definedName name="Start22">'collection+json'!$H$1</definedName>
    <definedName name="Start23">sizing!$H$1</definedName>
    <definedName name="Start24">datasets!$I$149</definedName>
    <definedName name="Start3">Kehua!$H$1</definedName>
    <definedName name="Start4">Poweroad!$H$1</definedName>
    <definedName name="Start5">Parameters!$H$1</definedName>
    <definedName name="Start6">'Entity Model'!$H$1</definedName>
    <definedName name="Start7">CVL!$H$1</definedName>
    <definedName name="Start8">'PV Calc'!$H$1</definedName>
    <definedName name="Start9">'Data Graph'!$H$1</definedName>
    <definedName name="STORE_LOCATION" localSheetId="11">CVL!#REF!</definedName>
    <definedName name="STORE_LOCATION">CVL!#REF!</definedName>
    <definedName name="UserID">'Entity Data'!$B$3:$B$8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204" i="29" l="1"/>
  <c r="C203" i="29"/>
  <c r="C202" i="29"/>
  <c r="C201" i="29"/>
  <c r="C200" i="29"/>
  <c r="C199" i="29"/>
  <c r="C198" i="29"/>
  <c r="C197" i="29"/>
  <c r="C196" i="29"/>
  <c r="C195" i="29"/>
  <c r="C194" i="29"/>
  <c r="C193" i="29"/>
  <c r="C192" i="29"/>
  <c r="C191" i="29"/>
  <c r="C190" i="29"/>
  <c r="C186" i="29"/>
  <c r="C185" i="29"/>
  <c r="C184" i="29"/>
  <c r="C183" i="29"/>
  <c r="C182" i="29"/>
  <c r="C181" i="29"/>
  <c r="C180" i="29"/>
  <c r="C179" i="29"/>
  <c r="C178" i="29"/>
  <c r="C177" i="29"/>
  <c r="C176" i="29"/>
  <c r="C175" i="29"/>
  <c r="C174" i="29"/>
  <c r="C173" i="29"/>
  <c r="C172" i="29"/>
  <c r="C171" i="29"/>
  <c r="C170" i="29"/>
  <c r="C169" i="29"/>
  <c r="C168" i="29"/>
  <c r="C167" i="29"/>
  <c r="C166" i="29"/>
  <c r="C165" i="29"/>
  <c r="C164" i="29"/>
  <c r="C163" i="29"/>
  <c r="C162" i="29"/>
  <c r="C161" i="29"/>
  <c r="C160" i="29"/>
  <c r="C159" i="29"/>
  <c r="J17" i="27" l="1"/>
  <c r="J16" i="27"/>
  <c r="J15" i="27"/>
  <c r="J14" i="27"/>
  <c r="J13" i="27"/>
  <c r="G17" i="27"/>
  <c r="H17" i="27" s="1"/>
  <c r="I17" i="27" s="1"/>
  <c r="G16" i="27"/>
  <c r="H16" i="27" s="1"/>
  <c r="I16" i="27" s="1"/>
  <c r="G15" i="27"/>
  <c r="G14" i="27"/>
  <c r="G13" i="27"/>
  <c r="H13" i="27"/>
  <c r="I13" i="27" s="1"/>
  <c r="H15" i="27"/>
  <c r="I15" i="27" s="1"/>
  <c r="H14" i="27"/>
  <c r="I14" i="27" s="1"/>
  <c r="H12" i="27"/>
  <c r="G12" i="27"/>
  <c r="I12" i="27" s="1"/>
  <c r="J12" i="27" s="1"/>
  <c r="F17" i="27"/>
  <c r="F16" i="27"/>
  <c r="F15" i="27"/>
  <c r="F14" i="27"/>
  <c r="F13" i="27"/>
  <c r="F12" i="27"/>
  <c r="J5" i="27"/>
  <c r="E17" i="27"/>
  <c r="E16" i="27"/>
  <c r="E15" i="27"/>
  <c r="E14" i="27"/>
  <c r="E13" i="27"/>
  <c r="E12" i="27"/>
  <c r="BA36" i="16" l="1"/>
  <c r="BA35" i="16"/>
  <c r="BA34" i="16"/>
  <c r="BA33" i="16"/>
  <c r="BA32" i="16"/>
  <c r="BA31" i="16"/>
  <c r="BA30" i="16"/>
  <c r="BA29" i="16"/>
  <c r="BA28" i="16"/>
  <c r="BA27" i="16"/>
  <c r="BA26" i="16"/>
  <c r="BA25" i="16"/>
  <c r="BA24" i="16"/>
  <c r="BA23" i="16"/>
  <c r="BA22" i="16"/>
  <c r="BA21" i="16"/>
  <c r="BA20" i="16"/>
  <c r="BA19" i="16"/>
  <c r="BA18" i="16"/>
  <c r="AZ60" i="16"/>
  <c r="AZ59" i="16"/>
  <c r="AZ58" i="16"/>
  <c r="AZ57" i="16"/>
  <c r="AZ56" i="16"/>
  <c r="AZ55" i="16"/>
  <c r="AZ54" i="16"/>
  <c r="AZ53" i="16"/>
  <c r="AZ52" i="16"/>
  <c r="AZ51" i="16"/>
  <c r="AZ50" i="16"/>
  <c r="AZ49" i="16"/>
  <c r="AZ48" i="16"/>
  <c r="AZ47" i="16"/>
  <c r="AZ46" i="16"/>
  <c r="AZ45" i="16"/>
  <c r="AZ44" i="16"/>
  <c r="AZ43" i="16"/>
  <c r="AZ42" i="16"/>
  <c r="AV28" i="16"/>
  <c r="AV27" i="16"/>
  <c r="AV26" i="16"/>
  <c r="AV25" i="16"/>
  <c r="AV24" i="16"/>
  <c r="AV23" i="16"/>
  <c r="AV22" i="16"/>
  <c r="AV21" i="16"/>
  <c r="AV20" i="16"/>
  <c r="AS43" i="16"/>
  <c r="BC27" i="16"/>
  <c r="N135" i="10" l="1"/>
  <c r="M134" i="10"/>
  <c r="M135" i="10"/>
  <c r="W159" i="10"/>
  <c r="L91" i="10" l="1"/>
  <c r="H92" i="10"/>
  <c r="L92" i="10"/>
  <c r="N121" i="10" l="1"/>
  <c r="K130" i="10"/>
  <c r="K129" i="10"/>
  <c r="K128" i="10"/>
  <c r="K127" i="10"/>
  <c r="J130" i="10"/>
  <c r="J129" i="10"/>
  <c r="J128" i="10"/>
  <c r="J127" i="10"/>
  <c r="I130" i="10"/>
  <c r="I129" i="10"/>
  <c r="I128" i="10"/>
  <c r="I127" i="10"/>
  <c r="G130" i="10"/>
  <c r="F130" i="10"/>
  <c r="G129" i="10"/>
  <c r="F129" i="10"/>
  <c r="G128" i="10"/>
  <c r="F128" i="10"/>
  <c r="G127" i="10"/>
  <c r="F127" i="10"/>
  <c r="E130" i="10"/>
  <c r="E129" i="10"/>
  <c r="E128" i="10"/>
  <c r="E127" i="10"/>
  <c r="H125" i="10" l="1"/>
  <c r="H124" i="10"/>
  <c r="H123" i="10"/>
  <c r="H122" i="10"/>
  <c r="H121" i="10"/>
  <c r="H120" i="10"/>
  <c r="H119" i="10"/>
  <c r="H118" i="10"/>
  <c r="H117" i="10"/>
  <c r="H116" i="10"/>
  <c r="H115" i="10"/>
  <c r="H114" i="10"/>
  <c r="H113" i="10"/>
  <c r="H112" i="10"/>
  <c r="H111" i="10"/>
  <c r="H110" i="10"/>
  <c r="H109" i="10"/>
  <c r="H108" i="10"/>
  <c r="H107" i="10"/>
  <c r="H106" i="10"/>
  <c r="H105" i="10"/>
  <c r="H104" i="10"/>
  <c r="H103" i="10"/>
  <c r="H102" i="10"/>
  <c r="H101" i="10"/>
  <c r="H100" i="10"/>
  <c r="H99" i="10"/>
  <c r="H98" i="10"/>
  <c r="H97" i="10"/>
  <c r="H96" i="10"/>
  <c r="H95" i="10"/>
  <c r="H94" i="10"/>
  <c r="H93" i="10"/>
  <c r="H91" i="10"/>
  <c r="H130" i="10" l="1"/>
  <c r="H129" i="10"/>
  <c r="H128" i="10"/>
  <c r="H127" i="10"/>
  <c r="N92" i="10"/>
  <c r="O92" i="10"/>
  <c r="N93" i="10"/>
  <c r="O93" i="10"/>
  <c r="N94" i="10"/>
  <c r="O94" i="10"/>
  <c r="N95" i="10"/>
  <c r="O95" i="10"/>
  <c r="N96" i="10"/>
  <c r="O96" i="10"/>
  <c r="N97" i="10"/>
  <c r="O97" i="10"/>
  <c r="N98" i="10"/>
  <c r="O98" i="10"/>
  <c r="N99" i="10"/>
  <c r="O99" i="10"/>
  <c r="N100" i="10"/>
  <c r="O100" i="10"/>
  <c r="N101" i="10"/>
  <c r="O101" i="10"/>
  <c r="N102" i="10"/>
  <c r="O102" i="10"/>
  <c r="N103" i="10"/>
  <c r="O103" i="10"/>
  <c r="N104" i="10"/>
  <c r="O104" i="10"/>
  <c r="N105" i="10"/>
  <c r="O105" i="10"/>
  <c r="N106" i="10"/>
  <c r="O106" i="10"/>
  <c r="N107" i="10"/>
  <c r="O107" i="10"/>
  <c r="N108" i="10"/>
  <c r="O108" i="10"/>
  <c r="N109" i="10"/>
  <c r="O109" i="10"/>
  <c r="N110" i="10"/>
  <c r="O110" i="10"/>
  <c r="N111" i="10"/>
  <c r="O111" i="10"/>
  <c r="N112" i="10"/>
  <c r="O112" i="10"/>
  <c r="N113" i="10"/>
  <c r="O113" i="10"/>
  <c r="N114" i="10"/>
  <c r="O114" i="10"/>
  <c r="N115" i="10"/>
  <c r="O115" i="10"/>
  <c r="N116" i="10"/>
  <c r="O116" i="10"/>
  <c r="N117" i="10"/>
  <c r="O117" i="10"/>
  <c r="N118" i="10"/>
  <c r="O118" i="10"/>
  <c r="N119" i="10"/>
  <c r="O119" i="10"/>
  <c r="N120" i="10"/>
  <c r="O120" i="10"/>
  <c r="O121" i="10"/>
  <c r="N122" i="10"/>
  <c r="O122" i="10"/>
  <c r="N123" i="10"/>
  <c r="O123" i="10"/>
  <c r="N124" i="10"/>
  <c r="O124" i="10"/>
  <c r="N125" i="10"/>
  <c r="O125" i="10"/>
  <c r="O91" i="10"/>
  <c r="N91" i="10"/>
  <c r="M125" i="10"/>
  <c r="M124" i="10"/>
  <c r="M123" i="10"/>
  <c r="M122" i="10"/>
  <c r="M121" i="10"/>
  <c r="M120" i="10"/>
  <c r="M119" i="10"/>
  <c r="M118" i="10"/>
  <c r="M117" i="10"/>
  <c r="M116" i="10"/>
  <c r="M115" i="10"/>
  <c r="M114" i="10"/>
  <c r="M113" i="10"/>
  <c r="M112" i="10"/>
  <c r="M111" i="10"/>
  <c r="M110" i="10"/>
  <c r="M109" i="10"/>
  <c r="M108" i="10"/>
  <c r="M107" i="10"/>
  <c r="M106" i="10"/>
  <c r="M105" i="10"/>
  <c r="M104" i="10"/>
  <c r="M103" i="10"/>
  <c r="M102" i="10"/>
  <c r="M101" i="10"/>
  <c r="M100" i="10"/>
  <c r="M99" i="10"/>
  <c r="M98" i="10"/>
  <c r="M97" i="10"/>
  <c r="M96" i="10"/>
  <c r="M95" i="10"/>
  <c r="M94" i="10"/>
  <c r="M93" i="10"/>
  <c r="M128" i="10" s="1"/>
  <c r="M92" i="10"/>
  <c r="M91" i="10"/>
  <c r="L125" i="10"/>
  <c r="L124" i="10"/>
  <c r="L123" i="10"/>
  <c r="L122" i="10"/>
  <c r="L121" i="10"/>
  <c r="L120" i="10"/>
  <c r="L119" i="10"/>
  <c r="L118" i="10"/>
  <c r="L117" i="10"/>
  <c r="L116" i="10"/>
  <c r="L115" i="10"/>
  <c r="L114" i="10"/>
  <c r="L113" i="10"/>
  <c r="L112" i="10"/>
  <c r="L111" i="10"/>
  <c r="L110" i="10"/>
  <c r="L109" i="10"/>
  <c r="L108" i="10"/>
  <c r="L107" i="10"/>
  <c r="L106" i="10"/>
  <c r="L105" i="10"/>
  <c r="L104" i="10"/>
  <c r="L103" i="10"/>
  <c r="L102" i="10"/>
  <c r="L101" i="10"/>
  <c r="L100" i="10"/>
  <c r="L99" i="10"/>
  <c r="L98" i="10"/>
  <c r="L97" i="10"/>
  <c r="L96" i="10"/>
  <c r="L95" i="10"/>
  <c r="L94" i="10"/>
  <c r="L93" i="10"/>
  <c r="M129" i="10" l="1"/>
  <c r="M130" i="10"/>
  <c r="L128" i="10"/>
  <c r="L129" i="10"/>
  <c r="L130" i="10"/>
  <c r="M127" i="10"/>
  <c r="L127" i="10"/>
  <c r="D63" i="10"/>
  <c r="D9" i="25" l="1"/>
  <c r="D10" i="25"/>
  <c r="D11" i="25"/>
  <c r="D12" i="25"/>
  <c r="D13" i="25"/>
  <c r="D19" i="25"/>
  <c r="D18" i="25"/>
  <c r="D17" i="25"/>
  <c r="D16" i="25"/>
  <c r="D15" i="25"/>
  <c r="C5" i="25"/>
  <c r="B5" i="25"/>
  <c r="AS28" i="16" l="1"/>
  <c r="AS27" i="16"/>
  <c r="AS26" i="16"/>
  <c r="AS25" i="16"/>
  <c r="AS24" i="16"/>
  <c r="AS23" i="16"/>
  <c r="AS22" i="16"/>
  <c r="AS21" i="16"/>
  <c r="AS20" i="16"/>
  <c r="AS19" i="16"/>
  <c r="Q58" i="24" l="1"/>
  <c r="P58" i="24"/>
  <c r="O58" i="24"/>
  <c r="N58" i="24"/>
  <c r="M58" i="24"/>
  <c r="L58" i="24"/>
  <c r="K58" i="24"/>
  <c r="N22" i="16"/>
  <c r="N23" i="16"/>
  <c r="N24" i="16"/>
  <c r="N25" i="16"/>
  <c r="N26" i="16"/>
  <c r="N27" i="16"/>
  <c r="N28" i="16"/>
  <c r="O29" i="16"/>
  <c r="P29" i="16"/>
  <c r="Q29" i="16"/>
  <c r="C17" i="19" l="1"/>
  <c r="C16" i="19"/>
  <c r="C14" i="19"/>
  <c r="C15" i="19" s="1"/>
  <c r="C6" i="19"/>
  <c r="C11" i="19" s="1"/>
  <c r="C13" i="19" l="1"/>
  <c r="C12" i="19"/>
  <c r="D7" i="18"/>
  <c r="D10" i="18" s="1"/>
  <c r="E7" i="18"/>
  <c r="B12" i="18" s="1"/>
  <c r="H67" i="15"/>
  <c r="G67" i="15"/>
  <c r="H64" i="15"/>
  <c r="H65" i="15"/>
  <c r="G64" i="15"/>
  <c r="H63" i="15"/>
  <c r="G63" i="15"/>
  <c r="H62" i="15"/>
  <c r="G62" i="15"/>
  <c r="B13" i="18" l="1"/>
  <c r="C13" i="18"/>
  <c r="C12" i="18"/>
  <c r="E10" i="18"/>
  <c r="E9" i="18"/>
  <c r="D9" i="18"/>
  <c r="AM28" i="16"/>
  <c r="AM27" i="16"/>
  <c r="AM26" i="16"/>
  <c r="AM25" i="16"/>
  <c r="AM24" i="16"/>
  <c r="AM23" i="16"/>
  <c r="AM22" i="16"/>
  <c r="AG29" i="16"/>
  <c r="AF29" i="16"/>
  <c r="AE29" i="16"/>
  <c r="AD29" i="16"/>
  <c r="AC29" i="16"/>
  <c r="AB29" i="16"/>
  <c r="AA29" i="16"/>
  <c r="Z29" i="16"/>
  <c r="Y29" i="16"/>
  <c r="X29" i="16"/>
  <c r="W29" i="16"/>
  <c r="V29" i="16"/>
  <c r="U29" i="16"/>
  <c r="T29" i="16"/>
  <c r="S29" i="16"/>
  <c r="R29" i="16"/>
  <c r="AL29" i="16"/>
  <c r="AK29" i="16"/>
  <c r="AJ29" i="16"/>
  <c r="AI29" i="16"/>
  <c r="AH29" i="16"/>
  <c r="AL20" i="16" l="1"/>
  <c r="AM21" i="16"/>
  <c r="T20" i="16"/>
  <c r="AF20" i="16"/>
  <c r="Z20" i="16"/>
  <c r="G20" i="8" l="1"/>
  <c r="H20" i="8" s="1"/>
  <c r="G19" i="8"/>
  <c r="H19" i="8" s="1"/>
  <c r="G18" i="8"/>
  <c r="H18" i="8" s="1"/>
  <c r="G17" i="8"/>
  <c r="H17" i="8" s="1"/>
  <c r="G16" i="8"/>
  <c r="H16" i="8" s="1"/>
  <c r="G15" i="8"/>
  <c r="H15" i="8" s="1"/>
  <c r="G14" i="8"/>
  <c r="H14" i="8" s="1"/>
  <c r="G13" i="8"/>
  <c r="H13" i="8" s="1"/>
  <c r="G12" i="8"/>
  <c r="H12" i="8" s="1"/>
  <c r="F20" i="8"/>
  <c r="F19" i="8"/>
  <c r="F18" i="8"/>
  <c r="F17" i="8"/>
  <c r="F16" i="8"/>
  <c r="F15" i="8"/>
  <c r="F14" i="8"/>
  <c r="F13" i="8"/>
  <c r="F12" i="8"/>
  <c r="H33" i="8"/>
  <c r="H32" i="8"/>
  <c r="H31" i="8"/>
  <c r="H30" i="8"/>
  <c r="H29" i="8"/>
  <c r="H28" i="8"/>
  <c r="H27" i="8"/>
  <c r="H26" i="8"/>
  <c r="H25" i="8"/>
</calcChain>
</file>

<file path=xl/sharedStrings.xml><?xml version="1.0" encoding="utf-8"?>
<sst xmlns="http://schemas.openxmlformats.org/spreadsheetml/2006/main" count="2602" uniqueCount="1361">
  <si>
    <t>UINT16</t>
  </si>
  <si>
    <t>INT16</t>
  </si>
  <si>
    <t>Code</t>
  </si>
  <si>
    <t>Function</t>
  </si>
  <si>
    <t>Bytes</t>
  </si>
  <si>
    <t>Data</t>
  </si>
  <si>
    <t>Accuracy / unit</t>
  </si>
  <si>
    <t>power voltage</t>
  </si>
  <si>
    <t>Grid current</t>
  </si>
  <si>
    <t>Grid frequency</t>
  </si>
  <si>
    <t>Generating capacity</t>
  </si>
  <si>
    <t>Voltage Inverter</t>
  </si>
  <si>
    <t>Inverter current</t>
  </si>
  <si>
    <t>Frequency inverter</t>
  </si>
  <si>
    <t>Power Factor</t>
  </si>
  <si>
    <t>PV1 Voltage</t>
  </si>
  <si>
    <t>PV1 Electric current</t>
  </si>
  <si>
    <t>PV1 power</t>
  </si>
  <si>
    <t>PV2 Voltage</t>
  </si>
  <si>
    <t>PV2 Electric current</t>
  </si>
  <si>
    <t>PV2 power</t>
  </si>
  <si>
    <t>PV Generating capacity</t>
  </si>
  <si>
    <t>Internal temperature</t>
  </si>
  <si>
    <t>PV Total power</t>
  </si>
  <si>
    <t>PV3 Voltage</t>
  </si>
  <si>
    <t>PV3 Electric current</t>
  </si>
  <si>
    <t>PV3 power</t>
  </si>
  <si>
    <t>PV4 Voltage</t>
  </si>
  <si>
    <t>PV4 Electric current</t>
  </si>
  <si>
    <t>PV4 power</t>
  </si>
  <si>
    <t>0.1V</t>
  </si>
  <si>
    <t>0.1A</t>
  </si>
  <si>
    <t>0.1Hz</t>
  </si>
  <si>
    <t>0.1kWh</t>
  </si>
  <si>
    <t>W</t>
  </si>
  <si>
    <t>0.1 deg C</t>
  </si>
  <si>
    <t>1W</t>
  </si>
  <si>
    <t xml:space="preserve">MPPT Large ones </t>
  </si>
  <si>
    <t>Road (formerly the number of PV strings, change the name)</t>
  </si>
  <si>
    <t>OPTIONALITY</t>
  </si>
  <si>
    <t>Optionality</t>
  </si>
  <si>
    <t>Mandatory</t>
  </si>
  <si>
    <t>Optional</t>
  </si>
  <si>
    <t>Description</t>
  </si>
  <si>
    <t>PV</t>
  </si>
  <si>
    <t>Grid</t>
  </si>
  <si>
    <t>Wind</t>
  </si>
  <si>
    <t>Human</t>
  </si>
  <si>
    <t>North-Facing Roof</t>
  </si>
  <si>
    <t>East-Facing Roof</t>
  </si>
  <si>
    <t>Solar Pumping</t>
  </si>
  <si>
    <t>Battery Charging</t>
  </si>
  <si>
    <t>Battery Bank</t>
  </si>
  <si>
    <t>Light</t>
  </si>
  <si>
    <t>Appliance</t>
  </si>
  <si>
    <t>Basement</t>
  </si>
  <si>
    <t>Lighting</t>
  </si>
  <si>
    <t>Infotainment</t>
  </si>
  <si>
    <t>Utility</t>
  </si>
  <si>
    <t xml:space="preserve">1st Floor </t>
  </si>
  <si>
    <t>2nd Floor</t>
  </si>
  <si>
    <t>Randy</t>
  </si>
  <si>
    <t>Stanley</t>
  </si>
  <si>
    <t>Feli</t>
  </si>
  <si>
    <t>Maurice</t>
  </si>
  <si>
    <t>Tini</t>
  </si>
  <si>
    <t>Default</t>
  </si>
  <si>
    <t>A positive integer.</t>
  </si>
  <si>
    <t>Type</t>
  </si>
  <si>
    <t>REGISTERED_USER</t>
  </si>
  <si>
    <t>&lt; now &gt;</t>
  </si>
  <si>
    <t>&lt;blank&gt;</t>
  </si>
  <si>
    <t>PARAMETER_TYPE</t>
  </si>
  <si>
    <t>PARAMETER</t>
  </si>
  <si>
    <t>userid</t>
  </si>
  <si>
    <t>The ID of the owner or primary user of the Harvest, Store, or Enjoy item specified in CATEGORY (e.g. Appliances. Lights etc). If not specified the returned data will be for all users.</t>
  </si>
  <si>
    <t>Harvest</t>
  </si>
  <si>
    <t>Store</t>
  </si>
  <si>
    <t>Enjoy</t>
  </si>
  <si>
    <t>USER_ID</t>
  </si>
  <si>
    <t>First Name</t>
  </si>
  <si>
    <t>SU00001</t>
  </si>
  <si>
    <t>JB250-00001</t>
  </si>
  <si>
    <t>BBC-00001</t>
  </si>
  <si>
    <t>Category</t>
  </si>
  <si>
    <t>SU00002</t>
  </si>
  <si>
    <t>SU00003</t>
  </si>
  <si>
    <t>SU00004</t>
  </si>
  <si>
    <t>SU00005</t>
  </si>
  <si>
    <t>Subcategory</t>
  </si>
  <si>
    <t>JouleStick</t>
  </si>
  <si>
    <t>JouleBox</t>
  </si>
  <si>
    <t>JouleStore</t>
  </si>
  <si>
    <t>Inverter</t>
  </si>
  <si>
    <t>Battery Storage</t>
  </si>
  <si>
    <t>Last Name</t>
  </si>
  <si>
    <t>Title</t>
  </si>
  <si>
    <t>..</t>
  </si>
  <si>
    <t>The function for which the device monitoring data is to be retrieved. 
If this parameter is not specified data will be calculated for all functions.</t>
  </si>
  <si>
    <t>The location for which the monitoring data is to be produced. 
If this parameter is not specified data will be calculated for all locations.</t>
  </si>
  <si>
    <t>PV String</t>
  </si>
  <si>
    <t>PV-00001</t>
  </si>
  <si>
    <t>PV-00002</t>
  </si>
  <si>
    <t>PV1 input monitored by Kehua-00001</t>
  </si>
  <si>
    <t>PV2 input monitored by Kehua-00001</t>
  </si>
  <si>
    <t>??</t>
  </si>
  <si>
    <t>BMS</t>
  </si>
  <si>
    <t>JS-00001</t>
  </si>
  <si>
    <t>JS-00001 packs are monitored by BBC-00001</t>
  </si>
  <si>
    <t>FLOAT</t>
  </si>
  <si>
    <t>A floating point number.</t>
  </si>
  <si>
    <t>period</t>
  </si>
  <si>
    <t>day</t>
  </si>
  <si>
    <t>A point is a monitoring or metering source. It usually refers to a sensor or source data stream, such as a PV string or a battery pack, which is responsible for providing raw data before it is processed through high level flows and data pipelines</t>
  </si>
  <si>
    <t>Kehua-00001 produces inverter metrics</t>
  </si>
  <si>
    <t>Location</t>
  </si>
  <si>
    <r>
      <t>The device category for which monitoring data is being required. 
This parameter is optional. If not specified a '</t>
    </r>
    <r>
      <rPr>
        <u/>
        <sz val="11"/>
        <color theme="1"/>
        <rFont val="Consolas"/>
        <family val="3"/>
      </rPr>
      <t>pointid</t>
    </r>
    <r>
      <rPr>
        <sz val="11"/>
        <color theme="1"/>
        <rFont val="Calibri"/>
        <family val="2"/>
        <scheme val="minor"/>
      </rPr>
      <t>' must be specified</t>
    </r>
    <r>
      <rPr>
        <sz val="11"/>
        <color theme="1"/>
        <rFont val="Calibri"/>
        <family val="2"/>
        <scheme val="minor"/>
      </rPr>
      <t>.</t>
    </r>
  </si>
  <si>
    <t>Ulitium-00001</t>
  </si>
  <si>
    <t>Device Identifier. Devices contain points</t>
  </si>
  <si>
    <t>An alphanumeric string value.</t>
  </si>
  <si>
    <t>accesskey</t>
  </si>
  <si>
    <r>
      <t>An authorisation key provided by the API gateway when a device or user is first registered for access to the API. The '</t>
    </r>
    <r>
      <rPr>
        <u/>
        <sz val="11"/>
        <color theme="1"/>
        <rFont val="Consolas"/>
        <family val="3"/>
      </rPr>
      <t>accesskey</t>
    </r>
    <r>
      <rPr>
        <sz val="11"/>
        <color theme="1"/>
        <rFont val="Calibri"/>
        <family val="2"/>
        <scheme val="minor"/>
      </rPr>
      <t>' is sent as the first parameter in the API request.</t>
    </r>
  </si>
  <si>
    <r>
      <t>The identifier of a monitoring point, for a Harvest, Store, or Enjoy CATEGORY item. 
If '</t>
    </r>
    <r>
      <rPr>
        <u/>
        <sz val="11"/>
        <color theme="1"/>
        <rFont val="Consolas"/>
        <family val="3"/>
      </rPr>
      <t>pointid</t>
    </r>
    <r>
      <rPr>
        <sz val="11"/>
        <color theme="1"/>
        <rFont val="Calibri"/>
        <family val="2"/>
        <scheme val="minor"/>
      </rPr>
      <t>' is specified '</t>
    </r>
    <r>
      <rPr>
        <u/>
        <sz val="11"/>
        <color theme="1"/>
        <rFont val="Consolas"/>
        <family val="3"/>
      </rPr>
      <t>category</t>
    </r>
    <r>
      <rPr>
        <sz val="11"/>
        <color theme="1"/>
        <rFont val="Calibri"/>
        <family val="2"/>
        <scheme val="minor"/>
      </rPr>
      <t>', '</t>
    </r>
    <r>
      <rPr>
        <u/>
        <sz val="11"/>
        <color theme="1"/>
        <rFont val="Consolas"/>
        <family val="3"/>
      </rPr>
      <t>location</t>
    </r>
    <r>
      <rPr>
        <sz val="11"/>
        <color theme="1"/>
        <rFont val="Calibri"/>
        <family val="2"/>
        <scheme val="minor"/>
      </rPr>
      <t>', and '</t>
    </r>
    <r>
      <rPr>
        <u/>
        <sz val="11"/>
        <color theme="1"/>
        <rFont val="Consolas"/>
        <family val="3"/>
      </rPr>
      <t>function</t>
    </r>
    <r>
      <rPr>
        <sz val="11"/>
        <color theme="1"/>
        <rFont val="Calibri"/>
        <family val="2"/>
        <scheme val="minor"/>
      </rPr>
      <t>' attributes will be ignored, as the Point's pre-configured values (for these three attributes) will take precedence. 
This parameter is optional. However if '</t>
    </r>
    <r>
      <rPr>
        <u/>
        <sz val="11"/>
        <color theme="1"/>
        <rFont val="Consolas"/>
        <family val="3"/>
      </rPr>
      <t>pointid</t>
    </r>
    <r>
      <rPr>
        <sz val="11"/>
        <color theme="1"/>
        <rFont val="Calibri"/>
        <family val="2"/>
        <scheme val="minor"/>
      </rPr>
      <t>' is not specified a '</t>
    </r>
    <r>
      <rPr>
        <u/>
        <sz val="11"/>
        <color theme="1"/>
        <rFont val="Consolas"/>
        <family val="3"/>
      </rPr>
      <t>category</t>
    </r>
    <r>
      <rPr>
        <sz val="11"/>
        <color theme="1"/>
        <rFont val="Calibri"/>
        <family val="2"/>
        <scheme val="minor"/>
      </rPr>
      <t>' must be specified and data for all devices and points belonging to the specified Category (e.g. Appliances. Lights etc) will be returned. 
If '</t>
    </r>
    <r>
      <rPr>
        <u/>
        <sz val="11"/>
        <color theme="1"/>
        <rFont val="Consolas"/>
        <family val="3"/>
      </rPr>
      <t>pointid</t>
    </r>
    <r>
      <rPr>
        <sz val="11"/>
        <color theme="1"/>
        <rFont val="Calibri"/>
        <family val="2"/>
        <scheme val="minor"/>
      </rPr>
      <t>' is specified the caller of the API (based on the provided '</t>
    </r>
    <r>
      <rPr>
        <u/>
        <sz val="11"/>
        <color theme="1"/>
        <rFont val="Consolas"/>
        <family val="3"/>
      </rPr>
      <t>accesskey</t>
    </r>
    <r>
      <rPr>
        <sz val="11"/>
        <color theme="1"/>
        <rFont val="Calibri"/>
        <family val="2"/>
        <scheme val="minor"/>
      </rPr>
      <t xml:space="preserve">') must have permission to access the requested Point. </t>
    </r>
  </si>
  <si>
    <t>Notes</t>
  </si>
  <si>
    <t>Function is to replace 'User' for Harvest semantics e.g. Solar pumping, battery charging etc are understood better as functions</t>
  </si>
  <si>
    <t>Consumption Metering</t>
  </si>
  <si>
    <t>PZEM04 -00001</t>
  </si>
  <si>
    <t>External Wall</t>
  </si>
  <si>
    <t>REMONI-00001</t>
  </si>
  <si>
    <t>ESP-12F / PZEM-04 energy meter</t>
  </si>
  <si>
    <t>log</t>
  </si>
  <si>
    <t>PV array</t>
  </si>
  <si>
    <t xml:space="preserve">•  Charge energy </t>
  </si>
  <si>
    <t>Poweroad MCU to monitor &amp; send to Sundaya BBC</t>
  </si>
  <si>
    <t>Battery Pack (PMS unit)</t>
  </si>
  <si>
    <t xml:space="preserve">•  MOSFET temperature (Input/output) </t>
  </si>
  <si>
    <t>•  Pack temperature (top, mid, bottom)</t>
  </si>
  <si>
    <t xml:space="preserve">•  Discharge energy </t>
  </si>
  <si>
    <t>•  Pack cut-off (on/off)</t>
  </si>
  <si>
    <t>Sundaya BBC to send to Poweroad MCU</t>
  </si>
  <si>
    <r>
      <t xml:space="preserve">per </t>
    </r>
    <r>
      <rPr>
        <b/>
        <sz val="11"/>
        <color theme="1"/>
        <rFont val="Calibri"/>
        <family val="2"/>
      </rPr>
      <t>Cell Block</t>
    </r>
    <r>
      <rPr>
        <sz val="11"/>
        <color theme="1"/>
        <rFont val="Calibri"/>
        <family val="2"/>
      </rPr>
      <t xml:space="preserve"> (part of battery pack)</t>
    </r>
  </si>
  <si>
    <t xml:space="preserve">•  Dissipation energy </t>
  </si>
  <si>
    <r>
      <t>JouleStore</t>
    </r>
    <r>
      <rPr>
        <sz val="11"/>
        <color theme="1"/>
        <rFont val="Calibri"/>
        <family val="2"/>
      </rPr>
      <t xml:space="preserve"> </t>
    </r>
  </si>
  <si>
    <t>•  Battery voltage</t>
  </si>
  <si>
    <t>Sundaya BBC to monitor and send to Sundaya cloud</t>
  </si>
  <si>
    <t>RFC 3339</t>
  </si>
  <si>
    <t>Date and time expressed according to RFC 3339, section 5.6</t>
  </si>
  <si>
    <r>
      <t>Specifies a Date and time in RFC 3339 format. If this parameter is not specified the current date and time is assumed.
This parameter specifies the last interval which will be returned. 
The final interval will end at a time which is less than or equal to the timestamp specified. e.g. if '</t>
    </r>
    <r>
      <rPr>
        <u/>
        <sz val="11"/>
        <color theme="1"/>
        <rFont val="Calibri"/>
        <family val="2"/>
        <scheme val="minor"/>
      </rPr>
      <t>end</t>
    </r>
    <r>
      <rPr>
        <sz val="11"/>
        <color theme="1"/>
        <rFont val="Calibri"/>
        <family val="2"/>
        <scheme val="minor"/>
      </rPr>
      <t>' is '</t>
    </r>
    <r>
      <rPr>
        <b/>
        <sz val="11"/>
        <color theme="1"/>
        <rFont val="Calibri"/>
        <family val="2"/>
        <scheme val="minor"/>
      </rPr>
      <t>2018-W34</t>
    </r>
    <r>
      <rPr>
        <sz val="11"/>
        <color theme="1"/>
        <rFont val="Calibri"/>
        <family val="2"/>
        <scheme val="minor"/>
      </rPr>
      <t>' and '</t>
    </r>
    <r>
      <rPr>
        <u/>
        <sz val="11"/>
        <color theme="1"/>
        <rFont val="Consolas"/>
        <family val="3"/>
      </rPr>
      <t>window</t>
    </r>
    <r>
      <rPr>
        <sz val="11"/>
        <color theme="1"/>
        <rFont val="Calibri"/>
        <family val="2"/>
        <scheme val="minor"/>
      </rPr>
      <t>' is '</t>
    </r>
    <r>
      <rPr>
        <b/>
        <sz val="11"/>
        <color theme="1"/>
        <rFont val="Calibri"/>
        <family val="2"/>
        <scheme val="minor"/>
      </rPr>
      <t>wk</t>
    </r>
    <r>
      <rPr>
        <sz val="11"/>
        <color theme="1"/>
        <rFont val="Calibri"/>
        <family val="2"/>
        <scheme val="minor"/>
      </rPr>
      <t>', the last interval returned will be for week 34 of 2018. If '</t>
    </r>
    <r>
      <rPr>
        <i/>
        <sz val="11"/>
        <color theme="1"/>
        <rFont val="Calibri"/>
        <family val="2"/>
        <scheme val="minor"/>
      </rPr>
      <t>end</t>
    </r>
    <r>
      <rPr>
        <sz val="11"/>
        <color theme="1"/>
        <rFont val="Calibri"/>
        <family val="2"/>
        <scheme val="minor"/>
      </rPr>
      <t>' is not specified at the same granularity as '</t>
    </r>
    <r>
      <rPr>
        <u/>
        <sz val="11"/>
        <color theme="1"/>
        <rFont val="Consolas"/>
        <family val="3"/>
      </rPr>
      <t>window</t>
    </r>
    <r>
      <rPr>
        <sz val="11"/>
        <color theme="1"/>
        <rFont val="Calibri"/>
        <family val="2"/>
        <scheme val="minor"/>
      </rPr>
      <t>' the last occurence of the requested '</t>
    </r>
    <r>
      <rPr>
        <u/>
        <sz val="11"/>
        <color theme="1"/>
        <rFont val="Consolas"/>
        <family val="3"/>
      </rPr>
      <t>window</t>
    </r>
    <r>
      <rPr>
        <sz val="11"/>
        <color theme="1"/>
        <rFont val="Calibri"/>
        <family val="2"/>
        <scheme val="minor"/>
      </rPr>
      <t>' will be assumed. e.g. if '</t>
    </r>
    <r>
      <rPr>
        <u/>
        <sz val="11"/>
        <color theme="1"/>
        <rFont val="Consolas"/>
        <family val="3"/>
      </rPr>
      <t>end</t>
    </r>
    <r>
      <rPr>
        <sz val="11"/>
        <color theme="1"/>
        <rFont val="Calibri"/>
        <family val="2"/>
        <scheme val="minor"/>
      </rPr>
      <t>' is '</t>
    </r>
    <r>
      <rPr>
        <b/>
        <sz val="11"/>
        <color theme="1"/>
        <rFont val="Calibri"/>
        <family val="2"/>
        <scheme val="minor"/>
      </rPr>
      <t>2018-W34</t>
    </r>
    <r>
      <rPr>
        <sz val="11"/>
        <color theme="1"/>
        <rFont val="Calibri"/>
        <family val="2"/>
        <scheme val="minor"/>
      </rPr>
      <t>' and '</t>
    </r>
    <r>
      <rPr>
        <u/>
        <sz val="11"/>
        <color theme="1"/>
        <rFont val="Consolas"/>
        <family val="3"/>
      </rPr>
      <t>window</t>
    </r>
    <r>
      <rPr>
        <sz val="11"/>
        <color theme="1"/>
        <rFont val="Calibri"/>
        <family val="2"/>
        <scheme val="minor"/>
      </rPr>
      <t>' is '</t>
    </r>
    <r>
      <rPr>
        <b/>
        <sz val="11"/>
        <color theme="1"/>
        <rFont val="Calibri"/>
        <family val="2"/>
        <scheme val="minor"/>
      </rPr>
      <t>day</t>
    </r>
    <r>
      <rPr>
        <sz val="11"/>
        <color theme="1"/>
        <rFont val="Calibri"/>
        <family val="2"/>
        <scheme val="minor"/>
      </rPr>
      <t>, the last interval returned will be '</t>
    </r>
    <r>
      <rPr>
        <b/>
        <sz val="11"/>
        <color theme="1"/>
        <rFont val="Calibri"/>
        <family val="2"/>
        <scheme val="minor"/>
      </rPr>
      <t>Aug 25</t>
    </r>
    <r>
      <rPr>
        <sz val="11"/>
        <color theme="1"/>
        <rFont val="Calibri"/>
        <family val="2"/>
        <scheme val="minor"/>
      </rPr>
      <t>', the last day (Saturday) of week 34 in 2018.
Similarly if '</t>
    </r>
    <r>
      <rPr>
        <u/>
        <sz val="11"/>
        <color theme="1"/>
        <rFont val="Consolas"/>
        <family val="3"/>
      </rPr>
      <t>end</t>
    </r>
    <r>
      <rPr>
        <sz val="11"/>
        <color theme="1"/>
        <rFont val="Calibri"/>
        <family val="2"/>
        <scheme val="minor"/>
      </rPr>
      <t>' does not coincide with the exact end of an interval period, the last interval returned will be the interval into which the '</t>
    </r>
    <r>
      <rPr>
        <u/>
        <sz val="11"/>
        <color theme="1"/>
        <rFont val="Consolas"/>
        <family val="3"/>
      </rPr>
      <t>end</t>
    </r>
    <r>
      <rPr>
        <sz val="11"/>
        <color theme="1"/>
        <rFont val="Calibri"/>
        <family val="2"/>
        <scheme val="minor"/>
      </rPr>
      <t>' timestamp falls. e.g. if '</t>
    </r>
    <r>
      <rPr>
        <u/>
        <sz val="11"/>
        <color theme="1"/>
        <rFont val="Calibri"/>
        <family val="2"/>
        <scheme val="minor"/>
      </rPr>
      <t>end</t>
    </r>
    <r>
      <rPr>
        <sz val="11"/>
        <color theme="1"/>
        <rFont val="Calibri"/>
        <family val="2"/>
        <scheme val="minor"/>
      </rPr>
      <t>' is '</t>
    </r>
    <r>
      <rPr>
        <b/>
        <sz val="11"/>
        <color theme="1"/>
        <rFont val="Calibri"/>
        <family val="2"/>
        <scheme val="minor"/>
      </rPr>
      <t>2018-08-25T08:09:59+07</t>
    </r>
    <r>
      <rPr>
        <sz val="11"/>
        <color theme="1"/>
        <rFont val="Calibri"/>
        <family val="2"/>
        <scheme val="minor"/>
      </rPr>
      <t>' and '</t>
    </r>
    <r>
      <rPr>
        <u/>
        <sz val="11"/>
        <color theme="1"/>
        <rFont val="Consolas"/>
        <family val="3"/>
      </rPr>
      <t>window</t>
    </r>
    <r>
      <rPr>
        <sz val="11"/>
        <color theme="1"/>
        <rFont val="Calibri"/>
        <family val="2"/>
        <scheme val="minor"/>
      </rPr>
      <t>' is '</t>
    </r>
    <r>
      <rPr>
        <b/>
        <sz val="11"/>
        <color theme="1"/>
        <rFont val="Calibri"/>
        <family val="2"/>
        <scheme val="minor"/>
      </rPr>
      <t>hr</t>
    </r>
    <r>
      <rPr>
        <sz val="11"/>
        <color theme="1"/>
        <rFont val="Calibri"/>
        <family val="2"/>
        <scheme val="minor"/>
      </rPr>
      <t>, the last hourly interval returned will be for '</t>
    </r>
    <r>
      <rPr>
        <b/>
        <sz val="11"/>
        <color theme="1"/>
        <rFont val="Calibri"/>
        <family val="2"/>
        <scheme val="minor"/>
      </rPr>
      <t>0900</t>
    </r>
    <r>
      <rPr>
        <sz val="11"/>
        <color theme="1"/>
        <rFont val="Calibri"/>
        <family val="2"/>
        <scheme val="minor"/>
      </rPr>
      <t>' Indonesian time, on Aug 25, 2018.</t>
    </r>
  </si>
  <si>
    <t>G- S+</t>
  </si>
  <si>
    <t>G- E+</t>
  </si>
  <si>
    <t>H- G+</t>
  </si>
  <si>
    <t>H- E+</t>
  </si>
  <si>
    <t>H- S+</t>
  </si>
  <si>
    <t>S- G+</t>
  </si>
  <si>
    <t>S- E+</t>
  </si>
  <si>
    <t>Enjoy +</t>
  </si>
  <si>
    <t>Store +</t>
  </si>
  <si>
    <t xml:space="preserve">Grid - </t>
  </si>
  <si>
    <t>Harvest -</t>
  </si>
  <si>
    <t>Grid +</t>
  </si>
  <si>
    <t>Store -</t>
  </si>
  <si>
    <t>-</t>
  </si>
  <si>
    <t>+</t>
  </si>
  <si>
    <t>Focus on your core models and reuse Focus on your core models and reuse supporting domains that you do not need to reinvent. supporting domains that you do not need to reinvent. </t>
  </si>
  <si>
    <t>$id: 'http://supermodel.io/schemaorg/DateTime'
$schema: 'http://json-schema.org/draft-07/schema#'
$source: 'http://schema.org/DateTime'
title: DateTime
type: string
description: &gt;-
  A combination of date and time of day in the form
  [-]CCYY-MM-DDThh:mm:ss[Z|(+|-)hh:mm] (see Chapter 5.4 of ISO 8601).
allOf:
  - $ref: 'http://supermodel.io/schemaorg/DataType'</t>
  </si>
  <si>
    <t>The timestamp format should comply to the ISO8601 standard (e.g. “2016-02-10T21:45:31.070+11:00” with 2016-02-10T21:45:31.070 the local time and 11:00 the timezone offset)</t>
  </si>
  <si>
    <t>{</t>
  </si>
  <si>
    <t>"id":"xxx", =&gt; Unique Meter ID</t>
  </si>
  <si>
    <t>"tsISO8601":"xxx", =&gt; Local Timestamp in ISO8601 format (yyyy-mm-ddThh:mm:ss.sss+|-hh:mm)</t>
  </si>
  <si>
    <t>"value":xxx, =&gt; Value</t>
  </si>
  <si>
    <t>}</t>
  </si>
  <si>
    <r>
      <t>Single-value data points</t>
    </r>
    <r>
      <rPr>
        <sz val="8"/>
        <color rgb="FF6D6372"/>
        <rFont val="Arial"/>
        <family val="2"/>
      </rPr>
      <t> (gas, water, heat, temperature, production, any numeric value) must be encapsulated in the following JSON format:</t>
    </r>
  </si>
  <si>
    <t>Send Requests</t>
  </si>
  <si>
    <t>URL Structure</t>
  </si>
  <si>
    <t>Access the REST resources using the following URL structure:</t>
  </si>
  <si>
    <t>Where:</t>
  </si>
  <si>
    <t>Supported Methods</t>
  </si>
  <si>
    <t>You can perform basic CRUD operations (create, read, update, and delete) using standard HTTP method requests, as summarized in the following table.</t>
  </si>
  <si>
    <t>HTTP Method</t>
  </si>
  <si>
    <t>GET</t>
  </si>
  <si>
    <t>Retrieve information about the resource.</t>
  </si>
  <si>
    <t>POST</t>
  </si>
  <si>
    <t>Create, backup, or restore the resource.</t>
  </si>
  <si>
    <t>PUT</t>
  </si>
  <si>
    <t>Update the resource.</t>
  </si>
  <si>
    <t>DELETE</t>
  </si>
  <si>
    <t>Delete the resource.</t>
  </si>
  <si>
    <t>An example URI for the utility account endpoint to retrieve all electric and gas utility accounts for a customer. The utilitycode is UTIL which is a demo utility.</t>
  </si>
  <si>
    <t>domain</t>
  </si>
  <si>
    <t>resource-path</t>
  </si>
  <si>
    <t>relative path that defines the resource</t>
  </si>
  <si>
    <t>host name of the API endpoint server
the production domain is dataflow.sundaya.com 
the development domain dataflow-dev.sundaya.com
the test staging domain is dataflow-stage.sundaya.com+B9</t>
  </si>
  <si>
    <t>The Energy Management API is based on HTTP and has a RESTFul style. 
All interaction is through HTTP requests against given URIs.
The following guidelines are for using the REST API.</t>
  </si>
  <si>
    <t>sitecode</t>
  </si>
  <si>
    <r>
      <t>https://&lt;</t>
    </r>
    <r>
      <rPr>
        <i/>
        <sz val="10"/>
        <color rgb="FF333333"/>
        <rFont val="Consolas"/>
        <family val="3"/>
        <scheme val="major"/>
      </rPr>
      <t>domain</t>
    </r>
    <r>
      <rPr>
        <sz val="10"/>
        <color rgb="FF333333"/>
        <rFont val="Consolas"/>
        <family val="3"/>
        <scheme val="major"/>
      </rPr>
      <t>&gt;/apis/&lt;</t>
    </r>
    <r>
      <rPr>
        <i/>
        <sz val="10"/>
        <color rgb="FF333333"/>
        <rFont val="Consolas"/>
        <family val="3"/>
        <scheme val="major"/>
      </rPr>
      <t>service-version&gt;</t>
    </r>
    <r>
      <rPr>
        <sz val="10"/>
        <color rgb="FF333333"/>
        <rFont val="Consolas"/>
        <family val="3"/>
        <scheme val="major"/>
      </rPr>
      <t>/&lt;</t>
    </r>
    <r>
      <rPr>
        <i/>
        <sz val="10"/>
        <color rgb="FF333333"/>
        <rFont val="Consolas"/>
        <family val="3"/>
        <scheme val="major"/>
      </rPr>
      <t>sitecode&gt;</t>
    </r>
    <r>
      <rPr>
        <sz val="10"/>
        <color rgb="FF333333"/>
        <rFont val="Consolas"/>
        <family val="3"/>
        <scheme val="major"/>
      </rPr>
      <t>/</t>
    </r>
    <r>
      <rPr>
        <i/>
        <sz val="10"/>
        <color rgb="FF333333"/>
        <rFont val="Consolas"/>
        <family val="3"/>
        <scheme val="major"/>
      </rPr>
      <t>&lt;resource-path&gt;</t>
    </r>
  </si>
  <si>
    <t>200 OK</t>
  </si>
  <si>
    <t>202 Accepted</t>
  </si>
  <si>
    <t>The request has been accepted for processing, but the processing has not been completed. The request may or may not eventually be acted upon, as it may be disallowed at the time processing takes place.</t>
  </si>
  <si>
    <t>400 Bad Request</t>
  </si>
  <si>
    <t>The request could not be processed because it contains missing or invalid information (such as, a validation error on an input field, a missing required value, and so on).</t>
  </si>
  <si>
    <t>401 Unauthorized</t>
  </si>
  <si>
    <t>The request is not authorized. The authentication credentials included with this request are missing or invalid.</t>
  </si>
  <si>
    <t>403 Forbidden</t>
  </si>
  <si>
    <t>The user cannot be authenticated. The user does not have authorization to perform this request.</t>
  </si>
  <si>
    <t>404 Not Found</t>
  </si>
  <si>
    <t>The request includes a resource URI that does not exist.</t>
  </si>
  <si>
    <t>405 Method Not Allowed</t>
  </si>
  <si>
    <t>415 Not Acceptable</t>
  </si>
  <si>
    <t>500 Internal Server Error</t>
  </si>
  <si>
    <t>The server encountered an unexpected condition that prevented it from fulfilling the request.</t>
  </si>
  <si>
    <t>503 Service Unavailable</t>
  </si>
  <si>
    <t>The server is unable to handle the request due to temporary overloading or maintenance of the server. The REST web application is not currently running.</t>
  </si>
  <si>
    <t>201 Created</t>
  </si>
  <si>
    <t>GPS</t>
  </si>
  <si>
    <t>Site</t>
  </si>
  <si>
    <t>Indoor</t>
  </si>
  <si>
    <t>GPS location (on a Map)</t>
  </si>
  <si>
    <t>five letter site code created during installation and setup.
sitecodes can also be created to group multiple sites together.</t>
  </si>
  <si>
    <t>37.2 39 36 42 43 38 39 39 40 41 40.5 40,</t>
  </si>
  <si>
    <t>38 37 38 42 43 40 39 38 40 41 40.5 40,</t>
  </si>
  <si>
    <r>
      <rPr>
        <b/>
        <sz val="11"/>
        <color rgb="FF00B0F0"/>
        <rFont val="Calibri"/>
        <family val="2"/>
        <scheme val="minor"/>
      </rPr>
      <t xml:space="preserve">(Store) </t>
    </r>
    <r>
      <rPr>
        <b/>
        <sz val="11"/>
        <color theme="1"/>
        <rFont val="Calibri"/>
        <family val="2"/>
        <scheme val="minor"/>
      </rPr>
      <t>Busbar Data Stream (Nifi injector)</t>
    </r>
  </si>
  <si>
    <t>DATAPOINT_ID</t>
  </si>
  <si>
    <t>Stage</t>
  </si>
  <si>
    <t>Facility</t>
  </si>
  <si>
    <t xml:space="preserve">Building, Parking lot, Factory,  etc. </t>
  </si>
  <si>
    <t>Outdoor</t>
  </si>
  <si>
    <t>An indoor location descriptor (Floor, Zone, Room, etc)</t>
  </si>
  <si>
    <t>An outdoor location identifier (North-Facing Roof, External Wall, etc)</t>
  </si>
  <si>
    <t>Building</t>
  </si>
  <si>
    <t>Parking Lot</t>
  </si>
  <si>
    <t>Factory</t>
  </si>
  <si>
    <t>Zone</t>
  </si>
  <si>
    <t>Room</t>
  </si>
  <si>
    <t>end_datetime</t>
  </si>
  <si>
    <t>datapoint_id</t>
  </si>
  <si>
    <t>asset_category</t>
  </si>
  <si>
    <t>location_category</t>
  </si>
  <si>
    <t>asset_function</t>
  </si>
  <si>
    <t>location_subcategory</t>
  </si>
  <si>
    <t>asset_subcategory</t>
  </si>
  <si>
    <t>energy_stage</t>
  </si>
  <si>
    <t>Asset</t>
  </si>
  <si>
    <t>Datapoint</t>
  </si>
  <si>
    <t>Constraint</t>
  </si>
  <si>
    <t>ParentLocation</t>
  </si>
  <si>
    <t>Locations are hierarchically composed. For example a GPS location contains a Facility which contains floors and rooms</t>
  </si>
  <si>
    <t>The parent in the Location hierarchy (Site/Facility/Indoor|Outdoor)</t>
  </si>
  <si>
    <t>Users</t>
  </si>
  <si>
    <t>Datapoints</t>
  </si>
  <si>
    <t>Assets</t>
  </si>
  <si>
    <t>Locations</t>
  </si>
  <si>
    <t>L000001</t>
  </si>
  <si>
    <t>L000002</t>
  </si>
  <si>
    <t>L000003</t>
  </si>
  <si>
    <t>L000004</t>
  </si>
  <si>
    <t>L000005</t>
  </si>
  <si>
    <t>L000006</t>
  </si>
  <si>
    <t>L000009</t>
  </si>
  <si>
    <t>L000010</t>
  </si>
  <si>
    <t>SIA Test Site</t>
  </si>
  <si>
    <t>SIA Factory</t>
  </si>
  <si>
    <t>Inverter Location</t>
  </si>
  <si>
    <t>Roof</t>
  </si>
  <si>
    <t xml:space="preserve">Floor </t>
  </si>
  <si>
    <t>Kehua SPI-B2</t>
  </si>
  <si>
    <t>A000001</t>
  </si>
  <si>
    <t>A000002</t>
  </si>
  <si>
    <t>A000003</t>
  </si>
  <si>
    <t>A000004</t>
  </si>
  <si>
    <t>A000005</t>
  </si>
  <si>
    <t>A000006</t>
  </si>
  <si>
    <t>A000007</t>
  </si>
  <si>
    <t>A000008</t>
  </si>
  <si>
    <t>A000009</t>
  </si>
  <si>
    <t>DP000001</t>
  </si>
  <si>
    <t>DP000002</t>
  </si>
  <si>
    <t>DP000003</t>
  </si>
  <si>
    <t>DP000004</t>
  </si>
  <si>
    <t>DP000005</t>
  </si>
  <si>
    <t>DP000006</t>
  </si>
  <si>
    <t>DP000007</t>
  </si>
  <si>
    <t>DP000008</t>
  </si>
  <si>
    <t>DP000009</t>
  </si>
  <si>
    <t>The installed location of the Asset</t>
  </si>
  <si>
    <t>5year</t>
  </si>
  <si>
    <t>year</t>
  </si>
  <si>
    <t>quarter</t>
  </si>
  <si>
    <t>month</t>
  </si>
  <si>
    <t>week</t>
  </si>
  <si>
    <t>hour</t>
  </si>
  <si>
    <t>year [5]</t>
  </si>
  <si>
    <t>month [12]</t>
  </si>
  <si>
    <t>month [4]</t>
  </si>
  <si>
    <t>week [4]</t>
  </si>
  <si>
    <t>hour [24]</t>
  </si>
  <si>
    <t>day [7]</t>
  </si>
  <si>
    <t>minute [60]</t>
  </si>
  <si>
    <t>second [60]</t>
  </si>
  <si>
    <t>track/week</t>
  </si>
  <si>
    <t>apis.sundaya.com</t>
  </si>
  <si>
    <t>the service name name and optionally the API endpoint version.</t>
  </si>
  <si>
    <t>hse/v0.1</t>
  </si>
  <si>
    <t>https://apis.sundaya.com/energy/hse/v0.1/track/week/2018-08-25</t>
  </si>
  <si>
    <r>
      <t>The request was successfully completed. A 200 status is returned for a successful </t>
    </r>
    <r>
      <rPr>
        <sz val="8"/>
        <color theme="1"/>
        <rFont val="Consolas"/>
        <family val="3"/>
        <scheme val="major"/>
      </rPr>
      <t>GET</t>
    </r>
    <r>
      <rPr>
        <sz val="11"/>
        <color theme="1"/>
        <rFont val="Consolas"/>
        <family val="3"/>
        <scheme val="major"/>
      </rPr>
      <t> or </t>
    </r>
    <r>
      <rPr>
        <sz val="8"/>
        <color theme="1"/>
        <rFont val="Consolas"/>
        <family val="3"/>
        <scheme val="major"/>
      </rPr>
      <t>POST</t>
    </r>
    <r>
      <rPr>
        <sz val="11"/>
        <color theme="1"/>
        <rFont val="Consolas"/>
        <family val="3"/>
        <scheme val="major"/>
      </rPr>
      <t> method.</t>
    </r>
  </si>
  <si>
    <r>
      <t>The request was successfully completed. A 201 status is returned for a successful </t>
    </r>
    <r>
      <rPr>
        <sz val="8"/>
        <color theme="1"/>
        <rFont val="Consolas"/>
        <family val="3"/>
        <scheme val="major"/>
      </rPr>
      <t>POST</t>
    </r>
    <r>
      <rPr>
        <sz val="11"/>
        <color theme="1"/>
        <rFont val="Consolas"/>
        <family val="3"/>
        <scheme val="major"/>
      </rPr>
      <t> method.</t>
    </r>
  </si>
  <si>
    <r>
      <t>The HTTP verb specified in the request ( </t>
    </r>
    <r>
      <rPr>
        <sz val="8"/>
        <color theme="1"/>
        <rFont val="Consolas"/>
        <family val="3"/>
        <scheme val="major"/>
      </rPr>
      <t>DELETE</t>
    </r>
    <r>
      <rPr>
        <sz val="11"/>
        <color theme="1"/>
        <rFont val="Consolas"/>
        <family val="3"/>
        <scheme val="major"/>
      </rPr>
      <t>, </t>
    </r>
    <r>
      <rPr>
        <sz val="8"/>
        <color theme="1"/>
        <rFont val="Consolas"/>
        <family val="3"/>
        <scheme val="major"/>
      </rPr>
      <t>GET</t>
    </r>
    <r>
      <rPr>
        <sz val="11"/>
        <color theme="1"/>
        <rFont val="Consolas"/>
        <family val="3"/>
        <scheme val="major"/>
      </rPr>
      <t>, </t>
    </r>
    <r>
      <rPr>
        <sz val="8"/>
        <color theme="1"/>
        <rFont val="Consolas"/>
        <family val="3"/>
        <scheme val="major"/>
      </rPr>
      <t>POST</t>
    </r>
    <r>
      <rPr>
        <sz val="11"/>
        <color theme="1"/>
        <rFont val="Consolas"/>
        <family val="3"/>
        <scheme val="major"/>
      </rPr>
      <t>, </t>
    </r>
    <r>
      <rPr>
        <sz val="8"/>
        <color theme="1"/>
        <rFont val="Consolas"/>
        <family val="3"/>
        <scheme val="major"/>
      </rPr>
      <t>PUT</t>
    </r>
    <r>
      <rPr>
        <sz val="11"/>
        <color theme="1"/>
        <rFont val="Consolas"/>
        <family val="3"/>
        <scheme val="major"/>
      </rPr>
      <t>) is not supported for this request URI.</t>
    </r>
  </si>
  <si>
    <r>
      <t>The client's </t>
    </r>
    <r>
      <rPr>
        <sz val="8"/>
        <color theme="1"/>
        <rFont val="Consolas"/>
        <family val="3"/>
        <scheme val="major"/>
      </rPr>
      <t>ContentType</t>
    </r>
    <r>
      <rPr>
        <sz val="11"/>
        <color theme="1"/>
        <rFont val="Consolas"/>
        <family val="3"/>
        <scheme val="major"/>
      </rPr>
      <t> header is not correct. For example, the client attempts to send the request in XML, but the resource can only accept JSON.</t>
    </r>
  </si>
  <si>
    <t>&lt;string&gt;</t>
  </si>
  <si>
    <r>
      <t>location_category=</t>
    </r>
    <r>
      <rPr>
        <i/>
        <sz val="11"/>
        <color theme="1"/>
        <rFont val="Consolas"/>
        <family val="3"/>
        <scheme val="major"/>
      </rPr>
      <t>Site/Facility/Indoor|Outdoor</t>
    </r>
  </si>
  <si>
    <t>&lt;uint&gt;</t>
  </si>
  <si>
    <t>&lt;string[8]&gt;</t>
  </si>
  <si>
    <t>&lt;string[7]&gt;</t>
  </si>
  <si>
    <t>Kehua Output Inverter</t>
  </si>
  <si>
    <t>?multiple functions?</t>
  </si>
  <si>
    <t>&lt;string[128]&gt;</t>
  </si>
  <si>
    <t>The Asset being monitored by this Datapoint</t>
  </si>
  <si>
    <t>api-name/service-version</t>
  </si>
  <si>
    <t>Entity</t>
  </si>
  <si>
    <t>Attribute</t>
  </si>
  <si>
    <t>SiteCode</t>
  </si>
  <si>
    <t>Locations are hierarchically composed such that location_category=Site/Facility/Indoor|Outdoor. 
For example a Site (GPS) contains a Facility which contains floors and rooms</t>
  </si>
  <si>
    <t>energy/harvest</t>
  </si>
  <si>
    <t>energy/store</t>
  </si>
  <si>
    <t>energy/enjoy</t>
  </si>
  <si>
    <t>&lt;tracking_period&gt;</t>
  </si>
  <si>
    <t>SiteCode refers to the root of the location hierarchy. SiteCode has been denormalised to be incluided in all child Location nodes, to optimise data storage and queries, and to simplify API paths.</t>
  </si>
  <si>
    <t>ID</t>
  </si>
  <si>
    <t>Name</t>
  </si>
  <si>
    <t>Location.ID</t>
  </si>
  <si>
    <t>Location.Name</t>
  </si>
  <si>
    <t>Asset.Name</t>
  </si>
  <si>
    <t>Asset.ID</t>
  </si>
  <si>
    <t>Asset.Location</t>
  </si>
  <si>
    <r>
      <t>1.</t>
    </r>
    <r>
      <rPr>
        <sz val="7"/>
        <color rgb="FF00B0F0"/>
        <rFont val="Times New Roman"/>
        <family val="1"/>
      </rPr>
      <t xml:space="preserve">    </t>
    </r>
    <r>
      <rPr>
        <sz val="12"/>
        <color rgb="FF00B0F0"/>
        <rFont val="Arial"/>
        <family val="2"/>
      </rPr>
      <t>Energy Accounting products</t>
    </r>
  </si>
  <si>
    <r>
      <t>a.</t>
    </r>
    <r>
      <rPr>
        <sz val="7"/>
        <color rgb="FF00B0F0"/>
        <rFont val="Times New Roman"/>
        <family val="1"/>
      </rPr>
      <t xml:space="preserve">    </t>
    </r>
    <r>
      <rPr>
        <sz val="12"/>
        <color rgb="FF00B0F0"/>
        <rFont val="Arial"/>
        <family val="2"/>
      </rPr>
      <t>Energy meters</t>
    </r>
  </si>
  <si>
    <r>
      <t>b.</t>
    </r>
    <r>
      <rPr>
        <sz val="7"/>
        <color rgb="FF00B0F0"/>
        <rFont val="Times New Roman"/>
        <family val="1"/>
      </rPr>
      <t xml:space="preserve">    </t>
    </r>
    <r>
      <rPr>
        <sz val="12"/>
        <color rgb="FF00B0F0"/>
        <rFont val="Arial"/>
        <family val="2"/>
      </rPr>
      <t>Gateway</t>
    </r>
  </si>
  <si>
    <r>
      <t>c.</t>
    </r>
    <r>
      <rPr>
        <sz val="7"/>
        <color rgb="FF00B0F0"/>
        <rFont val="Times New Roman"/>
        <family val="1"/>
      </rPr>
      <t xml:space="preserve">     </t>
    </r>
    <r>
      <rPr>
        <sz val="12"/>
        <color rgb="FF00B0F0"/>
        <rFont val="Arial"/>
        <family val="2"/>
      </rPr>
      <t>Monitor</t>
    </r>
  </si>
  <si>
    <r>
      <t>2.</t>
    </r>
    <r>
      <rPr>
        <sz val="7"/>
        <color rgb="FF00B0F0"/>
        <rFont val="Times New Roman"/>
        <family val="1"/>
      </rPr>
      <t xml:space="preserve">    </t>
    </r>
    <r>
      <rPr>
        <sz val="12"/>
        <color rgb="FF00B0F0"/>
        <rFont val="Arial"/>
        <family val="2"/>
      </rPr>
      <t>Energy Saving products</t>
    </r>
  </si>
  <si>
    <r>
      <t>a.</t>
    </r>
    <r>
      <rPr>
        <sz val="7"/>
        <color rgb="FF00B0F0"/>
        <rFont val="Times New Roman"/>
        <family val="1"/>
      </rPr>
      <t xml:space="preserve">    </t>
    </r>
    <r>
      <rPr>
        <sz val="12"/>
        <color rgb="FF00B0F0"/>
        <rFont val="Arial"/>
        <family val="2"/>
      </rPr>
      <t>LED Lighting</t>
    </r>
  </si>
  <si>
    <r>
      <t>b.</t>
    </r>
    <r>
      <rPr>
        <sz val="7"/>
        <color rgb="FF00B0F0"/>
        <rFont val="Times New Roman"/>
        <family val="1"/>
      </rPr>
      <t xml:space="preserve">    </t>
    </r>
    <r>
      <rPr>
        <sz val="12"/>
        <color rgb="FF00B0F0"/>
        <rFont val="Arial"/>
        <family val="2"/>
      </rPr>
      <t> </t>
    </r>
  </si>
  <si>
    <r>
      <t>3.</t>
    </r>
    <r>
      <rPr>
        <sz val="7"/>
        <color rgb="FF00B0F0"/>
        <rFont val="Times New Roman"/>
        <family val="1"/>
      </rPr>
      <t xml:space="preserve">    </t>
    </r>
    <r>
      <rPr>
        <sz val="12"/>
        <color rgb="FF00B0F0"/>
        <rFont val="Arial"/>
        <family val="2"/>
      </rPr>
      <t>Energy Replacement</t>
    </r>
  </si>
  <si>
    <r>
      <t>a.</t>
    </r>
    <r>
      <rPr>
        <sz val="7"/>
        <color rgb="FF00B0F0"/>
        <rFont val="Times New Roman"/>
        <family val="1"/>
      </rPr>
      <t xml:space="preserve">    </t>
    </r>
    <r>
      <rPr>
        <sz val="12"/>
        <color rgb="FF00B0F0"/>
        <rFont val="Arial"/>
        <family val="2"/>
      </rPr>
      <t>Solar PV</t>
    </r>
  </si>
  <si>
    <r>
      <t>b.</t>
    </r>
    <r>
      <rPr>
        <sz val="7"/>
        <color rgb="FF00B0F0"/>
        <rFont val="Times New Roman"/>
        <family val="1"/>
      </rPr>
      <t xml:space="preserve">    </t>
    </r>
    <r>
      <rPr>
        <sz val="12"/>
        <color rgb="FF00B0F0"/>
        <rFont val="Arial"/>
        <family val="2"/>
      </rPr>
      <t>Battery</t>
    </r>
  </si>
  <si>
    <t>datapoint_function</t>
  </si>
  <si>
    <t>datapoint_subcategory</t>
  </si>
  <si>
    <t>datapoint_category</t>
  </si>
  <si>
    <t>hse</t>
  </si>
  <si>
    <t>  ]</t>
  </si>
  <si>
    <t>Morning</t>
  </si>
  <si>
    <t>Afternoon</t>
  </si>
  <si>
    <t>Evening</t>
  </si>
  <si>
    <t>Night</t>
  </si>
  <si>
    <t>Monday</t>
  </si>
  <si>
    <t>Sunday</t>
  </si>
  <si>
    <t>Tuesday</t>
  </si>
  <si>
    <t>Wednesday</t>
  </si>
  <si>
    <t>Thursday</t>
  </si>
  <si>
    <t>Friday</t>
  </si>
  <si>
    <t>Saturday</t>
  </si>
  <si>
    <r>
      <t>"name"</t>
    </r>
    <r>
      <rPr>
        <sz val="8"/>
        <color rgb="FF000000"/>
        <rFont val="Consolas"/>
        <family val="3"/>
      </rPr>
      <t>:</t>
    </r>
    <r>
      <rPr>
        <sz val="8"/>
        <color rgb="FFA52A2A"/>
        <rFont val="Consolas"/>
        <family val="3"/>
      </rPr>
      <t>"John"</t>
    </r>
    <r>
      <rPr>
        <sz val="8"/>
        <color rgb="FF000000"/>
        <rFont val="Consolas"/>
        <family val="3"/>
      </rPr>
      <t>,</t>
    </r>
  </si>
  <si>
    <r>
      <t>"age"</t>
    </r>
    <r>
      <rPr>
        <sz val="8"/>
        <color rgb="FF000000"/>
        <rFont val="Consolas"/>
        <family val="3"/>
      </rPr>
      <t>:</t>
    </r>
    <r>
      <rPr>
        <sz val="8"/>
        <color rgb="FFFF0000"/>
        <rFont val="Consolas"/>
        <family val="3"/>
      </rPr>
      <t>30</t>
    </r>
    <r>
      <rPr>
        <sz val="8"/>
        <color rgb="FF000000"/>
        <rFont val="Consolas"/>
        <family val="3"/>
      </rPr>
      <t>,</t>
    </r>
  </si>
  <si>
    <r>
      <t>"cars"</t>
    </r>
    <r>
      <rPr>
        <sz val="8"/>
        <color rgb="FF000000"/>
        <rFont val="Consolas"/>
        <family val="3"/>
      </rPr>
      <t>:[ </t>
    </r>
    <r>
      <rPr>
        <sz val="8"/>
        <color rgb="FFA52A2A"/>
        <rFont val="Consolas"/>
        <family val="3"/>
      </rPr>
      <t>"Ford"</t>
    </r>
    <r>
      <rPr>
        <sz val="8"/>
        <color rgb="FF000000"/>
        <rFont val="Consolas"/>
        <family val="3"/>
      </rPr>
      <t>, </t>
    </r>
    <r>
      <rPr>
        <sz val="8"/>
        <color rgb="FFA52A2A"/>
        <rFont val="Consolas"/>
        <family val="3"/>
      </rPr>
      <t>"BMW"</t>
    </r>
    <r>
      <rPr>
        <sz val="8"/>
        <color rgb="FF000000"/>
        <rFont val="Consolas"/>
        <family val="3"/>
      </rPr>
      <t>, </t>
    </r>
    <r>
      <rPr>
        <sz val="8"/>
        <color rgb="FFA52A2A"/>
        <rFont val="Consolas"/>
        <family val="3"/>
      </rPr>
      <t>"Fiat"</t>
    </r>
    <r>
      <rPr>
        <sz val="8"/>
        <color rgb="FF000000"/>
        <rFont val="Consolas"/>
        <family val="3"/>
      </rPr>
      <t> ]</t>
    </r>
  </si>
  <si>
    <r>
      <t>week =</t>
    </r>
    <r>
      <rPr>
        <sz val="8"/>
        <color rgb="FFFF0000"/>
        <rFont val="Consolas"/>
        <family val="3"/>
      </rPr>
      <t> </t>
    </r>
    <r>
      <rPr>
        <sz val="8"/>
        <color rgb="FF000000"/>
        <rFont val="Consolas"/>
        <family val="3"/>
      </rPr>
      <t>{</t>
    </r>
  </si>
  <si>
    <r>
      <t>  </t>
    </r>
    <r>
      <rPr>
        <sz val="8"/>
        <color rgb="FFA52A2A"/>
        <rFont val="Consolas"/>
        <family val="3"/>
      </rPr>
      <t>"total"</t>
    </r>
    <r>
      <rPr>
        <sz val="8"/>
        <color rgb="FF000000"/>
        <rFont val="Consolas"/>
        <family val="3"/>
      </rPr>
      <t>:</t>
    </r>
    <r>
      <rPr>
        <sz val="8"/>
        <color rgb="FFFF0000"/>
        <rFont val="Consolas"/>
        <family val="3"/>
      </rPr>
      <t>189704.44</t>
    </r>
    <r>
      <rPr>
        <sz val="8"/>
        <color rgb="FF000000"/>
        <rFont val="Consolas"/>
        <family val="3"/>
      </rPr>
      <t>,</t>
    </r>
  </si>
  <si>
    <r>
      <t>x = week.day[</t>
    </r>
    <r>
      <rPr>
        <sz val="8"/>
        <color rgb="FFFF0000"/>
        <rFont val="Consolas"/>
        <family val="3"/>
      </rPr>
      <t>0</t>
    </r>
    <r>
      <rPr>
        <sz val="8"/>
        <color rgb="FF000000"/>
        <rFont val="Consolas"/>
        <family val="3"/>
      </rPr>
      <t>];</t>
    </r>
  </si>
  <si>
    <t>e.g</t>
  </si>
  <si>
    <r>
      <t>  </t>
    </r>
    <r>
      <rPr>
        <sz val="8"/>
        <color rgb="FFA52A2A"/>
        <rFont val="Consolas"/>
        <family val="3"/>
      </rPr>
      <t>"days"</t>
    </r>
    <r>
      <rPr>
        <sz val="8"/>
        <color rgb="FF000000"/>
        <rFont val="Consolas"/>
        <family val="3"/>
      </rPr>
      <t>: [</t>
    </r>
  </si>
  <si>
    <r>
      <t>  </t>
    </r>
    <r>
      <rPr>
        <sz val="8"/>
        <color rgb="FFA52A2A"/>
        <rFont val="Consolas"/>
        <family val="3"/>
      </rPr>
      <t>"hours"</t>
    </r>
    <r>
      <rPr>
        <sz val="8"/>
        <color rgb="FF000000"/>
        <rFont val="Consolas"/>
        <family val="3"/>
      </rPr>
      <t>: [</t>
    </r>
  </si>
  <si>
    <r>
      <t>  </t>
    </r>
    <r>
      <rPr>
        <sz val="8"/>
        <color rgb="FFA52A2A"/>
        <rFont val="Consolas"/>
        <family val="3"/>
      </rPr>
      <t>"times-of-day"</t>
    </r>
    <r>
      <rPr>
        <sz val="8"/>
        <color rgb="FF000000"/>
        <rFont val="Consolas"/>
        <family val="3"/>
      </rPr>
      <t>: [</t>
    </r>
  </si>
  <si>
    <t>    { "name":"Monday", "total":"15396"  "hours":[ "3640.22", "33", "23" ] },</t>
  </si>
  <si>
    <t>    { "name":"Tuesday", "total":"34464"  "hours":[ "3643.11", "33", "23" ] },</t>
  </si>
  <si>
    <t>    { "name":"Wednesday", "total":"23972"  "hours":[ "30.22", "33", "23.12" ] },</t>
  </si>
  <si>
    <t>    { "name":"1", "total":"10923"  "days":[ "3640", "3643", "30.98" ] },</t>
  </si>
  <si>
    <t>    { "name":"2", "total":"7205"  "days":[ "33", "33", "33.98" ] },</t>
  </si>
  <si>
    <t>    { "name":"3", "total":"9585"  "days":[ "23", "23", "23.18" ] },</t>
  </si>
  <si>
    <t>    { "name":"Morning", "total":"47426"  "hours":[ "3964", "10923", "7205" ] },</t>
  </si>
  <si>
    <t>    { "name":"Afternoon", "total":"47426"  "hours":[ "3964", "10923", "7205" ] },</t>
  </si>
  <si>
    <t>    { "name":"Evening", "total":"47426"  "hours":[ "3964", "10923", "7205" ] },</t>
  </si>
  <si>
    <r>
      <t>  </t>
    </r>
    <r>
      <rPr>
        <sz val="8"/>
        <color rgb="FFA52A2A"/>
        <rFont val="Consolas"/>
        <family val="3"/>
      </rPr>
      <t>"start"</t>
    </r>
    <r>
      <rPr>
        <sz val="8"/>
        <color rgb="FF000000"/>
        <rFont val="Consolas"/>
        <family val="3"/>
      </rPr>
      <t>:</t>
    </r>
    <r>
      <rPr>
        <sz val="8"/>
        <color rgb="FFA52A2A"/>
        <rFont val="Consolas"/>
        <family val="3"/>
      </rPr>
      <t>"2018-12-24"</t>
    </r>
    <r>
      <rPr>
        <sz val="8"/>
        <color rgb="FF000000"/>
        <rFont val="Consolas"/>
        <family val="3"/>
      </rPr>
      <t>,</t>
    </r>
  </si>
  <si>
    <r>
      <t>  </t>
    </r>
    <r>
      <rPr>
        <sz val="8"/>
        <color rgb="FFA52A2A"/>
        <rFont val="Consolas"/>
        <family val="3"/>
      </rPr>
      <t>"end"</t>
    </r>
    <r>
      <rPr>
        <sz val="8"/>
        <color rgb="FF000000"/>
        <rFont val="Consolas"/>
        <family val="3"/>
      </rPr>
      <t>:</t>
    </r>
    <r>
      <rPr>
        <sz val="8"/>
        <color rgb="FFA52A2A"/>
        <rFont val="Consolas"/>
        <family val="3"/>
      </rPr>
      <t>"2018-12-30"</t>
    </r>
    <r>
      <rPr>
        <sz val="8"/>
        <color rgb="FF000000"/>
        <rFont val="Consolas"/>
        <family val="3"/>
      </rPr>
      <t>,</t>
    </r>
  </si>
  <si>
    <t>vatsila</t>
  </si>
  <si>
    <t>cham</t>
  </si>
  <si>
    <t>gigafasa</t>
  </si>
  <si>
    <t>finland</t>
  </si>
  <si>
    <t>65gw</t>
  </si>
  <si>
    <t>micrgrids</t>
  </si>
  <si>
    <t>10-100mw</t>
  </si>
  <si>
    <t>5gwh</t>
  </si>
  <si>
    <t>pv</t>
  </si>
  <si>
    <t xml:space="preserve">gw </t>
  </si>
  <si>
    <t>oil</t>
  </si>
  <si>
    <t>estonia</t>
  </si>
  <si>
    <t>1mw</t>
  </si>
  <si>
    <t>skeleton</t>
  </si>
  <si>
    <t>30-50c / kwH</t>
  </si>
  <si>
    <t>supercapacitor</t>
  </si>
  <si>
    <t>MW</t>
  </si>
  <si>
    <t>Full sun</t>
  </si>
  <si>
    <t>m2</t>
  </si>
  <si>
    <t>w/m2</t>
  </si>
  <si>
    <t>hrs/day</t>
  </si>
  <si>
    <t xml:space="preserve">pv conversion efficiency </t>
  </si>
  <si>
    <t>%</t>
  </si>
  <si>
    <t>Min</t>
  </si>
  <si>
    <t>Max</t>
  </si>
  <si>
    <t>kWh /m2 /day</t>
  </si>
  <si>
    <t xml:space="preserve">1 MWh requires </t>
  </si>
  <si>
    <t xml:space="preserve">50 MWh requires </t>
  </si>
  <si>
    <t>1 m2 produces</t>
  </si>
  <si>
    <t>1000 m2 produces</t>
  </si>
  <si>
    <t>100 m2 produces</t>
  </si>
  <si>
    <t>300 cycles</t>
  </si>
  <si>
    <t>1000 in lab test</t>
  </si>
  <si>
    <t>faldi</t>
  </si>
  <si>
    <t>ev - 56000</t>
  </si>
  <si>
    <t>energy out, balance</t>
  </si>
  <si>
    <t>geely</t>
  </si>
  <si>
    <t>70 million</t>
  </si>
  <si>
    <t xml:space="preserve">30-40% capacity </t>
  </si>
  <si>
    <t>50000 km</t>
  </si>
  <si>
    <t>api.sundaya.com</t>
  </si>
  <si>
    <t>energy/hse</t>
  </si>
  <si>
    <t>&lt;tracking_period&gt;/&lt;end_datetime&gt;</t>
  </si>
  <si>
    <t>host</t>
  </si>
  <si>
    <t>basePath</t>
  </si>
  <si>
    <t>schemes</t>
  </si>
  <si>
    <t>consumes</t>
  </si>
  <si>
    <t>produces</t>
  </si>
  <si>
    <t>paths</t>
  </si>
  <si>
    <t>definitions</t>
  </si>
  <si>
    <t>swagger</t>
  </si>
  <si>
    <t>info</t>
  </si>
  <si>
    <r>
      <t>Required.</t>
    </r>
    <r>
      <rPr>
        <sz val="8"/>
        <color rgb="FF24292E"/>
        <rFont val="Segoe UI"/>
        <family val="2"/>
      </rPr>
      <t> Provides metadata about the API. The metadata can be used by the clients if needed.</t>
    </r>
  </si>
  <si>
    <t>2.0</t>
  </si>
  <si>
    <r>
      <t>Required.</t>
    </r>
    <r>
      <rPr>
        <sz val="8"/>
        <color rgb="FF24292E"/>
        <rFont val="Segoe UI"/>
        <family val="2"/>
      </rPr>
      <t> Specifies the Swagger Specification version being used. It can be used by the Swagger UI and other clients to interpret the API listing. The value MUST be </t>
    </r>
    <r>
      <rPr>
        <sz val="7"/>
        <color rgb="FF24292E"/>
        <rFont val="Consolas"/>
        <family val="3"/>
      </rPr>
      <t>"2.0"</t>
    </r>
    <r>
      <rPr>
        <sz val="8"/>
        <color rgb="FF24292E"/>
        <rFont val="Segoe UI"/>
        <family val="2"/>
      </rPr>
      <t>.</t>
    </r>
  </si>
  <si>
    <t>The host (name or ip) serving the API. This MUST be the host only and does not include the scheme nor sub-paths. It MAY include a port. If the host is not included, the host serving the documentation is to be used (including the port). The host does not support path templating.</t>
  </si>
  <si>
    <r>
      <t>The base path on which the API is served, which is relative to the </t>
    </r>
    <r>
      <rPr>
        <sz val="7"/>
        <color rgb="FF0366D6"/>
        <rFont val="Consolas"/>
        <family val="3"/>
      </rPr>
      <t>host</t>
    </r>
    <r>
      <rPr>
        <sz val="8"/>
        <color rgb="FF24292E"/>
        <rFont val="Segoe UI"/>
        <family val="2"/>
      </rPr>
      <t>. If it is not included, the API is served directly under the </t>
    </r>
    <r>
      <rPr>
        <sz val="7"/>
        <color rgb="FF24292E"/>
        <rFont val="Consolas"/>
        <family val="3"/>
      </rPr>
      <t>host</t>
    </r>
    <r>
      <rPr>
        <sz val="8"/>
        <color rgb="FF24292E"/>
        <rFont val="Segoe UI"/>
        <family val="2"/>
      </rPr>
      <t>. The value MUST start with a leading slash (</t>
    </r>
    <r>
      <rPr>
        <sz val="7"/>
        <color rgb="FF24292E"/>
        <rFont val="Consolas"/>
        <family val="3"/>
      </rPr>
      <t>/</t>
    </r>
    <r>
      <rPr>
        <sz val="8"/>
        <color rgb="FF24292E"/>
        <rFont val="Segoe UI"/>
        <family val="2"/>
      </rPr>
      <t>). The </t>
    </r>
    <r>
      <rPr>
        <sz val="7"/>
        <color rgb="FF24292E"/>
        <rFont val="Consolas"/>
        <family val="3"/>
      </rPr>
      <t>basePath</t>
    </r>
    <r>
      <rPr>
        <sz val="8"/>
        <color rgb="FF24292E"/>
        <rFont val="Segoe UI"/>
        <family val="2"/>
      </rPr>
      <t> does not support </t>
    </r>
    <r>
      <rPr>
        <sz val="8"/>
        <color rgb="FF0366D6"/>
        <rFont val="Segoe UI"/>
        <family val="2"/>
      </rPr>
      <t>path templating</t>
    </r>
    <r>
      <rPr>
        <sz val="8"/>
        <color rgb="FF24292E"/>
        <rFont val="Segoe UI"/>
        <family val="2"/>
      </rPr>
      <t>.</t>
    </r>
  </si>
  <si>
    <r>
      <t>The transfer protocol of the API. Values MUST be from the list: </t>
    </r>
    <r>
      <rPr>
        <sz val="7"/>
        <color rgb="FF24292E"/>
        <rFont val="Consolas"/>
        <family val="3"/>
      </rPr>
      <t>"http"</t>
    </r>
    <r>
      <rPr>
        <sz val="8"/>
        <color rgb="FF24292E"/>
        <rFont val="Segoe UI"/>
        <family val="2"/>
      </rPr>
      <t>, </t>
    </r>
    <r>
      <rPr>
        <sz val="7"/>
        <color rgb="FF24292E"/>
        <rFont val="Consolas"/>
        <family val="3"/>
      </rPr>
      <t>"https"</t>
    </r>
    <r>
      <rPr>
        <sz val="8"/>
        <color rgb="FF24292E"/>
        <rFont val="Segoe UI"/>
        <family val="2"/>
      </rPr>
      <t>, </t>
    </r>
    <r>
      <rPr>
        <sz val="7"/>
        <color rgb="FF24292E"/>
        <rFont val="Consolas"/>
        <family val="3"/>
      </rPr>
      <t>"ws"</t>
    </r>
    <r>
      <rPr>
        <sz val="8"/>
        <color rgb="FF24292E"/>
        <rFont val="Segoe UI"/>
        <family val="2"/>
      </rPr>
      <t>, </t>
    </r>
    <r>
      <rPr>
        <sz val="7"/>
        <color rgb="FF24292E"/>
        <rFont val="Consolas"/>
        <family val="3"/>
      </rPr>
      <t>"wss"</t>
    </r>
    <r>
      <rPr>
        <sz val="8"/>
        <color rgb="FF24292E"/>
        <rFont val="Segoe UI"/>
        <family val="2"/>
      </rPr>
      <t>. If the </t>
    </r>
    <r>
      <rPr>
        <sz val="7"/>
        <color rgb="FF24292E"/>
        <rFont val="Consolas"/>
        <family val="3"/>
      </rPr>
      <t>schemes</t>
    </r>
    <r>
      <rPr>
        <sz val="8"/>
        <color rgb="FF24292E"/>
        <rFont val="Segoe UI"/>
        <family val="2"/>
      </rPr>
      <t> is not included, the default scheme to be used is the one used to access the Swagger definition itself.</t>
    </r>
  </si>
  <si>
    <t>A list of MIME types the APIs can consume. This is global to all APIs but can be overridden on specific API calls. Value MUST be as described under Mime Types.</t>
  </si>
  <si>
    <t>A list of MIME types the APIs can produce. This is global to all APIs but can be overridden on specific API calls. Value MUST be as described under Mime Types.</t>
  </si>
  <si>
    <r>
      <t>Required.</t>
    </r>
    <r>
      <rPr>
        <sz val="8"/>
        <color rgb="FF24292E"/>
        <rFont val="Segoe UI"/>
        <family val="2"/>
      </rPr>
      <t> The available paths and operations for the API.</t>
    </r>
  </si>
  <si>
    <t>An object to hold data types produced and consumed by operations.</t>
  </si>
  <si>
    <t>parameters</t>
  </si>
  <si>
    <t>Parameters Definitions Object</t>
  </si>
  <si>
    <t>An object to hold parameters that can be used across operations. This property does not define global parameters for all operations.</t>
  </si>
  <si>
    <t>responses</t>
  </si>
  <si>
    <t>Responses Definitions Object</t>
  </si>
  <si>
    <t>An object to hold responses that can be used across operations. This property does not define global responses for all operations.</t>
  </si>
  <si>
    <t>securityDefinitions</t>
  </si>
  <si>
    <t>Security Definitions Object</t>
  </si>
  <si>
    <t>Security scheme definitions that can be used across the specification.</t>
  </si>
  <si>
    <t>security</t>
  </si>
  <si>
    <t>[Security Requirement Object]</t>
  </si>
  <si>
    <t>A declaration of which security schemes are applied for the API as a whole. The list of values describes alternative security schemes that can be used (that is, there is a logical OR between the security requirements). Individual operations can override this definition.</t>
  </si>
  <si>
    <t>tags</t>
  </si>
  <si>
    <t>[Tag Object]</t>
  </si>
  <si>
    <t>A list of tags used by the specification with additional metadata. The order of the tags can be used to reflect on their order by the parsing tools. Not all tags that are used by the Operation Object must be declared. The tags that are not declared may be organized randomly or based on the tools' logic. Each tag name in the list MUST be unique.</t>
  </si>
  <si>
    <t>externalDocs</t>
  </si>
  <si>
    <t>External Documentation Object</t>
  </si>
  <si>
    <t>Additional external documentation.</t>
  </si>
  <si>
    <t>string</t>
  </si>
  <si>
    <t>Info Object</t>
  </si>
  <si>
    <t>[string]</t>
  </si>
  <si>
    <t>Paths Object</t>
  </si>
  <si>
    <t>Definitions Object</t>
  </si>
  <si>
    <t>Field Name</t>
  </si>
  <si>
    <t xml:space="preserve">version   </t>
  </si>
  <si>
    <t xml:space="preserve">permanent link to the item (a self reference) </t>
  </si>
  <si>
    <t>href</t>
  </si>
  <si>
    <t>collection members, represented by an object with 3 predefined properties</t>
  </si>
  <si>
    <t>items</t>
  </si>
  <si>
    <t xml:space="preserve">array of links to any resources related to the collection </t>
  </si>
  <si>
    <t>links</t>
  </si>
  <si>
    <t>queries</t>
  </si>
  <si>
    <t>rel</t>
  </si>
  <si>
    <t>prompt</t>
  </si>
  <si>
    <t>data</t>
  </si>
  <si>
    <t>name</t>
  </si>
  <si>
    <t>value</t>
  </si>
  <si>
    <t>template</t>
  </si>
  <si>
    <t>collection</t>
  </si>
  <si>
    <t>render</t>
  </si>
  <si>
    <t>same structure as item links above</t>
  </si>
  <si>
    <t>e.g. 'image' to retrieve and embed, or 'link' to display as-is</t>
  </si>
  <si>
    <t>the URI of the related resource</t>
  </si>
  <si>
    <t xml:space="preserve">documentation for this link, useful for developers and UI presentation </t>
  </si>
  <si>
    <t>the link-to-item relationship descriptor, e.g.'author', 'icon' etc</t>
  </si>
  <si>
    <t>array of links to any resources related to this single item</t>
  </si>
  <si>
    <t xml:space="preserve">the value </t>
  </si>
  <si>
    <t>the key name</t>
  </si>
  <si>
    <t>array of key value pairs with 2 predefined properties</t>
  </si>
  <si>
    <t xml:space="preserve">permanent URI link to the item </t>
  </si>
  <si>
    <t xml:space="preserve">array of search objects supported by the collection </t>
  </si>
  <si>
    <t>the query-to-collection relationship descriptore e.g. 'search'</t>
  </si>
  <si>
    <t>resolver URI</t>
  </si>
  <si>
    <t>self documentation for this query definition</t>
  </si>
  <si>
    <t>array of key value pairs supported by the search</t>
  </si>
  <si>
    <t>the key of the key-value pair</t>
  </si>
  <si>
    <t xml:space="preserve">the value      </t>
  </si>
  <si>
    <t>template  array of data objects supported for adding a new item  to the collection</t>
  </si>
  <si>
    <t xml:space="preserve">array of key value pairs </t>
  </si>
  <si>
    <t>self documentation for this template definition</t>
  </si>
  <si>
    <t xml:space="preserve">    Developer Portal</t>
  </si>
  <si>
    <t xml:space="preserve">                    GET</t>
  </si>
  <si>
    <t xml:space="preserve">                        Path parameters</t>
  </si>
  <si>
    <t xml:space="preserve">                        Body parameters</t>
  </si>
  <si>
    <t xml:space="preserve">                            Query = harvestSearch </t>
  </si>
  <si>
    <t xml:space="preserve">                    PUT</t>
  </si>
  <si>
    <t xml:space="preserve">                            Template = harvestData</t>
  </si>
  <si>
    <t>duration</t>
  </si>
  <si>
    <t>Mime Type: application/vnd.collection+json</t>
  </si>
  <si>
    <r>
      <t xml:space="preserve">daily data, broken down by </t>
    </r>
    <r>
      <rPr>
        <i/>
        <sz val="11"/>
        <color theme="1"/>
        <rFont val="Calibri"/>
        <family val="2"/>
        <scheme val="minor"/>
      </rPr>
      <t>hour / time-of-day</t>
    </r>
    <r>
      <rPr>
        <sz val="11"/>
        <color theme="1"/>
        <rFont val="Calibri"/>
        <family val="2"/>
        <scheme val="minor"/>
      </rPr>
      <t xml:space="preserve"> (Morning, Afternoon, Evening, Night) and </t>
    </r>
    <r>
      <rPr>
        <i/>
        <sz val="11"/>
        <color theme="1"/>
        <rFont val="Calibri"/>
        <family val="2"/>
        <scheme val="minor"/>
      </rPr>
      <t>minute</t>
    </r>
    <r>
      <rPr>
        <sz val="11"/>
        <color theme="1"/>
        <rFont val="Calibri"/>
        <family val="2"/>
        <scheme val="minor"/>
      </rPr>
      <t xml:space="preserve"> </t>
    </r>
  </si>
  <si>
    <r>
      <t xml:space="preserve">weekly data, broken down by </t>
    </r>
    <r>
      <rPr>
        <i/>
        <sz val="11"/>
        <color theme="1"/>
        <rFont val="Calibri"/>
        <family val="2"/>
        <scheme val="minor"/>
      </rPr>
      <t xml:space="preserve">day-of-week </t>
    </r>
    <r>
      <rPr>
        <sz val="11"/>
        <color theme="1"/>
        <rFont val="Calibri"/>
        <family val="2"/>
        <scheme val="minor"/>
      </rPr>
      <t xml:space="preserve">and </t>
    </r>
    <r>
      <rPr>
        <i/>
        <sz val="11"/>
        <color theme="1"/>
        <rFont val="Calibri"/>
        <family val="2"/>
        <scheme val="minor"/>
      </rPr>
      <t>hour / time-of-day</t>
    </r>
  </si>
  <si>
    <r>
      <t xml:space="preserve">monthly data, broken down by </t>
    </r>
    <r>
      <rPr>
        <i/>
        <sz val="11"/>
        <color theme="1"/>
        <rFont val="Calibri"/>
        <family val="2"/>
        <scheme val="minor"/>
      </rPr>
      <t xml:space="preserve">week </t>
    </r>
    <r>
      <rPr>
        <sz val="11"/>
        <color theme="1"/>
        <rFont val="Calibri"/>
        <family val="2"/>
        <scheme val="minor"/>
      </rPr>
      <t xml:space="preserve">and </t>
    </r>
    <r>
      <rPr>
        <i/>
        <sz val="11"/>
        <color theme="1"/>
        <rFont val="Calibri"/>
        <family val="2"/>
        <scheme val="minor"/>
      </rPr>
      <t>day</t>
    </r>
  </si>
  <si>
    <r>
      <t xml:space="preserve">quarterly data, broken down by </t>
    </r>
    <r>
      <rPr>
        <i/>
        <sz val="11"/>
        <color theme="1"/>
        <rFont val="Calibri"/>
        <family val="2"/>
        <scheme val="minor"/>
      </rPr>
      <t xml:space="preserve">month </t>
    </r>
    <r>
      <rPr>
        <sz val="11"/>
        <color theme="1"/>
        <rFont val="Calibri"/>
        <family val="2"/>
        <scheme val="minor"/>
      </rPr>
      <t xml:space="preserve">and </t>
    </r>
    <r>
      <rPr>
        <i/>
        <sz val="11"/>
        <color theme="1"/>
        <rFont val="Calibri"/>
        <family val="2"/>
        <scheme val="minor"/>
      </rPr>
      <t>week</t>
    </r>
  </si>
  <si>
    <r>
      <t xml:space="preserve">yearly data, broken down by </t>
    </r>
    <r>
      <rPr>
        <i/>
        <sz val="11"/>
        <color theme="1"/>
        <rFont val="Calibri"/>
        <family val="2"/>
        <scheme val="minor"/>
      </rPr>
      <t>quarter</t>
    </r>
    <r>
      <rPr>
        <sz val="11"/>
        <color theme="1"/>
        <rFont val="Calibri"/>
        <family val="2"/>
        <scheme val="minor"/>
      </rPr>
      <t xml:space="preserve"> and </t>
    </r>
    <r>
      <rPr>
        <i/>
        <sz val="11"/>
        <color theme="1"/>
        <rFont val="Calibri"/>
        <family val="2"/>
        <scheme val="minor"/>
      </rPr>
      <t>month</t>
    </r>
  </si>
  <si>
    <r>
      <t xml:space="preserve">5yearly data, broken down by </t>
    </r>
    <r>
      <rPr>
        <i/>
        <sz val="11"/>
        <color theme="1"/>
        <rFont val="Calibri"/>
        <family val="2"/>
        <scheme val="minor"/>
      </rPr>
      <t>year</t>
    </r>
    <r>
      <rPr>
        <sz val="11"/>
        <color theme="1"/>
        <rFont val="Calibri"/>
        <family val="2"/>
        <scheme val="minor"/>
      </rPr>
      <t xml:space="preserve"> and </t>
    </r>
    <r>
      <rPr>
        <i/>
        <sz val="11"/>
        <color theme="1"/>
        <rFont val="Calibri"/>
        <family val="2"/>
        <scheme val="minor"/>
      </rPr>
      <t>quarter</t>
    </r>
  </si>
  <si>
    <r>
      <t xml:space="preserve">hourly data (1 day), broken down by </t>
    </r>
    <r>
      <rPr>
        <i/>
        <sz val="11"/>
        <color theme="1"/>
        <rFont val="Calibri"/>
        <family val="2"/>
        <scheme val="minor"/>
      </rPr>
      <t>minute</t>
    </r>
    <r>
      <rPr>
        <sz val="11"/>
        <color theme="1"/>
        <rFont val="Calibri"/>
        <family val="2"/>
        <scheme val="minor"/>
      </rPr>
      <t xml:space="preserve"> and </t>
    </r>
    <r>
      <rPr>
        <i/>
        <sz val="11"/>
        <color theme="1"/>
        <rFont val="Calibri"/>
        <family val="2"/>
        <scheme val="minor"/>
      </rPr>
      <t>second</t>
    </r>
    <r>
      <rPr>
        <sz val="11"/>
        <color theme="1"/>
        <rFont val="Calibri"/>
        <family val="2"/>
        <scheme val="minor"/>
      </rPr>
      <t xml:space="preserve">
The </t>
    </r>
    <r>
      <rPr>
        <i/>
        <sz val="11"/>
        <color theme="1"/>
        <rFont val="Calibri"/>
        <family val="2"/>
        <scheme val="minor"/>
      </rPr>
      <t>hour</t>
    </r>
    <r>
      <rPr>
        <sz val="11"/>
        <color theme="1"/>
        <rFont val="Calibri"/>
        <family val="2"/>
        <scheme val="minor"/>
      </rPr>
      <t xml:space="preserve"> dataset produces near-real-time monitoring data for troubleshooting and device reconfiguration by onsite field technicians. 
The actual interval is based on the number of seconds currently configured as the monitoring interval on the device - which is therefore the minimum window size possible.  </t>
    </r>
  </si>
  <si>
    <t>next</t>
  </si>
  <si>
    <t>previous</t>
  </si>
  <si>
    <t>parent</t>
  </si>
  <si>
    <t>href=</t>
  </si>
  <si>
    <t>child[]</t>
  </si>
  <si>
    <t>grandchild[]</t>
  </si>
  <si>
    <r>
      <t>href=</t>
    </r>
    <r>
      <rPr>
        <i/>
        <u/>
        <sz val="11"/>
        <color theme="4" tint="-0.249977111117893"/>
        <rFont val="Consolas"/>
        <family val="3"/>
        <scheme val="major"/>
      </rPr>
      <t>year</t>
    </r>
  </si>
  <si>
    <r>
      <t>href=</t>
    </r>
    <r>
      <rPr>
        <i/>
        <u/>
        <sz val="11"/>
        <color theme="4" tint="-0.249977111117893"/>
        <rFont val="Consolas"/>
        <family val="3"/>
        <scheme val="major"/>
      </rPr>
      <t>week</t>
    </r>
  </si>
  <si>
    <r>
      <t>href=</t>
    </r>
    <r>
      <rPr>
        <i/>
        <u/>
        <sz val="11"/>
        <color theme="4" tint="-0.249977111117893"/>
        <rFont val="Consolas"/>
        <family val="3"/>
        <scheme val="major"/>
      </rPr>
      <t>quarter</t>
    </r>
  </si>
  <si>
    <r>
      <t>href=</t>
    </r>
    <r>
      <rPr>
        <i/>
        <u/>
        <sz val="11"/>
        <color theme="4" tint="-0.249977111117893"/>
        <rFont val="Consolas"/>
        <family val="3"/>
        <scheme val="major"/>
      </rPr>
      <t>day</t>
    </r>
  </si>
  <si>
    <r>
      <t>href=</t>
    </r>
    <r>
      <rPr>
        <i/>
        <u/>
        <sz val="11"/>
        <color theme="4" tint="-0.249977111117893"/>
        <rFont val="Consolas"/>
        <family val="3"/>
        <scheme val="major"/>
      </rPr>
      <t>5year</t>
    </r>
  </si>
  <si>
    <r>
      <t>href=</t>
    </r>
    <r>
      <rPr>
        <i/>
        <u/>
        <sz val="11"/>
        <color theme="4" tint="-0.249977111117893"/>
        <rFont val="Consolas"/>
        <family val="3"/>
        <scheme val="major"/>
      </rPr>
      <t>month</t>
    </r>
  </si>
  <si>
    <t>href links</t>
  </si>
  <si>
    <r>
      <t>href=&lt;</t>
    </r>
    <r>
      <rPr>
        <i/>
        <u/>
        <sz val="11"/>
        <color theme="4" tint="-0.249977111117893"/>
        <rFont val="Consolas"/>
        <family val="3"/>
        <scheme val="major"/>
      </rPr>
      <t>parent&gt;</t>
    </r>
  </si>
  <si>
    <t>this is the double entry (up and down bar is same size)</t>
  </si>
  <si>
    <t>yes ...all the stuff that is dirty... so when you see a graph with lot of black in it you need to do something about it...</t>
  </si>
  <si>
    <t>When there is lot of black at the bottom; you need to get more battery capacity...</t>
  </si>
  <si>
    <t>Energy Flows across G,H,S,E</t>
  </si>
  <si>
    <t>Double-entry data visualisation</t>
  </si>
  <si>
    <t xml:space="preserve">in 1st hour all energy enjoyed came from the battery; </t>
  </si>
  <si>
    <t xml:space="preserve">in 2nd hour half came from battery and other half from grid. </t>
  </si>
  <si>
    <t xml:space="preserve">in 3rd hour all came from grid. </t>
  </si>
  <si>
    <t xml:space="preserve">in 4th hour sun starts delivering, </t>
  </si>
  <si>
    <t>in 10th hour harvest is more than enjoy and starts storing...</t>
  </si>
  <si>
    <r>
      <t>day</t>
    </r>
    <r>
      <rPr>
        <sz val="11"/>
        <color theme="1"/>
        <rFont val="Wingdings"/>
        <charset val="2"/>
      </rPr>
      <t xml:space="preserve">â </t>
    </r>
    <r>
      <rPr>
        <sz val="11"/>
        <color theme="1"/>
        <rFont val="Consolas"/>
        <family val="3"/>
        <scheme val="major"/>
      </rPr>
      <t>hour</t>
    </r>
    <r>
      <rPr>
        <sz val="11"/>
        <color theme="1"/>
        <rFont val="Wingdings"/>
        <charset val="2"/>
      </rPr>
      <t>à</t>
    </r>
  </si>
  <si>
    <t>https://github.com/collection-json/spec.git</t>
  </si>
  <si>
    <t>*** REQUEST ***</t>
  </si>
  <si>
    <t>Accept: application/vnd.collection+json</t>
  </si>
  <si>
    <t>*** RESPONSE ***</t>
  </si>
  <si>
    <t>200 OK HTTP/1.1</t>
  </si>
  <si>
    <t>Content-Type: application/vnd.collection+json</t>
  </si>
  <si>
    <t>Content-Length: xxx</t>
  </si>
  <si>
    <t>{ "collection" : {...}, ... }</t>
  </si>
  <si>
    <t>http://amundsen.com/media-types/collection/format/</t>
  </si>
  <si>
    <t>{ "collection" :</t>
  </si>
  <si>
    <t xml:space="preserve">  {</t>
  </si>
  <si>
    <t xml:space="preserve">    "version" : "1.0",</t>
  </si>
  <si>
    <t xml:space="preserve">    "href" : "http://example.org/friends/",</t>
  </si>
  <si>
    <t xml:space="preserve">    </t>
  </si>
  <si>
    <t xml:space="preserve">    "links" : [</t>
  </si>
  <si>
    <t xml:space="preserve">      {"rel" : "feed", "href" : "http://example.org/friends/rss"}</t>
  </si>
  <si>
    <t xml:space="preserve">    ],</t>
  </si>
  <si>
    <t xml:space="preserve">    "items" : [</t>
  </si>
  <si>
    <t xml:space="preserve">      {</t>
  </si>
  <si>
    <t xml:space="preserve">        "href" : "http://example.org/friends/jdoe",</t>
  </si>
  <si>
    <t xml:space="preserve">        "data" : [</t>
  </si>
  <si>
    <t xml:space="preserve">          {"name" : "full-name", "value" : "J. Doe", "prompt" : "Full Name"},</t>
  </si>
  <si>
    <t xml:space="preserve">          {"name" : "email", "value" : "jdoe@example.org", "prompt" : "Email"}</t>
  </si>
  <si>
    <t xml:space="preserve">        ],</t>
  </si>
  <si>
    <t xml:space="preserve">        "links" : [</t>
  </si>
  <si>
    <t xml:space="preserve">          {"rel" : "blog", "href" : "http://examples.org/blogs/jdoe", "prompt" : "Blog"},</t>
  </si>
  <si>
    <t xml:space="preserve">          {"rel" : "avatar", "href" : "http://examples.org/images/jdoe", "prompt" : "Avatar", "render" : "image"}</t>
  </si>
  <si>
    <t xml:space="preserve">        ]</t>
  </si>
  <si>
    <t xml:space="preserve">      },</t>
  </si>
  <si>
    <t xml:space="preserve">      </t>
  </si>
  <si>
    <t xml:space="preserve">        "href" : "http://example.org/friends/msmith",</t>
  </si>
  <si>
    <t xml:space="preserve">          {"name" : "full-name", "value" : "M. Smith", "prompt" : "Full Name"},</t>
  </si>
  <si>
    <t xml:space="preserve">          {"name" : "email", "value" : "msmith@example.org", "prompt" : "Email"}</t>
  </si>
  <si>
    <t xml:space="preserve">          {"rel" : "blog", "href" : "http://examples.org/blogs/msmith", "prompt" : "Blog"},</t>
  </si>
  <si>
    <t xml:space="preserve">          {"rel" : "avatar", "href" : "http://examples.org/images/msmith", "prompt" : "Avatar", "render" : "image"}</t>
  </si>
  <si>
    <t xml:space="preserve">        "href" : "http://example.org/friends/rwilliams",</t>
  </si>
  <si>
    <t xml:space="preserve">          {"name" : "full-name", "value" : "R. Williams", "prompt" : "Full Name"},</t>
  </si>
  <si>
    <t xml:space="preserve">          {"name" : "email", "value" : "rwilliams@example.org", "prompt" : "Email"}</t>
  </si>
  <si>
    <t xml:space="preserve">          {"rel" : "blog", "href" : "http://examples.org/blogs/rwilliams", "prompt" : "Blog"},</t>
  </si>
  <si>
    <t xml:space="preserve">          {"rel" : "avatar", "href" : "http://examples.org/images/rwilliams", "prompt" : "Avatar", "render" : "image"}</t>
  </si>
  <si>
    <t xml:space="preserve">      }      </t>
  </si>
  <si>
    <t xml:space="preserve">    "queries" : [</t>
  </si>
  <si>
    <t xml:space="preserve">      {"rel" : "search", "href" : "http://example.org/friends/search", "prompt" : "Search",</t>
  </si>
  <si>
    <t xml:space="preserve">          {"name" : "search", "value" : ""}</t>
  </si>
  <si>
    <t xml:space="preserve">      }</t>
  </si>
  <si>
    <t xml:space="preserve">    "template" : {</t>
  </si>
  <si>
    <t xml:space="preserve">      "data" : [</t>
  </si>
  <si>
    <t xml:space="preserve">        {"name" : "full-name", "value" : "", "prompt" : "Full Name"},</t>
  </si>
  <si>
    <t xml:space="preserve">        {"name" : "email", "value" : "", "prompt" : "Email"},</t>
  </si>
  <si>
    <t xml:space="preserve">        {"name" : "blog", "value" : "", "prompt" : "Blog"},</t>
  </si>
  <si>
    <t xml:space="preserve">        {"name" : "avatar", "value" : "", "prompt" : "Avatar"}</t>
  </si>
  <si>
    <t xml:space="preserve">        </t>
  </si>
  <si>
    <t xml:space="preserve">      ]</t>
  </si>
  <si>
    <t xml:space="preserve">    }</t>
  </si>
  <si>
    <t xml:space="preserve">  } </t>
  </si>
  <si>
    <t xml:space="preserve">example </t>
  </si>
  <si>
    <t>http://amundsen.com/media-types/collection/examples/</t>
  </si>
  <si>
    <t>An item response will usually look like a collection representation, but contain only one item</t>
  </si>
  <si>
    <t xml:space="preserve">      {"rel" : "feed", "href" : "http://example.org/friends/rss"},</t>
  </si>
  <si>
    <t xml:space="preserve">      {"rel" : "queries", "href" : "http://example.org/friends/?queries"},</t>
  </si>
  <si>
    <t xml:space="preserve">      {"rel" : "template", "href" : "http://example.org/friends/?template"}</t>
  </si>
  <si>
    <t xml:space="preserve">    ]</t>
  </si>
  <si>
    <t xml:space="preserve">only one error object in a Collection+JSON document. </t>
  </si>
  <si>
    <t xml:space="preserve">It is a top-level document property. </t>
  </si>
  <si>
    <t xml:space="preserve">code message and title elements MAY appear as child properties of the error object: </t>
  </si>
  <si>
    <t xml:space="preserve">    "error" : {</t>
  </si>
  <si>
    <t xml:space="preserve">      "title" : "Server Error",</t>
  </si>
  <si>
    <t xml:space="preserve">      "code" : "X1C2",</t>
  </si>
  <si>
    <t xml:space="preserve">      "message" : "The server have encountered an error, please wait and try again."</t>
  </si>
  <si>
    <t>error representation</t>
  </si>
  <si>
    <r>
      <t>The '</t>
    </r>
    <r>
      <rPr>
        <u/>
        <sz val="11"/>
        <color theme="1"/>
        <rFont val="Consolas"/>
        <family val="3"/>
        <scheme val="major"/>
      </rPr>
      <t>period</t>
    </r>
    <r>
      <rPr>
        <sz val="11"/>
        <color theme="1"/>
        <rFont val="Calibri"/>
        <family val="2"/>
        <scheme val="minor"/>
      </rPr>
      <t>' parameter specifies the window into which for tracking data is aggregated and presented. The list of supported periods is provided in the MONITORING_window enumeration. 
This parameter is evaluated together with 'end' and 'period' to determine the granularity and number of windows to be returned in the response data.</t>
    </r>
  </si>
  <si>
    <t xml:space="preserve">the api is REST based and specified in yaml with openapi2.0/swagger </t>
  </si>
  <si>
    <t>response mime types will be application/json and application/vnd.collection+json</t>
  </si>
  <si>
    <t xml:space="preserve">although we discussed 3 separate APIs previouslyu, after further discussion we have consolidated the primary API call into a single path (hse) </t>
  </si>
  <si>
    <t>this will return consolidated data for all three energy lifecycle scopes (Harvest. Store, enjoy) through one request</t>
  </si>
  <si>
    <t>however the above request can be parameterised (in the body) for category/subcategory/product-types specific to harvest, store and enjoy products</t>
  </si>
  <si>
    <t>this will be based on the spreadsheet/data structure Maurice shared on 06/01</t>
  </si>
  <si>
    <r>
      <t xml:space="preserve">finally the hse api will also contain a mandatory parameters for customer </t>
    </r>
    <r>
      <rPr>
        <b/>
        <sz val="11"/>
        <color theme="1"/>
        <rFont val="Calibri"/>
        <family val="2"/>
        <scheme val="minor"/>
      </rPr>
      <t>site id</t>
    </r>
    <r>
      <rPr>
        <sz val="11"/>
        <color theme="1"/>
        <rFont val="Calibri"/>
        <family val="2"/>
        <scheme val="minor"/>
      </rPr>
      <t xml:space="preserve"> and data window </t>
    </r>
    <r>
      <rPr>
        <b/>
        <sz val="11"/>
        <color theme="1"/>
        <rFont val="Calibri"/>
        <family val="2"/>
        <scheme val="minor"/>
      </rPr>
      <t>duration</t>
    </r>
    <r>
      <rPr>
        <sz val="11"/>
        <color theme="1"/>
        <rFont val="Calibri"/>
        <family val="2"/>
        <scheme val="minor"/>
      </rPr>
      <t xml:space="preserve">, and an optional parameter for the </t>
    </r>
    <r>
      <rPr>
        <b/>
        <sz val="11"/>
        <color theme="1"/>
        <rFont val="Calibri"/>
        <family val="2"/>
        <scheme val="minor"/>
      </rPr>
      <t>ending</t>
    </r>
    <r>
      <rPr>
        <sz val="11"/>
        <color theme="1"/>
        <rFont val="Calibri"/>
        <family val="2"/>
        <scheme val="minor"/>
      </rPr>
      <t xml:space="preserve"> date-time of the data window </t>
    </r>
  </si>
  <si>
    <t xml:space="preserve">for example: </t>
  </si>
  <si>
    <t xml:space="preserve">              </t>
  </si>
  <si>
    <r>
      <t xml:space="preserve">hourly data (1 day), broken down by </t>
    </r>
    <r>
      <rPr>
        <i/>
        <sz val="11"/>
        <color rgb="FF000000"/>
        <rFont val="Calibri"/>
        <family val="2"/>
      </rPr>
      <t>minute</t>
    </r>
    <r>
      <rPr>
        <sz val="11"/>
        <color rgb="FF000000"/>
        <rFont val="Calibri"/>
        <family val="2"/>
      </rPr>
      <t xml:space="preserve"> and </t>
    </r>
    <r>
      <rPr>
        <i/>
        <sz val="11"/>
        <color rgb="FF000000"/>
        <rFont val="Calibri"/>
        <family val="2"/>
      </rPr>
      <t>second</t>
    </r>
  </si>
  <si>
    <r>
      <t xml:space="preserve">The </t>
    </r>
    <r>
      <rPr>
        <i/>
        <sz val="11"/>
        <color rgb="FF000000"/>
        <rFont val="Calibri"/>
        <family val="2"/>
      </rPr>
      <t>hour</t>
    </r>
    <r>
      <rPr>
        <sz val="11"/>
        <color rgb="FF000000"/>
        <rFont val="Calibri"/>
        <family val="2"/>
      </rPr>
      <t xml:space="preserve"> dataset produces near-real-time monitoring data for troubleshooting and device reconfiguration by onsite field technicians.</t>
    </r>
  </si>
  <si>
    <t xml:space="preserve">The actual interval is based on the number of seconds currently configured as the monitoring interval on the device - which is therefore the minimum window size possible.  </t>
  </si>
  <si>
    <r>
      <t xml:space="preserve">daily data (1 week), broken down by </t>
    </r>
    <r>
      <rPr>
        <i/>
        <sz val="11"/>
        <color rgb="FF000000"/>
        <rFont val="Calibri"/>
        <family val="2"/>
      </rPr>
      <t>hour / time-of-day</t>
    </r>
    <r>
      <rPr>
        <sz val="11"/>
        <color rgb="FF000000"/>
        <rFont val="Calibri"/>
        <family val="2"/>
      </rPr>
      <t xml:space="preserve"> (Morning, Afternoon, Evening, Night) and </t>
    </r>
    <r>
      <rPr>
        <i/>
        <sz val="11"/>
        <color rgb="FF000000"/>
        <rFont val="Calibri"/>
        <family val="2"/>
      </rPr>
      <t>minute</t>
    </r>
    <r>
      <rPr>
        <sz val="11"/>
        <color rgb="FF000000"/>
        <rFont val="Calibri"/>
        <family val="2"/>
      </rPr>
      <t xml:space="preserve"> </t>
    </r>
  </si>
  <si>
    <r>
      <t xml:space="preserve">weekly data (1 month), broken down by </t>
    </r>
    <r>
      <rPr>
        <i/>
        <sz val="11"/>
        <color rgb="FF000000"/>
        <rFont val="Calibri"/>
        <family val="2"/>
      </rPr>
      <t xml:space="preserve">day-of-week </t>
    </r>
    <r>
      <rPr>
        <sz val="11"/>
        <color rgb="FF000000"/>
        <rFont val="Calibri"/>
        <family val="2"/>
      </rPr>
      <t xml:space="preserve">and </t>
    </r>
    <r>
      <rPr>
        <i/>
        <sz val="11"/>
        <color rgb="FF000000"/>
        <rFont val="Calibri"/>
        <family val="2"/>
      </rPr>
      <t>hour / time-of-day</t>
    </r>
  </si>
  <si>
    <r>
      <t xml:space="preserve">monthly data (1 quarter), broken down by </t>
    </r>
    <r>
      <rPr>
        <i/>
        <sz val="11"/>
        <color rgb="FF000000"/>
        <rFont val="Calibri"/>
        <family val="2"/>
      </rPr>
      <t xml:space="preserve">week </t>
    </r>
    <r>
      <rPr>
        <sz val="11"/>
        <color rgb="FF000000"/>
        <rFont val="Calibri"/>
        <family val="2"/>
      </rPr>
      <t xml:space="preserve">and </t>
    </r>
    <r>
      <rPr>
        <i/>
        <sz val="11"/>
        <color rgb="FF000000"/>
        <rFont val="Calibri"/>
        <family val="2"/>
      </rPr>
      <t>day</t>
    </r>
  </si>
  <si>
    <r>
      <t xml:space="preserve">quarterly data (1 year), broken down by </t>
    </r>
    <r>
      <rPr>
        <i/>
        <sz val="11"/>
        <color rgb="FF000000"/>
        <rFont val="Calibri"/>
        <family val="2"/>
      </rPr>
      <t xml:space="preserve">month </t>
    </r>
    <r>
      <rPr>
        <sz val="11"/>
        <color rgb="FF000000"/>
        <rFont val="Calibri"/>
        <family val="2"/>
      </rPr>
      <t xml:space="preserve">and </t>
    </r>
    <r>
      <rPr>
        <i/>
        <sz val="11"/>
        <color rgb="FF000000"/>
        <rFont val="Calibri"/>
        <family val="2"/>
      </rPr>
      <t>week</t>
    </r>
  </si>
  <si>
    <r>
      <t xml:space="preserve">yearly data (5 years), broken down by </t>
    </r>
    <r>
      <rPr>
        <i/>
        <sz val="11"/>
        <color rgb="FF000000"/>
        <rFont val="Calibri"/>
        <family val="2"/>
      </rPr>
      <t>quarter</t>
    </r>
    <r>
      <rPr>
        <sz val="11"/>
        <color rgb="FF000000"/>
        <rFont val="Calibri"/>
        <family val="2"/>
      </rPr>
      <t xml:space="preserve"> and </t>
    </r>
    <r>
      <rPr>
        <i/>
        <sz val="11"/>
        <color rgb="FF000000"/>
        <rFont val="Calibri"/>
        <family val="2"/>
      </rPr>
      <t>month</t>
    </r>
  </si>
  <si>
    <r>
      <t xml:space="preserve">5yearly data (15 years), broken down by </t>
    </r>
    <r>
      <rPr>
        <i/>
        <sz val="11"/>
        <color rgb="FF000000"/>
        <rFont val="Calibri"/>
        <family val="2"/>
      </rPr>
      <t>year</t>
    </r>
    <r>
      <rPr>
        <sz val="11"/>
        <color rgb="FF000000"/>
        <rFont val="Calibri"/>
        <family val="2"/>
      </rPr>
      <t xml:space="preserve"> and </t>
    </r>
    <r>
      <rPr>
        <i/>
        <sz val="11"/>
        <color rgb="FF000000"/>
        <rFont val="Calibri"/>
        <family val="2"/>
      </rPr>
      <t>quarter</t>
    </r>
  </si>
  <si>
    <r>
      <t xml:space="preserve">                            e.g. </t>
    </r>
    <r>
      <rPr>
        <i/>
        <sz val="11"/>
        <color theme="1"/>
        <rFont val="Calibri"/>
        <family val="2"/>
        <scheme val="minor"/>
      </rPr>
      <t xml:space="preserve">api.sundaya.com/hse/week/2018-08-25       </t>
    </r>
    <r>
      <rPr>
        <sz val="11"/>
        <color theme="1"/>
        <rFont val="Calibri"/>
        <family val="2"/>
        <scheme val="minor"/>
      </rPr>
      <t>-</t>
    </r>
    <r>
      <rPr>
        <i/>
        <sz val="11"/>
        <color theme="1"/>
        <rFont val="Calibri"/>
        <family val="2"/>
        <scheme val="minor"/>
      </rPr>
      <t xml:space="preserve"> </t>
    </r>
    <r>
      <rPr>
        <sz val="11"/>
        <color theme="1"/>
        <rFont val="Calibri"/>
        <family val="2"/>
        <scheme val="minor"/>
      </rPr>
      <t xml:space="preserve">will return data for the week ending on </t>
    </r>
    <r>
      <rPr>
        <i/>
        <sz val="11"/>
        <color theme="1"/>
        <rFont val="Calibri"/>
        <family val="2"/>
        <scheme val="minor"/>
      </rPr>
      <t>2018-08-25</t>
    </r>
  </si>
  <si>
    <t>              in all cases the api calls will provide a customer site id and access key, as follows</t>
  </si>
  <si>
    <r>
      <t xml:space="preserve">                             </t>
    </r>
    <r>
      <rPr>
        <i/>
        <sz val="11"/>
        <color theme="1"/>
        <rFont val="Calibri"/>
        <family val="2"/>
        <scheme val="minor"/>
      </rPr>
      <t>api.sundaya.com/hse/{duration}/{ending}?siteid={site_id}&amp;key={access_key}</t>
    </r>
  </si>
  <si>
    <r>
      <t xml:space="preserve">              </t>
    </r>
    <r>
      <rPr>
        <i/>
        <sz val="11"/>
        <color theme="1"/>
        <rFont val="Calibri"/>
        <family val="2"/>
        <scheme val="minor"/>
      </rPr>
      <t>api.sundaya.com/hse/{period}</t>
    </r>
    <r>
      <rPr>
        <sz val="11"/>
        <color theme="1"/>
        <rFont val="Calibri"/>
        <family val="2"/>
        <scheme val="minor"/>
      </rPr>
      <t xml:space="preserve">                             - will return HSE data for the </t>
    </r>
    <r>
      <rPr>
        <u/>
        <sz val="11"/>
        <color theme="1"/>
        <rFont val="Calibri"/>
        <family val="2"/>
        <scheme val="minor"/>
      </rPr>
      <t>current</t>
    </r>
    <r>
      <rPr>
        <sz val="11"/>
        <color theme="1"/>
        <rFont val="Calibri"/>
        <family val="2"/>
        <scheme val="minor"/>
      </rPr>
      <t xml:space="preserve"> window as specified by {</t>
    </r>
    <r>
      <rPr>
        <b/>
        <sz val="11"/>
        <color theme="1"/>
        <rFont val="Calibri"/>
        <family val="2"/>
        <scheme val="minor"/>
      </rPr>
      <t>duration</t>
    </r>
    <r>
      <rPr>
        <sz val="11"/>
        <color theme="1"/>
        <rFont val="Calibri"/>
        <family val="2"/>
        <scheme val="minor"/>
      </rPr>
      <t>}. Valid values for duration are in the following enumeration:</t>
    </r>
  </si>
  <si>
    <t>data from the enterprise-wide data repository, including:</t>
  </si>
  <si>
    <t>which stores employee and customer accounts</t>
  </si>
  <si>
    <t>contains configuration data for deployed devices in the field.</t>
  </si>
  <si>
    <r>
      <t xml:space="preserve">             </t>
    </r>
    <r>
      <rPr>
        <i/>
        <sz val="11"/>
        <color theme="1"/>
        <rFont val="Calibri"/>
        <family val="2"/>
        <scheme val="minor"/>
      </rPr>
      <t xml:space="preserve">api.sundaya.com/hse/{period}/{ending}            </t>
    </r>
    <r>
      <rPr>
        <sz val="11"/>
        <color theme="1"/>
        <rFont val="Calibri"/>
        <family val="2"/>
        <scheme val="minor"/>
      </rPr>
      <t xml:space="preserve">- will return HSE data for the duration and period specified by the </t>
    </r>
    <r>
      <rPr>
        <i/>
        <sz val="11"/>
        <color theme="1"/>
        <rFont val="Calibri"/>
        <family val="2"/>
        <scheme val="minor"/>
      </rPr>
      <t>{</t>
    </r>
    <r>
      <rPr>
        <b/>
        <i/>
        <sz val="11"/>
        <color theme="1"/>
        <rFont val="Calibri"/>
        <family val="2"/>
        <scheme val="minor"/>
      </rPr>
      <t>ending</t>
    </r>
    <r>
      <rPr>
        <i/>
        <sz val="11"/>
        <color theme="1"/>
        <rFont val="Calibri"/>
        <family val="2"/>
        <scheme val="minor"/>
      </rPr>
      <t xml:space="preserve">} timestamp. The </t>
    </r>
  </si>
  <si>
    <t xml:space="preserve">    the compressed version of ISO 8601 (without semi colons) is recommended</t>
  </si>
  <si>
    <t xml:space="preserve">    with the time designator T preceding the time components of the representation</t>
  </si>
  <si>
    <t xml:space="preserve">    i.e. in UTC expressed with a trailing Z</t>
  </si>
  <si>
    <t xml:space="preserve">        http://api.sundaya.com/week/YYYYMMDDThhmmssZ </t>
  </si>
  <si>
    <t xml:space="preserve">        e.g. http://api.sundaya.com/week/201902091830Z == 18:30 UTC</t>
  </si>
  <si>
    <t xml:space="preserve">    or in local time with time offset </t>
  </si>
  <si>
    <t xml:space="preserve">        http://api.sundaya.com/week/YYYYMMDDThhmmss±hhmm</t>
  </si>
  <si>
    <t xml:space="preserve">        e.g. http://api.sundaya.com/week/201902091500-0330 == 18:30 UTC</t>
  </si>
  <si>
    <t>Host: api.sundaya.com</t>
  </si>
  <si>
    <t>GET /hse/week/20190209/ HTTP/1.1</t>
  </si>
  <si>
    <t>20/08/2018-26/08/2018</t>
  </si>
  <si>
    <t>itemdata</t>
  </si>
  <si>
    <t>rowdata</t>
  </si>
  <si>
    <t>rowtotals</t>
  </si>
  <si>
    <t>columndata</t>
  </si>
  <si>
    <t>columntotals</t>
  </si>
  <si>
    <t>columngrouptotals</t>
  </si>
  <si>
    <t>timeofday</t>
  </si>
  <si>
    <t xml:space="preserve">                            /harvest</t>
  </si>
  <si>
    <t xml:space="preserve">                            /store</t>
  </si>
  <si>
    <t xml:space="preserve">                            /enjoy</t>
  </si>
  <si>
    <t xml:space="preserve">                            /grid</t>
  </si>
  <si>
    <t xml:space="preserve"> </t>
  </si>
  <si>
    <r>
      <t>href[]=&lt;</t>
    </r>
    <r>
      <rPr>
        <i/>
        <u/>
        <sz val="11"/>
        <color theme="4" tint="-0.249977111117893"/>
        <rFont val="Consolas"/>
        <family val="3"/>
        <scheme val="major"/>
      </rPr>
      <t>child&gt;</t>
    </r>
  </si>
  <si>
    <r>
      <t>href[]=</t>
    </r>
    <r>
      <rPr>
        <i/>
        <u/>
        <sz val="11"/>
        <color theme="4" tint="-0.249977111117893"/>
        <rFont val="Consolas"/>
        <family val="3"/>
        <scheme val="major"/>
      </rPr>
      <t>day</t>
    </r>
  </si>
  <si>
    <r>
      <t>href[]=</t>
    </r>
    <r>
      <rPr>
        <i/>
        <u/>
        <sz val="11"/>
        <color theme="4" tint="-0.249977111117893"/>
        <rFont val="Consolas"/>
        <family val="3"/>
        <scheme val="major"/>
      </rPr>
      <t>week</t>
    </r>
  </si>
  <si>
    <r>
      <t>href[]=</t>
    </r>
    <r>
      <rPr>
        <i/>
        <u/>
        <sz val="11"/>
        <color theme="4" tint="-0.249977111117893"/>
        <rFont val="Consolas"/>
        <family val="3"/>
        <scheme val="major"/>
      </rPr>
      <t>month</t>
    </r>
  </si>
  <si>
    <r>
      <t>href[]=</t>
    </r>
    <r>
      <rPr>
        <i/>
        <u/>
        <sz val="11"/>
        <color theme="4" tint="-0.249977111117893"/>
        <rFont val="Consolas"/>
        <family val="3"/>
        <scheme val="major"/>
      </rPr>
      <t>hour</t>
    </r>
  </si>
  <si>
    <r>
      <t>href[]=</t>
    </r>
    <r>
      <rPr>
        <i/>
        <u/>
        <sz val="11"/>
        <color theme="4" tint="-0.249977111117893"/>
        <rFont val="Consolas"/>
        <family val="3"/>
        <scheme val="major"/>
      </rPr>
      <t xml:space="preserve">minute
</t>
    </r>
  </si>
  <si>
    <r>
      <t>href[]=</t>
    </r>
    <r>
      <rPr>
        <i/>
        <u/>
        <sz val="11"/>
        <color theme="4" tint="-0.249977111117893"/>
        <rFont val="Consolas"/>
        <family val="3"/>
        <scheme val="major"/>
      </rPr>
      <t>year</t>
    </r>
  </si>
  <si>
    <t>dayofweek</t>
  </si>
  <si>
    <t>&lt;period&gt;</t>
  </si>
  <si>
    <r>
      <t xml:space="preserve"> &lt;-href=</t>
    </r>
    <r>
      <rPr>
        <i/>
        <sz val="11"/>
        <color theme="4" tint="-0.249977111117893"/>
        <rFont val="Consolas"/>
        <family val="3"/>
        <scheme val="major"/>
      </rPr>
      <t>next/prev</t>
    </r>
    <r>
      <rPr>
        <sz val="11"/>
        <color theme="1"/>
        <rFont val="Consolas"/>
        <family val="3"/>
        <scheme val="major"/>
      </rPr>
      <t>-&gt;</t>
    </r>
  </si>
  <si>
    <r>
      <t>&lt;-href=next/prev(</t>
    </r>
    <r>
      <rPr>
        <i/>
        <sz val="11"/>
        <color theme="4" tint="-0.249977111117893"/>
        <rFont val="Consolas"/>
        <family val="3"/>
        <scheme val="major"/>
      </rPr>
      <t>hour</t>
    </r>
    <r>
      <rPr>
        <sz val="11"/>
        <color theme="1"/>
        <rFont val="Consolas"/>
        <family val="3"/>
        <scheme val="major"/>
      </rPr>
      <t>)-&gt;</t>
    </r>
  </si>
  <si>
    <r>
      <t>&lt;-href=next/prev(</t>
    </r>
    <r>
      <rPr>
        <i/>
        <sz val="11"/>
        <color theme="4" tint="-0.249977111117893"/>
        <rFont val="Consolas"/>
        <family val="3"/>
        <scheme val="major"/>
      </rPr>
      <t>timeofday</t>
    </r>
    <r>
      <rPr>
        <sz val="11"/>
        <color theme="1"/>
        <rFont val="Consolas"/>
        <family val="3"/>
        <scheme val="major"/>
      </rPr>
      <t>)-&gt;</t>
    </r>
  </si>
  <si>
    <r>
      <t>&lt;-href=next/prev(</t>
    </r>
    <r>
      <rPr>
        <i/>
        <sz val="11"/>
        <color theme="4" tint="-0.249977111117893"/>
        <rFont val="Consolas"/>
        <family val="3"/>
        <scheme val="major"/>
      </rPr>
      <t>month</t>
    </r>
    <r>
      <rPr>
        <sz val="11"/>
        <color theme="1"/>
        <rFont val="Consolas"/>
        <family val="3"/>
        <scheme val="major"/>
      </rPr>
      <t>)-&gt;</t>
    </r>
  </si>
  <si>
    <r>
      <t>&lt;-href=next/prev(</t>
    </r>
    <r>
      <rPr>
        <i/>
        <sz val="11"/>
        <color theme="4" tint="-0.249977111117893"/>
        <rFont val="Consolas"/>
        <family val="3"/>
        <scheme val="major"/>
      </rPr>
      <t>week</t>
    </r>
    <r>
      <rPr>
        <sz val="11"/>
        <color theme="1"/>
        <rFont val="Consolas"/>
        <family val="3"/>
        <scheme val="major"/>
      </rPr>
      <t>)-&gt;</t>
    </r>
  </si>
  <si>
    <r>
      <t>&lt;-href=next/prev(</t>
    </r>
    <r>
      <rPr>
        <i/>
        <sz val="11"/>
        <color theme="4" tint="-0.249977111117893"/>
        <rFont val="Consolas"/>
        <family val="3"/>
        <scheme val="major"/>
      </rPr>
      <t>day</t>
    </r>
    <r>
      <rPr>
        <sz val="11"/>
        <color theme="1"/>
        <rFont val="Consolas"/>
        <family val="3"/>
        <scheme val="major"/>
      </rPr>
      <t>)-&gt;</t>
    </r>
  </si>
  <si>
    <r>
      <t>&lt;-href=next/prev(</t>
    </r>
    <r>
      <rPr>
        <i/>
        <sz val="11"/>
        <color theme="4" tint="-0.249977111117893"/>
        <rFont val="Consolas"/>
        <family val="3"/>
        <scheme val="major"/>
      </rPr>
      <t>quarter</t>
    </r>
    <r>
      <rPr>
        <sz val="11"/>
        <color theme="1"/>
        <rFont val="Consolas"/>
        <family val="3"/>
        <scheme val="major"/>
      </rPr>
      <t xml:space="preserve">)-&gt; </t>
    </r>
  </si>
  <si>
    <r>
      <t>&lt;-href=next/prev(</t>
    </r>
    <r>
      <rPr>
        <i/>
        <sz val="11"/>
        <color theme="4" tint="-0.249977111117893"/>
        <rFont val="Consolas"/>
        <family val="3"/>
        <scheme val="major"/>
      </rPr>
      <t>year</t>
    </r>
    <r>
      <rPr>
        <sz val="11"/>
        <color theme="1"/>
        <rFont val="Consolas"/>
        <family val="3"/>
        <scheme val="major"/>
      </rPr>
      <t>)-&gt;</t>
    </r>
  </si>
  <si>
    <r>
      <t>&lt;-href=next/prev(</t>
    </r>
    <r>
      <rPr>
        <i/>
        <sz val="11"/>
        <color theme="4" tint="-0.249977111117893"/>
        <rFont val="Consolas"/>
        <family val="3"/>
        <scheme val="major"/>
      </rPr>
      <t>5year</t>
    </r>
    <r>
      <rPr>
        <sz val="11"/>
        <color theme="1"/>
        <rFont val="Consolas"/>
        <family val="3"/>
        <scheme val="major"/>
      </rPr>
      <t>)-&gt;</t>
    </r>
  </si>
  <si>
    <t>timeofday [4]</t>
  </si>
  <si>
    <t>Morning, Afternoon, Evening, Night: 6-hourly blocks of time commonly used to refer to time during the day. Data for this period covers one week, so that it can be superimposed on data returned by 'week' (2 requests needed).</t>
  </si>
  <si>
    <r>
      <rPr>
        <sz val="11"/>
        <color theme="1"/>
        <rFont val="Consolas"/>
        <family val="3"/>
        <scheme val="major"/>
      </rPr>
      <t>hour</t>
    </r>
    <r>
      <rPr>
        <sz val="11"/>
        <color theme="1"/>
        <rFont val="Wingdings"/>
        <charset val="2"/>
      </rPr>
      <t>â</t>
    </r>
    <r>
      <rPr>
        <sz val="11"/>
        <color theme="1"/>
        <rFont val="Consolas"/>
        <family val="3"/>
        <scheme val="major"/>
      </rPr>
      <t xml:space="preserve"> day</t>
    </r>
    <r>
      <rPr>
        <sz val="11"/>
        <color theme="1"/>
        <rFont val="Wingdings"/>
        <charset val="2"/>
      </rPr>
      <t>à</t>
    </r>
  </si>
  <si>
    <t>total</t>
  </si>
  <si>
    <t>Obsolete</t>
  </si>
  <si>
    <t xml:space="preserve">        dev.sundaya.com</t>
  </si>
  <si>
    <t xml:space="preserve">        api.sundaya.com</t>
  </si>
  <si>
    <t xml:space="preserve">                    POST</t>
  </si>
  <si>
    <t xml:space="preserve">        /harvest</t>
  </si>
  <si>
    <t xml:space="preserve">        /store</t>
  </si>
  <si>
    <t xml:space="preserve">        /enjoy</t>
  </si>
  <si>
    <t xml:space="preserve">        /grid</t>
  </si>
  <si>
    <t xml:space="preserve">    Content</t>
  </si>
  <si>
    <t>API</t>
  </si>
  <si>
    <t>Endpoints</t>
  </si>
  <si>
    <t>/cvl</t>
  </si>
  <si>
    <t>/property</t>
  </si>
  <si>
    <t>controlled vocabulary lists (static)</t>
  </si>
  <si>
    <t>predfined, dynamically populated named labels (e.g. interval)</t>
  </si>
  <si>
    <t>The starting and ending time points for this period</t>
  </si>
  <si>
    <t>The column headings for data and totals in the items collection</t>
  </si>
  <si>
    <t>The row headings for data subvalues in the items collection</t>
  </si>
  <si>
    <t>/row-heading</t>
  </si>
  <si>
    <t>/column-heading</t>
  </si>
  <si>
    <t>/interval</t>
  </si>
  <si>
    <t>04/02/2019-10/02/2019</t>
  </si>
  <si>
    <t>HTTP Status Codes</t>
  </si>
  <si>
    <t xml:space="preserve">                            /hse/{period}/{end}?site={siteid}</t>
  </si>
  <si>
    <t xml:space="preserve">                            /store/{deviceid}</t>
  </si>
  <si>
    <t>prev</t>
  </si>
  <si>
    <t>child</t>
  </si>
  <si>
    <r>
      <t>http:/api.endpoints.sundaya.cloud.goog/energy/</t>
    </r>
    <r>
      <rPr>
        <sz val="11"/>
        <color rgb="FFFF0000"/>
        <rFont val="Consolas"/>
        <family val="3"/>
        <scheme val="major"/>
      </rPr>
      <t>hse</t>
    </r>
    <r>
      <rPr>
        <sz val="11"/>
        <color theme="1"/>
        <rFont val="Consolas"/>
        <family val="3"/>
        <scheme val="major"/>
      </rPr>
      <t>/</t>
    </r>
    <r>
      <rPr>
        <sz val="11"/>
        <color rgb="FF0070C0"/>
        <rFont val="Consolas"/>
        <family val="3"/>
        <scheme val="major"/>
      </rPr>
      <t>week</t>
    </r>
    <r>
      <rPr>
        <sz val="11"/>
        <color theme="1"/>
        <rFont val="Consolas"/>
        <family val="3"/>
        <scheme val="major"/>
      </rPr>
      <t>/</t>
    </r>
    <r>
      <rPr>
        <sz val="11"/>
        <color rgb="FF00B050"/>
        <rFont val="Consolas"/>
        <family val="3"/>
        <scheme val="major"/>
      </rPr>
      <t>20190204</t>
    </r>
    <r>
      <rPr>
        <sz val="11"/>
        <color theme="1"/>
        <rFont val="Consolas"/>
        <family val="3"/>
        <scheme val="major"/>
      </rPr>
      <t>/1?</t>
    </r>
    <r>
      <rPr>
        <sz val="11"/>
        <color rgb="FFC00000"/>
        <rFont val="Consolas"/>
        <family val="3"/>
        <scheme val="major"/>
      </rPr>
      <t>site</t>
    </r>
    <r>
      <rPr>
        <sz val="11"/>
        <color theme="1"/>
        <rFont val="Consolas"/>
        <family val="3"/>
        <scheme val="major"/>
      </rPr>
      <t>=9999</t>
    </r>
  </si>
  <si>
    <t>epoch</t>
  </si>
  <si>
    <t>energy</t>
  </si>
  <si>
    <t>title": "Monday Tuesday Wednesday Thursday Friday Saturday Sunday"</t>
  </si>
  <si>
    <t>title</t>
  </si>
  <si>
    <t>site</t>
  </si>
  <si>
    <t>Collection</t>
  </si>
  <si>
    <t>size</t>
  </si>
  <si>
    <t>has</t>
  </si>
  <si>
    <t>hasValue</t>
  </si>
  <si>
    <t>[] name, value</t>
  </si>
  <si>
    <t xml:space="preserve">    "collection": {</t>
  </si>
  <si>
    <t xml:space="preserve">        "links": [</t>
  </si>
  <si>
    <t xml:space="preserve">            },</t>
  </si>
  <si>
    <t xml:space="preserve">            }</t>
  </si>
  <si>
    <t xml:space="preserve">        "items": [</t>
  </si>
  <si>
    <t xml:space="preserve">                "links": [</t>
  </si>
  <si>
    <t xml:space="preserve">                    },</t>
  </si>
  <si>
    <t xml:space="preserve">                    }</t>
  </si>
  <si>
    <t xml:space="preserve">                ],          </t>
  </si>
  <si>
    <t xml:space="preserve">                "data": [</t>
  </si>
  <si>
    <t xml:space="preserve">                ]</t>
  </si>
  <si>
    <r>
      <t xml:space="preserve">        "version": </t>
    </r>
    <r>
      <rPr>
        <sz val="16"/>
        <color rgb="FF880000"/>
        <rFont val="Courier"/>
        <family val="3"/>
      </rPr>
      <t>"0.2"</t>
    </r>
    <r>
      <rPr>
        <sz val="16"/>
        <color rgb="FF000000"/>
        <rFont val="Courier"/>
        <family val="3"/>
      </rPr>
      <t>,</t>
    </r>
  </si>
  <si>
    <r>
      <t xml:space="preserve">        "href": </t>
    </r>
    <r>
      <rPr>
        <sz val="16"/>
        <color rgb="FF880000"/>
        <rFont val="Courier"/>
        <family val="3"/>
      </rPr>
      <t>"http:/api.endpoints.sundaya.cloud.goog/energy/hse/week/20190204/1?site=9999"</t>
    </r>
    <r>
      <rPr>
        <sz val="16"/>
        <color rgb="FF000000"/>
        <rFont val="Courier"/>
        <family val="3"/>
      </rPr>
      <t>,</t>
    </r>
  </si>
  <si>
    <r>
      <t xml:space="preserve">                "href": </t>
    </r>
    <r>
      <rPr>
        <sz val="16"/>
        <color rgb="FF880000"/>
        <rFont val="Courier"/>
        <family val="3"/>
      </rPr>
      <t>"http:/api.endpoints.sundaya.cloud.goog/energy/hse/week/20190204/1?site=9999"</t>
    </r>
  </si>
  <si>
    <r>
      <t xml:space="preserve">                "href": </t>
    </r>
    <r>
      <rPr>
        <sz val="16"/>
        <color rgb="FF880000"/>
        <rFont val="Courier"/>
        <family val="3"/>
      </rPr>
      <t>"http:/api.endpoints.sundaya.cloud.goog/energy/hse/day/20190204/7?site=9999"</t>
    </r>
  </si>
  <si>
    <r>
      <t xml:space="preserve">                "href": </t>
    </r>
    <r>
      <rPr>
        <sz val="16"/>
        <color rgb="FF880000"/>
        <rFont val="Courier"/>
        <family val="3"/>
      </rPr>
      <t>"http:/api.endpoints.sundaya.cloud.goog/energy/hse/week/20190211/1?site=9999"</t>
    </r>
    <r>
      <rPr>
        <sz val="16"/>
        <color rgb="FF000000"/>
        <rFont val="Courier"/>
        <family val="3"/>
      </rPr>
      <t xml:space="preserve">, "render": </t>
    </r>
    <r>
      <rPr>
        <sz val="16"/>
        <color rgb="FF880000"/>
        <rFont val="Courier"/>
        <family val="3"/>
      </rPr>
      <t>"link"</t>
    </r>
  </si>
  <si>
    <r>
      <t xml:space="preserve">                "href": </t>
    </r>
    <r>
      <rPr>
        <sz val="16"/>
        <color rgb="FF880000"/>
        <rFont val="Courier"/>
        <family val="3"/>
      </rPr>
      <t>"http:/api.endpoints.sundaya.cloud.goog/energy/hse/week/20190128/1?site=9999"</t>
    </r>
    <r>
      <rPr>
        <sz val="16"/>
        <color rgb="FF000000"/>
        <rFont val="Courier"/>
        <family val="3"/>
      </rPr>
      <t xml:space="preserve">, "render": </t>
    </r>
    <r>
      <rPr>
        <sz val="16"/>
        <color rgb="FF880000"/>
        <rFont val="Courier"/>
        <family val="3"/>
      </rPr>
      <t>"link"</t>
    </r>
  </si>
  <si>
    <r>
      <t xml:space="preserve">            {   "href": </t>
    </r>
    <r>
      <rPr>
        <sz val="16"/>
        <color rgb="FF880000"/>
        <rFont val="Courier"/>
        <family val="3"/>
      </rPr>
      <t>"http:/api.endpoints.sundaya.cloud.goog/energy/hse/day/20190204/1?site=9999"</t>
    </r>
    <r>
      <rPr>
        <sz val="16"/>
        <color rgb="FF000000"/>
        <rFont val="Courier"/>
        <family val="3"/>
      </rPr>
      <t>,</t>
    </r>
  </si>
  <si>
    <r>
      <t xml:space="preserve">                        "href": </t>
    </r>
    <r>
      <rPr>
        <sz val="16"/>
        <color rgb="FF880000"/>
        <rFont val="Courier"/>
        <family val="3"/>
      </rPr>
      <t>"http:/api.endpoints.sundaya.cloud.goog/energy/hse/day/20190204/1?site=9999"</t>
    </r>
    <r>
      <rPr>
        <sz val="16"/>
        <color rgb="FF000000"/>
        <rFont val="Courier"/>
        <family val="3"/>
      </rPr>
      <t xml:space="preserve">, "render": </t>
    </r>
    <r>
      <rPr>
        <sz val="16"/>
        <color rgb="FF880000"/>
        <rFont val="Courier"/>
        <family val="3"/>
      </rPr>
      <t>"link"</t>
    </r>
  </si>
  <si>
    <r>
      <t xml:space="preserve">                    {   "rel": </t>
    </r>
    <r>
      <rPr>
        <sz val="16"/>
        <color rgb="FF880000"/>
        <rFont val="Courier"/>
        <family val="3"/>
      </rPr>
      <t>"item"</t>
    </r>
    <r>
      <rPr>
        <sz val="16"/>
        <color rgb="FF000000"/>
        <rFont val="Courier"/>
        <family val="3"/>
      </rPr>
      <t xml:space="preserve">, "name": </t>
    </r>
    <r>
      <rPr>
        <sz val="16"/>
        <color rgb="FF880000"/>
        <rFont val="Courier"/>
        <family val="3"/>
      </rPr>
      <t>"day.hours"</t>
    </r>
    <r>
      <rPr>
        <sz val="16"/>
        <color rgb="FF000000"/>
        <rFont val="Courier"/>
        <family val="3"/>
      </rPr>
      <t xml:space="preserve">, "prompt": </t>
    </r>
    <r>
      <rPr>
        <sz val="16"/>
        <color rgb="FF880000"/>
        <rFont val="Courier"/>
        <family val="3"/>
      </rPr>
      <t>"Hours"</t>
    </r>
    <r>
      <rPr>
        <sz val="16"/>
        <color rgb="FF000000"/>
        <rFont val="Courier"/>
        <family val="3"/>
      </rPr>
      <t xml:space="preserve">, "title": </t>
    </r>
    <r>
      <rPr>
        <sz val="16"/>
        <color rgb="FF880000"/>
        <rFont val="Courier"/>
        <family val="3"/>
      </rPr>
      <t>"06 07 08 09 10 11 12 13 14 15 16 17 18 19 20 21 22 23 24 01 02 03 04 05"</t>
    </r>
    <r>
      <rPr>
        <sz val="16"/>
        <color rgb="FF000000"/>
        <rFont val="Courier"/>
        <family val="3"/>
      </rPr>
      <t xml:space="preserve">,                </t>
    </r>
  </si>
  <si>
    <r>
      <t xml:space="preserve">                        "href": </t>
    </r>
    <r>
      <rPr>
        <sz val="16"/>
        <color rgb="FF880000"/>
        <rFont val="Courier"/>
        <family val="3"/>
      </rPr>
      <t>"http:/api.endpoints.sundaya.cloud.goog/energy/hse/hour/20190204T0600/24?site=9999"</t>
    </r>
  </si>
  <si>
    <r>
      <t xml:space="preserve">                    { "name": </t>
    </r>
    <r>
      <rPr>
        <sz val="16"/>
        <color rgb="FF880000"/>
        <rFont val="Courier"/>
        <family val="3"/>
      </rPr>
      <t>"harvest.day"</t>
    </r>
    <r>
      <rPr>
        <sz val="16"/>
        <color rgb="FF000000"/>
        <rFont val="Courier"/>
        <family val="3"/>
      </rPr>
      <t xml:space="preserve">, "value": </t>
    </r>
    <r>
      <rPr>
        <sz val="16"/>
        <color rgb="FF880000"/>
        <rFont val="Courier"/>
        <family val="3"/>
      </rPr>
      <t>"15396"</t>
    </r>
    <r>
      <rPr>
        <sz val="16"/>
        <color rgb="FF000000"/>
        <rFont val="Courier"/>
        <family val="3"/>
      </rPr>
      <t xml:space="preserve"> },</t>
    </r>
  </si>
  <si>
    <r>
      <t xml:space="preserve">                    { "name": </t>
    </r>
    <r>
      <rPr>
        <sz val="16"/>
        <color rgb="FF880000"/>
        <rFont val="Courier"/>
        <family val="3"/>
      </rPr>
      <t>"store.day.in"</t>
    </r>
    <r>
      <rPr>
        <sz val="16"/>
        <color rgb="FF000000"/>
        <rFont val="Courier"/>
        <family val="3"/>
      </rPr>
      <t xml:space="preserve">, "value": </t>
    </r>
    <r>
      <rPr>
        <sz val="16"/>
        <color rgb="FF880000"/>
        <rFont val="Courier"/>
        <family val="3"/>
      </rPr>
      <t>"15396"</t>
    </r>
    <r>
      <rPr>
        <sz val="16"/>
        <color rgb="FF000000"/>
        <rFont val="Courier"/>
        <family val="3"/>
      </rPr>
      <t xml:space="preserve"> },</t>
    </r>
  </si>
  <si>
    <r>
      <t xml:space="preserve">                    { "name": </t>
    </r>
    <r>
      <rPr>
        <sz val="16"/>
        <color rgb="FF880000"/>
        <rFont val="Courier"/>
        <family val="3"/>
      </rPr>
      <t>"store.day.out"</t>
    </r>
    <r>
      <rPr>
        <sz val="16"/>
        <color rgb="FF000000"/>
        <rFont val="Courier"/>
        <family val="3"/>
      </rPr>
      <t xml:space="preserve">, "value": </t>
    </r>
    <r>
      <rPr>
        <sz val="16"/>
        <color rgb="FF880000"/>
        <rFont val="Courier"/>
        <family val="3"/>
      </rPr>
      <t>"15396"</t>
    </r>
    <r>
      <rPr>
        <sz val="16"/>
        <color rgb="FF000000"/>
        <rFont val="Courier"/>
        <family val="3"/>
      </rPr>
      <t xml:space="preserve"> },</t>
    </r>
  </si>
  <si>
    <r>
      <t xml:space="preserve">                    { "name": </t>
    </r>
    <r>
      <rPr>
        <sz val="16"/>
        <color rgb="FF880000"/>
        <rFont val="Courier"/>
        <family val="3"/>
      </rPr>
      <t>"enjoy.day"</t>
    </r>
    <r>
      <rPr>
        <sz val="16"/>
        <color rgb="FF000000"/>
        <rFont val="Courier"/>
        <family val="3"/>
      </rPr>
      <t xml:space="preserve">, "value": </t>
    </r>
    <r>
      <rPr>
        <sz val="16"/>
        <color rgb="FF880000"/>
        <rFont val="Courier"/>
        <family val="3"/>
      </rPr>
      <t>"15396"</t>
    </r>
    <r>
      <rPr>
        <sz val="16"/>
        <color rgb="FF000000"/>
        <rFont val="Courier"/>
        <family val="3"/>
      </rPr>
      <t xml:space="preserve"> },</t>
    </r>
  </si>
  <si>
    <r>
      <t xml:space="preserve">                    { "name": </t>
    </r>
    <r>
      <rPr>
        <sz val="16"/>
        <color rgb="FF880000"/>
        <rFont val="Courier"/>
        <family val="3"/>
      </rPr>
      <t>"grid.day.in"</t>
    </r>
    <r>
      <rPr>
        <sz val="16"/>
        <color rgb="FF000000"/>
        <rFont val="Courier"/>
        <family val="3"/>
      </rPr>
      <t xml:space="preserve">, "value": </t>
    </r>
    <r>
      <rPr>
        <sz val="16"/>
        <color rgb="FF880000"/>
        <rFont val="Courier"/>
        <family val="3"/>
      </rPr>
      <t>"0"</t>
    </r>
    <r>
      <rPr>
        <sz val="16"/>
        <color rgb="FF000000"/>
        <rFont val="Courier"/>
        <family val="3"/>
      </rPr>
      <t xml:space="preserve"> },</t>
    </r>
  </si>
  <si>
    <r>
      <t xml:space="preserve">                    { "name": </t>
    </r>
    <r>
      <rPr>
        <sz val="16"/>
        <color rgb="FF880000"/>
        <rFont val="Courier"/>
        <family val="3"/>
      </rPr>
      <t>"grid.day.out"</t>
    </r>
    <r>
      <rPr>
        <sz val="16"/>
        <color rgb="FF000000"/>
        <rFont val="Courier"/>
        <family val="3"/>
      </rPr>
      <t xml:space="preserve">, "value": </t>
    </r>
    <r>
      <rPr>
        <sz val="16"/>
        <color rgb="FF880000"/>
        <rFont val="Courier"/>
        <family val="3"/>
      </rPr>
      <t>"15396"</t>
    </r>
    <r>
      <rPr>
        <sz val="16"/>
        <color rgb="FF000000"/>
        <rFont val="Courier"/>
        <family val="3"/>
      </rPr>
      <t xml:space="preserve"> },</t>
    </r>
  </si>
  <si>
    <r>
      <t xml:space="preserve">                    { "name": </t>
    </r>
    <r>
      <rPr>
        <sz val="16"/>
        <color rgb="FF880000"/>
        <rFont val="Courier"/>
        <family val="3"/>
      </rPr>
      <t>"harvest.day.hours"</t>
    </r>
    <r>
      <rPr>
        <sz val="16"/>
        <color rgb="FF000000"/>
        <rFont val="Courier"/>
        <family val="3"/>
      </rPr>
      <t xml:space="preserve">, "value": </t>
    </r>
    <r>
      <rPr>
        <sz val="16"/>
        <color rgb="FF880000"/>
        <rFont val="Courier"/>
        <family val="3"/>
      </rPr>
      <t>"54 3640 33 23 55 44 54 3640 33 23 55 44 54 3640 33 23 55 44 54 3640 33 23 55 44"</t>
    </r>
    <r>
      <rPr>
        <sz val="16"/>
        <color rgb="FF000000"/>
        <rFont val="Courier"/>
        <family val="3"/>
      </rPr>
      <t xml:space="preserve"> },</t>
    </r>
  </si>
  <si>
    <r>
      <t xml:space="preserve">                    { "name": </t>
    </r>
    <r>
      <rPr>
        <sz val="16"/>
        <color rgb="FF880000"/>
        <rFont val="Courier"/>
        <family val="3"/>
      </rPr>
      <t>"store.day.hours.in"</t>
    </r>
    <r>
      <rPr>
        <sz val="16"/>
        <color rgb="FF000000"/>
        <rFont val="Courier"/>
        <family val="3"/>
      </rPr>
      <t xml:space="preserve">, "value": </t>
    </r>
    <r>
      <rPr>
        <sz val="16"/>
        <color rgb="FF880000"/>
        <rFont val="Courier"/>
        <family val="3"/>
      </rPr>
      <t>"54 3640 33 23 55 44 54 3640 33 23 55 44 54 3640 33 23 55 44 54 3640 33 23 55 44"</t>
    </r>
    <r>
      <rPr>
        <sz val="16"/>
        <color rgb="FF000000"/>
        <rFont val="Courier"/>
        <family val="3"/>
      </rPr>
      <t xml:space="preserve"> },</t>
    </r>
  </si>
  <si>
    <r>
      <t xml:space="preserve">                    { "name": </t>
    </r>
    <r>
      <rPr>
        <sz val="16"/>
        <color rgb="FF880000"/>
        <rFont val="Courier"/>
        <family val="3"/>
      </rPr>
      <t>"store.day.hours.out"</t>
    </r>
    <r>
      <rPr>
        <sz val="16"/>
        <color rgb="FF000000"/>
        <rFont val="Courier"/>
        <family val="3"/>
      </rPr>
      <t xml:space="preserve">, "value": </t>
    </r>
    <r>
      <rPr>
        <sz val="16"/>
        <color rgb="FF880000"/>
        <rFont val="Courier"/>
        <family val="3"/>
      </rPr>
      <t>"54 3640 33 23 55 44 54 3640 33 23 55 44 54 3640 33 23 55 44 54 3640 33 23 55 44"</t>
    </r>
    <r>
      <rPr>
        <sz val="16"/>
        <color rgb="FF000000"/>
        <rFont val="Courier"/>
        <family val="3"/>
      </rPr>
      <t xml:space="preserve"> },</t>
    </r>
  </si>
  <si>
    <r>
      <t xml:space="preserve">                    { "name": </t>
    </r>
    <r>
      <rPr>
        <sz val="16"/>
        <color rgb="FF880000"/>
        <rFont val="Courier"/>
        <family val="3"/>
      </rPr>
      <t>"enjoy.day.hours"</t>
    </r>
    <r>
      <rPr>
        <sz val="16"/>
        <color rgb="FF000000"/>
        <rFont val="Courier"/>
        <family val="3"/>
      </rPr>
      <t xml:space="preserve">, "value": </t>
    </r>
    <r>
      <rPr>
        <sz val="16"/>
        <color rgb="FF880000"/>
        <rFont val="Courier"/>
        <family val="3"/>
      </rPr>
      <t>"54 3640 33 23 55 44 54 3640 33 23 55 44 54 3640 33 23 55 44 54 3640 33 23 55 44"</t>
    </r>
    <r>
      <rPr>
        <sz val="16"/>
        <color rgb="FF000000"/>
        <rFont val="Courier"/>
        <family val="3"/>
      </rPr>
      <t xml:space="preserve"> },</t>
    </r>
  </si>
  <si>
    <r>
      <t xml:space="preserve">                    { "name": </t>
    </r>
    <r>
      <rPr>
        <sz val="16"/>
        <color rgb="FF880000"/>
        <rFont val="Courier"/>
        <family val="3"/>
      </rPr>
      <t>"grid.day.hours.in"</t>
    </r>
    <r>
      <rPr>
        <sz val="16"/>
        <color rgb="FF000000"/>
        <rFont val="Courier"/>
        <family val="3"/>
      </rPr>
      <t xml:space="preserve">, "value": </t>
    </r>
    <r>
      <rPr>
        <sz val="16"/>
        <color rgb="FF880000"/>
        <rFont val="Courier"/>
        <family val="3"/>
      </rPr>
      <t>"0 0 0 0 0 0 0 0 0 0 0 0 0 0 0 0 0 0 0 0 0 0 0 0"</t>
    </r>
    <r>
      <rPr>
        <sz val="16"/>
        <color rgb="FF000000"/>
        <rFont val="Courier"/>
        <family val="3"/>
      </rPr>
      <t xml:space="preserve"> },</t>
    </r>
  </si>
  <si>
    <r>
      <t xml:space="preserve">                    { "name": </t>
    </r>
    <r>
      <rPr>
        <sz val="16"/>
        <color rgb="FF880000"/>
        <rFont val="Courier"/>
        <family val="3"/>
      </rPr>
      <t>"grid.day.hours.out"</t>
    </r>
    <r>
      <rPr>
        <sz val="16"/>
        <color rgb="FF000000"/>
        <rFont val="Courier"/>
        <family val="3"/>
      </rPr>
      <t xml:space="preserve">, "value": </t>
    </r>
    <r>
      <rPr>
        <sz val="16"/>
        <color rgb="FF880000"/>
        <rFont val="Courier"/>
        <family val="3"/>
      </rPr>
      <t>"54 3640 33 23 55 44 54 3640 33 23 55 44 54 3640 33 23 55 44 54 3640 33 23 55 44"</t>
    </r>
    <r>
      <rPr>
        <sz val="16"/>
        <color rgb="FF000000"/>
        <rFont val="Courier"/>
        <family val="3"/>
      </rPr>
      <t xml:space="preserve"> }</t>
    </r>
  </si>
  <si>
    <r>
      <t xml:space="preserve">            {   "href": </t>
    </r>
    <r>
      <rPr>
        <sz val="16"/>
        <color rgb="FF880000"/>
        <rFont val="Courier"/>
        <family val="3"/>
      </rPr>
      <t>"http:/api.endpoints.sundaya.cloud.goog/energy/hse/day/20190205/1?site=9999"</t>
    </r>
    <r>
      <rPr>
        <sz val="16"/>
        <color rgb="FF000000"/>
        <rFont val="Courier"/>
        <family val="3"/>
      </rPr>
      <t>,</t>
    </r>
  </si>
  <si>
    <r>
      <t xml:space="preserve">                    {   "rel": </t>
    </r>
    <r>
      <rPr>
        <sz val="16"/>
        <color rgb="FF880000"/>
        <rFont val="Courier"/>
        <family val="3"/>
      </rPr>
      <t>"self"</t>
    </r>
    <r>
      <rPr>
        <sz val="16"/>
        <color rgb="FF000000"/>
        <rFont val="Courier"/>
        <family val="3"/>
      </rPr>
      <t xml:space="preserve">, "name": </t>
    </r>
    <r>
      <rPr>
        <sz val="16"/>
        <color rgb="FF880000"/>
        <rFont val="Courier"/>
        <family val="3"/>
      </rPr>
      <t>"day"</t>
    </r>
    <r>
      <rPr>
        <sz val="16"/>
        <color rgb="FF000000"/>
        <rFont val="Courier"/>
        <family val="3"/>
      </rPr>
      <t xml:space="preserve">, "prompt": </t>
    </r>
    <r>
      <rPr>
        <sz val="16"/>
        <color rgb="FF880000"/>
        <rFont val="Courier"/>
        <family val="3"/>
      </rPr>
      <t>"Day"</t>
    </r>
    <r>
      <rPr>
        <sz val="16"/>
        <color rgb="FF000000"/>
        <rFont val="Courier"/>
        <family val="3"/>
      </rPr>
      <t xml:space="preserve">, "title": </t>
    </r>
    <r>
      <rPr>
        <sz val="16"/>
        <color rgb="FF880000"/>
        <rFont val="Courier"/>
        <family val="3"/>
      </rPr>
      <t>"Tuesday"</t>
    </r>
    <r>
      <rPr>
        <sz val="16"/>
        <color rgb="FF000000"/>
        <rFont val="Courier"/>
        <family val="3"/>
      </rPr>
      <t>,</t>
    </r>
  </si>
  <si>
    <r>
      <t xml:space="preserve">                        "href": </t>
    </r>
    <r>
      <rPr>
        <sz val="16"/>
        <color rgb="FF880000"/>
        <rFont val="Courier"/>
        <family val="3"/>
      </rPr>
      <t>"http:/api.endpoints.sundaya.cloud.goog/energy/hse/day/20190205/1?site=9999"</t>
    </r>
    <r>
      <rPr>
        <sz val="16"/>
        <color rgb="FF000000"/>
        <rFont val="Courier"/>
        <family val="3"/>
      </rPr>
      <t xml:space="preserve">, "render": </t>
    </r>
    <r>
      <rPr>
        <sz val="16"/>
        <color rgb="FF880000"/>
        <rFont val="Courier"/>
        <family val="3"/>
      </rPr>
      <t>"link"</t>
    </r>
  </si>
  <si>
    <r>
      <t xml:space="preserve">                    { "name": </t>
    </r>
    <r>
      <rPr>
        <sz val="16"/>
        <color rgb="FF880000"/>
        <rFont val="Courier"/>
        <family val="3"/>
      </rPr>
      <t>"harvest.day"</t>
    </r>
    <r>
      <rPr>
        <sz val="16"/>
        <color rgb="FF000000"/>
        <rFont val="Courier"/>
        <family val="3"/>
      </rPr>
      <t xml:space="preserve">, "value": </t>
    </r>
    <r>
      <rPr>
        <sz val="16"/>
        <color rgb="FF880000"/>
        <rFont val="Courier"/>
        <family val="3"/>
      </rPr>
      <t>"34464"</t>
    </r>
    <r>
      <rPr>
        <sz val="16"/>
        <color rgb="FF000000"/>
        <rFont val="Courier"/>
        <family val="3"/>
      </rPr>
      <t xml:space="preserve"> },</t>
    </r>
  </si>
  <si>
    <r>
      <t xml:space="preserve">                    { "name": </t>
    </r>
    <r>
      <rPr>
        <sz val="16"/>
        <color rgb="FF880000"/>
        <rFont val="Courier"/>
        <family val="3"/>
      </rPr>
      <t>"store.day.in"</t>
    </r>
    <r>
      <rPr>
        <sz val="16"/>
        <color rgb="FF000000"/>
        <rFont val="Courier"/>
        <family val="3"/>
      </rPr>
      <t xml:space="preserve">, "value": </t>
    </r>
    <r>
      <rPr>
        <sz val="16"/>
        <color rgb="FF880000"/>
        <rFont val="Courier"/>
        <family val="3"/>
      </rPr>
      <t>"34464"</t>
    </r>
    <r>
      <rPr>
        <sz val="16"/>
        <color rgb="FF000000"/>
        <rFont val="Courier"/>
        <family val="3"/>
      </rPr>
      <t xml:space="preserve"> },</t>
    </r>
  </si>
  <si>
    <r>
      <t xml:space="preserve">                    { "name": </t>
    </r>
    <r>
      <rPr>
        <sz val="16"/>
        <color rgb="FF880000"/>
        <rFont val="Courier"/>
        <family val="3"/>
      </rPr>
      <t>"store.day.out"</t>
    </r>
    <r>
      <rPr>
        <sz val="16"/>
        <color rgb="FF000000"/>
        <rFont val="Courier"/>
        <family val="3"/>
      </rPr>
      <t xml:space="preserve">, "value": </t>
    </r>
    <r>
      <rPr>
        <sz val="16"/>
        <color rgb="FF880000"/>
        <rFont val="Courier"/>
        <family val="3"/>
      </rPr>
      <t>"34464"</t>
    </r>
    <r>
      <rPr>
        <sz val="16"/>
        <color rgb="FF000000"/>
        <rFont val="Courier"/>
        <family val="3"/>
      </rPr>
      <t xml:space="preserve"> },</t>
    </r>
  </si>
  <si>
    <r>
      <t xml:space="preserve">                    { "name": </t>
    </r>
    <r>
      <rPr>
        <sz val="16"/>
        <color rgb="FF880000"/>
        <rFont val="Courier"/>
        <family val="3"/>
      </rPr>
      <t>"enjoy.day"</t>
    </r>
    <r>
      <rPr>
        <sz val="16"/>
        <color rgb="FF000000"/>
        <rFont val="Courier"/>
        <family val="3"/>
      </rPr>
      <t xml:space="preserve">, "value": </t>
    </r>
    <r>
      <rPr>
        <sz val="16"/>
        <color rgb="FF880000"/>
        <rFont val="Courier"/>
        <family val="3"/>
      </rPr>
      <t>"34464"</t>
    </r>
    <r>
      <rPr>
        <sz val="16"/>
        <color rgb="FF000000"/>
        <rFont val="Courier"/>
        <family val="3"/>
      </rPr>
      <t xml:space="preserve"> },</t>
    </r>
  </si>
  <si>
    <r>
      <t xml:space="preserve">                    { "name": </t>
    </r>
    <r>
      <rPr>
        <sz val="16"/>
        <color rgb="FF880000"/>
        <rFont val="Courier"/>
        <family val="3"/>
      </rPr>
      <t>"grid.day.in"</t>
    </r>
    <r>
      <rPr>
        <sz val="16"/>
        <color rgb="FF000000"/>
        <rFont val="Courier"/>
        <family val="3"/>
      </rPr>
      <t xml:space="preserve">, "value": </t>
    </r>
    <r>
      <rPr>
        <sz val="16"/>
        <color rgb="FF880000"/>
        <rFont val="Courier"/>
        <family val="3"/>
      </rPr>
      <t>"34464"</t>
    </r>
    <r>
      <rPr>
        <sz val="16"/>
        <color rgb="FF000000"/>
        <rFont val="Courier"/>
        <family val="3"/>
      </rPr>
      <t xml:space="preserve"> },</t>
    </r>
  </si>
  <si>
    <r>
      <t xml:space="preserve">                    { "name": </t>
    </r>
    <r>
      <rPr>
        <sz val="16"/>
        <color rgb="FF880000"/>
        <rFont val="Courier"/>
        <family val="3"/>
      </rPr>
      <t>"grid.day.out"</t>
    </r>
    <r>
      <rPr>
        <sz val="16"/>
        <color rgb="FF000000"/>
        <rFont val="Courier"/>
        <family val="3"/>
      </rPr>
      <t xml:space="preserve">, "value": </t>
    </r>
    <r>
      <rPr>
        <sz val="16"/>
        <color rgb="FF880000"/>
        <rFont val="Courier"/>
        <family val="3"/>
      </rPr>
      <t>"34464"</t>
    </r>
    <r>
      <rPr>
        <sz val="16"/>
        <color rgb="FF000000"/>
        <rFont val="Courier"/>
        <family val="3"/>
      </rPr>
      <t xml:space="preserve"> },</t>
    </r>
  </si>
  <si>
    <r>
      <t xml:space="preserve">                    { "name": </t>
    </r>
    <r>
      <rPr>
        <sz val="16"/>
        <color rgb="FF880000"/>
        <rFont val="Courier"/>
        <family val="3"/>
      </rPr>
      <t>"harvest.day.hours"</t>
    </r>
    <r>
      <rPr>
        <sz val="16"/>
        <color rgb="FF000000"/>
        <rFont val="Courier"/>
        <family val="3"/>
      </rPr>
      <t xml:space="preserve">, "value": </t>
    </r>
    <r>
      <rPr>
        <sz val="16"/>
        <color rgb="FF880000"/>
        <rFont val="Courier"/>
        <family val="3"/>
      </rPr>
      <t>"3640 3643 33 23 1233 44 3640 3643 33 23 1233 44 3640 3643 33 23 1233 44 3640 3643 33 23 1233 44"</t>
    </r>
    <r>
      <rPr>
        <sz val="16"/>
        <color rgb="FF000000"/>
        <rFont val="Courier"/>
        <family val="3"/>
      </rPr>
      <t xml:space="preserve"> },</t>
    </r>
  </si>
  <si>
    <r>
      <t xml:space="preserve">                    { "name": </t>
    </r>
    <r>
      <rPr>
        <sz val="16"/>
        <color rgb="FF880000"/>
        <rFont val="Courier"/>
        <family val="3"/>
      </rPr>
      <t>"store.day.hours.in"</t>
    </r>
    <r>
      <rPr>
        <sz val="16"/>
        <color rgb="FF000000"/>
        <rFont val="Courier"/>
        <family val="3"/>
      </rPr>
      <t xml:space="preserve">, "value": </t>
    </r>
    <r>
      <rPr>
        <sz val="16"/>
        <color rgb="FF880000"/>
        <rFont val="Courier"/>
        <family val="3"/>
      </rPr>
      <t>"3640 3643 33 23 1233 44 3640 3643 33 23 1233 44 3640 3643 33 23 1233 44 3640 3643 33 23 1233 44"</t>
    </r>
    <r>
      <rPr>
        <sz val="16"/>
        <color rgb="FF000000"/>
        <rFont val="Courier"/>
        <family val="3"/>
      </rPr>
      <t xml:space="preserve"> },</t>
    </r>
  </si>
  <si>
    <r>
      <t xml:space="preserve">                    { "name": </t>
    </r>
    <r>
      <rPr>
        <sz val="16"/>
        <color rgb="FF880000"/>
        <rFont val="Courier"/>
        <family val="3"/>
      </rPr>
      <t>"store.day.hours.out"</t>
    </r>
    <r>
      <rPr>
        <sz val="16"/>
        <color rgb="FF000000"/>
        <rFont val="Courier"/>
        <family val="3"/>
      </rPr>
      <t xml:space="preserve">, "value": </t>
    </r>
    <r>
      <rPr>
        <sz val="16"/>
        <color rgb="FF880000"/>
        <rFont val="Courier"/>
        <family val="3"/>
      </rPr>
      <t>"3640 3643 33 23 1233 44 3640 3643 33 23 1233 44 3640 3643 33 23 1233 44 3640 3643 33 23 1233 44"</t>
    </r>
    <r>
      <rPr>
        <sz val="16"/>
        <color rgb="FF000000"/>
        <rFont val="Courier"/>
        <family val="3"/>
      </rPr>
      <t xml:space="preserve"> },</t>
    </r>
  </si>
  <si>
    <r>
      <t xml:space="preserve">                    { "name": </t>
    </r>
    <r>
      <rPr>
        <sz val="16"/>
        <color rgb="FF880000"/>
        <rFont val="Courier"/>
        <family val="3"/>
      </rPr>
      <t>"enjoy.day.hours"</t>
    </r>
    <r>
      <rPr>
        <sz val="16"/>
        <color rgb="FF000000"/>
        <rFont val="Courier"/>
        <family val="3"/>
      </rPr>
      <t xml:space="preserve">, "value": </t>
    </r>
    <r>
      <rPr>
        <sz val="16"/>
        <color rgb="FF880000"/>
        <rFont val="Courier"/>
        <family val="3"/>
      </rPr>
      <t>"3640 3643 33 23 1233 44 3640 3643 33 23 1233 44 3640 3643 33 23 1233 44 3640 3643 33 23 1233 44"</t>
    </r>
    <r>
      <rPr>
        <sz val="16"/>
        <color rgb="FF000000"/>
        <rFont val="Courier"/>
        <family val="3"/>
      </rPr>
      <t xml:space="preserve"> },</t>
    </r>
  </si>
  <si>
    <r>
      <t xml:space="preserve">                    { "name": </t>
    </r>
    <r>
      <rPr>
        <sz val="16"/>
        <color rgb="FF880000"/>
        <rFont val="Courier"/>
        <family val="3"/>
      </rPr>
      <t>"grid.day.hours.in"</t>
    </r>
    <r>
      <rPr>
        <sz val="16"/>
        <color rgb="FF000000"/>
        <rFont val="Courier"/>
        <family val="3"/>
      </rPr>
      <t xml:space="preserve">, "value": </t>
    </r>
    <r>
      <rPr>
        <sz val="16"/>
        <color rgb="FF880000"/>
        <rFont val="Courier"/>
        <family val="3"/>
      </rPr>
      <t>"3640 3643 33 23 1233 44 3640 3643 33 23 1233 44 3640 3643 33 23 1233 44 3640 3643 33 23 1233 44"</t>
    </r>
    <r>
      <rPr>
        <sz val="16"/>
        <color rgb="FF000000"/>
        <rFont val="Courier"/>
        <family val="3"/>
      </rPr>
      <t xml:space="preserve"> },</t>
    </r>
  </si>
  <si>
    <r>
      <t xml:space="preserve">                    { "name": </t>
    </r>
    <r>
      <rPr>
        <sz val="16"/>
        <color rgb="FF880000"/>
        <rFont val="Courier"/>
        <family val="3"/>
      </rPr>
      <t>"grid.day.hours.out"</t>
    </r>
    <r>
      <rPr>
        <sz val="16"/>
        <color rgb="FF000000"/>
        <rFont val="Courier"/>
        <family val="3"/>
      </rPr>
      <t xml:space="preserve">, "value": </t>
    </r>
    <r>
      <rPr>
        <sz val="16"/>
        <color rgb="FF880000"/>
        <rFont val="Courier"/>
        <family val="3"/>
      </rPr>
      <t>"3640 3643 33 23 1233 44 3640 3643 33 23 1233 44 3640 3643 33 23 1233 44 3640 3643 33 23 1233 44"</t>
    </r>
    <r>
      <rPr>
        <sz val="16"/>
        <color rgb="FF000000"/>
        <rFont val="Courier"/>
        <family val="3"/>
      </rPr>
      <t xml:space="preserve"> }</t>
    </r>
  </si>
  <si>
    <r>
      <t xml:space="preserve">            {   "href": </t>
    </r>
    <r>
      <rPr>
        <sz val="16"/>
        <color rgb="FF880000"/>
        <rFont val="Courier"/>
        <family val="3"/>
      </rPr>
      <t>"http:/api.endpoints.sundaya.cloud.goog/energy/hse/day/20190206/1?site=9999"</t>
    </r>
    <r>
      <rPr>
        <sz val="16"/>
        <color rgb="FF000000"/>
        <rFont val="Courier"/>
        <family val="3"/>
      </rPr>
      <t>,</t>
    </r>
  </si>
  <si>
    <r>
      <t xml:space="preserve">                    {   "rel": </t>
    </r>
    <r>
      <rPr>
        <sz val="16"/>
        <color rgb="FF880000"/>
        <rFont val="Courier"/>
        <family val="3"/>
      </rPr>
      <t>"self"</t>
    </r>
    <r>
      <rPr>
        <sz val="16"/>
        <color rgb="FF000000"/>
        <rFont val="Courier"/>
        <family val="3"/>
      </rPr>
      <t xml:space="preserve">, "name": </t>
    </r>
    <r>
      <rPr>
        <sz val="16"/>
        <color rgb="FF880000"/>
        <rFont val="Courier"/>
        <family val="3"/>
      </rPr>
      <t>"day"</t>
    </r>
    <r>
      <rPr>
        <sz val="16"/>
        <color rgb="FF000000"/>
        <rFont val="Courier"/>
        <family val="3"/>
      </rPr>
      <t xml:space="preserve">, "prompt": </t>
    </r>
    <r>
      <rPr>
        <sz val="16"/>
        <color rgb="FF880000"/>
        <rFont val="Courier"/>
        <family val="3"/>
      </rPr>
      <t>"Day"</t>
    </r>
    <r>
      <rPr>
        <sz val="16"/>
        <color rgb="FF000000"/>
        <rFont val="Courier"/>
        <family val="3"/>
      </rPr>
      <t xml:space="preserve">, "title": </t>
    </r>
    <r>
      <rPr>
        <sz val="16"/>
        <color rgb="FF880000"/>
        <rFont val="Courier"/>
        <family val="3"/>
      </rPr>
      <t>"Wednesday"</t>
    </r>
    <r>
      <rPr>
        <sz val="16"/>
        <color rgb="FF000000"/>
        <rFont val="Courier"/>
        <family val="3"/>
      </rPr>
      <t>,</t>
    </r>
  </si>
  <si>
    <r>
      <t xml:space="preserve">                        "href": </t>
    </r>
    <r>
      <rPr>
        <sz val="16"/>
        <color rgb="FF880000"/>
        <rFont val="Courier"/>
        <family val="3"/>
      </rPr>
      <t>"http:/api.endpoints.sundaya.cloud.goog/energy/hse/day/20190206/1?site=9999"</t>
    </r>
    <r>
      <rPr>
        <sz val="16"/>
        <color rgb="FF000000"/>
        <rFont val="Courier"/>
        <family val="3"/>
      </rPr>
      <t xml:space="preserve">, "render": </t>
    </r>
    <r>
      <rPr>
        <sz val="16"/>
        <color rgb="FF880000"/>
        <rFont val="Courier"/>
        <family val="3"/>
      </rPr>
      <t>"link"</t>
    </r>
  </si>
  <si>
    <r>
      <t xml:space="preserve">                        "href": </t>
    </r>
    <r>
      <rPr>
        <sz val="16"/>
        <color rgb="FF880000"/>
        <rFont val="Courier"/>
        <family val="3"/>
      </rPr>
      <t>"http:/api.endpoints.sundaya.cloud.goog/energy/hse/hour/20190206T0600/24?site=9999"</t>
    </r>
  </si>
  <si>
    <r>
      <t xml:space="preserve">                    { "name": </t>
    </r>
    <r>
      <rPr>
        <sz val="16"/>
        <color rgb="FF880000"/>
        <rFont val="Courier"/>
        <family val="3"/>
      </rPr>
      <t>"harvest.day"</t>
    </r>
    <r>
      <rPr>
        <sz val="16"/>
        <color rgb="FF000000"/>
        <rFont val="Courier"/>
        <family val="3"/>
      </rPr>
      <t xml:space="preserve">, "value": </t>
    </r>
    <r>
      <rPr>
        <sz val="16"/>
        <color rgb="FF880000"/>
        <rFont val="Courier"/>
        <family val="3"/>
      </rPr>
      <t>"23972"</t>
    </r>
    <r>
      <rPr>
        <sz val="16"/>
        <color rgb="FF000000"/>
        <rFont val="Courier"/>
        <family val="3"/>
      </rPr>
      <t xml:space="preserve"> },</t>
    </r>
  </si>
  <si>
    <r>
      <t xml:space="preserve">                    { "name": </t>
    </r>
    <r>
      <rPr>
        <sz val="16"/>
        <color rgb="FF880000"/>
        <rFont val="Courier"/>
        <family val="3"/>
      </rPr>
      <t>"store.day.in"</t>
    </r>
    <r>
      <rPr>
        <sz val="16"/>
        <color rgb="FF000000"/>
        <rFont val="Courier"/>
        <family val="3"/>
      </rPr>
      <t xml:space="preserve">, "value": </t>
    </r>
    <r>
      <rPr>
        <sz val="16"/>
        <color rgb="FF880000"/>
        <rFont val="Courier"/>
        <family val="3"/>
      </rPr>
      <t>"23972"</t>
    </r>
    <r>
      <rPr>
        <sz val="16"/>
        <color rgb="FF000000"/>
        <rFont val="Courier"/>
        <family val="3"/>
      </rPr>
      <t xml:space="preserve"> },</t>
    </r>
  </si>
  <si>
    <r>
      <t xml:space="preserve">                    { "name": </t>
    </r>
    <r>
      <rPr>
        <sz val="16"/>
        <color rgb="FF880000"/>
        <rFont val="Courier"/>
        <family val="3"/>
      </rPr>
      <t>"store.day.out"</t>
    </r>
    <r>
      <rPr>
        <sz val="16"/>
        <color rgb="FF000000"/>
        <rFont val="Courier"/>
        <family val="3"/>
      </rPr>
      <t xml:space="preserve">, "value": </t>
    </r>
    <r>
      <rPr>
        <sz val="16"/>
        <color rgb="FF880000"/>
        <rFont val="Courier"/>
        <family val="3"/>
      </rPr>
      <t>"23972"</t>
    </r>
    <r>
      <rPr>
        <sz val="16"/>
        <color rgb="FF000000"/>
        <rFont val="Courier"/>
        <family val="3"/>
      </rPr>
      <t xml:space="preserve"> },</t>
    </r>
  </si>
  <si>
    <r>
      <t xml:space="preserve">                    { "name": </t>
    </r>
    <r>
      <rPr>
        <sz val="16"/>
        <color rgb="FF880000"/>
        <rFont val="Courier"/>
        <family val="3"/>
      </rPr>
      <t>"enjoy.day"</t>
    </r>
    <r>
      <rPr>
        <sz val="16"/>
        <color rgb="FF000000"/>
        <rFont val="Courier"/>
        <family val="3"/>
      </rPr>
      <t xml:space="preserve">, "value": </t>
    </r>
    <r>
      <rPr>
        <sz val="16"/>
        <color rgb="FF880000"/>
        <rFont val="Courier"/>
        <family val="3"/>
      </rPr>
      <t>"23972"</t>
    </r>
    <r>
      <rPr>
        <sz val="16"/>
        <color rgb="FF000000"/>
        <rFont val="Courier"/>
        <family val="3"/>
      </rPr>
      <t xml:space="preserve"> },</t>
    </r>
  </si>
  <si>
    <r>
      <t xml:space="preserve">                    { "name": </t>
    </r>
    <r>
      <rPr>
        <sz val="16"/>
        <color rgb="FF880000"/>
        <rFont val="Courier"/>
        <family val="3"/>
      </rPr>
      <t>"grid.day.out"</t>
    </r>
    <r>
      <rPr>
        <sz val="16"/>
        <color rgb="FF000000"/>
        <rFont val="Courier"/>
        <family val="3"/>
      </rPr>
      <t xml:space="preserve">, "value": </t>
    </r>
    <r>
      <rPr>
        <sz val="16"/>
        <color rgb="FF880000"/>
        <rFont val="Courier"/>
        <family val="3"/>
      </rPr>
      <t>"23972"</t>
    </r>
    <r>
      <rPr>
        <sz val="16"/>
        <color rgb="FF000000"/>
        <rFont val="Courier"/>
        <family val="3"/>
      </rPr>
      <t xml:space="preserve"> },</t>
    </r>
  </si>
  <si>
    <r>
      <t xml:space="preserve">                    { "name": </t>
    </r>
    <r>
      <rPr>
        <sz val="16"/>
        <color rgb="FF880000"/>
        <rFont val="Courier"/>
        <family val="3"/>
      </rPr>
      <t>"harvest.day.hours"</t>
    </r>
    <r>
      <rPr>
        <sz val="16"/>
        <color rgb="FF000000"/>
        <rFont val="Courier"/>
        <family val="3"/>
      </rPr>
      <t xml:space="preserve">, "value": </t>
    </r>
    <r>
      <rPr>
        <sz val="16"/>
        <color rgb="FF880000"/>
        <rFont val="Courier"/>
        <family val="3"/>
      </rPr>
      <t>"54 30 33 23 2333 3520 54 30 33 23 2333 3520 54 30 33 23 2333 3520 54 30 33 23 2333 3520"</t>
    </r>
    <r>
      <rPr>
        <sz val="16"/>
        <color rgb="FF000000"/>
        <rFont val="Courier"/>
        <family val="3"/>
      </rPr>
      <t xml:space="preserve"> },</t>
    </r>
  </si>
  <si>
    <r>
      <t xml:space="preserve">                    { "name": </t>
    </r>
    <r>
      <rPr>
        <sz val="16"/>
        <color rgb="FF880000"/>
        <rFont val="Courier"/>
        <family val="3"/>
      </rPr>
      <t>"store.day.hours.in"</t>
    </r>
    <r>
      <rPr>
        <sz val="16"/>
        <color rgb="FF000000"/>
        <rFont val="Courier"/>
        <family val="3"/>
      </rPr>
      <t xml:space="preserve">, "value": </t>
    </r>
    <r>
      <rPr>
        <sz val="16"/>
        <color rgb="FF880000"/>
        <rFont val="Courier"/>
        <family val="3"/>
      </rPr>
      <t>"54 30 33 23 2333 3520 54 30 33 23 2333 3520 54 30 33 23 2333 3520 54 30 33 23 2333 3520"</t>
    </r>
    <r>
      <rPr>
        <sz val="16"/>
        <color rgb="FF000000"/>
        <rFont val="Courier"/>
        <family val="3"/>
      </rPr>
      <t xml:space="preserve"> },</t>
    </r>
  </si>
  <si>
    <r>
      <t xml:space="preserve">                    { "name": </t>
    </r>
    <r>
      <rPr>
        <sz val="16"/>
        <color rgb="FF880000"/>
        <rFont val="Courier"/>
        <family val="3"/>
      </rPr>
      <t>"store.day.hours.out"</t>
    </r>
    <r>
      <rPr>
        <sz val="16"/>
        <color rgb="FF000000"/>
        <rFont val="Courier"/>
        <family val="3"/>
      </rPr>
      <t xml:space="preserve">, "value": </t>
    </r>
    <r>
      <rPr>
        <sz val="16"/>
        <color rgb="FF880000"/>
        <rFont val="Courier"/>
        <family val="3"/>
      </rPr>
      <t>"54 30 33 23 2333 3520 54 30 33 23 2333 3520 54 30 33 23 2333 3520 54 30 33 23 2333 3520"</t>
    </r>
    <r>
      <rPr>
        <sz val="16"/>
        <color rgb="FF000000"/>
        <rFont val="Courier"/>
        <family val="3"/>
      </rPr>
      <t xml:space="preserve"> },</t>
    </r>
  </si>
  <si>
    <r>
      <t xml:space="preserve">                    { "name": </t>
    </r>
    <r>
      <rPr>
        <sz val="16"/>
        <color rgb="FF880000"/>
        <rFont val="Courier"/>
        <family val="3"/>
      </rPr>
      <t>"enjoy.day.hours"</t>
    </r>
    <r>
      <rPr>
        <sz val="16"/>
        <color rgb="FF000000"/>
        <rFont val="Courier"/>
        <family val="3"/>
      </rPr>
      <t xml:space="preserve">, "value": </t>
    </r>
    <r>
      <rPr>
        <sz val="16"/>
        <color rgb="FF880000"/>
        <rFont val="Courier"/>
        <family val="3"/>
      </rPr>
      <t>"54 30 33 23 2333 3520 54 30 33 23 2333 3520 54 30 33 23 2333 3520 54 30 33 23 2333 3520"</t>
    </r>
    <r>
      <rPr>
        <sz val="16"/>
        <color rgb="FF000000"/>
        <rFont val="Courier"/>
        <family val="3"/>
      </rPr>
      <t xml:space="preserve"> },</t>
    </r>
  </si>
  <si>
    <r>
      <t xml:space="preserve">                    { "name": </t>
    </r>
    <r>
      <rPr>
        <sz val="16"/>
        <color rgb="FF880000"/>
        <rFont val="Courier"/>
        <family val="3"/>
      </rPr>
      <t>"grid.day.hours.out"</t>
    </r>
    <r>
      <rPr>
        <sz val="16"/>
        <color rgb="FF000000"/>
        <rFont val="Courier"/>
        <family val="3"/>
      </rPr>
      <t xml:space="preserve">, "value": </t>
    </r>
    <r>
      <rPr>
        <sz val="16"/>
        <color rgb="FF880000"/>
        <rFont val="Courier"/>
        <family val="3"/>
      </rPr>
      <t>"54 30 33 23 2333 3520 54 30 33 23 2333 3520 54 30 33 23 2333 3520 54 30 33 23 2333 3520"</t>
    </r>
    <r>
      <rPr>
        <sz val="16"/>
        <color rgb="FF000000"/>
        <rFont val="Courier"/>
        <family val="3"/>
      </rPr>
      <t xml:space="preserve"> }</t>
    </r>
  </si>
  <si>
    <r>
      <t xml:space="preserve">            {   "href": </t>
    </r>
    <r>
      <rPr>
        <sz val="16"/>
        <color rgb="FF880000"/>
        <rFont val="Courier"/>
        <family val="3"/>
      </rPr>
      <t>"http:/api.endpoints.sundaya.cloud.goog/energy/hse/day/20190207/1?site=9999"</t>
    </r>
    <r>
      <rPr>
        <sz val="16"/>
        <color rgb="FF000000"/>
        <rFont val="Courier"/>
        <family val="3"/>
      </rPr>
      <t>,</t>
    </r>
  </si>
  <si>
    <r>
      <t xml:space="preserve">                    {   "rel": </t>
    </r>
    <r>
      <rPr>
        <sz val="16"/>
        <color rgb="FF880000"/>
        <rFont val="Courier"/>
        <family val="3"/>
      </rPr>
      <t>"self"</t>
    </r>
    <r>
      <rPr>
        <sz val="16"/>
        <color rgb="FF000000"/>
        <rFont val="Courier"/>
        <family val="3"/>
      </rPr>
      <t xml:space="preserve">, "name": </t>
    </r>
    <r>
      <rPr>
        <sz val="16"/>
        <color rgb="FF880000"/>
        <rFont val="Courier"/>
        <family val="3"/>
      </rPr>
      <t>"day"</t>
    </r>
    <r>
      <rPr>
        <sz val="16"/>
        <color rgb="FF000000"/>
        <rFont val="Courier"/>
        <family val="3"/>
      </rPr>
      <t xml:space="preserve">, "prompt": </t>
    </r>
    <r>
      <rPr>
        <sz val="16"/>
        <color rgb="FF880000"/>
        <rFont val="Courier"/>
        <family val="3"/>
      </rPr>
      <t>"Day"</t>
    </r>
    <r>
      <rPr>
        <sz val="16"/>
        <color rgb="FF000000"/>
        <rFont val="Courier"/>
        <family val="3"/>
      </rPr>
      <t xml:space="preserve">, "title": </t>
    </r>
    <r>
      <rPr>
        <sz val="16"/>
        <color rgb="FF880000"/>
        <rFont val="Courier"/>
        <family val="3"/>
      </rPr>
      <t>"Thursday"</t>
    </r>
    <r>
      <rPr>
        <sz val="16"/>
        <color rgb="FF000000"/>
        <rFont val="Courier"/>
        <family val="3"/>
      </rPr>
      <t>,</t>
    </r>
  </si>
  <si>
    <r>
      <t xml:space="preserve">                        "href": </t>
    </r>
    <r>
      <rPr>
        <sz val="16"/>
        <color rgb="FF880000"/>
        <rFont val="Courier"/>
        <family val="3"/>
      </rPr>
      <t>"http:/api.endpoints.sundaya.cloud.goog/energy/hse/day/20190207/1?site=9999"</t>
    </r>
    <r>
      <rPr>
        <sz val="16"/>
        <color rgb="FF000000"/>
        <rFont val="Courier"/>
        <family val="3"/>
      </rPr>
      <t xml:space="preserve">, "render": </t>
    </r>
    <r>
      <rPr>
        <sz val="16"/>
        <color rgb="FF880000"/>
        <rFont val="Courier"/>
        <family val="3"/>
      </rPr>
      <t>"link"</t>
    </r>
  </si>
  <si>
    <r>
      <t xml:space="preserve">                        "href": </t>
    </r>
    <r>
      <rPr>
        <sz val="16"/>
        <color rgb="FF880000"/>
        <rFont val="Courier"/>
        <family val="3"/>
      </rPr>
      <t>"http:/api.endpoints.sundaya.cloud.goog/energy/hse/hour/20190207T0600/24?site=9999"</t>
    </r>
  </si>
  <si>
    <r>
      <t xml:space="preserve">                    { "name": </t>
    </r>
    <r>
      <rPr>
        <sz val="16"/>
        <color rgb="FF880000"/>
        <rFont val="Courier"/>
        <family val="3"/>
      </rPr>
      <t>"harvest.day"</t>
    </r>
    <r>
      <rPr>
        <sz val="16"/>
        <color rgb="FF000000"/>
        <rFont val="Courier"/>
        <family val="3"/>
      </rPr>
      <t xml:space="preserve">, "value": </t>
    </r>
    <r>
      <rPr>
        <sz val="16"/>
        <color rgb="FF880000"/>
        <rFont val="Courier"/>
        <family val="3"/>
      </rPr>
      <t>"30548"</t>
    </r>
    <r>
      <rPr>
        <sz val="16"/>
        <color rgb="FF000000"/>
        <rFont val="Courier"/>
        <family val="3"/>
      </rPr>
      <t xml:space="preserve"> },</t>
    </r>
  </si>
  <si>
    <r>
      <t xml:space="preserve">                    { "name": </t>
    </r>
    <r>
      <rPr>
        <sz val="16"/>
        <color rgb="FF880000"/>
        <rFont val="Courier"/>
        <family val="3"/>
      </rPr>
      <t>"store.day.in"</t>
    </r>
    <r>
      <rPr>
        <sz val="16"/>
        <color rgb="FF000000"/>
        <rFont val="Courier"/>
        <family val="3"/>
      </rPr>
      <t xml:space="preserve">, "value": </t>
    </r>
    <r>
      <rPr>
        <sz val="16"/>
        <color rgb="FF880000"/>
        <rFont val="Courier"/>
        <family val="3"/>
      </rPr>
      <t>"30548"</t>
    </r>
    <r>
      <rPr>
        <sz val="16"/>
        <color rgb="FF000000"/>
        <rFont val="Courier"/>
        <family val="3"/>
      </rPr>
      <t xml:space="preserve"> },</t>
    </r>
  </si>
  <si>
    <r>
      <t xml:space="preserve">                    { "name": </t>
    </r>
    <r>
      <rPr>
        <sz val="16"/>
        <color rgb="FF880000"/>
        <rFont val="Courier"/>
        <family val="3"/>
      </rPr>
      <t>"store.day.out"</t>
    </r>
    <r>
      <rPr>
        <sz val="16"/>
        <color rgb="FF000000"/>
        <rFont val="Courier"/>
        <family val="3"/>
      </rPr>
      <t xml:space="preserve">, "value": </t>
    </r>
    <r>
      <rPr>
        <sz val="16"/>
        <color rgb="FF880000"/>
        <rFont val="Courier"/>
        <family val="3"/>
      </rPr>
      <t>"30548"</t>
    </r>
    <r>
      <rPr>
        <sz val="16"/>
        <color rgb="FF000000"/>
        <rFont val="Courier"/>
        <family val="3"/>
      </rPr>
      <t xml:space="preserve"> },</t>
    </r>
  </si>
  <si>
    <r>
      <t xml:space="preserve">                    { "name": </t>
    </r>
    <r>
      <rPr>
        <sz val="16"/>
        <color rgb="FF880000"/>
        <rFont val="Courier"/>
        <family val="3"/>
      </rPr>
      <t>"enjoy.day"</t>
    </r>
    <r>
      <rPr>
        <sz val="16"/>
        <color rgb="FF000000"/>
        <rFont val="Courier"/>
        <family val="3"/>
      </rPr>
      <t xml:space="preserve">, "value": </t>
    </r>
    <r>
      <rPr>
        <sz val="16"/>
        <color rgb="FF880000"/>
        <rFont val="Courier"/>
        <family val="3"/>
      </rPr>
      <t>"30548"</t>
    </r>
    <r>
      <rPr>
        <sz val="16"/>
        <color rgb="FF000000"/>
        <rFont val="Courier"/>
        <family val="3"/>
      </rPr>
      <t xml:space="preserve"> },</t>
    </r>
  </si>
  <si>
    <r>
      <t xml:space="preserve">                    { "name": </t>
    </r>
    <r>
      <rPr>
        <sz val="16"/>
        <color rgb="FF880000"/>
        <rFont val="Courier"/>
        <family val="3"/>
      </rPr>
      <t>"grid.day.in"</t>
    </r>
    <r>
      <rPr>
        <sz val="16"/>
        <color rgb="FF000000"/>
        <rFont val="Courier"/>
        <family val="3"/>
      </rPr>
      <t xml:space="preserve">, "value": </t>
    </r>
    <r>
      <rPr>
        <sz val="16"/>
        <color rgb="FF880000"/>
        <rFont val="Courier"/>
        <family val="3"/>
      </rPr>
      <t>"30548"</t>
    </r>
    <r>
      <rPr>
        <sz val="16"/>
        <color rgb="FF000000"/>
        <rFont val="Courier"/>
        <family val="3"/>
      </rPr>
      <t xml:space="preserve"> },</t>
    </r>
  </si>
  <si>
    <r>
      <t xml:space="preserve">                    { "name": </t>
    </r>
    <r>
      <rPr>
        <sz val="16"/>
        <color rgb="FF880000"/>
        <rFont val="Courier"/>
        <family val="3"/>
      </rPr>
      <t>"grid.day.out"</t>
    </r>
    <r>
      <rPr>
        <sz val="16"/>
        <color rgb="FF000000"/>
        <rFont val="Courier"/>
        <family val="3"/>
      </rPr>
      <t xml:space="preserve">, "value": </t>
    </r>
    <r>
      <rPr>
        <sz val="16"/>
        <color rgb="FF880000"/>
        <rFont val="Courier"/>
        <family val="3"/>
      </rPr>
      <t>"30548"</t>
    </r>
    <r>
      <rPr>
        <sz val="16"/>
        <color rgb="FF000000"/>
        <rFont val="Courier"/>
        <family val="3"/>
      </rPr>
      <t xml:space="preserve"> },</t>
    </r>
  </si>
  <si>
    <r>
      <t xml:space="preserve">                    { "name": </t>
    </r>
    <r>
      <rPr>
        <sz val="16"/>
        <color rgb="FF880000"/>
        <rFont val="Courier"/>
        <family val="3"/>
      </rPr>
      <t>"harvest.day.hours"</t>
    </r>
    <r>
      <rPr>
        <sz val="16"/>
        <color rgb="FF000000"/>
        <rFont val="Courier"/>
        <family val="3"/>
      </rPr>
      <t xml:space="preserve">, "value": </t>
    </r>
    <r>
      <rPr>
        <sz val="16"/>
        <color rgb="FF880000"/>
        <rFont val="Courier"/>
        <family val="3"/>
      </rPr>
      <t>"54 30 33 3520 2000 2000 54 30 33 3520 2000 2000 54 30 33 3520 2000 2000 54 30 33 3520 2000 2000"</t>
    </r>
    <r>
      <rPr>
        <sz val="16"/>
        <color rgb="FF000000"/>
        <rFont val="Courier"/>
        <family val="3"/>
      </rPr>
      <t xml:space="preserve"> },</t>
    </r>
  </si>
  <si>
    <r>
      <t xml:space="preserve">                    { "name": </t>
    </r>
    <r>
      <rPr>
        <sz val="16"/>
        <color rgb="FF880000"/>
        <rFont val="Courier"/>
        <family val="3"/>
      </rPr>
      <t>"store.day.hours.in"</t>
    </r>
    <r>
      <rPr>
        <sz val="16"/>
        <color rgb="FF000000"/>
        <rFont val="Courier"/>
        <family val="3"/>
      </rPr>
      <t xml:space="preserve">, "value": </t>
    </r>
    <r>
      <rPr>
        <sz val="16"/>
        <color rgb="FF880000"/>
        <rFont val="Courier"/>
        <family val="3"/>
      </rPr>
      <t>"54 30 33 3520 2000 2000 54 30 33 3520 2000 2000 54 30 33 3520 2000 2000 54 30 33 3520 2000 2000"</t>
    </r>
    <r>
      <rPr>
        <sz val="16"/>
        <color rgb="FF000000"/>
        <rFont val="Courier"/>
        <family val="3"/>
      </rPr>
      <t xml:space="preserve"> },</t>
    </r>
  </si>
  <si>
    <r>
      <t xml:space="preserve">                    { "name": </t>
    </r>
    <r>
      <rPr>
        <sz val="16"/>
        <color rgb="FF880000"/>
        <rFont val="Courier"/>
        <family val="3"/>
      </rPr>
      <t>"store.day.hours.out"</t>
    </r>
    <r>
      <rPr>
        <sz val="16"/>
        <color rgb="FF000000"/>
        <rFont val="Courier"/>
        <family val="3"/>
      </rPr>
      <t xml:space="preserve">, "value": </t>
    </r>
    <r>
      <rPr>
        <sz val="16"/>
        <color rgb="FF880000"/>
        <rFont val="Courier"/>
        <family val="3"/>
      </rPr>
      <t>"54 30 33 3520 2000 2000 54 30 33 3520 2000 2000 54 30 33 3520 2000 2000 54 30 33 3520 2000 2000"</t>
    </r>
    <r>
      <rPr>
        <sz val="16"/>
        <color rgb="FF000000"/>
        <rFont val="Courier"/>
        <family val="3"/>
      </rPr>
      <t xml:space="preserve"> },</t>
    </r>
  </si>
  <si>
    <r>
      <t xml:space="preserve">                    { "name": </t>
    </r>
    <r>
      <rPr>
        <sz val="16"/>
        <color rgb="FF880000"/>
        <rFont val="Courier"/>
        <family val="3"/>
      </rPr>
      <t>"enjoy.day.hours"</t>
    </r>
    <r>
      <rPr>
        <sz val="16"/>
        <color rgb="FF000000"/>
        <rFont val="Courier"/>
        <family val="3"/>
      </rPr>
      <t xml:space="preserve">, "value": </t>
    </r>
    <r>
      <rPr>
        <sz val="16"/>
        <color rgb="FF880000"/>
        <rFont val="Courier"/>
        <family val="3"/>
      </rPr>
      <t>"54 30 33 3520 2000 2000 54 30 33 3520 2000 2000 54 30 33 3520 2000 2000 54 30 33 3520 2000 2000"</t>
    </r>
    <r>
      <rPr>
        <sz val="16"/>
        <color rgb="FF000000"/>
        <rFont val="Courier"/>
        <family val="3"/>
      </rPr>
      <t xml:space="preserve"> },</t>
    </r>
  </si>
  <si>
    <r>
      <t xml:space="preserve">                    { "name": </t>
    </r>
    <r>
      <rPr>
        <sz val="16"/>
        <color rgb="FF880000"/>
        <rFont val="Courier"/>
        <family val="3"/>
      </rPr>
      <t>"grid.day.hours.in"</t>
    </r>
    <r>
      <rPr>
        <sz val="16"/>
        <color rgb="FF000000"/>
        <rFont val="Courier"/>
        <family val="3"/>
      </rPr>
      <t xml:space="preserve">, "value": </t>
    </r>
    <r>
      <rPr>
        <sz val="16"/>
        <color rgb="FF880000"/>
        <rFont val="Courier"/>
        <family val="3"/>
      </rPr>
      <t>"54 30 33 3520 2000 2000 54 30 33 3520 2000 2000 54 30 33 3520 2000 2000 54 30 33 3520 2000 2000"</t>
    </r>
    <r>
      <rPr>
        <sz val="16"/>
        <color rgb="FF000000"/>
        <rFont val="Courier"/>
        <family val="3"/>
      </rPr>
      <t xml:space="preserve"> },</t>
    </r>
  </si>
  <si>
    <r>
      <t xml:space="preserve">                    { "name": </t>
    </r>
    <r>
      <rPr>
        <sz val="16"/>
        <color rgb="FF880000"/>
        <rFont val="Courier"/>
        <family val="3"/>
      </rPr>
      <t>"grid.day.hours.out"</t>
    </r>
    <r>
      <rPr>
        <sz val="16"/>
        <color rgb="FF000000"/>
        <rFont val="Courier"/>
        <family val="3"/>
      </rPr>
      <t xml:space="preserve">, "value": </t>
    </r>
    <r>
      <rPr>
        <sz val="16"/>
        <color rgb="FF880000"/>
        <rFont val="Courier"/>
        <family val="3"/>
      </rPr>
      <t>"54 30 33 3520 2000 2000 54 30 33 3520 2000 2000 54 30 33 3520 2000 2000 54 30 33 3520 2000 2000"</t>
    </r>
    <r>
      <rPr>
        <sz val="16"/>
        <color rgb="FF000000"/>
        <rFont val="Courier"/>
        <family val="3"/>
      </rPr>
      <t xml:space="preserve"> }</t>
    </r>
  </si>
  <si>
    <r>
      <t xml:space="preserve">            {   "href": </t>
    </r>
    <r>
      <rPr>
        <sz val="16"/>
        <color rgb="FF880000"/>
        <rFont val="Courier"/>
        <family val="3"/>
      </rPr>
      <t>"http:/api.endpoints.sundaya.cloud.goog/energy/hse/day/20190208/1?site=9999"</t>
    </r>
    <r>
      <rPr>
        <sz val="16"/>
        <color rgb="FF000000"/>
        <rFont val="Courier"/>
        <family val="3"/>
      </rPr>
      <t>,</t>
    </r>
  </si>
  <si>
    <r>
      <t xml:space="preserve">                    {   "rel": </t>
    </r>
    <r>
      <rPr>
        <sz val="16"/>
        <color rgb="FF880000"/>
        <rFont val="Courier"/>
        <family val="3"/>
      </rPr>
      <t>"self"</t>
    </r>
    <r>
      <rPr>
        <sz val="16"/>
        <color rgb="FF000000"/>
        <rFont val="Courier"/>
        <family val="3"/>
      </rPr>
      <t xml:space="preserve">, "name": </t>
    </r>
    <r>
      <rPr>
        <sz val="16"/>
        <color rgb="FF880000"/>
        <rFont val="Courier"/>
        <family val="3"/>
      </rPr>
      <t>"day"</t>
    </r>
    <r>
      <rPr>
        <sz val="16"/>
        <color rgb="FF000000"/>
        <rFont val="Courier"/>
        <family val="3"/>
      </rPr>
      <t xml:space="preserve">, "prompt": </t>
    </r>
    <r>
      <rPr>
        <sz val="16"/>
        <color rgb="FF880000"/>
        <rFont val="Courier"/>
        <family val="3"/>
      </rPr>
      <t>"Day"</t>
    </r>
    <r>
      <rPr>
        <sz val="16"/>
        <color rgb="FF000000"/>
        <rFont val="Courier"/>
        <family val="3"/>
      </rPr>
      <t xml:space="preserve">, "title": </t>
    </r>
    <r>
      <rPr>
        <sz val="16"/>
        <color rgb="FF880000"/>
        <rFont val="Courier"/>
        <family val="3"/>
      </rPr>
      <t>"Friday"</t>
    </r>
    <r>
      <rPr>
        <sz val="16"/>
        <color rgb="FF000000"/>
        <rFont val="Courier"/>
        <family val="3"/>
      </rPr>
      <t>,</t>
    </r>
  </si>
  <si>
    <r>
      <t xml:space="preserve">                        "href": </t>
    </r>
    <r>
      <rPr>
        <sz val="16"/>
        <color rgb="FF880000"/>
        <rFont val="Courier"/>
        <family val="3"/>
      </rPr>
      <t>"http:/api.endpoints.sundaya.cloud.goog/energy/hse/day/20190208/1?site=9999"</t>
    </r>
    <r>
      <rPr>
        <sz val="16"/>
        <color rgb="FF000000"/>
        <rFont val="Courier"/>
        <family val="3"/>
      </rPr>
      <t xml:space="preserve">, "render": </t>
    </r>
    <r>
      <rPr>
        <sz val="16"/>
        <color rgb="FF880000"/>
        <rFont val="Courier"/>
        <family val="3"/>
      </rPr>
      <t>"link"</t>
    </r>
  </si>
  <si>
    <r>
      <t xml:space="preserve">                        "href": </t>
    </r>
    <r>
      <rPr>
        <sz val="16"/>
        <color rgb="FF880000"/>
        <rFont val="Courier"/>
        <family val="3"/>
      </rPr>
      <t>"http:/api.endpoints.sundaya.cloud.goog/energy/hse/hour/20190208T0600/24?site=9999"</t>
    </r>
  </si>
  <si>
    <r>
      <t xml:space="preserve">                    { "name": </t>
    </r>
    <r>
      <rPr>
        <sz val="16"/>
        <color rgb="FF880000"/>
        <rFont val="Courier"/>
        <family val="3"/>
      </rPr>
      <t>"harvest.day"</t>
    </r>
    <r>
      <rPr>
        <sz val="16"/>
        <color rgb="FF000000"/>
        <rFont val="Courier"/>
        <family val="3"/>
      </rPr>
      <t xml:space="preserve">, "value": </t>
    </r>
    <r>
      <rPr>
        <sz val="16"/>
        <color rgb="FF880000"/>
        <rFont val="Courier"/>
        <family val="3"/>
      </rPr>
      <t>"38484"</t>
    </r>
    <r>
      <rPr>
        <sz val="16"/>
        <color rgb="FF000000"/>
        <rFont val="Courier"/>
        <family val="3"/>
      </rPr>
      <t xml:space="preserve"> },</t>
    </r>
  </si>
  <si>
    <r>
      <t xml:space="preserve">                    { "name": </t>
    </r>
    <r>
      <rPr>
        <sz val="16"/>
        <color rgb="FF880000"/>
        <rFont val="Courier"/>
        <family val="3"/>
      </rPr>
      <t>"store.day.in"</t>
    </r>
    <r>
      <rPr>
        <sz val="16"/>
        <color rgb="FF000000"/>
        <rFont val="Courier"/>
        <family val="3"/>
      </rPr>
      <t xml:space="preserve">, "value": </t>
    </r>
    <r>
      <rPr>
        <sz val="16"/>
        <color rgb="FF880000"/>
        <rFont val="Courier"/>
        <family val="3"/>
      </rPr>
      <t>"38484"</t>
    </r>
    <r>
      <rPr>
        <sz val="16"/>
        <color rgb="FF000000"/>
        <rFont val="Courier"/>
        <family val="3"/>
      </rPr>
      <t xml:space="preserve"> },</t>
    </r>
  </si>
  <si>
    <r>
      <t xml:space="preserve">                    { "name": </t>
    </r>
    <r>
      <rPr>
        <sz val="16"/>
        <color rgb="FF880000"/>
        <rFont val="Courier"/>
        <family val="3"/>
      </rPr>
      <t>"store.day.out"</t>
    </r>
    <r>
      <rPr>
        <sz val="16"/>
        <color rgb="FF000000"/>
        <rFont val="Courier"/>
        <family val="3"/>
      </rPr>
      <t xml:space="preserve">, "value": </t>
    </r>
    <r>
      <rPr>
        <sz val="16"/>
        <color rgb="FF880000"/>
        <rFont val="Courier"/>
        <family val="3"/>
      </rPr>
      <t>"38484"</t>
    </r>
    <r>
      <rPr>
        <sz val="16"/>
        <color rgb="FF000000"/>
        <rFont val="Courier"/>
        <family val="3"/>
      </rPr>
      <t xml:space="preserve"> },</t>
    </r>
  </si>
  <si>
    <r>
      <t xml:space="preserve">                    { "name": </t>
    </r>
    <r>
      <rPr>
        <sz val="16"/>
        <color rgb="FF880000"/>
        <rFont val="Courier"/>
        <family val="3"/>
      </rPr>
      <t>"enjoy.day"</t>
    </r>
    <r>
      <rPr>
        <sz val="16"/>
        <color rgb="FF000000"/>
        <rFont val="Courier"/>
        <family val="3"/>
      </rPr>
      <t xml:space="preserve">, "value": </t>
    </r>
    <r>
      <rPr>
        <sz val="16"/>
        <color rgb="FF880000"/>
        <rFont val="Courier"/>
        <family val="3"/>
      </rPr>
      <t>"38484"</t>
    </r>
    <r>
      <rPr>
        <sz val="16"/>
        <color rgb="FF000000"/>
        <rFont val="Courier"/>
        <family val="3"/>
      </rPr>
      <t xml:space="preserve"> },</t>
    </r>
  </si>
  <si>
    <r>
      <t xml:space="preserve">                    { "name": </t>
    </r>
    <r>
      <rPr>
        <sz val="16"/>
        <color rgb="FF880000"/>
        <rFont val="Courier"/>
        <family val="3"/>
      </rPr>
      <t>"grid.day.in"</t>
    </r>
    <r>
      <rPr>
        <sz val="16"/>
        <color rgb="FF000000"/>
        <rFont val="Courier"/>
        <family val="3"/>
      </rPr>
      <t xml:space="preserve">, "value": </t>
    </r>
    <r>
      <rPr>
        <sz val="16"/>
        <color rgb="FF880000"/>
        <rFont val="Courier"/>
        <family val="3"/>
      </rPr>
      <t>"38484"</t>
    </r>
    <r>
      <rPr>
        <sz val="16"/>
        <color rgb="FF000000"/>
        <rFont val="Courier"/>
        <family val="3"/>
      </rPr>
      <t xml:space="preserve"> },</t>
    </r>
  </si>
  <si>
    <r>
      <t xml:space="preserve">                    { "name": </t>
    </r>
    <r>
      <rPr>
        <sz val="16"/>
        <color rgb="FF880000"/>
        <rFont val="Courier"/>
        <family val="3"/>
      </rPr>
      <t>"grid.day.out"</t>
    </r>
    <r>
      <rPr>
        <sz val="16"/>
        <color rgb="FF000000"/>
        <rFont val="Courier"/>
        <family val="3"/>
      </rPr>
      <t xml:space="preserve">, "value": </t>
    </r>
    <r>
      <rPr>
        <sz val="16"/>
        <color rgb="FF880000"/>
        <rFont val="Courier"/>
        <family val="3"/>
      </rPr>
      <t>"38484"</t>
    </r>
    <r>
      <rPr>
        <sz val="16"/>
        <color rgb="FF000000"/>
        <rFont val="Courier"/>
        <family val="3"/>
      </rPr>
      <t xml:space="preserve"> },</t>
    </r>
  </si>
  <si>
    <r>
      <t xml:space="preserve">                    { "name": </t>
    </r>
    <r>
      <rPr>
        <sz val="16"/>
        <color rgb="FF880000"/>
        <rFont val="Courier"/>
        <family val="3"/>
      </rPr>
      <t>"harvest.day.hours"</t>
    </r>
    <r>
      <rPr>
        <sz val="16"/>
        <color rgb="FF000000"/>
        <rFont val="Courier"/>
        <family val="3"/>
      </rPr>
      <t xml:space="preserve">, "value": </t>
    </r>
    <r>
      <rPr>
        <sz val="16"/>
        <color rgb="FF880000"/>
        <rFont val="Courier"/>
        <family val="3"/>
      </rPr>
      <t>"54 30 3520 3640 2333 44 54 30 3520 3640 2333 44 54 30 3520 3640 2333 44 54 30 3520 3640 2333 44"</t>
    </r>
    <r>
      <rPr>
        <sz val="16"/>
        <color rgb="FF000000"/>
        <rFont val="Courier"/>
        <family val="3"/>
      </rPr>
      <t xml:space="preserve"> },</t>
    </r>
  </si>
  <si>
    <r>
      <t xml:space="preserve">                    { "name": </t>
    </r>
    <r>
      <rPr>
        <sz val="16"/>
        <color rgb="FF880000"/>
        <rFont val="Courier"/>
        <family val="3"/>
      </rPr>
      <t>"store.day.hours.in"</t>
    </r>
    <r>
      <rPr>
        <sz val="16"/>
        <color rgb="FF000000"/>
        <rFont val="Courier"/>
        <family val="3"/>
      </rPr>
      <t xml:space="preserve">, "value": </t>
    </r>
    <r>
      <rPr>
        <sz val="16"/>
        <color rgb="FF880000"/>
        <rFont val="Courier"/>
        <family val="3"/>
      </rPr>
      <t>"54 30 3520 3640 2333 44 54 30 3520 3640 2333 44 54 30 3520 3640 2333 44 54 30 3520 3640 2333 44"</t>
    </r>
    <r>
      <rPr>
        <sz val="16"/>
        <color rgb="FF000000"/>
        <rFont val="Courier"/>
        <family val="3"/>
      </rPr>
      <t xml:space="preserve"> },</t>
    </r>
  </si>
  <si>
    <r>
      <t xml:space="preserve">                    { "name": </t>
    </r>
    <r>
      <rPr>
        <sz val="16"/>
        <color rgb="FF880000"/>
        <rFont val="Courier"/>
        <family val="3"/>
      </rPr>
      <t>"store.day.hours.out"</t>
    </r>
    <r>
      <rPr>
        <sz val="16"/>
        <color rgb="FF000000"/>
        <rFont val="Courier"/>
        <family val="3"/>
      </rPr>
      <t xml:space="preserve">, "value": </t>
    </r>
    <r>
      <rPr>
        <sz val="16"/>
        <color rgb="FF880000"/>
        <rFont val="Courier"/>
        <family val="3"/>
      </rPr>
      <t>"54 30 3520 3640 2333 44 54 30 3520 3640 2333 44 54 30 3520 3640 2333 44 54 30 3520 3640 2333 44"</t>
    </r>
    <r>
      <rPr>
        <sz val="16"/>
        <color rgb="FF000000"/>
        <rFont val="Courier"/>
        <family val="3"/>
      </rPr>
      <t xml:space="preserve"> },</t>
    </r>
  </si>
  <si>
    <r>
      <t xml:space="preserve">                    { "name": </t>
    </r>
    <r>
      <rPr>
        <sz val="16"/>
        <color rgb="FF880000"/>
        <rFont val="Courier"/>
        <family val="3"/>
      </rPr>
      <t>"enjoy.day.hours"</t>
    </r>
    <r>
      <rPr>
        <sz val="16"/>
        <color rgb="FF000000"/>
        <rFont val="Courier"/>
        <family val="3"/>
      </rPr>
      <t xml:space="preserve">, "value": </t>
    </r>
    <r>
      <rPr>
        <sz val="16"/>
        <color rgb="FF880000"/>
        <rFont val="Courier"/>
        <family val="3"/>
      </rPr>
      <t>"54 30 3520 3640 2333 44 54 30 3520 3640 2333 44 54 30 3520 3640 2333 44 54 30 3520 3640 2333 44"</t>
    </r>
    <r>
      <rPr>
        <sz val="16"/>
        <color rgb="FF000000"/>
        <rFont val="Courier"/>
        <family val="3"/>
      </rPr>
      <t xml:space="preserve"> },</t>
    </r>
  </si>
  <si>
    <r>
      <t xml:space="preserve">                    { "name": </t>
    </r>
    <r>
      <rPr>
        <sz val="16"/>
        <color rgb="FF880000"/>
        <rFont val="Courier"/>
        <family val="3"/>
      </rPr>
      <t>"grid.day.hours.in"</t>
    </r>
    <r>
      <rPr>
        <sz val="16"/>
        <color rgb="FF000000"/>
        <rFont val="Courier"/>
        <family val="3"/>
      </rPr>
      <t xml:space="preserve">, "value": </t>
    </r>
    <r>
      <rPr>
        <sz val="16"/>
        <color rgb="FF880000"/>
        <rFont val="Courier"/>
        <family val="3"/>
      </rPr>
      <t>"54 30 3520 3640 2333 44 54 30 3520 3640 2333 44 54 30 3520 3640 2333 44 54 30 3520 3640 2333 44"</t>
    </r>
    <r>
      <rPr>
        <sz val="16"/>
        <color rgb="FF000000"/>
        <rFont val="Courier"/>
        <family val="3"/>
      </rPr>
      <t xml:space="preserve"> },</t>
    </r>
  </si>
  <si>
    <r>
      <t xml:space="preserve">                    { "name": </t>
    </r>
    <r>
      <rPr>
        <sz val="16"/>
        <color rgb="FF880000"/>
        <rFont val="Courier"/>
        <family val="3"/>
      </rPr>
      <t>"grid.day.hours.out"</t>
    </r>
    <r>
      <rPr>
        <sz val="16"/>
        <color rgb="FF000000"/>
        <rFont val="Courier"/>
        <family val="3"/>
      </rPr>
      <t xml:space="preserve">, "value": </t>
    </r>
    <r>
      <rPr>
        <sz val="16"/>
        <color rgb="FF880000"/>
        <rFont val="Courier"/>
        <family val="3"/>
      </rPr>
      <t>"54 30 3520 3640 2333 44 54 30 3520 3640 2333 44 54 30 3520 3640 2333 44 54 30 3520 3640 2333 44"</t>
    </r>
    <r>
      <rPr>
        <sz val="16"/>
        <color rgb="FF000000"/>
        <rFont val="Courier"/>
        <family val="3"/>
      </rPr>
      <t xml:space="preserve"> }</t>
    </r>
  </si>
  <si>
    <r>
      <t xml:space="preserve">            {   "href": </t>
    </r>
    <r>
      <rPr>
        <sz val="16"/>
        <color rgb="FF880000"/>
        <rFont val="Courier"/>
        <family val="3"/>
      </rPr>
      <t>"http:/api.endpoints.sundaya.cloud.goog/energy/hse/day/20190209/1?site=9999"</t>
    </r>
    <r>
      <rPr>
        <sz val="16"/>
        <color rgb="FF000000"/>
        <rFont val="Courier"/>
        <family val="3"/>
      </rPr>
      <t>,</t>
    </r>
  </si>
  <si>
    <r>
      <t xml:space="preserve">                    {   "rel": </t>
    </r>
    <r>
      <rPr>
        <sz val="16"/>
        <color rgb="FF880000"/>
        <rFont val="Courier"/>
        <family val="3"/>
      </rPr>
      <t>"self"</t>
    </r>
    <r>
      <rPr>
        <sz val="16"/>
        <color rgb="FF000000"/>
        <rFont val="Courier"/>
        <family val="3"/>
      </rPr>
      <t xml:space="preserve">, "name": </t>
    </r>
    <r>
      <rPr>
        <sz val="16"/>
        <color rgb="FF880000"/>
        <rFont val="Courier"/>
        <family val="3"/>
      </rPr>
      <t>"day"</t>
    </r>
    <r>
      <rPr>
        <sz val="16"/>
        <color rgb="FF000000"/>
        <rFont val="Courier"/>
        <family val="3"/>
      </rPr>
      <t xml:space="preserve">, "prompt": </t>
    </r>
    <r>
      <rPr>
        <sz val="16"/>
        <color rgb="FF880000"/>
        <rFont val="Courier"/>
        <family val="3"/>
      </rPr>
      <t>"Day"</t>
    </r>
    <r>
      <rPr>
        <sz val="16"/>
        <color rgb="FF000000"/>
        <rFont val="Courier"/>
        <family val="3"/>
      </rPr>
      <t xml:space="preserve">, "title": </t>
    </r>
    <r>
      <rPr>
        <sz val="16"/>
        <color rgb="FF880000"/>
        <rFont val="Courier"/>
        <family val="3"/>
      </rPr>
      <t>"Saturday"</t>
    </r>
    <r>
      <rPr>
        <sz val="16"/>
        <color rgb="FF000000"/>
        <rFont val="Courier"/>
        <family val="3"/>
      </rPr>
      <t>,</t>
    </r>
  </si>
  <si>
    <r>
      <t xml:space="preserve">                        "href": </t>
    </r>
    <r>
      <rPr>
        <sz val="16"/>
        <color rgb="FF880000"/>
        <rFont val="Courier"/>
        <family val="3"/>
      </rPr>
      <t>"http:/api.endpoints.sundaya.cloud.goog/energy/hse/day/20190209/1?site=9999"</t>
    </r>
    <r>
      <rPr>
        <sz val="16"/>
        <color rgb="FF000000"/>
        <rFont val="Courier"/>
        <family val="3"/>
      </rPr>
      <t xml:space="preserve">, "render": </t>
    </r>
    <r>
      <rPr>
        <sz val="16"/>
        <color rgb="FF880000"/>
        <rFont val="Courier"/>
        <family val="3"/>
      </rPr>
      <t>"link"</t>
    </r>
  </si>
  <si>
    <r>
      <t xml:space="preserve">                        "href": </t>
    </r>
    <r>
      <rPr>
        <sz val="16"/>
        <color rgb="FF880000"/>
        <rFont val="Courier"/>
        <family val="3"/>
      </rPr>
      <t>"http:/api.endpoints.sundaya.cloud.goog/energy/hse/hour/20190209T0600/24?site=9999"</t>
    </r>
  </si>
  <si>
    <r>
      <t xml:space="preserve">                    { "name": </t>
    </r>
    <r>
      <rPr>
        <sz val="16"/>
        <color rgb="FF880000"/>
        <rFont val="Courier"/>
        <family val="3"/>
      </rPr>
      <t>"harvest.day"</t>
    </r>
    <r>
      <rPr>
        <sz val="16"/>
        <color rgb="FF000000"/>
        <rFont val="Courier"/>
        <family val="3"/>
      </rPr>
      <t xml:space="preserve">, "value": </t>
    </r>
    <r>
      <rPr>
        <sz val="16"/>
        <color rgb="FF880000"/>
        <rFont val="Courier"/>
        <family val="3"/>
      </rPr>
      <t>"24156"</t>
    </r>
    <r>
      <rPr>
        <sz val="16"/>
        <color rgb="FF000000"/>
        <rFont val="Courier"/>
        <family val="3"/>
      </rPr>
      <t xml:space="preserve"> },</t>
    </r>
  </si>
  <si>
    <r>
      <t xml:space="preserve">                    { "name": </t>
    </r>
    <r>
      <rPr>
        <sz val="16"/>
        <color rgb="FF880000"/>
        <rFont val="Courier"/>
        <family val="3"/>
      </rPr>
      <t>"store.day.in"</t>
    </r>
    <r>
      <rPr>
        <sz val="16"/>
        <color rgb="FF000000"/>
        <rFont val="Courier"/>
        <family val="3"/>
      </rPr>
      <t xml:space="preserve">, "value": </t>
    </r>
    <r>
      <rPr>
        <sz val="16"/>
        <color rgb="FF880000"/>
        <rFont val="Courier"/>
        <family val="3"/>
      </rPr>
      <t>"24156"</t>
    </r>
    <r>
      <rPr>
        <sz val="16"/>
        <color rgb="FF000000"/>
        <rFont val="Courier"/>
        <family val="3"/>
      </rPr>
      <t xml:space="preserve"> },</t>
    </r>
  </si>
  <si>
    <r>
      <t xml:space="preserve">                    { "name": </t>
    </r>
    <r>
      <rPr>
        <sz val="16"/>
        <color rgb="FF880000"/>
        <rFont val="Courier"/>
        <family val="3"/>
      </rPr>
      <t>"store.day.out"</t>
    </r>
    <r>
      <rPr>
        <sz val="16"/>
        <color rgb="FF000000"/>
        <rFont val="Courier"/>
        <family val="3"/>
      </rPr>
      <t xml:space="preserve">, "value": </t>
    </r>
    <r>
      <rPr>
        <sz val="16"/>
        <color rgb="FF880000"/>
        <rFont val="Courier"/>
        <family val="3"/>
      </rPr>
      <t>"24156"</t>
    </r>
    <r>
      <rPr>
        <sz val="16"/>
        <color rgb="FF000000"/>
        <rFont val="Courier"/>
        <family val="3"/>
      </rPr>
      <t xml:space="preserve"> },</t>
    </r>
  </si>
  <si>
    <r>
      <t xml:space="preserve">                    { "name": </t>
    </r>
    <r>
      <rPr>
        <sz val="16"/>
        <color rgb="FF880000"/>
        <rFont val="Courier"/>
        <family val="3"/>
      </rPr>
      <t>"enjoy.day"</t>
    </r>
    <r>
      <rPr>
        <sz val="16"/>
        <color rgb="FF000000"/>
        <rFont val="Courier"/>
        <family val="3"/>
      </rPr>
      <t xml:space="preserve">, "value": </t>
    </r>
    <r>
      <rPr>
        <sz val="16"/>
        <color rgb="FF880000"/>
        <rFont val="Courier"/>
        <family val="3"/>
      </rPr>
      <t>"24156"</t>
    </r>
    <r>
      <rPr>
        <sz val="16"/>
        <color rgb="FF000000"/>
        <rFont val="Courier"/>
        <family val="3"/>
      </rPr>
      <t xml:space="preserve"> },</t>
    </r>
  </si>
  <si>
    <r>
      <t xml:space="preserve">                    { "name": </t>
    </r>
    <r>
      <rPr>
        <sz val="16"/>
        <color rgb="FF880000"/>
        <rFont val="Courier"/>
        <family val="3"/>
      </rPr>
      <t>"grid.day.out"</t>
    </r>
    <r>
      <rPr>
        <sz val="16"/>
        <color rgb="FF000000"/>
        <rFont val="Courier"/>
        <family val="3"/>
      </rPr>
      <t xml:space="preserve">, "value": </t>
    </r>
    <r>
      <rPr>
        <sz val="16"/>
        <color rgb="FF880000"/>
        <rFont val="Courier"/>
        <family val="3"/>
      </rPr>
      <t>"24156"</t>
    </r>
    <r>
      <rPr>
        <sz val="16"/>
        <color rgb="FF000000"/>
        <rFont val="Courier"/>
        <family val="3"/>
      </rPr>
      <t xml:space="preserve"> },</t>
    </r>
  </si>
  <si>
    <r>
      <t xml:space="preserve">                    { "name": </t>
    </r>
    <r>
      <rPr>
        <sz val="16"/>
        <color rgb="FF880000"/>
        <rFont val="Courier"/>
        <family val="3"/>
      </rPr>
      <t>"harvest.day.hours"</t>
    </r>
    <r>
      <rPr>
        <sz val="16"/>
        <color rgb="FF000000"/>
        <rFont val="Courier"/>
        <family val="3"/>
      </rPr>
      <t xml:space="preserve">, "value": </t>
    </r>
    <r>
      <rPr>
        <sz val="16"/>
        <color rgb="FF880000"/>
        <rFont val="Courier"/>
        <family val="3"/>
      </rPr>
      <t>"54 3520 33 2333 55 44 54 3520 33 2333 55 44 54 3520 33 2333 55 44 54 3520 33 2333 55 44"</t>
    </r>
    <r>
      <rPr>
        <sz val="16"/>
        <color rgb="FF000000"/>
        <rFont val="Courier"/>
        <family val="3"/>
      </rPr>
      <t xml:space="preserve"> },</t>
    </r>
  </si>
  <si>
    <r>
      <t xml:space="preserve">                    { "name": </t>
    </r>
    <r>
      <rPr>
        <sz val="16"/>
        <color rgb="FF880000"/>
        <rFont val="Courier"/>
        <family val="3"/>
      </rPr>
      <t>"store.day.hours.in"</t>
    </r>
    <r>
      <rPr>
        <sz val="16"/>
        <color rgb="FF000000"/>
        <rFont val="Courier"/>
        <family val="3"/>
      </rPr>
      <t xml:space="preserve">, "value": </t>
    </r>
    <r>
      <rPr>
        <sz val="16"/>
        <color rgb="FF880000"/>
        <rFont val="Courier"/>
        <family val="3"/>
      </rPr>
      <t>"54 3520 33 2333 55 44 54 3520 33 2333 55 44 54 3520 33 2333 55 44 54 3520 33 2333 55 44"</t>
    </r>
    <r>
      <rPr>
        <sz val="16"/>
        <color rgb="FF000000"/>
        <rFont val="Courier"/>
        <family val="3"/>
      </rPr>
      <t xml:space="preserve"> },</t>
    </r>
  </si>
  <si>
    <r>
      <t xml:space="preserve">                    { "name": </t>
    </r>
    <r>
      <rPr>
        <sz val="16"/>
        <color rgb="FF880000"/>
        <rFont val="Courier"/>
        <family val="3"/>
      </rPr>
      <t>"store.day.hours.out"</t>
    </r>
    <r>
      <rPr>
        <sz val="16"/>
        <color rgb="FF000000"/>
        <rFont val="Courier"/>
        <family val="3"/>
      </rPr>
      <t xml:space="preserve">, "value": </t>
    </r>
    <r>
      <rPr>
        <sz val="16"/>
        <color rgb="FF880000"/>
        <rFont val="Courier"/>
        <family val="3"/>
      </rPr>
      <t>"54 3520 33 2333 55 44 54 3520 33 2333 55 44 54 3520 33 2333 55 44 54 3520 33 2333 55 44"</t>
    </r>
    <r>
      <rPr>
        <sz val="16"/>
        <color rgb="FF000000"/>
        <rFont val="Courier"/>
        <family val="3"/>
      </rPr>
      <t xml:space="preserve"> },</t>
    </r>
  </si>
  <si>
    <r>
      <t xml:space="preserve">                    { "name": </t>
    </r>
    <r>
      <rPr>
        <sz val="16"/>
        <color rgb="FF880000"/>
        <rFont val="Courier"/>
        <family val="3"/>
      </rPr>
      <t>"enjoy.day.hours"</t>
    </r>
    <r>
      <rPr>
        <sz val="16"/>
        <color rgb="FF000000"/>
        <rFont val="Courier"/>
        <family val="3"/>
      </rPr>
      <t xml:space="preserve">, "value": </t>
    </r>
    <r>
      <rPr>
        <sz val="16"/>
        <color rgb="FF880000"/>
        <rFont val="Courier"/>
        <family val="3"/>
      </rPr>
      <t>"54 3520 33 2333 55 44 54 3520 33 2333 55 44 54 3520 33 2333 55 44 54 3520 33 2333 55 44"</t>
    </r>
    <r>
      <rPr>
        <sz val="16"/>
        <color rgb="FF000000"/>
        <rFont val="Courier"/>
        <family val="3"/>
      </rPr>
      <t xml:space="preserve"> },</t>
    </r>
  </si>
  <si>
    <r>
      <t xml:space="preserve">                    { "name": </t>
    </r>
    <r>
      <rPr>
        <sz val="16"/>
        <color rgb="FF880000"/>
        <rFont val="Courier"/>
        <family val="3"/>
      </rPr>
      <t>"grid.day.hours.out"</t>
    </r>
    <r>
      <rPr>
        <sz val="16"/>
        <color rgb="FF000000"/>
        <rFont val="Courier"/>
        <family val="3"/>
      </rPr>
      <t xml:space="preserve">, "value": </t>
    </r>
    <r>
      <rPr>
        <sz val="16"/>
        <color rgb="FF880000"/>
        <rFont val="Courier"/>
        <family val="3"/>
      </rPr>
      <t>"54 3520 33 2333 55 44 54 3520 33 2333 55 44 54 3520 33 2333 55 44 54 3520 33 2333 55 44"</t>
    </r>
    <r>
      <rPr>
        <sz val="16"/>
        <color rgb="FF000000"/>
        <rFont val="Courier"/>
        <family val="3"/>
      </rPr>
      <t xml:space="preserve"> }</t>
    </r>
  </si>
  <si>
    <r>
      <t xml:space="preserve">            {   "href": </t>
    </r>
    <r>
      <rPr>
        <sz val="16"/>
        <color rgb="FF880000"/>
        <rFont val="Courier"/>
        <family val="3"/>
      </rPr>
      <t>"http:/api.endpoints.sundaya.cloud.goog/energy/hse/day/20190210/1?site=9999"</t>
    </r>
    <r>
      <rPr>
        <sz val="16"/>
        <color rgb="FF000000"/>
        <rFont val="Courier"/>
        <family val="3"/>
      </rPr>
      <t>,</t>
    </r>
  </si>
  <si>
    <r>
      <t xml:space="preserve">                    {   "rel": </t>
    </r>
    <r>
      <rPr>
        <sz val="16"/>
        <color rgb="FF880000"/>
        <rFont val="Courier"/>
        <family val="3"/>
      </rPr>
      <t>"self"</t>
    </r>
    <r>
      <rPr>
        <sz val="16"/>
        <color rgb="FF000000"/>
        <rFont val="Courier"/>
        <family val="3"/>
      </rPr>
      <t xml:space="preserve">, "name": </t>
    </r>
    <r>
      <rPr>
        <sz val="16"/>
        <color rgb="FF880000"/>
        <rFont val="Courier"/>
        <family val="3"/>
      </rPr>
      <t>"day"</t>
    </r>
    <r>
      <rPr>
        <sz val="16"/>
        <color rgb="FF000000"/>
        <rFont val="Courier"/>
        <family val="3"/>
      </rPr>
      <t xml:space="preserve">, "prompt": </t>
    </r>
    <r>
      <rPr>
        <sz val="16"/>
        <color rgb="FF880000"/>
        <rFont val="Courier"/>
        <family val="3"/>
      </rPr>
      <t>"Day"</t>
    </r>
    <r>
      <rPr>
        <sz val="16"/>
        <color rgb="FF000000"/>
        <rFont val="Courier"/>
        <family val="3"/>
      </rPr>
      <t xml:space="preserve">, "title": </t>
    </r>
    <r>
      <rPr>
        <sz val="16"/>
        <color rgb="FF880000"/>
        <rFont val="Courier"/>
        <family val="3"/>
      </rPr>
      <t>"Sunday"</t>
    </r>
    <r>
      <rPr>
        <sz val="16"/>
        <color rgb="FF000000"/>
        <rFont val="Courier"/>
        <family val="3"/>
      </rPr>
      <t>,</t>
    </r>
  </si>
  <si>
    <r>
      <t xml:space="preserve">                        "href": </t>
    </r>
    <r>
      <rPr>
        <sz val="16"/>
        <color rgb="FF880000"/>
        <rFont val="Courier"/>
        <family val="3"/>
      </rPr>
      <t>"http:/api.endpoints.sundaya.cloud.goog/energy/hse/day/20190210/1?site=9999"</t>
    </r>
    <r>
      <rPr>
        <sz val="16"/>
        <color rgb="FF000000"/>
        <rFont val="Courier"/>
        <family val="3"/>
      </rPr>
      <t xml:space="preserve">, "render": </t>
    </r>
    <r>
      <rPr>
        <sz val="16"/>
        <color rgb="FF880000"/>
        <rFont val="Courier"/>
        <family val="3"/>
      </rPr>
      <t>"link"</t>
    </r>
  </si>
  <si>
    <r>
      <t xml:space="preserve">                        "href": </t>
    </r>
    <r>
      <rPr>
        <sz val="16"/>
        <color rgb="FF880000"/>
        <rFont val="Courier"/>
        <family val="3"/>
      </rPr>
      <t>"http:/api.endpoints.sundaya.cloud.goog/energy/hse/hour/20190210T0600/24?site=9999"</t>
    </r>
  </si>
  <si>
    <r>
      <t xml:space="preserve">                    { "name": </t>
    </r>
    <r>
      <rPr>
        <sz val="16"/>
        <color rgb="FF880000"/>
        <rFont val="Courier"/>
        <family val="3"/>
      </rPr>
      <t>"harvest.day"</t>
    </r>
    <r>
      <rPr>
        <sz val="16"/>
        <color rgb="FF000000"/>
        <rFont val="Courier"/>
        <family val="3"/>
      </rPr>
      <t xml:space="preserve">, "value": </t>
    </r>
    <r>
      <rPr>
        <sz val="16"/>
        <color rgb="FF880000"/>
        <rFont val="Courier"/>
        <family val="3"/>
      </rPr>
      <t>"22684"</t>
    </r>
    <r>
      <rPr>
        <sz val="16"/>
        <color rgb="FF000000"/>
        <rFont val="Courier"/>
        <family val="3"/>
      </rPr>
      <t xml:space="preserve"> },</t>
    </r>
  </si>
  <si>
    <r>
      <t xml:space="preserve">                    { "name": </t>
    </r>
    <r>
      <rPr>
        <sz val="16"/>
        <color rgb="FF880000"/>
        <rFont val="Courier"/>
        <family val="3"/>
      </rPr>
      <t>"store.day.in"</t>
    </r>
    <r>
      <rPr>
        <sz val="16"/>
        <color rgb="FF000000"/>
        <rFont val="Courier"/>
        <family val="3"/>
      </rPr>
      <t xml:space="preserve">, "value": </t>
    </r>
    <r>
      <rPr>
        <sz val="16"/>
        <color rgb="FF880000"/>
        <rFont val="Courier"/>
        <family val="3"/>
      </rPr>
      <t>"22684"</t>
    </r>
    <r>
      <rPr>
        <sz val="16"/>
        <color rgb="FF000000"/>
        <rFont val="Courier"/>
        <family val="3"/>
      </rPr>
      <t xml:space="preserve"> },</t>
    </r>
  </si>
  <si>
    <r>
      <t xml:space="preserve">                    { "name": </t>
    </r>
    <r>
      <rPr>
        <sz val="16"/>
        <color rgb="FF880000"/>
        <rFont val="Courier"/>
        <family val="3"/>
      </rPr>
      <t>"store.day.out"</t>
    </r>
    <r>
      <rPr>
        <sz val="16"/>
        <color rgb="FF000000"/>
        <rFont val="Courier"/>
        <family val="3"/>
      </rPr>
      <t xml:space="preserve">, "value": </t>
    </r>
    <r>
      <rPr>
        <sz val="16"/>
        <color rgb="FF880000"/>
        <rFont val="Courier"/>
        <family val="3"/>
      </rPr>
      <t>"22684"</t>
    </r>
    <r>
      <rPr>
        <sz val="16"/>
        <color rgb="FF000000"/>
        <rFont val="Courier"/>
        <family val="3"/>
      </rPr>
      <t xml:space="preserve"> },</t>
    </r>
  </si>
  <si>
    <r>
      <t xml:space="preserve">                    { "name": </t>
    </r>
    <r>
      <rPr>
        <sz val="16"/>
        <color rgb="FF880000"/>
        <rFont val="Courier"/>
        <family val="3"/>
      </rPr>
      <t>"enjoy.day"</t>
    </r>
    <r>
      <rPr>
        <sz val="16"/>
        <color rgb="FF000000"/>
        <rFont val="Courier"/>
        <family val="3"/>
      </rPr>
      <t xml:space="preserve">, "value": </t>
    </r>
    <r>
      <rPr>
        <sz val="16"/>
        <color rgb="FF880000"/>
        <rFont val="Courier"/>
        <family val="3"/>
      </rPr>
      <t>"22684"</t>
    </r>
    <r>
      <rPr>
        <sz val="16"/>
        <color rgb="FF000000"/>
        <rFont val="Courier"/>
        <family val="3"/>
      </rPr>
      <t xml:space="preserve"> },</t>
    </r>
  </si>
  <si>
    <r>
      <t xml:space="preserve">                    { "name": </t>
    </r>
    <r>
      <rPr>
        <sz val="16"/>
        <color rgb="FF880000"/>
        <rFont val="Courier"/>
        <family val="3"/>
      </rPr>
      <t>"grid.day.in"</t>
    </r>
    <r>
      <rPr>
        <sz val="16"/>
        <color rgb="FF000000"/>
        <rFont val="Courier"/>
        <family val="3"/>
      </rPr>
      <t xml:space="preserve">, "value": </t>
    </r>
    <r>
      <rPr>
        <sz val="16"/>
        <color rgb="FF880000"/>
        <rFont val="Courier"/>
        <family val="3"/>
      </rPr>
      <t>"22684"</t>
    </r>
    <r>
      <rPr>
        <sz val="16"/>
        <color rgb="FF000000"/>
        <rFont val="Courier"/>
        <family val="3"/>
      </rPr>
      <t xml:space="preserve"> },</t>
    </r>
  </si>
  <si>
    <r>
      <t xml:space="preserve">                    { "name": </t>
    </r>
    <r>
      <rPr>
        <sz val="16"/>
        <color rgb="FF880000"/>
        <rFont val="Courier"/>
        <family val="3"/>
      </rPr>
      <t>"grid.day.out"</t>
    </r>
    <r>
      <rPr>
        <sz val="16"/>
        <color rgb="FF000000"/>
        <rFont val="Courier"/>
        <family val="3"/>
      </rPr>
      <t xml:space="preserve">, "value": </t>
    </r>
    <r>
      <rPr>
        <sz val="16"/>
        <color rgb="FF880000"/>
        <rFont val="Courier"/>
        <family val="3"/>
      </rPr>
      <t>"22684"</t>
    </r>
    <r>
      <rPr>
        <sz val="16"/>
        <color rgb="FF000000"/>
        <rFont val="Courier"/>
        <family val="3"/>
      </rPr>
      <t xml:space="preserve"> },</t>
    </r>
  </si>
  <si>
    <r>
      <t xml:space="preserve">                    { "name": </t>
    </r>
    <r>
      <rPr>
        <sz val="16"/>
        <color rgb="FF880000"/>
        <rFont val="Courier"/>
        <family val="3"/>
      </rPr>
      <t>"harvest.day.hours"</t>
    </r>
    <r>
      <rPr>
        <sz val="16"/>
        <color rgb="FF000000"/>
        <rFont val="Courier"/>
        <family val="3"/>
      </rPr>
      <t xml:space="preserve">, "value": </t>
    </r>
    <r>
      <rPr>
        <sz val="16"/>
        <color rgb="FF880000"/>
        <rFont val="Courier"/>
        <family val="3"/>
      </rPr>
      <t>"54 30 3520 23 2000 44 54 30 3520 23 2000 44 54 30 3520 23 2000 44 54 30 3520 23 2000 44"</t>
    </r>
    <r>
      <rPr>
        <sz val="16"/>
        <color rgb="FF000000"/>
        <rFont val="Courier"/>
        <family val="3"/>
      </rPr>
      <t xml:space="preserve"> },</t>
    </r>
  </si>
  <si>
    <r>
      <t xml:space="preserve">                    { "name": </t>
    </r>
    <r>
      <rPr>
        <sz val="16"/>
        <color rgb="FF880000"/>
        <rFont val="Courier"/>
        <family val="3"/>
      </rPr>
      <t>"store.day.hours.in"</t>
    </r>
    <r>
      <rPr>
        <sz val="16"/>
        <color rgb="FF000000"/>
        <rFont val="Courier"/>
        <family val="3"/>
      </rPr>
      <t xml:space="preserve">, "value": </t>
    </r>
    <r>
      <rPr>
        <sz val="16"/>
        <color rgb="FF880000"/>
        <rFont val="Courier"/>
        <family val="3"/>
      </rPr>
      <t>"54 30 3520 23 2000 44 54 30 3520 23 2000 44 54 30 3520 23 2000 44 54 30 3520 23 2000 44"</t>
    </r>
    <r>
      <rPr>
        <sz val="16"/>
        <color rgb="FF000000"/>
        <rFont val="Courier"/>
        <family val="3"/>
      </rPr>
      <t xml:space="preserve"> },</t>
    </r>
  </si>
  <si>
    <r>
      <t xml:space="preserve">                    { "name": </t>
    </r>
    <r>
      <rPr>
        <sz val="16"/>
        <color rgb="FF880000"/>
        <rFont val="Courier"/>
        <family val="3"/>
      </rPr>
      <t>"store.day.hours.out"</t>
    </r>
    <r>
      <rPr>
        <sz val="16"/>
        <color rgb="FF000000"/>
        <rFont val="Courier"/>
        <family val="3"/>
      </rPr>
      <t xml:space="preserve">, "value": </t>
    </r>
    <r>
      <rPr>
        <sz val="16"/>
        <color rgb="FF880000"/>
        <rFont val="Courier"/>
        <family val="3"/>
      </rPr>
      <t>"54 30 3520 23 2000 44 54 30 3520 23 2000 44 54 30 3520 23 2000 44 54 30 3520 23 2000 44"</t>
    </r>
    <r>
      <rPr>
        <sz val="16"/>
        <color rgb="FF000000"/>
        <rFont val="Courier"/>
        <family val="3"/>
      </rPr>
      <t xml:space="preserve"> },</t>
    </r>
  </si>
  <si>
    <r>
      <t xml:space="preserve">                    { "name": </t>
    </r>
    <r>
      <rPr>
        <sz val="16"/>
        <color rgb="FF880000"/>
        <rFont val="Courier"/>
        <family val="3"/>
      </rPr>
      <t>"enjoy.day.hours"</t>
    </r>
    <r>
      <rPr>
        <sz val="16"/>
        <color rgb="FF000000"/>
        <rFont val="Courier"/>
        <family val="3"/>
      </rPr>
      <t xml:space="preserve">, "value": </t>
    </r>
    <r>
      <rPr>
        <sz val="16"/>
        <color rgb="FF880000"/>
        <rFont val="Courier"/>
        <family val="3"/>
      </rPr>
      <t>"54 30 3520 23 2000 44 54 30 3520 23 2000 44 54 30 3520 23 2000 44 54 30 3520 23 2000 44"</t>
    </r>
    <r>
      <rPr>
        <sz val="16"/>
        <color rgb="FF000000"/>
        <rFont val="Courier"/>
        <family val="3"/>
      </rPr>
      <t xml:space="preserve"> },</t>
    </r>
  </si>
  <si>
    <r>
      <t xml:space="preserve">                    { "name": </t>
    </r>
    <r>
      <rPr>
        <sz val="16"/>
        <color rgb="FF880000"/>
        <rFont val="Courier"/>
        <family val="3"/>
      </rPr>
      <t>"grid.day.hours.in"</t>
    </r>
    <r>
      <rPr>
        <sz val="16"/>
        <color rgb="FF000000"/>
        <rFont val="Courier"/>
        <family val="3"/>
      </rPr>
      <t xml:space="preserve">, "value": </t>
    </r>
    <r>
      <rPr>
        <sz val="16"/>
        <color rgb="FF880000"/>
        <rFont val="Courier"/>
        <family val="3"/>
      </rPr>
      <t>"54 30 3520 23 2000 44 54 30 3520 23 2000 44 54 30 3520 23 2000 44 54 30 3520 23 2000 44"</t>
    </r>
    <r>
      <rPr>
        <sz val="16"/>
        <color rgb="FF000000"/>
        <rFont val="Courier"/>
        <family val="3"/>
      </rPr>
      <t xml:space="preserve"> },</t>
    </r>
  </si>
  <si>
    <r>
      <t xml:space="preserve">                    { "name": </t>
    </r>
    <r>
      <rPr>
        <sz val="16"/>
        <color rgb="FF880000"/>
        <rFont val="Courier"/>
        <family val="3"/>
      </rPr>
      <t>"grid.day.hours.out"</t>
    </r>
    <r>
      <rPr>
        <sz val="16"/>
        <color rgb="FF000000"/>
        <rFont val="Courier"/>
        <family val="3"/>
      </rPr>
      <t xml:space="preserve">, "value": </t>
    </r>
    <r>
      <rPr>
        <sz val="16"/>
        <color rgb="FF880000"/>
        <rFont val="Courier"/>
        <family val="3"/>
      </rPr>
      <t>"54 30 3520 23 2000 44 54 30 3520 23 2000 44 54 30 3520 23 2000 44 54 30 3520 23 2000 44"</t>
    </r>
    <r>
      <rPr>
        <sz val="16"/>
        <color rgb="FF000000"/>
        <rFont val="Courier"/>
        <family val="3"/>
      </rPr>
      <t xml:space="preserve"> }</t>
    </r>
  </si>
  <si>
    <t>Param.Period</t>
  </si>
  <si>
    <t>link.name</t>
  </si>
  <si>
    <t>DataObj to provide</t>
  </si>
  <si>
    <t>links + hrefs</t>
  </si>
  <si>
    <t>&lt;child&gt; [# elements]</t>
  </si>
  <si>
    <t>&lt;grandchild&gt; [#]</t>
  </si>
  <si>
    <t>minute</t>
  </si>
  <si>
    <r>
      <t>&lt;-href=next/prev(</t>
    </r>
    <r>
      <rPr>
        <i/>
        <sz val="11"/>
        <color theme="4" tint="-0.249977111117893"/>
        <rFont val="Consolas"/>
        <family val="3"/>
        <scheme val="major"/>
      </rPr>
      <t>minute</t>
    </r>
    <r>
      <rPr>
        <sz val="11"/>
        <color theme="1"/>
        <rFont val="Consolas"/>
        <family val="3"/>
        <scheme val="major"/>
      </rPr>
      <t>)-&gt;</t>
    </r>
  </si>
  <si>
    <r>
      <t>href[]=</t>
    </r>
    <r>
      <rPr>
        <i/>
        <u/>
        <sz val="11"/>
        <color theme="4" tint="-0.249977111117893"/>
        <rFont val="Consolas"/>
        <family val="3"/>
        <scheme val="major"/>
      </rPr>
      <t xml:space="preserve">second
</t>
    </r>
  </si>
  <si>
    <t>ms [all available]</t>
  </si>
  <si>
    <r>
      <t xml:space="preserve">                "href": </t>
    </r>
    <r>
      <rPr>
        <sz val="16"/>
        <color rgb="FF880000"/>
        <rFont val="Courier"/>
        <family val="3"/>
      </rPr>
      <t>"http:/api.endpoints.sundaya.cloud.goog/energy/hse/month/20190201/1?site=9999"</t>
    </r>
    <r>
      <rPr>
        <sz val="16"/>
        <color rgb="FF000000"/>
        <rFont val="Courier"/>
        <family val="3"/>
      </rPr>
      <t xml:space="preserve">, "render": </t>
    </r>
    <r>
      <rPr>
        <sz val="16"/>
        <color rgb="FF880000"/>
        <rFont val="Courier"/>
        <family val="3"/>
      </rPr>
      <t>"link"</t>
    </r>
    <r>
      <rPr>
        <sz val="16"/>
        <color rgb="FF000000"/>
        <rFont val="Courier"/>
        <family val="3"/>
      </rPr>
      <t xml:space="preserve">                </t>
    </r>
  </si>
  <si>
    <r>
      <t xml:space="preserve">            {   "rel": </t>
    </r>
    <r>
      <rPr>
        <sz val="16"/>
        <color rgb="FF880000"/>
        <rFont val="Courier"/>
        <family val="3"/>
      </rPr>
      <t>"self"</t>
    </r>
    <r>
      <rPr>
        <sz val="16"/>
        <color rgb="FF000000"/>
        <rFont val="Courier"/>
        <family val="3"/>
      </rPr>
      <t xml:space="preserve">, "name": </t>
    </r>
    <r>
      <rPr>
        <sz val="16"/>
        <color rgb="FF880000"/>
        <rFont val="Courier"/>
        <family val="3"/>
      </rPr>
      <t>"week"</t>
    </r>
    <r>
      <rPr>
        <sz val="16"/>
        <color rgb="FF000000"/>
        <rFont val="Courier"/>
        <family val="3"/>
      </rPr>
      <t xml:space="preserve">, "prompt": </t>
    </r>
    <r>
      <rPr>
        <sz val="16"/>
        <color rgb="FF880000"/>
        <rFont val="Courier"/>
        <family val="3"/>
      </rPr>
      <t>"Week 06 2019"</t>
    </r>
    <r>
      <rPr>
        <sz val="16"/>
        <color rgb="FF000000"/>
        <rFont val="Courier"/>
        <family val="3"/>
      </rPr>
      <t xml:space="preserve">, "title": </t>
    </r>
    <r>
      <rPr>
        <sz val="16"/>
        <color rgb="FF880000"/>
        <rFont val="Courier"/>
        <family val="3"/>
      </rPr>
      <t>"04/02/19 - 10/02/19"</t>
    </r>
    <r>
      <rPr>
        <sz val="16"/>
        <color rgb="FF000000"/>
        <rFont val="Courier"/>
        <family val="3"/>
      </rPr>
      <t>,</t>
    </r>
  </si>
  <si>
    <r>
      <t xml:space="preserve">            {   "rel": </t>
    </r>
    <r>
      <rPr>
        <sz val="16"/>
        <color rgb="FF880000"/>
        <rFont val="Courier"/>
        <family val="3"/>
      </rPr>
      <t>"collection"</t>
    </r>
    <r>
      <rPr>
        <sz val="16"/>
        <color rgb="FF000000"/>
        <rFont val="Courier"/>
        <family val="3"/>
      </rPr>
      <t xml:space="preserve">, "name": </t>
    </r>
    <r>
      <rPr>
        <sz val="16"/>
        <color rgb="FF880000"/>
        <rFont val="Courier"/>
        <family val="3"/>
      </rPr>
      <t>"week.day"</t>
    </r>
    <r>
      <rPr>
        <sz val="16"/>
        <color rgb="FF000000"/>
        <rFont val="Courier"/>
        <family val="3"/>
      </rPr>
      <t xml:space="preserve">, "prompt": </t>
    </r>
    <r>
      <rPr>
        <sz val="16"/>
        <color rgb="FF880000"/>
        <rFont val="Courier"/>
        <family val="3"/>
      </rPr>
      <t>"Week 06 2019 - Days"</t>
    </r>
    <r>
      <rPr>
        <sz val="16"/>
        <color rgb="FF000000"/>
        <rFont val="Courier"/>
        <family val="3"/>
      </rPr>
      <t xml:space="preserve">, "title": </t>
    </r>
    <r>
      <rPr>
        <sz val="16"/>
        <color rgb="FF880000"/>
        <rFont val="Courier"/>
        <family val="3"/>
      </rPr>
      <t>"Monday Tuesday Wednesday Thursday Friday Saturday Sunday"</t>
    </r>
    <r>
      <rPr>
        <sz val="16"/>
        <color rgb="FF000000"/>
        <rFont val="Courier"/>
        <family val="3"/>
      </rPr>
      <t xml:space="preserve">,                </t>
    </r>
  </si>
  <si>
    <r>
      <t xml:space="preserve">                    {   "rel": </t>
    </r>
    <r>
      <rPr>
        <sz val="16"/>
        <color rgb="FF880000"/>
        <rFont val="Courier"/>
        <family val="3"/>
      </rPr>
      <t>"self"</t>
    </r>
    <r>
      <rPr>
        <sz val="16"/>
        <color rgb="FF000000"/>
        <rFont val="Courier"/>
        <family val="3"/>
      </rPr>
      <t xml:space="preserve">, "name": </t>
    </r>
    <r>
      <rPr>
        <sz val="16"/>
        <color rgb="FF880000"/>
        <rFont val="Courier"/>
        <family val="3"/>
      </rPr>
      <t>"day"</t>
    </r>
    <r>
      <rPr>
        <sz val="16"/>
        <color rgb="FF000000"/>
        <rFont val="Courier"/>
        <family val="3"/>
      </rPr>
      <t xml:space="preserve">, "prompt": </t>
    </r>
    <r>
      <rPr>
        <sz val="16"/>
        <color rgb="FF880000"/>
        <rFont val="Courier"/>
        <family val="3"/>
      </rPr>
      <t>"Mon Feb 4th"</t>
    </r>
    <r>
      <rPr>
        <sz val="16"/>
        <color rgb="FF000000"/>
        <rFont val="Courier"/>
        <family val="3"/>
      </rPr>
      <t xml:space="preserve">, "title": </t>
    </r>
    <r>
      <rPr>
        <sz val="16"/>
        <color rgb="FF880000"/>
        <rFont val="Courier"/>
        <family val="3"/>
      </rPr>
      <t>"04/02/19"</t>
    </r>
    <r>
      <rPr>
        <sz val="16"/>
        <color rgb="FF000000"/>
        <rFont val="Courier"/>
        <family val="3"/>
      </rPr>
      <t>,</t>
    </r>
  </si>
  <si>
    <r>
      <t xml:space="preserve">                        "href": </t>
    </r>
    <r>
      <rPr>
        <sz val="16"/>
        <color rgb="FF880000"/>
        <rFont val="Courier"/>
        <family val="3"/>
      </rPr>
      <t>"http:/api.endpoints.sundaya.cloud.goog/energy/hse/hour/20190204T0000/24?site=9999"</t>
    </r>
  </si>
  <si>
    <r>
      <t xml:space="preserve">                    {   "rel": </t>
    </r>
    <r>
      <rPr>
        <sz val="16"/>
        <color rgb="FF880000"/>
        <rFont val="Courier"/>
        <family val="3"/>
      </rPr>
      <t>"collection"</t>
    </r>
    <r>
      <rPr>
        <sz val="16"/>
        <color rgb="FF000000"/>
        <rFont val="Courier"/>
        <family val="3"/>
      </rPr>
      <t xml:space="preserve">, "name": </t>
    </r>
    <r>
      <rPr>
        <sz val="16"/>
        <color rgb="FF880000"/>
        <rFont val="Courier"/>
        <family val="3"/>
      </rPr>
      <t>"day.hour"</t>
    </r>
    <r>
      <rPr>
        <sz val="16"/>
        <color rgb="FF000000"/>
        <rFont val="Courier"/>
        <family val="3"/>
      </rPr>
      <t xml:space="preserve">, "prompt": </t>
    </r>
    <r>
      <rPr>
        <sz val="16"/>
        <color rgb="FF880000"/>
        <rFont val="Courier"/>
        <family val="3"/>
      </rPr>
      <t>"Mon Feb 4th - Hours"</t>
    </r>
    <r>
      <rPr>
        <sz val="16"/>
        <color rgb="FF000000"/>
        <rFont val="Courier"/>
        <family val="3"/>
      </rPr>
      <t xml:space="preserve">, "title": </t>
    </r>
    <r>
      <rPr>
        <sz val="16"/>
        <color rgb="FF880000"/>
        <rFont val="Courier"/>
        <family val="3"/>
      </rPr>
      <t>"00 01 02 03 04 05 06 07 08 09 10 11 12 13 14 15 16 17 18 19 20 21 22 23"</t>
    </r>
    <r>
      <rPr>
        <sz val="16"/>
        <color rgb="FF000000"/>
        <rFont val="Courier"/>
        <family val="3"/>
      </rPr>
      <t xml:space="preserve">,                </t>
    </r>
  </si>
  <si>
    <r>
      <t xml:space="preserve">            {   "rel": </t>
    </r>
    <r>
      <rPr>
        <sz val="16"/>
        <color rgb="FF880000"/>
        <rFont val="Courier"/>
        <family val="3"/>
      </rPr>
      <t>"next"</t>
    </r>
    <r>
      <rPr>
        <sz val="16"/>
        <color rgb="FF000000"/>
        <rFont val="Courier"/>
        <family val="3"/>
      </rPr>
      <t xml:space="preserve">, "name": </t>
    </r>
    <r>
      <rPr>
        <sz val="16"/>
        <color rgb="FF880000"/>
        <rFont val="Courier"/>
        <family val="3"/>
      </rPr>
      <t>"week"</t>
    </r>
    <r>
      <rPr>
        <sz val="16"/>
        <color rgb="FF000000"/>
        <rFont val="Courier"/>
        <family val="3"/>
      </rPr>
      <t xml:space="preserve">, "prompt": </t>
    </r>
    <r>
      <rPr>
        <sz val="16"/>
        <color rgb="FF880000"/>
        <rFont val="Courier"/>
        <family val="3"/>
      </rPr>
      <t>"Week 07 2019"</t>
    </r>
    <r>
      <rPr>
        <sz val="16"/>
        <color rgb="FF000000"/>
        <rFont val="Courier"/>
        <family val="3"/>
      </rPr>
      <t xml:space="preserve">, "title": </t>
    </r>
    <r>
      <rPr>
        <sz val="16"/>
        <color rgb="FF880000"/>
        <rFont val="Courier"/>
        <family val="3"/>
      </rPr>
      <t>"11/02/19 - 17/02/19"</t>
    </r>
    <r>
      <rPr>
        <sz val="16"/>
        <color rgb="FF000000"/>
        <rFont val="Courier"/>
        <family val="3"/>
      </rPr>
      <t>,</t>
    </r>
  </si>
  <si>
    <r>
      <t xml:space="preserve">            {   "rel": </t>
    </r>
    <r>
      <rPr>
        <sz val="16"/>
        <color rgb="FF880000"/>
        <rFont val="Courier"/>
        <family val="3"/>
      </rPr>
      <t>"prev"</t>
    </r>
    <r>
      <rPr>
        <sz val="16"/>
        <color rgb="FF000000"/>
        <rFont val="Courier"/>
        <family val="3"/>
      </rPr>
      <t xml:space="preserve">, "name": </t>
    </r>
    <r>
      <rPr>
        <sz val="16"/>
        <color rgb="FF880000"/>
        <rFont val="Courier"/>
        <family val="3"/>
      </rPr>
      <t>"week"</t>
    </r>
    <r>
      <rPr>
        <sz val="16"/>
        <color rgb="FF000000"/>
        <rFont val="Courier"/>
        <family val="3"/>
      </rPr>
      <t xml:space="preserve">, "prompt": </t>
    </r>
    <r>
      <rPr>
        <sz val="16"/>
        <color rgb="FF880000"/>
        <rFont val="Courier"/>
        <family val="3"/>
      </rPr>
      <t>"Week 05 2019"</t>
    </r>
    <r>
      <rPr>
        <sz val="16"/>
        <color rgb="FF000000"/>
        <rFont val="Courier"/>
        <family val="3"/>
      </rPr>
      <t xml:space="preserve">, "title": </t>
    </r>
    <r>
      <rPr>
        <sz val="16"/>
        <color rgb="FF880000"/>
        <rFont val="Courier"/>
        <family val="3"/>
      </rPr>
      <t>"28/01/19 - 03/02/19"</t>
    </r>
    <r>
      <rPr>
        <sz val="16"/>
        <color rgb="FF000000"/>
        <rFont val="Courier"/>
        <family val="3"/>
      </rPr>
      <t>,</t>
    </r>
  </si>
  <si>
    <r>
      <t xml:space="preserve">            {   "rel": </t>
    </r>
    <r>
      <rPr>
        <sz val="16"/>
        <color rgb="FF880000"/>
        <rFont val="Courier"/>
        <family val="3"/>
      </rPr>
      <t>"up"</t>
    </r>
    <r>
      <rPr>
        <sz val="16"/>
        <color rgb="FF000000"/>
        <rFont val="Courier"/>
        <family val="3"/>
      </rPr>
      <t xml:space="preserve">, "name": </t>
    </r>
    <r>
      <rPr>
        <sz val="16"/>
        <color rgb="FF880000"/>
        <rFont val="Courier"/>
        <family val="3"/>
      </rPr>
      <t>"month"</t>
    </r>
    <r>
      <rPr>
        <sz val="16"/>
        <color rgb="FF000000"/>
        <rFont val="Courier"/>
        <family val="3"/>
      </rPr>
      <t xml:space="preserve">, "prompt": </t>
    </r>
    <r>
      <rPr>
        <sz val="16"/>
        <color rgb="FF880000"/>
        <rFont val="Courier"/>
        <family val="3"/>
      </rPr>
      <t>"February 2019"</t>
    </r>
    <r>
      <rPr>
        <sz val="16"/>
        <color rgb="FF000000"/>
        <rFont val="Courier"/>
        <family val="3"/>
      </rPr>
      <t xml:space="preserve">, "title": </t>
    </r>
    <r>
      <rPr>
        <sz val="16"/>
        <color rgb="FF880000"/>
        <rFont val="Courier"/>
        <family val="3"/>
      </rPr>
      <t>"01/02/19 - 28/02/19"</t>
    </r>
    <r>
      <rPr>
        <sz val="16"/>
        <color rgb="FF000000"/>
        <rFont val="Courier"/>
        <family val="3"/>
      </rPr>
      <t xml:space="preserve">, </t>
    </r>
  </si>
  <si>
    <t>Period</t>
  </si>
  <si>
    <t>Parent</t>
  </si>
  <si>
    <t>fiveyear</t>
  </si>
  <si>
    <t>instant</t>
  </si>
  <si>
    <t>second</t>
  </si>
  <si>
    <t>Child</t>
  </si>
  <si>
    <r>
      <t xml:space="preserve"> &lt;-href=</t>
    </r>
    <r>
      <rPr>
        <i/>
        <strike/>
        <sz val="11"/>
        <color theme="4" tint="-0.249977111117893"/>
        <rFont val="Consolas"/>
        <family val="3"/>
        <scheme val="major"/>
      </rPr>
      <t>next/prev</t>
    </r>
    <r>
      <rPr>
        <strike/>
        <sz val="11"/>
        <color theme="1"/>
        <rFont val="Consolas"/>
        <family val="3"/>
        <scheme val="major"/>
      </rPr>
      <t>-&gt;</t>
    </r>
  </si>
  <si>
    <r>
      <t>&lt;-href=next/prev(</t>
    </r>
    <r>
      <rPr>
        <i/>
        <strike/>
        <sz val="11"/>
        <color theme="4" tint="-0.249977111117893"/>
        <rFont val="Consolas"/>
        <family val="3"/>
        <scheme val="major"/>
      </rPr>
      <t>hour</t>
    </r>
    <r>
      <rPr>
        <strike/>
        <sz val="11"/>
        <color theme="1"/>
        <rFont val="Consolas"/>
        <family val="3"/>
        <scheme val="major"/>
      </rPr>
      <t>)-&gt;</t>
    </r>
  </si>
  <si>
    <r>
      <t>&lt;-href=next/prev(</t>
    </r>
    <r>
      <rPr>
        <i/>
        <strike/>
        <sz val="11"/>
        <color theme="4" tint="-0.249977111117893"/>
        <rFont val="Consolas"/>
        <family val="3"/>
        <scheme val="major"/>
      </rPr>
      <t>timeofday</t>
    </r>
    <r>
      <rPr>
        <strike/>
        <sz val="11"/>
        <color theme="1"/>
        <rFont val="Consolas"/>
        <family val="3"/>
        <scheme val="major"/>
      </rPr>
      <t>)-&gt;</t>
    </r>
  </si>
  <si>
    <r>
      <t>href[]=&lt;</t>
    </r>
    <r>
      <rPr>
        <i/>
        <strike/>
        <u/>
        <sz val="11"/>
        <color theme="4" tint="-0.249977111117893"/>
        <rFont val="Consolas"/>
        <family val="3"/>
        <scheme val="major"/>
      </rPr>
      <t>child&gt;</t>
    </r>
  </si>
  <si>
    <r>
      <t>href[]=</t>
    </r>
    <r>
      <rPr>
        <i/>
        <strike/>
        <u/>
        <sz val="11"/>
        <color theme="4" tint="-0.249977111117893"/>
        <rFont val="Consolas"/>
        <family val="3"/>
        <scheme val="major"/>
      </rPr>
      <t xml:space="preserve">minute
</t>
    </r>
  </si>
  <si>
    <r>
      <t>href[]=</t>
    </r>
    <r>
      <rPr>
        <i/>
        <strike/>
        <u/>
        <sz val="11"/>
        <color theme="4" tint="-0.249977111117893"/>
        <rFont val="Consolas"/>
        <family val="3"/>
        <scheme val="major"/>
      </rPr>
      <t>day</t>
    </r>
  </si>
  <si>
    <r>
      <t>href=&lt;</t>
    </r>
    <r>
      <rPr>
        <i/>
        <strike/>
        <u/>
        <sz val="11"/>
        <color theme="4" tint="-0.249977111117893"/>
        <rFont val="Consolas"/>
        <family val="3"/>
        <scheme val="major"/>
      </rPr>
      <t>parent&gt;</t>
    </r>
  </si>
  <si>
    <r>
      <t>href=</t>
    </r>
    <r>
      <rPr>
        <i/>
        <strike/>
        <u/>
        <sz val="11"/>
        <color theme="4" tint="-0.249977111117893"/>
        <rFont val="Consolas"/>
        <family val="3"/>
        <scheme val="major"/>
      </rPr>
      <t>day</t>
    </r>
  </si>
  <si>
    <r>
      <t>&lt;-href=next/prev(</t>
    </r>
    <r>
      <rPr>
        <i/>
        <strike/>
        <sz val="11"/>
        <color theme="4" tint="-0.249977111117893"/>
        <rFont val="Consolas"/>
        <family val="3"/>
        <scheme val="major"/>
      </rPr>
      <t>day</t>
    </r>
    <r>
      <rPr>
        <strike/>
        <sz val="11"/>
        <color theme="1"/>
        <rFont val="Consolas"/>
        <family val="3"/>
        <scheme val="major"/>
      </rPr>
      <t>)-&gt;</t>
    </r>
  </si>
  <si>
    <r>
      <t>&lt;-href=next/prev(</t>
    </r>
    <r>
      <rPr>
        <i/>
        <strike/>
        <sz val="11"/>
        <color theme="4" tint="-0.249977111117893"/>
        <rFont val="Consolas"/>
        <family val="3"/>
        <scheme val="major"/>
      </rPr>
      <t>week</t>
    </r>
    <r>
      <rPr>
        <strike/>
        <sz val="11"/>
        <color theme="1"/>
        <rFont val="Consolas"/>
        <family val="3"/>
        <scheme val="major"/>
      </rPr>
      <t>)-&gt;</t>
    </r>
  </si>
  <si>
    <r>
      <t>&lt;-href=next/prev(</t>
    </r>
    <r>
      <rPr>
        <i/>
        <strike/>
        <sz val="11"/>
        <color theme="4" tint="-0.249977111117893"/>
        <rFont val="Consolas"/>
        <family val="3"/>
        <scheme val="major"/>
      </rPr>
      <t>month</t>
    </r>
    <r>
      <rPr>
        <strike/>
        <sz val="11"/>
        <color theme="1"/>
        <rFont val="Consolas"/>
        <family val="3"/>
        <scheme val="major"/>
      </rPr>
      <t>)-&gt;</t>
    </r>
  </si>
  <si>
    <r>
      <t>href[]=</t>
    </r>
    <r>
      <rPr>
        <i/>
        <strike/>
        <u/>
        <sz val="11"/>
        <color theme="4" tint="-0.249977111117893"/>
        <rFont val="Consolas"/>
        <family val="3"/>
        <scheme val="major"/>
      </rPr>
      <t>hour</t>
    </r>
  </si>
  <si>
    <r>
      <t>href[]=</t>
    </r>
    <r>
      <rPr>
        <i/>
        <strike/>
        <u/>
        <sz val="11"/>
        <color theme="4" tint="-0.249977111117893"/>
        <rFont val="Consolas"/>
        <family val="3"/>
        <scheme val="major"/>
      </rPr>
      <t>week</t>
    </r>
  </si>
  <si>
    <r>
      <t>href=</t>
    </r>
    <r>
      <rPr>
        <i/>
        <strike/>
        <u/>
        <sz val="11"/>
        <color theme="4" tint="-0.249977111117893"/>
        <rFont val="Consolas"/>
        <family val="3"/>
        <scheme val="major"/>
      </rPr>
      <t>week</t>
    </r>
  </si>
  <si>
    <r>
      <t>href=</t>
    </r>
    <r>
      <rPr>
        <i/>
        <strike/>
        <u/>
        <sz val="11"/>
        <color theme="4" tint="-0.249977111117893"/>
        <rFont val="Consolas"/>
        <family val="3"/>
        <scheme val="major"/>
      </rPr>
      <t>month</t>
    </r>
  </si>
  <si>
    <r>
      <t>href=</t>
    </r>
    <r>
      <rPr>
        <i/>
        <strike/>
        <u/>
        <sz val="11"/>
        <color theme="4" tint="-0.249977111117893"/>
        <rFont val="Consolas"/>
        <family val="3"/>
        <scheme val="major"/>
      </rPr>
      <t>quarter</t>
    </r>
  </si>
  <si>
    <r>
      <t>&lt;-href=next/prev(</t>
    </r>
    <r>
      <rPr>
        <i/>
        <strike/>
        <sz val="11"/>
        <color theme="4" tint="-0.249977111117893"/>
        <rFont val="Consolas"/>
        <family val="3"/>
        <scheme val="major"/>
      </rPr>
      <t>quarter</t>
    </r>
    <r>
      <rPr>
        <strike/>
        <sz val="11"/>
        <color theme="1"/>
        <rFont val="Consolas"/>
        <family val="3"/>
        <scheme val="major"/>
      </rPr>
      <t xml:space="preserve">)-&gt; </t>
    </r>
  </si>
  <si>
    <r>
      <t>&lt;-href=next/prev(</t>
    </r>
    <r>
      <rPr>
        <i/>
        <strike/>
        <sz val="11"/>
        <color theme="4" tint="-0.249977111117893"/>
        <rFont val="Consolas"/>
        <family val="3"/>
        <scheme val="major"/>
      </rPr>
      <t>year</t>
    </r>
    <r>
      <rPr>
        <strike/>
        <sz val="11"/>
        <color theme="1"/>
        <rFont val="Consolas"/>
        <family val="3"/>
        <scheme val="major"/>
      </rPr>
      <t>)-&gt;</t>
    </r>
  </si>
  <si>
    <r>
      <t>&lt;-href=next/prev(</t>
    </r>
    <r>
      <rPr>
        <i/>
        <strike/>
        <sz val="11"/>
        <color theme="4" tint="-0.249977111117893"/>
        <rFont val="Consolas"/>
        <family val="3"/>
        <scheme val="major"/>
      </rPr>
      <t>5year</t>
    </r>
    <r>
      <rPr>
        <strike/>
        <sz val="11"/>
        <color theme="1"/>
        <rFont val="Consolas"/>
        <family val="3"/>
        <scheme val="major"/>
      </rPr>
      <t>)-&gt;</t>
    </r>
  </si>
  <si>
    <r>
      <t>href[]=</t>
    </r>
    <r>
      <rPr>
        <i/>
        <strike/>
        <u/>
        <sz val="11"/>
        <color theme="4" tint="-0.249977111117893"/>
        <rFont val="Consolas"/>
        <family val="3"/>
        <scheme val="major"/>
      </rPr>
      <t>month</t>
    </r>
  </si>
  <si>
    <r>
      <t>href[]=</t>
    </r>
    <r>
      <rPr>
        <i/>
        <strike/>
        <u/>
        <sz val="11"/>
        <color theme="4" tint="-0.249977111117893"/>
        <rFont val="Consolas"/>
        <family val="3"/>
        <scheme val="major"/>
      </rPr>
      <t>year</t>
    </r>
  </si>
  <si>
    <r>
      <t>href=</t>
    </r>
    <r>
      <rPr>
        <i/>
        <strike/>
        <u/>
        <sz val="11"/>
        <color theme="4" tint="-0.249977111117893"/>
        <rFont val="Consolas"/>
        <family val="3"/>
        <scheme val="major"/>
      </rPr>
      <t>year</t>
    </r>
  </si>
  <si>
    <r>
      <t>href=</t>
    </r>
    <r>
      <rPr>
        <i/>
        <strike/>
        <u/>
        <sz val="11"/>
        <color theme="4" tint="-0.249977111117893"/>
        <rFont val="Consolas"/>
        <family val="3"/>
        <scheme val="major"/>
      </rPr>
      <t>5year</t>
    </r>
  </si>
  <si>
    <t>OBSOLETE</t>
  </si>
  <si>
    <r>
      <t>href=</t>
    </r>
    <r>
      <rPr>
        <i/>
        <u/>
        <sz val="11"/>
        <color theme="4" tint="-0.249977111117893"/>
        <rFont val="Consolas"/>
        <family val="3"/>
        <scheme val="major"/>
      </rPr>
      <t>hour</t>
    </r>
  </si>
  <si>
    <t>?</t>
  </si>
  <si>
    <t>averqage daily use</t>
  </si>
  <si>
    <t xml:space="preserve">kwh </t>
  </si>
  <si>
    <t>min</t>
  </si>
  <si>
    <t>max</t>
  </si>
  <si>
    <t>MJ</t>
  </si>
  <si>
    <t>average per period</t>
  </si>
  <si>
    <t>3 Main Categories:</t>
  </si>
  <si>
    <t>1. System Solutions</t>
  </si>
  <si>
    <t>2. System Components</t>
  </si>
  <si>
    <t>3. Accessories</t>
  </si>
  <si>
    <t>System Solutions have 4 focus areas of sales :</t>
  </si>
  <si>
    <t>1. Energy Accounting solutions</t>
  </si>
  <si>
    <t>2. Energy Saving Solutions</t>
  </si>
  <si>
    <t>3. Energy Replacement Solutions</t>
  </si>
  <si>
    <t>4. DIY Solar Kits</t>
  </si>
  <si>
    <t>System Components has 3 sub categories :</t>
  </si>
  <si>
    <t>1. Components for Energy Harvest</t>
  </si>
  <si>
    <t>2. Components for Energy Storage</t>
  </si>
  <si>
    <t>3. Components for Energy Enjoyment</t>
  </si>
  <si>
    <t>Accessories have 2 sub categries (but will be added over time)</t>
  </si>
  <si>
    <t xml:space="preserve">product types are organized according to the following tree </t>
  </si>
  <si>
    <t>Product Type</t>
  </si>
  <si>
    <t>Sub category of:</t>
  </si>
  <si>
    <t>Electricity Meter</t>
  </si>
  <si>
    <t>Counting</t>
  </si>
  <si>
    <t>Solutions</t>
  </si>
  <si>
    <t>LED Lighting</t>
  </si>
  <si>
    <t>Saving &amp; Enjoy</t>
  </si>
  <si>
    <t>Solutions &amp; Components</t>
  </si>
  <si>
    <t>Air Conditioning</t>
  </si>
  <si>
    <t>Industrial PV</t>
  </si>
  <si>
    <t>Replacing</t>
  </si>
  <si>
    <t>Residential PV</t>
  </si>
  <si>
    <t>Home Battery</t>
  </si>
  <si>
    <t>Ulitium</t>
  </si>
  <si>
    <t>Solar Home Kits</t>
  </si>
  <si>
    <t>PV Solar Panel</t>
  </si>
  <si>
    <t>Components</t>
  </si>
  <si>
    <t>SUBCATEGORY</t>
  </si>
  <si>
    <t>TYPE</t>
  </si>
  <si>
    <t xml:space="preserve">CATEGORY </t>
  </si>
  <si>
    <t>Enums</t>
  </si>
  <si>
    <t>1-60</t>
  </si>
  <si>
    <t>hour [6]</t>
  </si>
  <si>
    <t>Mon</t>
  </si>
  <si>
    <t>Tue</t>
  </si>
  <si>
    <t>Wed</t>
  </si>
  <si>
    <t>Thu</t>
  </si>
  <si>
    <t>Fri</t>
  </si>
  <si>
    <t>Sat</t>
  </si>
  <si>
    <t>Sun</t>
  </si>
  <si>
    <t>harvest</t>
  </si>
  <si>
    <t>store.in</t>
  </si>
  <si>
    <t>store.out</t>
  </si>
  <si>
    <t>enjoy</t>
  </si>
  <si>
    <t>grid.in</t>
  </si>
  <si>
    <t>grid.out</t>
  </si>
  <si>
    <t>20190204</t>
  </si>
  <si>
    <t>20190206</t>
  </si>
  <si>
    <t>20190207</t>
  </si>
  <si>
    <t>20190208</t>
  </si>
  <si>
    <t>20190209</t>
  </si>
  <si>
    <t>20190210</t>
  </si>
  <si>
    <r>
      <t>[</t>
    </r>
    <r>
      <rPr>
        <sz val="7"/>
        <color rgb="FFCE9178"/>
        <rFont val="Consolas"/>
        <family val="3"/>
      </rPr>
      <t>'Mon'</t>
    </r>
    <r>
      <rPr>
        <sz val="7"/>
        <color rgb="FFD4D4D4"/>
        <rFont val="Consolas"/>
        <family val="3"/>
      </rPr>
      <t xml:space="preserve">, </t>
    </r>
    <r>
      <rPr>
        <sz val="7"/>
        <color rgb="FFB5CEA8"/>
        <rFont val="Consolas"/>
        <family val="3"/>
      </rPr>
      <t>900</t>
    </r>
    <r>
      <rPr>
        <sz val="7"/>
        <color rgb="FFD4D4D4"/>
        <rFont val="Consolas"/>
        <family val="3"/>
      </rPr>
      <t>, -</t>
    </r>
    <r>
      <rPr>
        <sz val="7"/>
        <color rgb="FFB5CEA8"/>
        <rFont val="Consolas"/>
        <family val="3"/>
      </rPr>
      <t>390</t>
    </r>
    <r>
      <rPr>
        <sz val="7"/>
        <color rgb="FFD4D4D4"/>
        <rFont val="Consolas"/>
        <family val="3"/>
      </rPr>
      <t xml:space="preserve">, </t>
    </r>
    <r>
      <rPr>
        <sz val="7"/>
        <color rgb="FFB5CEA8"/>
        <rFont val="Consolas"/>
        <family val="3"/>
      </rPr>
      <t>900</t>
    </r>
    <r>
      <rPr>
        <sz val="7"/>
        <color rgb="FFD4D4D4"/>
        <rFont val="Consolas"/>
        <family val="3"/>
      </rPr>
      <t>, -</t>
    </r>
    <r>
      <rPr>
        <sz val="7"/>
        <color rgb="FFB5CEA8"/>
        <rFont val="Consolas"/>
        <family val="3"/>
      </rPr>
      <t>390</t>
    </r>
    <r>
      <rPr>
        <sz val="7"/>
        <color rgb="FFD4D4D4"/>
        <rFont val="Consolas"/>
        <family val="3"/>
      </rPr>
      <t xml:space="preserve">, </t>
    </r>
    <r>
      <rPr>
        <sz val="7"/>
        <color rgb="FFB5CEA8"/>
        <rFont val="Consolas"/>
        <family val="3"/>
      </rPr>
      <t>390</t>
    </r>
    <r>
      <rPr>
        <sz val="7"/>
        <color rgb="FFD4D4D4"/>
        <rFont val="Consolas"/>
        <family val="3"/>
      </rPr>
      <t>, -</t>
    </r>
    <r>
      <rPr>
        <sz val="7"/>
        <color rgb="FFB5CEA8"/>
        <rFont val="Consolas"/>
        <family val="3"/>
      </rPr>
      <t>190</t>
    </r>
    <r>
      <rPr>
        <sz val="7"/>
        <color rgb="FFD4D4D4"/>
        <rFont val="Consolas"/>
        <family val="3"/>
      </rPr>
      <t>],</t>
    </r>
  </si>
  <si>
    <r>
      <t>[</t>
    </r>
    <r>
      <rPr>
        <sz val="7"/>
        <color rgb="FFCE9178"/>
        <rFont val="Consolas"/>
        <family val="3"/>
      </rPr>
      <t>'Tue'</t>
    </r>
    <r>
      <rPr>
        <sz val="7"/>
        <color rgb="FFD4D4D4"/>
        <rFont val="Consolas"/>
        <family val="3"/>
      </rPr>
      <t xml:space="preserve">, </t>
    </r>
    <r>
      <rPr>
        <sz val="7"/>
        <color rgb="FFB5CEA8"/>
        <rFont val="Consolas"/>
        <family val="3"/>
      </rPr>
      <t>1000</t>
    </r>
    <r>
      <rPr>
        <sz val="7"/>
        <color rgb="FFD4D4D4"/>
        <rFont val="Consolas"/>
        <family val="3"/>
      </rPr>
      <t>, -</t>
    </r>
    <r>
      <rPr>
        <sz val="7"/>
        <color rgb="FFB5CEA8"/>
        <rFont val="Consolas"/>
        <family val="3"/>
      </rPr>
      <t>400</t>
    </r>
    <r>
      <rPr>
        <sz val="7"/>
        <color rgb="FFD4D4D4"/>
        <rFont val="Consolas"/>
        <family val="3"/>
      </rPr>
      <t xml:space="preserve">, </t>
    </r>
    <r>
      <rPr>
        <sz val="7"/>
        <color rgb="FFB5CEA8"/>
        <rFont val="Consolas"/>
        <family val="3"/>
      </rPr>
      <t>200</t>
    </r>
    <r>
      <rPr>
        <sz val="7"/>
        <color rgb="FFD4D4D4"/>
        <rFont val="Consolas"/>
        <family val="3"/>
      </rPr>
      <t>, -</t>
    </r>
    <r>
      <rPr>
        <sz val="7"/>
        <color rgb="FFB5CEA8"/>
        <rFont val="Consolas"/>
        <family val="3"/>
      </rPr>
      <t>400</t>
    </r>
    <r>
      <rPr>
        <sz val="7"/>
        <color rgb="FFD4D4D4"/>
        <rFont val="Consolas"/>
        <family val="3"/>
      </rPr>
      <t xml:space="preserve">, </t>
    </r>
    <r>
      <rPr>
        <sz val="7"/>
        <color rgb="FFB5CEA8"/>
        <rFont val="Consolas"/>
        <family val="3"/>
      </rPr>
      <t>400</t>
    </r>
    <r>
      <rPr>
        <sz val="7"/>
        <color rgb="FFD4D4D4"/>
        <rFont val="Consolas"/>
        <family val="3"/>
      </rPr>
      <t>, -</t>
    </r>
    <r>
      <rPr>
        <sz val="7"/>
        <color rgb="FFB5CEA8"/>
        <rFont val="Consolas"/>
        <family val="3"/>
      </rPr>
      <t>390</t>
    </r>
    <r>
      <rPr>
        <sz val="7"/>
        <color rgb="FFD4D4D4"/>
        <rFont val="Consolas"/>
        <family val="3"/>
      </rPr>
      <t>],</t>
    </r>
  </si>
  <si>
    <r>
      <t>[</t>
    </r>
    <r>
      <rPr>
        <sz val="7"/>
        <color rgb="FFCE9178"/>
        <rFont val="Consolas"/>
        <family val="3"/>
      </rPr>
      <t>'Wed'</t>
    </r>
    <r>
      <rPr>
        <sz val="7"/>
        <color rgb="FFD4D4D4"/>
        <rFont val="Consolas"/>
        <family val="3"/>
      </rPr>
      <t xml:space="preserve">, </t>
    </r>
    <r>
      <rPr>
        <sz val="7"/>
        <color rgb="FFB5CEA8"/>
        <rFont val="Consolas"/>
        <family val="3"/>
      </rPr>
      <t>1170</t>
    </r>
    <r>
      <rPr>
        <sz val="7"/>
        <color rgb="FFD4D4D4"/>
        <rFont val="Consolas"/>
        <family val="3"/>
      </rPr>
      <t>, -</t>
    </r>
    <r>
      <rPr>
        <sz val="7"/>
        <color rgb="FFB5CEA8"/>
        <rFont val="Consolas"/>
        <family val="3"/>
      </rPr>
      <t>440</t>
    </r>
    <r>
      <rPr>
        <sz val="7"/>
        <color rgb="FFD4D4D4"/>
        <rFont val="Consolas"/>
        <family val="3"/>
      </rPr>
      <t xml:space="preserve">, </t>
    </r>
    <r>
      <rPr>
        <sz val="7"/>
        <color rgb="FFB5CEA8"/>
        <rFont val="Consolas"/>
        <family val="3"/>
      </rPr>
      <t>110</t>
    </r>
    <r>
      <rPr>
        <sz val="7"/>
        <color rgb="FFD4D4D4"/>
        <rFont val="Consolas"/>
        <family val="3"/>
      </rPr>
      <t>, -</t>
    </r>
    <r>
      <rPr>
        <sz val="7"/>
        <color rgb="FFB5CEA8"/>
        <rFont val="Consolas"/>
        <family val="3"/>
      </rPr>
      <t>440</t>
    </r>
    <r>
      <rPr>
        <sz val="7"/>
        <color rgb="FFD4D4D4"/>
        <rFont val="Consolas"/>
        <family val="3"/>
      </rPr>
      <t xml:space="preserve">, </t>
    </r>
    <r>
      <rPr>
        <sz val="7"/>
        <color rgb="FFB5CEA8"/>
        <rFont val="Consolas"/>
        <family val="3"/>
      </rPr>
      <t>440</t>
    </r>
    <r>
      <rPr>
        <sz val="7"/>
        <color rgb="FFD4D4D4"/>
        <rFont val="Consolas"/>
        <family val="3"/>
      </rPr>
      <t>, -</t>
    </r>
    <r>
      <rPr>
        <sz val="7"/>
        <color rgb="FFB5CEA8"/>
        <rFont val="Consolas"/>
        <family val="3"/>
      </rPr>
      <t>240</t>
    </r>
    <r>
      <rPr>
        <sz val="7"/>
        <color rgb="FFD4D4D4"/>
        <rFont val="Consolas"/>
        <family val="3"/>
      </rPr>
      <t>],</t>
    </r>
  </si>
  <si>
    <r>
      <t>[</t>
    </r>
    <r>
      <rPr>
        <sz val="7"/>
        <color rgb="FFCE9178"/>
        <rFont val="Consolas"/>
        <family val="3"/>
      </rPr>
      <t>'Thu'</t>
    </r>
    <r>
      <rPr>
        <sz val="7"/>
        <color rgb="FFD4D4D4"/>
        <rFont val="Consolas"/>
        <family val="3"/>
      </rPr>
      <t xml:space="preserve">, </t>
    </r>
    <r>
      <rPr>
        <sz val="7"/>
        <color rgb="FFB5CEA8"/>
        <rFont val="Consolas"/>
        <family val="3"/>
      </rPr>
      <t>1250</t>
    </r>
    <r>
      <rPr>
        <sz val="7"/>
        <color rgb="FFD4D4D4"/>
        <rFont val="Consolas"/>
        <family val="3"/>
      </rPr>
      <t>, -</t>
    </r>
    <r>
      <rPr>
        <sz val="7"/>
        <color rgb="FFB5CEA8"/>
        <rFont val="Consolas"/>
        <family val="3"/>
      </rPr>
      <t>480</t>
    </r>
    <r>
      <rPr>
        <sz val="7"/>
        <color rgb="FFD4D4D4"/>
        <rFont val="Consolas"/>
        <family val="3"/>
      </rPr>
      <t xml:space="preserve">, </t>
    </r>
    <r>
      <rPr>
        <sz val="7"/>
        <color rgb="FFB5CEA8"/>
        <rFont val="Consolas"/>
        <family val="3"/>
      </rPr>
      <t>150</t>
    </r>
    <r>
      <rPr>
        <sz val="7"/>
        <color rgb="FFD4D4D4"/>
        <rFont val="Consolas"/>
        <family val="3"/>
      </rPr>
      <t>, -</t>
    </r>
    <r>
      <rPr>
        <sz val="7"/>
        <color rgb="FFB5CEA8"/>
        <rFont val="Consolas"/>
        <family val="3"/>
      </rPr>
      <t>480</t>
    </r>
    <r>
      <rPr>
        <sz val="7"/>
        <color rgb="FFD4D4D4"/>
        <rFont val="Consolas"/>
        <family val="3"/>
      </rPr>
      <t xml:space="preserve">, </t>
    </r>
    <r>
      <rPr>
        <sz val="7"/>
        <color rgb="FFB5CEA8"/>
        <rFont val="Consolas"/>
        <family val="3"/>
      </rPr>
      <t>480</t>
    </r>
    <r>
      <rPr>
        <sz val="7"/>
        <color rgb="FFD4D4D4"/>
        <rFont val="Consolas"/>
        <family val="3"/>
      </rPr>
      <t>, -</t>
    </r>
    <r>
      <rPr>
        <sz val="7"/>
        <color rgb="FFB5CEA8"/>
        <rFont val="Consolas"/>
        <family val="3"/>
      </rPr>
      <t>120</t>
    </r>
    <r>
      <rPr>
        <sz val="7"/>
        <color rgb="FFD4D4D4"/>
        <rFont val="Consolas"/>
        <family val="3"/>
      </rPr>
      <t>],</t>
    </r>
  </si>
  <si>
    <r>
      <t>[</t>
    </r>
    <r>
      <rPr>
        <sz val="7"/>
        <color rgb="FFCE9178"/>
        <rFont val="Consolas"/>
        <family val="3"/>
      </rPr>
      <t>'Fri'</t>
    </r>
    <r>
      <rPr>
        <sz val="7"/>
        <color rgb="FFD4D4D4"/>
        <rFont val="Consolas"/>
        <family val="3"/>
      </rPr>
      <t xml:space="preserve">, </t>
    </r>
    <r>
      <rPr>
        <sz val="7"/>
        <color rgb="FFB5CEA8"/>
        <rFont val="Consolas"/>
        <family val="3"/>
      </rPr>
      <t>1250</t>
    </r>
    <r>
      <rPr>
        <sz val="7"/>
        <color rgb="FFD4D4D4"/>
        <rFont val="Consolas"/>
        <family val="3"/>
      </rPr>
      <t>, -</t>
    </r>
    <r>
      <rPr>
        <sz val="7"/>
        <color rgb="FFB5CEA8"/>
        <rFont val="Consolas"/>
        <family val="3"/>
      </rPr>
      <t>480</t>
    </r>
    <r>
      <rPr>
        <sz val="7"/>
        <color rgb="FFD4D4D4"/>
        <rFont val="Consolas"/>
        <family val="3"/>
      </rPr>
      <t xml:space="preserve">, </t>
    </r>
    <r>
      <rPr>
        <sz val="7"/>
        <color rgb="FFB5CEA8"/>
        <rFont val="Consolas"/>
        <family val="3"/>
      </rPr>
      <t>150</t>
    </r>
    <r>
      <rPr>
        <sz val="7"/>
        <color rgb="FFD4D4D4"/>
        <rFont val="Consolas"/>
        <family val="3"/>
      </rPr>
      <t>, -</t>
    </r>
    <r>
      <rPr>
        <sz val="7"/>
        <color rgb="FFB5CEA8"/>
        <rFont val="Consolas"/>
        <family val="3"/>
      </rPr>
      <t>480</t>
    </r>
    <r>
      <rPr>
        <sz val="7"/>
        <color rgb="FFD4D4D4"/>
        <rFont val="Consolas"/>
        <family val="3"/>
      </rPr>
      <t xml:space="preserve">, </t>
    </r>
    <r>
      <rPr>
        <sz val="7"/>
        <color rgb="FFB5CEA8"/>
        <rFont val="Consolas"/>
        <family val="3"/>
      </rPr>
      <t>480</t>
    </r>
    <r>
      <rPr>
        <sz val="7"/>
        <color rgb="FFD4D4D4"/>
        <rFont val="Consolas"/>
        <family val="3"/>
      </rPr>
      <t>, -</t>
    </r>
    <r>
      <rPr>
        <sz val="7"/>
        <color rgb="FFB5CEA8"/>
        <rFont val="Consolas"/>
        <family val="3"/>
      </rPr>
      <t>120</t>
    </r>
    <r>
      <rPr>
        <sz val="7"/>
        <color rgb="FFD4D4D4"/>
        <rFont val="Consolas"/>
        <family val="3"/>
      </rPr>
      <t>],</t>
    </r>
  </si>
  <si>
    <r>
      <t>[</t>
    </r>
    <r>
      <rPr>
        <sz val="7"/>
        <color rgb="FFCE9178"/>
        <rFont val="Consolas"/>
        <family val="3"/>
      </rPr>
      <t>'Sat'</t>
    </r>
    <r>
      <rPr>
        <sz val="7"/>
        <color rgb="FFD4D4D4"/>
        <rFont val="Consolas"/>
        <family val="3"/>
      </rPr>
      <t xml:space="preserve">, </t>
    </r>
    <r>
      <rPr>
        <sz val="7"/>
        <color rgb="FFB5CEA8"/>
        <rFont val="Consolas"/>
        <family val="3"/>
      </rPr>
      <t>1250</t>
    </r>
    <r>
      <rPr>
        <sz val="7"/>
        <color rgb="FFD4D4D4"/>
        <rFont val="Consolas"/>
        <family val="3"/>
      </rPr>
      <t>, -</t>
    </r>
    <r>
      <rPr>
        <sz val="7"/>
        <color rgb="FFB5CEA8"/>
        <rFont val="Consolas"/>
        <family val="3"/>
      </rPr>
      <t>480</t>
    </r>
    <r>
      <rPr>
        <sz val="7"/>
        <color rgb="FFD4D4D4"/>
        <rFont val="Consolas"/>
        <family val="3"/>
      </rPr>
      <t xml:space="preserve">, </t>
    </r>
    <r>
      <rPr>
        <sz val="7"/>
        <color rgb="FFB5CEA8"/>
        <rFont val="Consolas"/>
        <family val="3"/>
      </rPr>
      <t>150</t>
    </r>
    <r>
      <rPr>
        <sz val="7"/>
        <color rgb="FFD4D4D4"/>
        <rFont val="Consolas"/>
        <family val="3"/>
      </rPr>
      <t>, -</t>
    </r>
    <r>
      <rPr>
        <sz val="7"/>
        <color rgb="FFB5CEA8"/>
        <rFont val="Consolas"/>
        <family val="3"/>
      </rPr>
      <t>480</t>
    </r>
    <r>
      <rPr>
        <sz val="7"/>
        <color rgb="FFD4D4D4"/>
        <rFont val="Consolas"/>
        <family val="3"/>
      </rPr>
      <t xml:space="preserve">, </t>
    </r>
    <r>
      <rPr>
        <sz val="7"/>
        <color rgb="FFB5CEA8"/>
        <rFont val="Consolas"/>
        <family val="3"/>
      </rPr>
      <t>480</t>
    </r>
    <r>
      <rPr>
        <sz val="7"/>
        <color rgb="FFD4D4D4"/>
        <rFont val="Consolas"/>
        <family val="3"/>
      </rPr>
      <t>, -</t>
    </r>
    <r>
      <rPr>
        <sz val="7"/>
        <color rgb="FFB5CEA8"/>
        <rFont val="Consolas"/>
        <family val="3"/>
      </rPr>
      <t>120</t>
    </r>
    <r>
      <rPr>
        <sz val="7"/>
        <color rgb="FFD4D4D4"/>
        <rFont val="Consolas"/>
        <family val="3"/>
      </rPr>
      <t>],</t>
    </r>
  </si>
  <si>
    <r>
      <t>[</t>
    </r>
    <r>
      <rPr>
        <sz val="7"/>
        <color rgb="FFCE9178"/>
        <rFont val="Consolas"/>
        <family val="3"/>
      </rPr>
      <t>'Sun'</t>
    </r>
    <r>
      <rPr>
        <sz val="7"/>
        <color rgb="FFD4D4D4"/>
        <rFont val="Consolas"/>
        <family val="3"/>
      </rPr>
      <t xml:space="preserve">, </t>
    </r>
    <r>
      <rPr>
        <sz val="7"/>
        <color rgb="FFB5CEA8"/>
        <rFont val="Consolas"/>
        <family val="3"/>
      </rPr>
      <t>1530</t>
    </r>
    <r>
      <rPr>
        <sz val="7"/>
        <color rgb="FFD4D4D4"/>
        <rFont val="Consolas"/>
        <family val="3"/>
      </rPr>
      <t>, -</t>
    </r>
    <r>
      <rPr>
        <sz val="7"/>
        <color rgb="FFB5CEA8"/>
        <rFont val="Consolas"/>
        <family val="3"/>
      </rPr>
      <t>540</t>
    </r>
    <r>
      <rPr>
        <sz val="7"/>
        <color rgb="FFD4D4D4"/>
        <rFont val="Consolas"/>
        <family val="3"/>
      </rPr>
      <t xml:space="preserve">, </t>
    </r>
    <r>
      <rPr>
        <sz val="7"/>
        <color rgb="FFB5CEA8"/>
        <rFont val="Consolas"/>
        <family val="3"/>
      </rPr>
      <t>130</t>
    </r>
    <r>
      <rPr>
        <sz val="7"/>
        <color rgb="FFD4D4D4"/>
        <rFont val="Consolas"/>
        <family val="3"/>
      </rPr>
      <t>, -</t>
    </r>
    <r>
      <rPr>
        <sz val="7"/>
        <color rgb="FFB5CEA8"/>
        <rFont val="Consolas"/>
        <family val="3"/>
      </rPr>
      <t>540</t>
    </r>
    <r>
      <rPr>
        <sz val="7"/>
        <color rgb="FFD4D4D4"/>
        <rFont val="Consolas"/>
        <family val="3"/>
      </rPr>
      <t xml:space="preserve">, </t>
    </r>
    <r>
      <rPr>
        <sz val="7"/>
        <color rgb="FFB5CEA8"/>
        <rFont val="Consolas"/>
        <family val="3"/>
      </rPr>
      <t>540</t>
    </r>
    <r>
      <rPr>
        <sz val="7"/>
        <color rgb="FFD4D4D4"/>
        <rFont val="Consolas"/>
        <family val="3"/>
      </rPr>
      <t>, -</t>
    </r>
    <r>
      <rPr>
        <sz val="7"/>
        <color rgb="FFB5CEA8"/>
        <rFont val="Consolas"/>
        <family val="3"/>
      </rPr>
      <t>140</t>
    </r>
    <r>
      <rPr>
        <sz val="7"/>
        <color rgb="FFD4D4D4"/>
        <rFont val="Consolas"/>
        <family val="3"/>
      </rPr>
      <t>]</t>
    </r>
  </si>
  <si>
    <t>`</t>
  </si>
  <si>
    <r>
      <t>[</t>
    </r>
    <r>
      <rPr>
        <sz val="7"/>
        <color rgb="FFCE9178"/>
        <rFont val="Consolas"/>
        <family val="3"/>
      </rPr>
      <t>'weekday'</t>
    </r>
    <r>
      <rPr>
        <sz val="7"/>
        <color rgb="FFD4D4D4"/>
        <rFont val="Consolas"/>
        <family val="3"/>
      </rPr>
      <t xml:space="preserve">, </t>
    </r>
    <r>
      <rPr>
        <sz val="7"/>
        <color rgb="FFCE9178"/>
        <rFont val="Consolas"/>
        <family val="3"/>
      </rPr>
      <t>'Harvest'</t>
    </r>
    <r>
      <rPr>
        <sz val="7"/>
        <color rgb="FFD4D4D4"/>
        <rFont val="Consolas"/>
        <family val="3"/>
      </rPr>
      <t xml:space="preserve">, </t>
    </r>
    <r>
      <rPr>
        <sz val="7"/>
        <color rgb="FFCE9178"/>
        <rFont val="Consolas"/>
        <family val="3"/>
      </rPr>
      <t>'Enjoy'</t>
    </r>
    <r>
      <rPr>
        <sz val="7"/>
        <color rgb="FFD4D4D4"/>
        <rFont val="Consolas"/>
        <family val="3"/>
      </rPr>
      <t xml:space="preserve">, </t>
    </r>
    <r>
      <rPr>
        <sz val="7"/>
        <color rgb="FFCE9178"/>
        <rFont val="Consolas"/>
        <family val="3"/>
      </rPr>
      <t>'Store in'</t>
    </r>
    <r>
      <rPr>
        <sz val="7"/>
        <color rgb="FFD4D4D4"/>
        <rFont val="Consolas"/>
        <family val="3"/>
      </rPr>
      <t xml:space="preserve">, </t>
    </r>
    <r>
      <rPr>
        <sz val="7"/>
        <color rgb="FFCE9178"/>
        <rFont val="Consolas"/>
        <family val="3"/>
      </rPr>
      <t>'Store out'</t>
    </r>
    <r>
      <rPr>
        <sz val="7"/>
        <color rgb="FFD4D4D4"/>
        <rFont val="Consolas"/>
        <family val="3"/>
      </rPr>
      <t xml:space="preserve">, </t>
    </r>
    <r>
      <rPr>
        <sz val="7"/>
        <color rgb="FFCE9178"/>
        <rFont val="Consolas"/>
        <family val="3"/>
      </rPr>
      <t>'Grid in'</t>
    </r>
    <r>
      <rPr>
        <sz val="7"/>
        <color rgb="FFD4D4D4"/>
        <rFont val="Consolas"/>
        <family val="3"/>
      </rPr>
      <t xml:space="preserve">, </t>
    </r>
    <r>
      <rPr>
        <sz val="7"/>
        <color rgb="FFCE9178"/>
        <rFont val="Consolas"/>
        <family val="3"/>
      </rPr>
      <t>'Grid out'</t>
    </r>
    <r>
      <rPr>
        <sz val="7"/>
        <color rgb="FFD4D4D4"/>
        <rFont val="Consolas"/>
        <family val="3"/>
      </rPr>
      <t>],</t>
    </r>
  </si>
  <si>
    <t>Graphs</t>
  </si>
  <si>
    <t>Avg Harvest</t>
  </si>
  <si>
    <t>Avg Enjoy</t>
  </si>
  <si>
    <t>Store Total</t>
  </si>
  <si>
    <t>Grid Total</t>
  </si>
  <si>
    <t>aggregation: google.visualization.data.avg</t>
  </si>
  <si>
    <t>aggregation: google.visualization.data.sum</t>
  </si>
  <si>
    <t>ax8-group1.html</t>
  </si>
  <si>
    <t>modifier: Store in --&gt; Store</t>
  </si>
  <si>
    <r>
      <t xml:space="preserve">          "title": </t>
    </r>
    <r>
      <rPr>
        <sz val="6"/>
        <color rgb="FF880000"/>
        <rFont val="Courier"/>
        <family val="3"/>
      </rPr>
      <t>"04/02/19 - 10/02/19"</t>
    </r>
    <r>
      <rPr>
        <sz val="6"/>
        <color rgb="FF000000"/>
        <rFont val="Courier"/>
        <family val="3"/>
      </rPr>
      <t xml:space="preserve">, "description": </t>
    </r>
    <r>
      <rPr>
        <sz val="6"/>
        <color rgb="FF880000"/>
        <rFont val="Courier"/>
        <family val="3"/>
      </rPr>
      <t>"Mon Tue Wed Thu Fri Sat Sun"</t>
    </r>
    <r>
      <rPr>
        <sz val="6"/>
        <color rgb="FF000000"/>
        <rFont val="Courier"/>
        <family val="3"/>
      </rPr>
      <t>,</t>
    </r>
  </si>
  <si>
    <r>
      <t xml:space="preserve">          "href": </t>
    </r>
    <r>
      <rPr>
        <sz val="6"/>
        <color rgb="FF880000"/>
        <rFont val="Courier"/>
        <family val="3"/>
      </rPr>
      <t>"http://api.endpoints.sundaya.cloud.goog/energy/hse/period/day/20190204/7?site=999"</t>
    </r>
  </si>
  <si>
    <t xml:space="preserve">        },</t>
  </si>
  <si>
    <r>
      <t xml:space="preserve">        { "rel": </t>
    </r>
    <r>
      <rPr>
        <sz val="6"/>
        <color rgb="FF880000"/>
        <rFont val="Courier"/>
        <family val="3"/>
      </rPr>
      <t>"collection"</t>
    </r>
    <r>
      <rPr>
        <sz val="6"/>
        <color rgb="FF000000"/>
        <rFont val="Courier"/>
        <family val="3"/>
      </rPr>
      <t xml:space="preserve">, "name": </t>
    </r>
    <r>
      <rPr>
        <sz val="6"/>
        <color rgb="FF880000"/>
        <rFont val="Courier"/>
        <family val="3"/>
      </rPr>
      <t>"day.timeofday"</t>
    </r>
    <r>
      <rPr>
        <sz val="6"/>
        <color rgb="FF000000"/>
        <rFont val="Courier"/>
        <family val="3"/>
      </rPr>
      <t xml:space="preserve">, "prompt": </t>
    </r>
    <r>
      <rPr>
        <sz val="6"/>
        <color rgb="FF880000"/>
        <rFont val="Courier"/>
        <family val="3"/>
      </rPr>
      <t>"Feb 4 Night - Feb 10 Evening"</t>
    </r>
    <r>
      <rPr>
        <sz val="6"/>
        <color rgb="FF000000"/>
        <rFont val="Courier"/>
        <family val="3"/>
      </rPr>
      <t xml:space="preserve">, </t>
    </r>
  </si>
  <si>
    <r>
      <t xml:space="preserve">          "title": </t>
    </r>
    <r>
      <rPr>
        <sz val="6"/>
        <color rgb="FF880000"/>
        <rFont val="Courier"/>
        <family val="3"/>
      </rPr>
      <t>"04/02/19 00:00 - 10/02/19 23:59"</t>
    </r>
    <r>
      <rPr>
        <sz val="6"/>
        <color rgb="FF000000"/>
        <rFont val="Courier"/>
        <family val="3"/>
      </rPr>
      <t xml:space="preserve">, "description": </t>
    </r>
    <r>
      <rPr>
        <sz val="6"/>
        <color rgb="FF880000"/>
        <rFont val="Courier"/>
        <family val="3"/>
      </rPr>
      <t>"Morning Afternoon Evening Night"</t>
    </r>
    <r>
      <rPr>
        <sz val="6"/>
        <color rgb="FF000000"/>
        <rFont val="Courier"/>
        <family val="3"/>
      </rPr>
      <t>,</t>
    </r>
  </si>
  <si>
    <r>
      <t xml:space="preserve">          "href": </t>
    </r>
    <r>
      <rPr>
        <sz val="6"/>
        <color rgb="FF880000"/>
        <rFont val="Courier"/>
        <family val="3"/>
      </rPr>
      <t>"http://api.endpoints.sundaya.cloud.goog/energy/hse/period/timeofday/20190204T0000/28?site=999"</t>
    </r>
  </si>
  <si>
    <r>
      <t xml:space="preserve">        { "rel": </t>
    </r>
    <r>
      <rPr>
        <sz val="6"/>
        <color rgb="FF880000"/>
        <rFont val="Courier"/>
        <family val="3"/>
      </rPr>
      <t>"collection"</t>
    </r>
    <r>
      <rPr>
        <sz val="6"/>
        <color rgb="FF000000"/>
        <rFont val="Courier"/>
        <family val="3"/>
      </rPr>
      <t xml:space="preserve">, "name": </t>
    </r>
    <r>
      <rPr>
        <sz val="6"/>
        <color rgb="FF880000"/>
        <rFont val="Courier"/>
        <family val="3"/>
      </rPr>
      <t>"week.day"</t>
    </r>
    <r>
      <rPr>
        <sz val="6"/>
        <color rgb="FF000000"/>
        <rFont val="Courier"/>
        <family val="3"/>
      </rPr>
      <t xml:space="preserve">, "prompt": </t>
    </r>
    <r>
      <rPr>
        <sz val="6"/>
        <color rgb="FF880000"/>
        <rFont val="Courier"/>
        <family val="3"/>
      </rPr>
      <t>"Mon Feb 4th - Sun Feb 10th"</t>
    </r>
    <r>
      <rPr>
        <sz val="6"/>
        <color rgb="FF000000"/>
        <rFont val="Courier"/>
        <family val="3"/>
      </rPr>
      <t xml:space="preserve">, </t>
    </r>
  </si>
  <si>
    <t xml:space="preserve">          "data": [</t>
  </si>
  <si>
    <r>
      <t xml:space="preserve">            { "name": </t>
    </r>
    <r>
      <rPr>
        <sz val="6"/>
        <color rgb="FF880000"/>
        <rFont val="Courier"/>
        <family val="3"/>
      </rPr>
      <t>"day"</t>
    </r>
    <r>
      <rPr>
        <sz val="6"/>
        <color rgb="FF000000"/>
        <rFont val="Courier"/>
        <family val="3"/>
      </rPr>
      <t xml:space="preserve">, "value": </t>
    </r>
    <r>
      <rPr>
        <sz val="6"/>
        <color rgb="FF880000"/>
        <rFont val="Courier"/>
        <family val="3"/>
      </rPr>
      <t>"20190204/1"</t>
    </r>
    <r>
      <rPr>
        <sz val="6"/>
        <color rgb="FF000000"/>
        <rFont val="Courier"/>
        <family val="3"/>
      </rPr>
      <t>,</t>
    </r>
  </si>
  <si>
    <t xml:space="preserve">              "data": [</t>
  </si>
  <si>
    <r>
      <t xml:space="preserve">                { "name": </t>
    </r>
    <r>
      <rPr>
        <sz val="6"/>
        <color rgb="FF880000"/>
        <rFont val="Courier"/>
        <family val="3"/>
      </rPr>
      <t>"harvest"</t>
    </r>
    <r>
      <rPr>
        <sz val="6"/>
        <color rgb="FF000000"/>
        <rFont val="Courier"/>
        <family val="3"/>
      </rPr>
      <t xml:space="preserve">, "value": </t>
    </r>
    <r>
      <rPr>
        <sz val="6"/>
        <color rgb="FF880000"/>
        <rFont val="Courier"/>
        <family val="3"/>
      </rPr>
      <t>"42.343"</t>
    </r>
    <r>
      <rPr>
        <sz val="6"/>
        <color rgb="FF000000"/>
        <rFont val="Courier"/>
        <family val="3"/>
      </rPr>
      <t xml:space="preserve"> },</t>
    </r>
  </si>
  <si>
    <r>
      <t xml:space="preserve">                { "name": </t>
    </r>
    <r>
      <rPr>
        <sz val="6"/>
        <color rgb="FF880000"/>
        <rFont val="Courier"/>
        <family val="3"/>
      </rPr>
      <t>"store.in"</t>
    </r>
    <r>
      <rPr>
        <sz val="6"/>
        <color rgb="FF000000"/>
        <rFont val="Courier"/>
        <family val="3"/>
      </rPr>
      <t xml:space="preserve">, "value": </t>
    </r>
    <r>
      <rPr>
        <sz val="6"/>
        <color rgb="FF880000"/>
        <rFont val="Courier"/>
        <family val="3"/>
      </rPr>
      <t>"57.695"</t>
    </r>
    <r>
      <rPr>
        <sz val="6"/>
        <color rgb="FF000000"/>
        <rFont val="Courier"/>
        <family val="3"/>
      </rPr>
      <t xml:space="preserve"> },</t>
    </r>
  </si>
  <si>
    <r>
      <t xml:space="preserve">                { "name": </t>
    </r>
    <r>
      <rPr>
        <sz val="6"/>
        <color rgb="FF880000"/>
        <rFont val="Courier"/>
        <family val="3"/>
      </rPr>
      <t>"store.out"</t>
    </r>
    <r>
      <rPr>
        <sz val="6"/>
        <color rgb="FF000000"/>
        <rFont val="Courier"/>
        <family val="3"/>
      </rPr>
      <t xml:space="preserve">, "value": </t>
    </r>
    <r>
      <rPr>
        <sz val="6"/>
        <color rgb="FF880000"/>
        <rFont val="Courier"/>
        <family val="3"/>
      </rPr>
      <t>"54.046"</t>
    </r>
    <r>
      <rPr>
        <sz val="6"/>
        <color rgb="FF000000"/>
        <rFont val="Courier"/>
        <family val="3"/>
      </rPr>
      <t xml:space="preserve"> },</t>
    </r>
  </si>
  <si>
    <r>
      <t xml:space="preserve">                { "name": </t>
    </r>
    <r>
      <rPr>
        <sz val="6"/>
        <color rgb="FF880000"/>
        <rFont val="Courier"/>
        <family val="3"/>
      </rPr>
      <t>"enjoy"</t>
    </r>
    <r>
      <rPr>
        <sz val="6"/>
        <color rgb="FF000000"/>
        <rFont val="Courier"/>
        <family val="3"/>
      </rPr>
      <t xml:space="preserve">, "value": </t>
    </r>
    <r>
      <rPr>
        <sz val="6"/>
        <color rgb="FF880000"/>
        <rFont val="Courier"/>
        <family val="3"/>
      </rPr>
      <t>"31.117"</t>
    </r>
    <r>
      <rPr>
        <sz val="6"/>
        <color rgb="FF000000"/>
        <rFont val="Courier"/>
        <family val="3"/>
      </rPr>
      <t xml:space="preserve"> },</t>
    </r>
  </si>
  <si>
    <r>
      <t xml:space="preserve">                { "name": </t>
    </r>
    <r>
      <rPr>
        <sz val="6"/>
        <color rgb="FF880000"/>
        <rFont val="Courier"/>
        <family val="3"/>
      </rPr>
      <t>"grid.in"</t>
    </r>
    <r>
      <rPr>
        <sz val="6"/>
        <color rgb="FF000000"/>
        <rFont val="Courier"/>
        <family val="3"/>
      </rPr>
      <t xml:space="preserve">, "value": </t>
    </r>
    <r>
      <rPr>
        <sz val="6"/>
        <color rgb="FF880000"/>
        <rFont val="Courier"/>
        <family val="3"/>
      </rPr>
      <t>"37.646"</t>
    </r>
    <r>
      <rPr>
        <sz val="6"/>
        <color rgb="FF000000"/>
        <rFont val="Courier"/>
        <family val="3"/>
      </rPr>
      <t xml:space="preserve"> },</t>
    </r>
  </si>
  <si>
    <r>
      <t xml:space="preserve">                { "name": </t>
    </r>
    <r>
      <rPr>
        <sz val="6"/>
        <color rgb="FF880000"/>
        <rFont val="Courier"/>
        <family val="3"/>
      </rPr>
      <t>"grid.out"</t>
    </r>
    <r>
      <rPr>
        <sz val="6"/>
        <color rgb="FF000000"/>
        <rFont val="Courier"/>
        <family val="3"/>
      </rPr>
      <t xml:space="preserve">, "value": </t>
    </r>
    <r>
      <rPr>
        <sz val="6"/>
        <color rgb="FF880000"/>
        <rFont val="Courier"/>
        <family val="3"/>
      </rPr>
      <t>"39.620"</t>
    </r>
    <r>
      <rPr>
        <sz val="6"/>
        <color rgb="FF000000"/>
        <rFont val="Courier"/>
        <family val="3"/>
      </rPr>
      <t xml:space="preserve"> }</t>
    </r>
  </si>
  <si>
    <t xml:space="preserve">              ]</t>
  </si>
  <si>
    <r>
      <t xml:space="preserve">            { "name": </t>
    </r>
    <r>
      <rPr>
        <sz val="6"/>
        <color rgb="FF880000"/>
        <rFont val="Courier"/>
        <family val="3"/>
      </rPr>
      <t>"day.timeofday"</t>
    </r>
    <r>
      <rPr>
        <sz val="6"/>
        <color rgb="FF000000"/>
        <rFont val="Courier"/>
        <family val="3"/>
      </rPr>
      <t xml:space="preserve">, "value": </t>
    </r>
    <r>
      <rPr>
        <sz val="6"/>
        <color rgb="FF880000"/>
        <rFont val="Courier"/>
        <family val="3"/>
      </rPr>
      <t>"20190204T0000/4"</t>
    </r>
    <r>
      <rPr>
        <sz val="6"/>
        <color rgb="FF000000"/>
        <rFont val="Courier"/>
        <family val="3"/>
      </rPr>
      <t>,</t>
    </r>
  </si>
  <si>
    <r>
      <t xml:space="preserve">                { "name": </t>
    </r>
    <r>
      <rPr>
        <sz val="6"/>
        <color rgb="FF880000"/>
        <rFont val="Courier"/>
        <family val="3"/>
      </rPr>
      <t>"harvest"</t>
    </r>
    <r>
      <rPr>
        <sz val="6"/>
        <color rgb="FF000000"/>
        <rFont val="Courier"/>
        <family val="3"/>
      </rPr>
      <t xml:space="preserve">, "value": </t>
    </r>
    <r>
      <rPr>
        <sz val="6"/>
        <color rgb="FF880000"/>
        <rFont val="Courier"/>
        <family val="3"/>
      </rPr>
      <t>"9.850 8.610 8.546 15.337"</t>
    </r>
    <r>
      <rPr>
        <sz val="6"/>
        <color rgb="FF000000"/>
        <rFont val="Courier"/>
        <family val="3"/>
      </rPr>
      <t xml:space="preserve"> },</t>
    </r>
  </si>
  <si>
    <r>
      <t xml:space="preserve">                { "name": </t>
    </r>
    <r>
      <rPr>
        <sz val="6"/>
        <color rgb="FF880000"/>
        <rFont val="Courier"/>
        <family val="3"/>
      </rPr>
      <t>"store.in"</t>
    </r>
    <r>
      <rPr>
        <sz val="6"/>
        <color rgb="FF000000"/>
        <rFont val="Courier"/>
        <family val="3"/>
      </rPr>
      <t xml:space="preserve">, "value": </t>
    </r>
    <r>
      <rPr>
        <sz val="6"/>
        <color rgb="FF880000"/>
        <rFont val="Courier"/>
        <family val="3"/>
      </rPr>
      <t>"18.894 17.784 18.056 2.961"</t>
    </r>
    <r>
      <rPr>
        <sz val="6"/>
        <color rgb="FF000000"/>
        <rFont val="Courier"/>
        <family val="3"/>
      </rPr>
      <t xml:space="preserve"> },</t>
    </r>
  </si>
  <si>
    <r>
      <t xml:space="preserve">                { "name": </t>
    </r>
    <r>
      <rPr>
        <sz val="6"/>
        <color rgb="FF880000"/>
        <rFont val="Courier"/>
        <family val="3"/>
      </rPr>
      <t>"store.out"</t>
    </r>
    <r>
      <rPr>
        <sz val="6"/>
        <color rgb="FF000000"/>
        <rFont val="Courier"/>
        <family val="3"/>
      </rPr>
      <t xml:space="preserve">, "value": </t>
    </r>
    <r>
      <rPr>
        <sz val="6"/>
        <color rgb="FF880000"/>
        <rFont val="Courier"/>
        <family val="3"/>
      </rPr>
      <t>"5.501 11.502 20.281 16.762"</t>
    </r>
    <r>
      <rPr>
        <sz val="6"/>
        <color rgb="FF000000"/>
        <rFont val="Courier"/>
        <family val="3"/>
      </rPr>
      <t xml:space="preserve"> },</t>
    </r>
  </si>
  <si>
    <r>
      <t xml:space="preserve">                { "name": </t>
    </r>
    <r>
      <rPr>
        <sz val="6"/>
        <color rgb="FF880000"/>
        <rFont val="Courier"/>
        <family val="3"/>
      </rPr>
      <t>"enjoy"</t>
    </r>
    <r>
      <rPr>
        <sz val="6"/>
        <color rgb="FF000000"/>
        <rFont val="Courier"/>
        <family val="3"/>
      </rPr>
      <t xml:space="preserve">, "value": </t>
    </r>
    <r>
      <rPr>
        <sz val="6"/>
        <color rgb="FF880000"/>
        <rFont val="Courier"/>
        <family val="3"/>
      </rPr>
      <t>"6.933 7.893 11.819 4.472"</t>
    </r>
    <r>
      <rPr>
        <sz val="6"/>
        <color rgb="FF000000"/>
        <rFont val="Courier"/>
        <family val="3"/>
      </rPr>
      <t xml:space="preserve"> },</t>
    </r>
  </si>
  <si>
    <r>
      <t xml:space="preserve">                { "name": </t>
    </r>
    <r>
      <rPr>
        <sz val="6"/>
        <color rgb="FF880000"/>
        <rFont val="Courier"/>
        <family val="3"/>
      </rPr>
      <t>"grid.in"</t>
    </r>
    <r>
      <rPr>
        <sz val="6"/>
        <color rgb="FF000000"/>
        <rFont val="Courier"/>
        <family val="3"/>
      </rPr>
      <t xml:space="preserve">, "value": </t>
    </r>
    <r>
      <rPr>
        <sz val="6"/>
        <color rgb="FF880000"/>
        <rFont val="Courier"/>
        <family val="3"/>
      </rPr>
      <t>"7.878 5.242 19.804 4.722"</t>
    </r>
    <r>
      <rPr>
        <sz val="6"/>
        <color rgb="FF000000"/>
        <rFont val="Courier"/>
        <family val="3"/>
      </rPr>
      <t xml:space="preserve"> },</t>
    </r>
  </si>
  <si>
    <r>
      <t xml:space="preserve">                { "name": </t>
    </r>
    <r>
      <rPr>
        <sz val="6"/>
        <color rgb="FF880000"/>
        <rFont val="Courier"/>
        <family val="3"/>
      </rPr>
      <t>"grid.out"</t>
    </r>
    <r>
      <rPr>
        <sz val="6"/>
        <color rgb="FF000000"/>
        <rFont val="Courier"/>
        <family val="3"/>
      </rPr>
      <t xml:space="preserve">, "value": </t>
    </r>
    <r>
      <rPr>
        <sz val="6"/>
        <color rgb="FF880000"/>
        <rFont val="Courier"/>
        <family val="3"/>
      </rPr>
      <t>"15.968 9.152 9.046 5.454"</t>
    </r>
    <r>
      <rPr>
        <sz val="6"/>
        <color rgb="FF000000"/>
        <rFont val="Courier"/>
        <family val="3"/>
      </rPr>
      <t xml:space="preserve"> }</t>
    </r>
  </si>
  <si>
    <t xml:space="preserve">          ]</t>
  </si>
  <si>
    <t>(grid)</t>
  </si>
  <si>
    <t>(NET)</t>
  </si>
  <si>
    <t>(store)</t>
  </si>
  <si>
    <r>
      <t xml:space="preserve">{ </t>
    </r>
    <r>
      <rPr>
        <sz val="7"/>
        <color rgb="FF9CDCFE"/>
        <rFont val="Consolas"/>
        <family val="3"/>
      </rPr>
      <t>c:</t>
    </r>
    <r>
      <rPr>
        <sz val="7"/>
        <color rgb="FFD4D4D4"/>
        <rFont val="Consolas"/>
        <family val="3"/>
      </rPr>
      <t xml:space="preserve"> [{ </t>
    </r>
    <r>
      <rPr>
        <sz val="7"/>
        <color rgb="FF9CDCFE"/>
        <rFont val="Consolas"/>
        <family val="3"/>
      </rPr>
      <t>v:</t>
    </r>
    <r>
      <rPr>
        <sz val="7"/>
        <color rgb="FFD4D4D4"/>
        <rFont val="Consolas"/>
        <family val="3"/>
      </rPr>
      <t xml:space="preserve"> </t>
    </r>
    <r>
      <rPr>
        <sz val="7"/>
        <color rgb="FFB5CEA8"/>
        <rFont val="Consolas"/>
        <family val="3"/>
      </rPr>
      <t>0</t>
    </r>
    <r>
      <rPr>
        <sz val="7"/>
        <color rgb="FFD4D4D4"/>
        <rFont val="Consolas"/>
        <family val="3"/>
      </rPr>
      <t xml:space="preserve">, </t>
    </r>
    <r>
      <rPr>
        <sz val="7"/>
        <color rgb="FF9CDCFE"/>
        <rFont val="Consolas"/>
        <family val="3"/>
      </rPr>
      <t>f:</t>
    </r>
    <r>
      <rPr>
        <sz val="7"/>
        <color rgb="FFD4D4D4"/>
        <rFont val="Consolas"/>
        <family val="3"/>
      </rPr>
      <t xml:space="preserve"> </t>
    </r>
    <r>
      <rPr>
        <sz val="7"/>
        <color rgb="FFCE9178"/>
        <rFont val="Consolas"/>
        <family val="3"/>
      </rPr>
      <t>'Mon Feb 4th'</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0</t>
    </r>
    <r>
      <rPr>
        <sz val="7"/>
        <color rgb="FFD4D4D4"/>
        <rFont val="Consolas"/>
        <family val="3"/>
      </rPr>
      <t xml:space="preserve">, </t>
    </r>
    <r>
      <rPr>
        <sz val="7"/>
        <color rgb="FF9CDCFE"/>
        <rFont val="Consolas"/>
        <family val="3"/>
      </rPr>
      <t>f:</t>
    </r>
    <r>
      <rPr>
        <sz val="7"/>
        <color rgb="FFD4D4D4"/>
        <rFont val="Consolas"/>
        <family val="3"/>
      </rPr>
      <t xml:space="preserve"> </t>
    </r>
    <r>
      <rPr>
        <sz val="7"/>
        <color rgb="FFCE9178"/>
        <rFont val="Consolas"/>
        <family val="3"/>
      </rPr>
      <t>'Night'</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16.825</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18.196</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6.566</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16.273</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9.707</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8.519</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18.152</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9.633</t>
    </r>
    <r>
      <rPr>
        <sz val="7"/>
        <color rgb="FFD4D4D4"/>
        <rFont val="Consolas"/>
        <family val="3"/>
      </rPr>
      <t xml:space="preserve"> }] },</t>
    </r>
  </si>
  <si>
    <t xml:space="preserve"> "links": [</t>
  </si>
  <si>
    <r>
      <t xml:space="preserve">            { "rel": </t>
    </r>
    <r>
      <rPr>
        <sz val="6"/>
        <color rgb="FF880000"/>
        <rFont val="Courier"/>
        <family val="3"/>
      </rPr>
      <t>"self"</t>
    </r>
    <r>
      <rPr>
        <sz val="6"/>
        <color rgb="FF000000"/>
        <rFont val="Courier"/>
        <family val="3"/>
      </rPr>
      <t xml:space="preserve">, "name": </t>
    </r>
    <r>
      <rPr>
        <sz val="6"/>
        <color rgb="FF880000"/>
        <rFont val="Courier"/>
        <family val="3"/>
      </rPr>
      <t>"day"</t>
    </r>
    <r>
      <rPr>
        <sz val="6"/>
        <color rgb="FF000000"/>
        <rFont val="Courier"/>
        <family val="3"/>
      </rPr>
      <t xml:space="preserve">, "prompt": </t>
    </r>
    <r>
      <rPr>
        <b/>
        <sz val="6"/>
        <color rgb="FF880000"/>
        <rFont val="Courier"/>
      </rPr>
      <t>"Mon Feb 4th"</t>
    </r>
    <r>
      <rPr>
        <sz val="6"/>
        <color rgb="FF000000"/>
        <rFont val="Courier"/>
        <family val="3"/>
      </rPr>
      <t xml:space="preserve">, "title": </t>
    </r>
    <r>
      <rPr>
        <sz val="6"/>
        <color rgb="FF880000"/>
        <rFont val="Courier"/>
        <family val="3"/>
      </rPr>
      <t>"04/02/19"</t>
    </r>
    <r>
      <rPr>
        <sz val="6"/>
        <color rgb="FF000000"/>
        <rFont val="Courier"/>
        <family val="3"/>
      </rPr>
      <t>,</t>
    </r>
  </si>
  <si>
    <t>grandchild_descriptions</t>
  </si>
  <si>
    <r>
      <t xml:space="preserve">{ </t>
    </r>
    <r>
      <rPr>
        <sz val="7"/>
        <color rgb="FF9CDCFE"/>
        <rFont val="Consolas"/>
        <family val="3"/>
      </rPr>
      <t>c:</t>
    </r>
    <r>
      <rPr>
        <sz val="7"/>
        <color rgb="FFD4D4D4"/>
        <rFont val="Consolas"/>
        <family val="3"/>
      </rPr>
      <t xml:space="preserve"> [{ </t>
    </r>
    <r>
      <rPr>
        <sz val="7"/>
        <color rgb="FF9CDCFE"/>
        <rFont val="Consolas"/>
        <family val="3"/>
      </rPr>
      <t>v:</t>
    </r>
    <r>
      <rPr>
        <sz val="7"/>
        <color rgb="FFD4D4D4"/>
        <rFont val="Consolas"/>
        <family val="3"/>
      </rPr>
      <t xml:space="preserve"> </t>
    </r>
    <r>
      <rPr>
        <sz val="7"/>
        <color rgb="FFB5CEA8"/>
        <rFont val="Consolas"/>
        <family val="3"/>
      </rPr>
      <t>1</t>
    </r>
    <r>
      <rPr>
        <sz val="7"/>
        <color rgb="FFD4D4D4"/>
        <rFont val="Consolas"/>
        <family val="3"/>
      </rPr>
      <t xml:space="preserve">, </t>
    </r>
    <r>
      <rPr>
        <sz val="7"/>
        <color rgb="FF9CDCFE"/>
        <rFont val="Consolas"/>
        <family val="3"/>
      </rPr>
      <t>f:</t>
    </r>
    <r>
      <rPr>
        <sz val="7"/>
        <color rgb="FFD4D4D4"/>
        <rFont val="Consolas"/>
        <family val="3"/>
      </rPr>
      <t xml:space="preserve"> </t>
    </r>
    <r>
      <rPr>
        <sz val="7"/>
        <color rgb="FFCE9178"/>
        <rFont val="Consolas"/>
        <family val="3"/>
      </rPr>
      <t>'Tue Feb 5th'</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0</t>
    </r>
    <r>
      <rPr>
        <sz val="7"/>
        <color rgb="FFD4D4D4"/>
        <rFont val="Consolas"/>
        <family val="3"/>
      </rPr>
      <t xml:space="preserve">, </t>
    </r>
    <r>
      <rPr>
        <sz val="7"/>
        <color rgb="FF9CDCFE"/>
        <rFont val="Consolas"/>
        <family val="3"/>
      </rPr>
      <t>f:</t>
    </r>
    <r>
      <rPr>
        <sz val="7"/>
        <color rgb="FFD4D4D4"/>
        <rFont val="Consolas"/>
        <family val="3"/>
      </rPr>
      <t xml:space="preserve"> </t>
    </r>
    <r>
      <rPr>
        <sz val="7"/>
        <color rgb="FFCE9178"/>
        <rFont val="Consolas"/>
        <family val="3"/>
      </rPr>
      <t>'Night'</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14.648</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9.859</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17.979</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11.470</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6.509</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6.792</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11.471</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4.679</t>
    </r>
    <r>
      <rPr>
        <sz val="7"/>
        <color rgb="FFD4D4D4"/>
        <rFont val="Consolas"/>
        <family val="3"/>
      </rPr>
      <t xml:space="preserve"> }] },</t>
    </r>
  </si>
  <si>
    <t>=7 items</t>
  </si>
  <si>
    <r>
      <t>col[</t>
    </r>
    <r>
      <rPr>
        <b/>
        <sz val="11"/>
        <color rgb="FFC00000"/>
        <rFont val="Consolas"/>
        <family val="3"/>
      </rPr>
      <t>2</t>
    </r>
    <r>
      <rPr>
        <b/>
        <sz val="11"/>
        <color theme="1"/>
        <rFont val="Consolas"/>
        <family val="3"/>
      </rPr>
      <t>]</t>
    </r>
  </si>
  <si>
    <r>
      <t>col[</t>
    </r>
    <r>
      <rPr>
        <b/>
        <sz val="11"/>
        <color rgb="FFC00000"/>
        <rFont val="Consolas"/>
        <family val="3"/>
      </rPr>
      <t>3</t>
    </r>
    <r>
      <rPr>
        <b/>
        <sz val="11"/>
        <color theme="1"/>
        <rFont val="Consolas"/>
        <family val="3"/>
      </rPr>
      <t>]</t>
    </r>
  </si>
  <si>
    <t>Store in</t>
  </si>
  <si>
    <r>
      <t>col[</t>
    </r>
    <r>
      <rPr>
        <b/>
        <sz val="11"/>
        <color rgb="FFC00000"/>
        <rFont val="Consolas"/>
        <family val="3"/>
      </rPr>
      <t>4</t>
    </r>
    <r>
      <rPr>
        <b/>
        <sz val="11"/>
        <color theme="1"/>
        <rFont val="Consolas"/>
        <family val="3"/>
      </rPr>
      <t>]</t>
    </r>
  </si>
  <si>
    <t>Store out</t>
  </si>
  <si>
    <r>
      <t>col[</t>
    </r>
    <r>
      <rPr>
        <b/>
        <sz val="11"/>
        <color rgb="FFC00000"/>
        <rFont val="Consolas"/>
        <family val="3"/>
      </rPr>
      <t>5</t>
    </r>
    <r>
      <rPr>
        <b/>
        <sz val="11"/>
        <color theme="1"/>
        <rFont val="Consolas"/>
        <family val="3"/>
      </rPr>
      <t>]</t>
    </r>
  </si>
  <si>
    <r>
      <t>col[</t>
    </r>
    <r>
      <rPr>
        <b/>
        <sz val="11"/>
        <color rgb="FFC00000"/>
        <rFont val="Consolas"/>
        <family val="3"/>
      </rPr>
      <t>1</t>
    </r>
    <r>
      <rPr>
        <b/>
        <sz val="11"/>
        <color theme="1"/>
        <rFont val="Consolas"/>
        <family val="3"/>
      </rPr>
      <t xml:space="preserve">] v: &lt;gc_n&gt;, f: &lt;grandchild_descriptions[gc_n]&gt; </t>
    </r>
    <r>
      <rPr>
        <b/>
        <sz val="8"/>
        <color theme="5" tint="-0.499984740745262"/>
        <rFont val="Consolas"/>
        <family val="3"/>
      </rPr>
      <t>'Night'</t>
    </r>
  </si>
  <si>
    <r>
      <t>col[</t>
    </r>
    <r>
      <rPr>
        <b/>
        <sz val="11"/>
        <color rgb="FFC00000"/>
        <rFont val="Consolas"/>
        <family val="3"/>
      </rPr>
      <t>6</t>
    </r>
    <r>
      <rPr>
        <b/>
        <sz val="11"/>
        <color theme="1"/>
        <rFont val="Consolas"/>
        <family val="3"/>
      </rPr>
      <t>]</t>
    </r>
  </si>
  <si>
    <t>(Store)</t>
  </si>
  <si>
    <t>&lt;Store out&gt; - &lt;Store in&gt;</t>
  </si>
  <si>
    <t>Grid in</t>
  </si>
  <si>
    <t>Grid out</t>
  </si>
  <si>
    <t>(Grid)</t>
  </si>
  <si>
    <t>&lt;Grid out&gt; - &lt;Grid in&gt;</t>
  </si>
  <si>
    <r>
      <t>col[</t>
    </r>
    <r>
      <rPr>
        <b/>
        <sz val="11"/>
        <color rgb="FFC00000"/>
        <rFont val="Consolas"/>
        <family val="3"/>
      </rPr>
      <t>7</t>
    </r>
    <r>
      <rPr>
        <b/>
        <sz val="11"/>
        <color theme="1"/>
        <rFont val="Consolas"/>
        <family val="3"/>
      </rPr>
      <t>]</t>
    </r>
  </si>
  <si>
    <r>
      <t>col[</t>
    </r>
    <r>
      <rPr>
        <b/>
        <sz val="11"/>
        <color rgb="FFC00000"/>
        <rFont val="Consolas"/>
        <family val="3"/>
      </rPr>
      <t>8</t>
    </r>
    <r>
      <rPr>
        <b/>
        <sz val="11"/>
        <color theme="1"/>
        <rFont val="Consolas"/>
        <family val="3"/>
      </rPr>
      <t>]</t>
    </r>
  </si>
  <si>
    <r>
      <t>col[</t>
    </r>
    <r>
      <rPr>
        <b/>
        <sz val="11"/>
        <color rgb="FFC00000"/>
        <rFont val="Consolas"/>
        <family val="3"/>
      </rPr>
      <t>9</t>
    </r>
    <r>
      <rPr>
        <b/>
        <sz val="11"/>
        <color theme="1"/>
        <rFont val="Consolas"/>
        <family val="3"/>
      </rPr>
      <t>]</t>
    </r>
  </si>
  <si>
    <r>
      <t>col[</t>
    </r>
    <r>
      <rPr>
        <b/>
        <sz val="11"/>
        <color rgb="FFC00000"/>
        <rFont val="Consolas"/>
        <family val="3"/>
      </rPr>
      <t>0</t>
    </r>
    <r>
      <rPr>
        <b/>
        <sz val="11"/>
        <color theme="1"/>
        <rFont val="Consolas"/>
        <family val="3"/>
      </rPr>
      <t xml:space="preserve">] v: &lt;ch_n&gt;,  f: &lt;items[ch_n].link[0]&gt;  </t>
    </r>
    <r>
      <rPr>
        <b/>
        <sz val="8"/>
        <color theme="5" tint="-0.499984740745262"/>
        <rFont val="Consolas"/>
        <family val="3"/>
      </rPr>
      <t>"Mon Feb 4th"</t>
    </r>
  </si>
  <si>
    <r>
      <t>row[ch_n + gc_n] v: &lt;items[ch_n].data[1].data[</t>
    </r>
    <r>
      <rPr>
        <b/>
        <sz val="11"/>
        <color rgb="FFC00000"/>
        <rFont val="Consolas"/>
        <family val="3"/>
      </rPr>
      <t>0</t>
    </r>
    <r>
      <rPr>
        <b/>
        <sz val="11"/>
        <color theme="1"/>
        <rFont val="Consolas"/>
        <family val="3"/>
      </rPr>
      <t>].value.split[</t>
    </r>
    <r>
      <rPr>
        <b/>
        <sz val="11"/>
        <color rgb="FFC00000"/>
        <rFont val="Consolas"/>
        <family val="3"/>
      </rPr>
      <t>gc_n</t>
    </r>
    <r>
      <rPr>
        <b/>
        <sz val="11"/>
        <color theme="1"/>
        <rFont val="Consolas"/>
        <family val="3"/>
      </rPr>
      <t xml:space="preserve">]&gt; </t>
    </r>
  </si>
  <si>
    <r>
      <t>row[ch_n + gc_n] v: &lt;items[ch_n].data[1].data[</t>
    </r>
    <r>
      <rPr>
        <b/>
        <sz val="11"/>
        <color rgb="FFC00000"/>
        <rFont val="Consolas"/>
        <family val="3"/>
      </rPr>
      <t>3</t>
    </r>
    <r>
      <rPr>
        <b/>
        <sz val="11"/>
        <color theme="1"/>
        <rFont val="Consolas"/>
        <family val="3"/>
      </rPr>
      <t>].value.split[</t>
    </r>
    <r>
      <rPr>
        <b/>
        <sz val="11"/>
        <color rgb="FFC00000"/>
        <rFont val="Consolas"/>
        <family val="3"/>
      </rPr>
      <t>gc_n</t>
    </r>
    <r>
      <rPr>
        <b/>
        <sz val="11"/>
        <color theme="1"/>
        <rFont val="Consolas"/>
        <family val="3"/>
      </rPr>
      <t>]&gt;</t>
    </r>
  </si>
  <si>
    <r>
      <t>row[ch_n + gc_n] v: &lt;items[ch_n].data[1].data[</t>
    </r>
    <r>
      <rPr>
        <b/>
        <sz val="11"/>
        <color rgb="FFC00000"/>
        <rFont val="Consolas"/>
        <family val="3"/>
      </rPr>
      <t>4</t>
    </r>
    <r>
      <rPr>
        <b/>
        <sz val="11"/>
        <color theme="1"/>
        <rFont val="Consolas"/>
        <family val="3"/>
      </rPr>
      <t>].value.split[</t>
    </r>
    <r>
      <rPr>
        <b/>
        <sz val="11"/>
        <color rgb="FFC00000"/>
        <rFont val="Consolas"/>
        <family val="3"/>
      </rPr>
      <t>gc_n</t>
    </r>
    <r>
      <rPr>
        <b/>
        <sz val="11"/>
        <color theme="1"/>
        <rFont val="Consolas"/>
        <family val="3"/>
      </rPr>
      <t>]&gt;</t>
    </r>
  </si>
  <si>
    <r>
      <t>row[ch_n + gc_n] v: &lt;items[ch_n].data[1].data[</t>
    </r>
    <r>
      <rPr>
        <b/>
        <sz val="11"/>
        <color rgb="FFC00000"/>
        <rFont val="Consolas"/>
        <family val="3"/>
      </rPr>
      <t>5</t>
    </r>
    <r>
      <rPr>
        <b/>
        <sz val="11"/>
        <color theme="1"/>
        <rFont val="Consolas"/>
        <family val="3"/>
      </rPr>
      <t>].value.split[</t>
    </r>
    <r>
      <rPr>
        <b/>
        <sz val="11"/>
        <color rgb="FFC00000"/>
        <rFont val="Consolas"/>
        <family val="3"/>
      </rPr>
      <t>gc_n</t>
    </r>
    <r>
      <rPr>
        <b/>
        <sz val="11"/>
        <color theme="1"/>
        <rFont val="Consolas"/>
        <family val="3"/>
      </rPr>
      <t>]&gt;</t>
    </r>
  </si>
  <si>
    <r>
      <t>row[ch_n + gc_n] v: &lt;items[ch_n].data[1].data[</t>
    </r>
    <r>
      <rPr>
        <b/>
        <sz val="11"/>
        <color rgb="FFC00000"/>
        <rFont val="Consolas"/>
        <family val="3"/>
      </rPr>
      <t>2</t>
    </r>
    <r>
      <rPr>
        <b/>
        <sz val="11"/>
        <color theme="1"/>
        <rFont val="Consolas"/>
        <family val="3"/>
      </rPr>
      <t>].value.split[</t>
    </r>
    <r>
      <rPr>
        <b/>
        <sz val="11"/>
        <color rgb="FFC00000"/>
        <rFont val="Consolas"/>
        <family val="3"/>
      </rPr>
      <t>gc_n</t>
    </r>
    <r>
      <rPr>
        <b/>
        <sz val="11"/>
        <color theme="1"/>
        <rFont val="Consolas"/>
        <family val="3"/>
      </rPr>
      <t>]&gt;</t>
    </r>
  </si>
  <si>
    <r>
      <t>row[ch_n + gc_n] v: &lt;items[ch_n].data[1].data[</t>
    </r>
    <r>
      <rPr>
        <b/>
        <sz val="11"/>
        <color rgb="FFC00000"/>
        <rFont val="Consolas"/>
        <family val="3"/>
      </rPr>
      <t>1</t>
    </r>
    <r>
      <rPr>
        <b/>
        <sz val="11"/>
        <color theme="1"/>
        <rFont val="Consolas"/>
        <family val="3"/>
      </rPr>
      <t>].value.split[</t>
    </r>
    <r>
      <rPr>
        <b/>
        <sz val="11"/>
        <color rgb="FFC00000"/>
        <rFont val="Consolas"/>
        <family val="3"/>
      </rPr>
      <t>gc_n</t>
    </r>
    <r>
      <rPr>
        <b/>
        <sz val="11"/>
        <color theme="1"/>
        <rFont val="Consolas"/>
        <family val="3"/>
      </rPr>
      <t>]&gt;</t>
    </r>
  </si>
  <si>
    <t>-14.053 }, { v: 8.454</t>
  </si>
  <si>
    <t>out</t>
  </si>
  <si>
    <t>in</t>
  </si>
  <si>
    <t>};</t>
  </si>
  <si>
    <t>instant: 'instant',</t>
  </si>
  <si>
    <t>second: 'second',</t>
  </si>
  <si>
    <t>minute: 'minute',</t>
  </si>
  <si>
    <t>hour: 'hour',</t>
  </si>
  <si>
    <t>timeofday: 'timeofday',</t>
  </si>
  <si>
    <t>day: 'day',</t>
  </si>
  <si>
    <t>week: 'week',</t>
  </si>
  <si>
    <t>month: 'month',</t>
  </si>
  <si>
    <t>quarter: 'quarter',</t>
  </si>
  <si>
    <t>year: 'year',</t>
  </si>
  <si>
    <t>fiveyear: 'fiveyear'</t>
  </si>
  <si>
    <t>parentchild</t>
  </si>
  <si>
    <t>Grandchild</t>
  </si>
  <si>
    <t>NONE</t>
  </si>
  <si>
    <t>description</t>
  </si>
  <si>
    <t>minutesecond</t>
  </si>
  <si>
    <t>hourminute</t>
  </si>
  <si>
    <t>timeofdayhour</t>
  </si>
  <si>
    <t>dayhour</t>
  </si>
  <si>
    <t>weekday</t>
  </si>
  <si>
    <t>monthday</t>
  </si>
  <si>
    <t>quartermonth</t>
  </si>
  <si>
    <t>yearquarter</t>
  </si>
  <si>
    <t>fiveyearyear</t>
  </si>
  <si>
    <t>secondinstant</t>
  </si>
  <si>
    <t>ancestor</t>
  </si>
  <si>
    <t>descendent</t>
  </si>
  <si>
    <t>parent period = child</t>
  </si>
  <si>
    <t>parent period + child = grandchild</t>
  </si>
  <si>
    <t>grandchildchild</t>
  </si>
  <si>
    <t>instantsecond</t>
  </si>
  <si>
    <t>secondminute</t>
  </si>
  <si>
    <t>minutehour</t>
  </si>
  <si>
    <t>timeofdayday</t>
  </si>
  <si>
    <t>hourday</t>
  </si>
  <si>
    <t>daymonth</t>
  </si>
  <si>
    <t>monthquarter</t>
  </si>
  <si>
    <t>quarteryear</t>
  </si>
  <si>
    <t>child =&gt; parent</t>
  </si>
  <si>
    <t>grandchild + child =&gt; grandparent</t>
  </si>
  <si>
    <t>descendentParent lookup</t>
  </si>
  <si>
    <t>ancestorChild lookup</t>
  </si>
  <si>
    <t>weekmonth</t>
  </si>
  <si>
    <t>seconds</t>
  </si>
  <si>
    <t>minutes</t>
  </si>
  <si>
    <t># devices</t>
  </si>
  <si>
    <t>sample rate</t>
  </si>
  <si>
    <t>bytes per data sample</t>
  </si>
  <si>
    <r>
      <t>POST-1HR-devices-datasets-</t>
    </r>
    <r>
      <rPr>
        <sz val="8"/>
        <color rgb="FFC00000"/>
        <rFont val="Consolas"/>
        <family val="3"/>
      </rPr>
      <t>MPPT-SNMP</t>
    </r>
    <r>
      <rPr>
        <sz val="8"/>
        <color rgb="FF000000"/>
        <rFont val="Consolas"/>
        <family val="3"/>
      </rPr>
      <t>-request.json</t>
    </r>
  </si>
  <si>
    <r>
      <t>POST-1HR-devices-datasets-</t>
    </r>
    <r>
      <rPr>
        <sz val="8"/>
        <color rgb="FFC00000"/>
        <rFont val="Consolas"/>
        <family val="3"/>
      </rPr>
      <t>PMS-EPACK</t>
    </r>
    <r>
      <rPr>
        <sz val="8"/>
        <color rgb="FF000000"/>
        <rFont val="Consolas"/>
        <family val="3"/>
      </rPr>
      <t>-request.json</t>
    </r>
  </si>
  <si>
    <t xml:space="preserve">Ingestion rates </t>
  </si>
  <si>
    <t>Mb/hr</t>
  </si>
  <si>
    <t>#/hr</t>
  </si>
  <si>
    <t>Gb/hr</t>
  </si>
  <si>
    <t>Kb/hr</t>
  </si>
  <si>
    <t>total per device</t>
  </si>
  <si>
    <t>INDEX</t>
  </si>
  <si>
    <t>Back to Index</t>
  </si>
  <si>
    <t>Kehua</t>
  </si>
  <si>
    <t>Poweroad</t>
  </si>
  <si>
    <t>Parameters</t>
  </si>
  <si>
    <t>Entity Model</t>
  </si>
  <si>
    <t>CVL</t>
  </si>
  <si>
    <t>PV Calc</t>
  </si>
  <si>
    <t>Data Graph</t>
  </si>
  <si>
    <t>Entity Data</t>
  </si>
  <si>
    <t>GRAPH</t>
  </si>
  <si>
    <t>Period DATA</t>
  </si>
  <si>
    <t>Products</t>
  </si>
  <si>
    <t>Joules</t>
  </si>
  <si>
    <t>timestamp</t>
  </si>
  <si>
    <t>requests</t>
  </si>
  <si>
    <t>draft specs</t>
  </si>
  <si>
    <t>graphs</t>
  </si>
  <si>
    <t>collection+json</t>
  </si>
  <si>
    <t>sizing</t>
  </si>
  <si>
    <r>
      <rPr>
        <b/>
        <u/>
        <sz val="11"/>
        <color theme="1"/>
        <rFont val="Calibri"/>
        <family val="2"/>
        <scheme val="minor"/>
      </rPr>
      <t>Directories</t>
    </r>
    <r>
      <rPr>
        <sz val="11"/>
        <color theme="1"/>
        <rFont val="Calibri"/>
        <family val="2"/>
        <scheme val="minor"/>
      </rPr>
      <t xml:space="preserve"> </t>
    </r>
  </si>
  <si>
    <t>User Directory</t>
  </si>
  <si>
    <t>Device registry</t>
  </si>
  <si>
    <t>Terms</t>
  </si>
  <si>
    <t>point</t>
  </si>
  <si>
    <t>deviceid</t>
  </si>
  <si>
    <t>Reference</t>
  </si>
  <si>
    <t>datasets</t>
  </si>
  <si>
    <t>eventTime</t>
  </si>
  <si>
    <t>event timestamp</t>
  </si>
  <si>
    <t>pack current</t>
  </si>
  <si>
    <t>vCell01</t>
  </si>
  <si>
    <t>vCell02</t>
  </si>
  <si>
    <t>vCell03</t>
  </si>
  <si>
    <t>vCell04</t>
  </si>
  <si>
    <t>vCell05</t>
  </si>
  <si>
    <t>vCell06</t>
  </si>
  <si>
    <t>vCell07</t>
  </si>
  <si>
    <t>vCell08</t>
  </si>
  <si>
    <t>vCell09</t>
  </si>
  <si>
    <t>vCell10</t>
  </si>
  <si>
    <t>vCell11</t>
  </si>
  <si>
    <t>vCell12</t>
  </si>
  <si>
    <t>vCell13</t>
  </si>
  <si>
    <t>vCell14</t>
  </si>
  <si>
    <t>socPack</t>
  </si>
  <si>
    <t>vPack</t>
  </si>
  <si>
    <t>iPack</t>
  </si>
  <si>
    <t>tPackBottom</t>
  </si>
  <si>
    <t>tPackMid</t>
  </si>
  <si>
    <t>tPackTop</t>
  </si>
  <si>
    <t>tFetIn</t>
  </si>
  <si>
    <t>tFetOut</t>
  </si>
  <si>
    <t>vBatt</t>
  </si>
  <si>
    <t>VSAT current</t>
  </si>
  <si>
    <t>BTS current</t>
  </si>
  <si>
    <t>Load 1: I_VSAT</t>
  </si>
  <si>
    <t>Load 2: I_BTS</t>
  </si>
  <si>
    <t>Load 3: I_Others</t>
  </si>
  <si>
    <t>NOTE: The MPPT does not supply the load but goes through a separate 3 load channel measurement board</t>
  </si>
  <si>
    <t>No Voltage is measured because of the INA IC Range limit of 36V (Fahmi pls correct if I am wrong)</t>
  </si>
  <si>
    <t>Volts</t>
  </si>
  <si>
    <t>Amps</t>
  </si>
  <si>
    <t>degC</t>
  </si>
  <si>
    <t>boolean</t>
  </si>
  <si>
    <t>pack voltage</t>
  </si>
  <si>
    <t>pack percentage state of charge</t>
  </si>
  <si>
    <t>cell voltage</t>
  </si>
  <si>
    <t>battery voltage</t>
  </si>
  <si>
    <t>VD1Vsat and LVD1BTS, get data from battery voltage because the value is same. but if battery going to under 40%  LVD1BTS will cut off, an then the voltage data is zero, just use a logic function at BBC firmware not use voltage monitor again for this.</t>
  </si>
  <si>
    <t>if (SOC&lt;40%)  cutoff BTSload and send 0V to cloud as indicator that no voltage to LVD1BTS .</t>
  </si>
  <si>
    <t>1/0</t>
  </si>
  <si>
    <t>statusFetIn</t>
  </si>
  <si>
    <t>statusFetOut</t>
  </si>
  <si>
    <t xml:space="preserve">input mosfet (CMOS) temperature </t>
  </si>
  <si>
    <t>output mosfet (DMOS) temperature</t>
  </si>
  <si>
    <t>attribute</t>
  </si>
  <si>
    <t>unit</t>
  </si>
  <si>
    <t>example</t>
  </si>
  <si>
    <t>optionality</t>
  </si>
  <si>
    <t>mandatory</t>
  </si>
  <si>
    <t>required on change</t>
  </si>
  <si>
    <t>input mosfet (CMOS) status (1=open/0=closed)</t>
  </si>
  <si>
    <t>output mosfet (DMOS) status (1=open/0=closed)</t>
  </si>
  <si>
    <t>CMOS (Open, Close) and DMOS (Open, Close). if CMOS is open, send boolean "true" to indicated the mosfet is open, and when mosfet is close, send boolean "false" to indiacate mosfet is close.</t>
  </si>
  <si>
    <t>20190209T150006.032-0700</t>
  </si>
  <si>
    <t>0.0</t>
  </si>
  <si>
    <t>34.0</t>
  </si>
  <si>
    <t>33.0</t>
  </si>
  <si>
    <t>35.0</t>
  </si>
  <si>
    <t>37.0</t>
  </si>
  <si>
    <t>pv string voltage</t>
  </si>
  <si>
    <t>pv string current</t>
  </si>
  <si>
    <t>the unique epack identifier</t>
  </si>
  <si>
    <t>type</t>
  </si>
  <si>
    <t>float</t>
  </si>
  <si>
    <t xml:space="preserve">float </t>
  </si>
  <si>
    <t>string (datetime)</t>
  </si>
  <si>
    <t>the slot number in which the pack is installed</t>
  </si>
  <si>
    <t>constraint</t>
  </si>
  <si>
    <t>1-12</t>
  </si>
  <si>
    <t>0-100</t>
  </si>
  <si>
    <t>the unique Joulestore/pms identifier</t>
  </si>
  <si>
    <t>the attribute must be sent if the value has changed since the last successful API post request was acknowledged (201 response)</t>
  </si>
  <si>
    <t xml:space="preserve">configuration changes </t>
  </si>
  <si>
    <t>MPPT</t>
  </si>
  <si>
    <t>PACK</t>
  </si>
  <si>
    <t>cellblock</t>
  </si>
  <si>
    <t>pack</t>
  </si>
  <si>
    <t xml:space="preserve">20p </t>
  </si>
  <si>
    <t>14s cellblocks</t>
  </si>
  <si>
    <t>js</t>
  </si>
  <si>
    <t>12p packs</t>
  </si>
  <si>
    <t>slotRack</t>
  </si>
  <si>
    <t>idRack</t>
  </si>
  <si>
    <t>BTS battery voltage (lvd2). Cuts off and reports 0v if battery SoC &lt; 40%</t>
  </si>
  <si>
    <t>VSAT battery voltage (lvd1). Cuts off and reports 0v if battery SoC &lt; 40%</t>
  </si>
  <si>
    <t>BATTERY</t>
  </si>
  <si>
    <t>LOAD</t>
  </si>
  <si>
    <t>the controller's device Identifier (MPTT or inverter)</t>
  </si>
  <si>
    <t>pv string voltage. currently upto 4 strings per controller are supported. In future each string will have a dedicated controller.</t>
  </si>
  <si>
    <t>mandatory if installed</t>
  </si>
  <si>
    <t>INVERTER</t>
  </si>
  <si>
    <t>Device Type</t>
  </si>
  <si>
    <t>deviceId</t>
  </si>
  <si>
    <t>Header</t>
  </si>
  <si>
    <t>vPv01</t>
  </si>
  <si>
    <t>vPv02</t>
  </si>
  <si>
    <t>vPv03</t>
  </si>
  <si>
    <t>vPv04</t>
  </si>
  <si>
    <t>iPv01</t>
  </si>
  <si>
    <t>iPv02</t>
  </si>
  <si>
    <t>iPv03</t>
  </si>
  <si>
    <t>iPv04</t>
  </si>
  <si>
    <t>vLoad01</t>
  </si>
  <si>
    <t>vLoad02</t>
  </si>
  <si>
    <t>iLoad02</t>
  </si>
  <si>
    <t>iLoad01</t>
  </si>
  <si>
    <t xml:space="preserve">temperature of cell-pack bottom </t>
  </si>
  <si>
    <t>temperature of cell-pack middle</t>
  </si>
  <si>
    <t>temperature of cell-pack top</t>
  </si>
  <si>
    <t>6.3</t>
  </si>
  <si>
    <t>55.1</t>
  </si>
  <si>
    <t>1.2</t>
  </si>
  <si>
    <t>per pack</t>
  </si>
  <si>
    <t>CELL</t>
  </si>
  <si>
    <t>FET</t>
  </si>
  <si>
    <t>bottom</t>
  </si>
  <si>
    <t>mid</t>
  </si>
  <si>
    <t>top</t>
  </si>
  <si>
    <t>EPACK-01-999</t>
  </si>
  <si>
    <t>IT6415AD-01-999</t>
  </si>
  <si>
    <t>Dataset</t>
  </si>
  <si>
    <t>EPACK</t>
  </si>
  <si>
    <t>dataset name / messaging topic</t>
  </si>
  <si>
    <t>RACK-01-001</t>
  </si>
  <si>
    <t xml:space="preserve">the example is for a site with 2 cabinets and 4 packs in each cabinet. </t>
  </si>
  <si>
    <t>BBC can handle 4 cabinets and each cabinet can hold 12 packs</t>
  </si>
  <si>
    <t>required only if the corresponding subassembly (eg pv string) has been installed.</t>
  </si>
  <si>
    <t>each PMS controller (BBC) is able to handle 4 cabinets, with upto 12 packs in each cabinet, and 14 cells per pack</t>
  </si>
  <si>
    <t>a site can have any number of BBC controllers</t>
  </si>
  <si>
    <t xml:space="preserve">pack voltage is not included as cell volts allow this to be derived through addition. </t>
  </si>
  <si>
    <t>the cell.volts field contains an array of 14 voltage datapoints correspondign to each cell blockin the pack</t>
  </si>
  <si>
    <t xml:space="preserve">each object int he data array contains data for a single pack, which can be identified by pack.id </t>
  </si>
  <si>
    <t xml:space="preserve">the example is for a site with 2 MPPT controllers and 2 pv strings, and 2 loads. </t>
  </si>
  <si>
    <t>at BTS sites load 1 is VSAT and load 2 is BTS</t>
  </si>
  <si>
    <t>a site can have any number of MPPT controllers</t>
  </si>
  <si>
    <t>currently upto 4 pv strings per controller are supported (in future each string will have a dedicated controller)</t>
  </si>
  <si>
    <t>The example shows two data samples for each MPPT controller taken 10 seconds apart (IT6415AD-01-001 at 1500.06 and 20190209T1500.16 , and IT6415AD-01-002 at 150007 and 150017)</t>
  </si>
  <si>
    <t>the size of each MPPT dataset is 367 bytes including whitespace, or 248 bytes if JSON.stringify is used to strip whitespace.</t>
  </si>
  <si>
    <t>the sender (bbc controller or ehub gateway) is authenticated using jwt and oauth</t>
  </si>
  <si>
    <t>the pack.slot field indicates the cabinet slot into which the pack has been installed.</t>
  </si>
  <si>
    <t>controller</t>
  </si>
  <si>
    <t>volts</t>
  </si>
  <si>
    <t>amps</t>
  </si>
  <si>
    <t>battery</t>
  </si>
  <si>
    <t>load</t>
  </si>
  <si>
    <t>cabinet</t>
  </si>
  <si>
    <t>id</t>
  </si>
  <si>
    <t>slot</t>
  </si>
  <si>
    <t>soc</t>
  </si>
  <si>
    <t>temp</t>
  </si>
  <si>
    <t>cell</t>
  </si>
  <si>
    <t>fet</t>
  </si>
  <si>
    <t xml:space="preserve">in </t>
  </si>
  <si>
    <t>status</t>
  </si>
  <si>
    <t>/INV-CONTROLLER</t>
  </si>
  <si>
    <t>MPPT--CONTROLLER</t>
  </si>
  <si>
    <t>provisioning workflow</t>
  </si>
  <si>
    <t>commissioning</t>
  </si>
  <si>
    <t xml:space="preserve">physically verify serial numbers etc. of each equipment item </t>
  </si>
  <si>
    <t>after a sale is completed the administrator will create a despatch order in the sundaya sales administation web portal (hoku admin app web site)</t>
  </si>
  <si>
    <t xml:space="preserve">this includes entering the following data for the system components which need to be despatched and installed on site: </t>
  </si>
  <si>
    <r>
      <t xml:space="preserve">MPPT or Inverter charge </t>
    </r>
    <r>
      <rPr>
        <b/>
        <sz val="11"/>
        <color rgb="FFFF0000"/>
        <rFont val="Calibri"/>
        <family val="2"/>
        <scheme val="minor"/>
      </rPr>
      <t>controller</t>
    </r>
    <r>
      <rPr>
        <b/>
        <sz val="11"/>
        <color theme="1"/>
        <rFont val="Calibri"/>
        <family val="2"/>
        <scheme val="minor"/>
      </rPr>
      <t xml:space="preserve"> id(s) </t>
    </r>
  </si>
  <si>
    <r>
      <t xml:space="preserve">battery </t>
    </r>
    <r>
      <rPr>
        <b/>
        <sz val="11"/>
        <color rgb="FFFF0000"/>
        <rFont val="Calibri"/>
        <family val="2"/>
        <scheme val="minor"/>
      </rPr>
      <t>cabinet</t>
    </r>
    <r>
      <rPr>
        <b/>
        <sz val="11"/>
        <color theme="1"/>
        <rFont val="Calibri"/>
        <family val="2"/>
        <scheme val="minor"/>
      </rPr>
      <t xml:space="preserve"> id(s)</t>
    </r>
  </si>
  <si>
    <r>
      <rPr>
        <b/>
        <sz val="11"/>
        <color rgb="FFFF0000"/>
        <rFont val="Calibri"/>
        <family val="2"/>
        <scheme val="minor"/>
      </rPr>
      <t>site</t>
    </r>
    <r>
      <rPr>
        <b/>
        <sz val="11"/>
        <color theme="1"/>
        <rFont val="Calibri"/>
        <family val="2"/>
        <scheme val="minor"/>
      </rPr>
      <t xml:space="preserve"> id</t>
    </r>
  </si>
  <si>
    <t>the ids of individual packs do not need to be entered as each packs self-identifies when sending data through the pms mcu</t>
  </si>
  <si>
    <t>when the equipment is being prepared a field engineer must store the following configuration data in the BBC or EHUB gateway.</t>
  </si>
  <si>
    <t>it is very important that information entrered is correct and verified. The engineer must refer to the data previously entered in the sundaya sales app when completing this step.</t>
  </si>
  <si>
    <t xml:space="preserve">enter the following data: </t>
  </si>
  <si>
    <t>it shows two data samples for each cabinet taken 10 seconds apart (CAB-00-001 at 1500.06 and 20190209T1500.16 , and CAB-00-002 at 150007 and 150017)</t>
  </si>
  <si>
    <t>MPPT and EPACK datasets are aquired by the BBC controller and sent to the cloud API either directly or via an onsite EHUB gateway</t>
  </si>
  <si>
    <r>
      <t xml:space="preserve">the api will accept data in the request only if the sender is authorised for the dataset (e.g. EPACK or MPPT) and for the </t>
    </r>
    <r>
      <rPr>
        <b/>
        <sz val="11"/>
        <color theme="1"/>
        <rFont val="Calibri"/>
        <family val="2"/>
        <scheme val="minor"/>
      </rPr>
      <t>site</t>
    </r>
    <r>
      <rPr>
        <sz val="11"/>
        <color theme="1"/>
        <rFont val="Calibri"/>
        <family val="2"/>
        <scheme val="minor"/>
      </rPr>
      <t xml:space="preserve"> configured for the devices identified in the request body.</t>
    </r>
  </si>
  <si>
    <t>the size of a dataset for a cabinet (with 4 packs) is 2030 bytes including whitespace, or 1420 bytes if whitespace is stripped (e.g. by using JSON.stringify).</t>
  </si>
  <si>
    <t xml:space="preserve">In future </t>
  </si>
  <si>
    <t>CABINET</t>
  </si>
  <si>
    <t>GRID</t>
  </si>
  <si>
    <t>Metric</t>
  </si>
  <si>
    <t>cabinet.id</t>
  </si>
  <si>
    <t>time</t>
  </si>
  <si>
    <t>datetime</t>
  </si>
  <si>
    <r>
      <t>The time of the event which produced this data sample, in compressed </t>
    </r>
    <r>
      <rPr>
        <sz val="10"/>
        <color rgb="FF000000"/>
        <rFont val="Courier"/>
      </rPr>
      <t>ISO 8601/RFC3339</t>
    </r>
    <r>
      <rPr>
        <sz val="10"/>
        <color rgb="FF000000"/>
        <rFont val="Arial"/>
        <family val="2"/>
      </rPr>
      <t>.</t>
    </r>
  </si>
  <si>
    <t>pack.id</t>
  </si>
  <si>
    <t>pack.dock</t>
  </si>
  <si>
    <t>integer</t>
  </si>
  <si>
    <t>pack.volts</t>
  </si>
  <si>
    <t>The voltage of this pack.</t>
  </si>
  <si>
    <t>pack.amps</t>
  </si>
  <si>
    <t>float [+/-]</t>
  </si>
  <si>
    <t xml:space="preserve">The current draw for this pack. The value is positive for charge current and negative when discharging. </t>
  </si>
  <si>
    <t>pack.soc</t>
  </si>
  <si>
    <t>pack.temp</t>
  </si>
  <si>
    <t>cell.volts</t>
  </si>
  <si>
    <r>
      <t>float </t>
    </r>
    <r>
      <rPr>
        <i/>
        <sz val="10"/>
        <color rgb="FF000000"/>
        <rFont val="Arial"/>
        <family val="2"/>
      </rPr>
      <t>(array)</t>
    </r>
  </si>
  <si>
    <t>(open/closed)</t>
  </si>
  <si>
    <r>
      <t xml:space="preserve">integer </t>
    </r>
    <r>
      <rPr>
        <i/>
        <sz val="10"/>
        <color rgb="FF000000"/>
        <rFont val="Arial"/>
        <family val="2"/>
      </rPr>
      <t>(array)</t>
    </r>
  </si>
  <si>
    <t>fet.temp</t>
  </si>
  <si>
    <t>mppt.id</t>
  </si>
  <si>
    <t>Id of the MPPT charge controller. </t>
  </si>
  <si>
    <t>pv.volts</t>
  </si>
  <si>
    <t>pv.amps</t>
  </si>
  <si>
    <t>batt.volts</t>
  </si>
  <si>
    <t>batt.amps</t>
  </si>
  <si>
    <t>The current for the connected Battery. The value is positive for charge current and negative when discharging.</t>
  </si>
  <si>
    <t>load.volts</t>
  </si>
  <si>
    <t>load.amps</t>
  </si>
  <si>
    <t>Id of the epack Cabinet. The is the foreign key for relationally joining this dataset to business transaction and master data in the cloud. The identifier will be stored in the BBC typically during pre-shipment configuration.</t>
  </si>
  <si>
    <t>Calculated fields</t>
  </si>
  <si>
    <t>The pack identifier. The value is provided by the pack’s acquisition board.</t>
  </si>
  <si>
    <t>An ordered set of 14 Voltage readings for 14 cellblocks in this pack. Each value in the data array applies to a cell number based on its position in the array. For example the 2nd value in the data array is the data for the 2nd cell in the pack.</t>
  </si>
  <si>
    <t>array size == 14</t>
  </si>
  <si>
    <r>
      <t xml:space="preserve">1-14 </t>
    </r>
    <r>
      <rPr>
        <i/>
        <sz val="10"/>
        <color rgb="FF000000"/>
        <rFont val="Arial"/>
        <family val="2"/>
      </rPr>
      <t>(array size 0-14)</t>
    </r>
  </si>
  <si>
    <t>cell.open</t>
  </si>
  <si>
    <t>fet.open</t>
  </si>
  <si>
    <t xml:space="preserve">An ordered set of temperature readings for the two MOSFETS in this pack. The first is the input (CMOS) and the 2nd is the output (DMOS) MOSFET. </t>
  </si>
  <si>
    <t>array size == 3</t>
  </si>
  <si>
    <r>
      <rPr>
        <sz val="10"/>
        <color rgb="FF000000"/>
        <rFont val="Arial"/>
        <family val="2"/>
      </rPr>
      <t>1-2 (</t>
    </r>
    <r>
      <rPr>
        <i/>
        <sz val="10"/>
        <color rgb="FF000000"/>
        <rFont val="Arial"/>
        <family val="2"/>
      </rPr>
      <t>array size 0-2)</t>
    </r>
  </si>
  <si>
    <r>
      <t>An ordered set of Current readings for PV strings (corresponding to voltage readings in </t>
    </r>
    <r>
      <rPr>
        <sz val="10"/>
        <color rgb="FF000000"/>
        <rFont val="Courier"/>
      </rPr>
      <t>pv.volts)</t>
    </r>
    <r>
      <rPr>
        <sz val="10"/>
        <color rgb="FF000000"/>
        <rFont val="Arial"/>
        <family val="2"/>
      </rPr>
      <t>.</t>
    </r>
  </si>
  <si>
    <r>
      <t xml:space="preserve">An unordered set of FET numbers which are ‘open’ due to pack balancing. The data values must be a number from 1-2 as there are only 2 FETS in each pack. For example a data value of [1,2] signifies that FETS 1 and 2 are both </t>
    </r>
    <r>
      <rPr>
        <i/>
        <sz val="10"/>
        <color rgb="FF000000"/>
        <rFont val="Arial"/>
        <family val="2"/>
      </rPr>
      <t>open</t>
    </r>
    <r>
      <rPr>
        <sz val="10"/>
        <color rgb="FF000000"/>
        <rFont val="Arial"/>
        <family val="2"/>
      </rPr>
      <t xml:space="preserve">. </t>
    </r>
  </si>
  <si>
    <t>HARVEST</t>
  </si>
  <si>
    <t>STORE</t>
  </si>
  <si>
    <t>ENJOY</t>
  </si>
  <si>
    <t>ENERGY</t>
  </si>
  <si>
    <t>PERIOD</t>
  </si>
  <si>
    <t>array size 1-4</t>
  </si>
  <si>
    <t xml:space="preserve">The voltage of the connected Battery. </t>
  </si>
  <si>
    <r>
      <t>An ordered set of Current readings for connected Loads  (corresponding to values in </t>
    </r>
    <r>
      <rPr>
        <sz val="10"/>
        <color rgb="FF000000"/>
        <rFont val="Courier"/>
      </rPr>
      <t>load.volts)</t>
    </r>
    <r>
      <rPr>
        <sz val="10"/>
        <color rgb="FF000000"/>
        <rFont val="Arial"/>
        <family val="2"/>
      </rPr>
      <t>.</t>
    </r>
  </si>
  <si>
    <t>array size 1-2</t>
  </si>
  <si>
    <t>An ordered set of Voltage readings for PV strings connected to this MPPT. Each value in the data array applies to a PV string number based on its position in the array. For example the 2nd value in the data array is the data for the 2nd PV string. The array size depends on the number of PV strings. Presently upto 4 PV strings per controller are supported. In future each string will have its own dedicated controller.</t>
  </si>
  <si>
    <t>An ordered set of Voltage readings for connected Load. Each value in the data array applies to a Load number based on its position in the array. For example the 2nd value in the data array is the data for the 2nd Load. The array size depends on the number of loads. Each load and its positional number must be declared in this API documentation. In a BTS installation Load 1 is the VSAT system and Load 2 is the BTS.</t>
  </si>
  <si>
    <t>The cabinet dock number (1-12) in which this pack is installed.</t>
  </si>
  <si>
    <r>
      <t xml:space="preserve">An ordered set of 3 temperature readings in degC, for the temperature of the cell-pack at its </t>
    </r>
    <r>
      <rPr>
        <i/>
        <sz val="10"/>
        <color rgb="FF000000"/>
        <rFont val="Arial"/>
        <family val="2"/>
      </rPr>
      <t>top</t>
    </r>
    <r>
      <rPr>
        <sz val="10"/>
        <color rgb="FF000000"/>
        <rFont val="Arial"/>
        <family val="2"/>
      </rPr>
      <t xml:space="preserve">, </t>
    </r>
    <r>
      <rPr>
        <i/>
        <sz val="10"/>
        <color rgb="FF000000"/>
        <rFont val="Arial"/>
        <family val="2"/>
      </rPr>
      <t>middle</t>
    </r>
    <r>
      <rPr>
        <sz val="10"/>
        <color rgb="FF000000"/>
        <rFont val="Arial"/>
        <family val="2"/>
      </rPr>
      <t xml:space="preserve">, and </t>
    </r>
    <r>
      <rPr>
        <i/>
        <sz val="10"/>
        <color rgb="FF000000"/>
        <rFont val="Arial"/>
        <family val="2"/>
      </rPr>
      <t>bottom</t>
    </r>
    <r>
      <rPr>
        <sz val="10"/>
        <color rgb="FF000000"/>
        <rFont val="Arial"/>
        <family val="2"/>
      </rPr>
      <t xml:space="preserve">. The array position of  each value is significant: the 1st value applies to the </t>
    </r>
    <r>
      <rPr>
        <i/>
        <sz val="10"/>
        <color rgb="FF000000"/>
        <rFont val="Arial"/>
        <family val="2"/>
      </rPr>
      <t>top</t>
    </r>
    <r>
      <rPr>
        <sz val="10"/>
        <color rgb="FF000000"/>
        <rFont val="Arial"/>
        <family val="2"/>
      </rPr>
      <t xml:space="preserve"> of the pack, 2nd to the </t>
    </r>
    <r>
      <rPr>
        <i/>
        <sz val="10"/>
        <color rgb="FF000000"/>
        <rFont val="Arial"/>
        <family val="2"/>
      </rPr>
      <t>middle</t>
    </r>
    <r>
      <rPr>
        <sz val="10"/>
        <color rgb="FF000000"/>
        <rFont val="Arial"/>
        <family val="2"/>
      </rPr>
      <t xml:space="preserve">, and 3rd to the </t>
    </r>
    <r>
      <rPr>
        <i/>
        <sz val="10"/>
        <color rgb="FF000000"/>
        <rFont val="Arial"/>
        <family val="2"/>
      </rPr>
      <t>bottom</t>
    </r>
    <r>
      <rPr>
        <sz val="10"/>
        <color rgb="FF000000"/>
        <rFont val="Arial"/>
        <family val="2"/>
      </rPr>
      <t>.</t>
    </r>
  </si>
  <si>
    <r>
      <t xml:space="preserve">An unordered set of cell numbers which are ‘open’ due to cell balancing. Must contain numbers from 1-14 as there are only 14 cells in a pack. For example a data value of [1,6] signifies that cell 1 and 6 are open (bypassed) to allow the other cells in the pack charge and reach parity with these cells. Typically the array will be empty to indicate that there is </t>
    </r>
    <r>
      <rPr>
        <i/>
        <sz val="10"/>
        <color rgb="FF000000"/>
        <rFont val="Arial"/>
        <family val="2"/>
      </rPr>
      <t>no</t>
    </r>
    <r>
      <rPr>
        <sz val="10"/>
        <color rgb="FF000000"/>
        <rFont val="Arial"/>
        <family val="2"/>
      </rPr>
      <t xml:space="preserve"> cell balancing in effect.</t>
    </r>
  </si>
  <si>
    <t>array size == 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</si>
</sst>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1" formatCode="_-* #,##0_-;\-* #,##0_-;_-* &quot;-&quot;_-;_-@_-"/>
    <numFmt numFmtId="164" formatCode="00"/>
    <numFmt numFmtId="165" formatCode="0.0000000000"/>
    <numFmt numFmtId="166" formatCode="0.000"/>
    <numFmt numFmtId="167" formatCode="0.0"/>
  </numFmts>
  <fonts count="126">
    <font>
      <sz val="11"/>
      <color theme="1"/>
      <name val="Calibri"/>
      <family val="2"/>
      <scheme val="minor"/>
    </font>
    <font>
      <b/>
      <sz val="11"/>
      <color theme="1"/>
      <name val="Calibri"/>
      <family val="2"/>
      <scheme val="minor"/>
    </font>
    <font>
      <i/>
      <sz val="11"/>
      <color theme="1"/>
      <name val="Calibri"/>
      <family val="2"/>
      <scheme val="minor"/>
    </font>
    <font>
      <b/>
      <u/>
      <sz val="11"/>
      <color theme="1"/>
      <name val="Calibri"/>
      <family val="2"/>
      <scheme val="minor"/>
    </font>
    <font>
      <sz val="11"/>
      <color rgb="FF9C0006"/>
      <name val="Calibri"/>
      <family val="2"/>
      <scheme val="minor"/>
    </font>
    <font>
      <sz val="11"/>
      <color theme="1"/>
      <name val="Consolas"/>
      <family val="3"/>
    </font>
    <font>
      <u/>
      <sz val="11"/>
      <color theme="1"/>
      <name val="Calibri"/>
      <family val="2"/>
      <scheme val="minor"/>
    </font>
    <font>
      <u/>
      <sz val="11"/>
      <color theme="1"/>
      <name val="Consolas"/>
      <family val="3"/>
    </font>
    <font>
      <u/>
      <sz val="11"/>
      <color theme="10"/>
      <name val="Calibri"/>
      <family val="2"/>
      <scheme val="minor"/>
    </font>
    <font>
      <u/>
      <sz val="11"/>
      <color theme="1"/>
      <name val="Consolas"/>
      <family val="3"/>
      <scheme val="major"/>
    </font>
    <font>
      <b/>
      <sz val="11"/>
      <color theme="1"/>
      <name val="Calibri"/>
      <family val="2"/>
    </font>
    <font>
      <sz val="11"/>
      <color theme="1"/>
      <name val="Calibri"/>
      <family val="2"/>
    </font>
    <font>
      <i/>
      <sz val="11"/>
      <color theme="1"/>
      <name val="Calibri"/>
      <family val="2"/>
    </font>
    <font>
      <sz val="11"/>
      <color theme="1"/>
      <name val="Consolas"/>
      <family val="3"/>
      <scheme val="major"/>
    </font>
    <font>
      <sz val="12"/>
      <color theme="1"/>
      <name val="Consolas"/>
      <family val="3"/>
      <scheme val="major"/>
    </font>
    <font>
      <sz val="11"/>
      <color rgb="FFC00000"/>
      <name val="Consolas"/>
      <family val="3"/>
      <scheme val="major"/>
    </font>
    <font>
      <sz val="8"/>
      <color rgb="FFFFFFFF"/>
      <name val="Source Sans Pro"/>
      <family val="2"/>
    </font>
    <font>
      <sz val="11"/>
      <color rgb="FF0A0A0A"/>
      <name val="Consolas"/>
      <family val="3"/>
    </font>
    <font>
      <b/>
      <sz val="8"/>
      <color rgb="FF6D6372"/>
      <name val="Arial"/>
      <family val="2"/>
    </font>
    <font>
      <sz val="8"/>
      <color rgb="FF6D6372"/>
      <name val="Arial"/>
      <family val="2"/>
    </font>
    <font>
      <sz val="10"/>
      <color theme="1"/>
      <name val="Consolas"/>
      <family val="3"/>
      <scheme val="major"/>
    </font>
    <font>
      <sz val="10"/>
      <color rgb="FF333333"/>
      <name val="Consolas"/>
      <family val="3"/>
      <scheme val="major"/>
    </font>
    <font>
      <i/>
      <sz val="10"/>
      <color rgb="FF333333"/>
      <name val="Consolas"/>
      <family val="3"/>
      <scheme val="major"/>
    </font>
    <font>
      <b/>
      <sz val="10"/>
      <color rgb="FFFFFFFF"/>
      <name val="Consolas"/>
      <family val="3"/>
      <scheme val="major"/>
    </font>
    <font>
      <b/>
      <u/>
      <sz val="10"/>
      <color rgb="FF333333"/>
      <name val="Consolas"/>
      <family val="3"/>
      <scheme val="major"/>
    </font>
    <font>
      <b/>
      <u/>
      <sz val="10"/>
      <color theme="1"/>
      <name val="Consolas"/>
      <family val="3"/>
      <scheme val="major"/>
    </font>
    <font>
      <b/>
      <sz val="11"/>
      <color rgb="FF00B0F0"/>
      <name val="Calibri"/>
      <family val="2"/>
      <scheme val="minor"/>
    </font>
    <font>
      <b/>
      <u/>
      <sz val="11"/>
      <color theme="1"/>
      <name val="Consolas"/>
      <family val="3"/>
      <scheme val="major"/>
    </font>
    <font>
      <i/>
      <sz val="11"/>
      <color theme="1"/>
      <name val="Consolas"/>
      <family val="3"/>
      <scheme val="major"/>
    </font>
    <font>
      <b/>
      <i/>
      <sz val="11"/>
      <color theme="1"/>
      <name val="Consolas"/>
      <family val="3"/>
      <scheme val="major"/>
    </font>
    <font>
      <b/>
      <sz val="11"/>
      <color rgb="FFC00000"/>
      <name val="Consolas"/>
      <family val="3"/>
      <scheme val="major"/>
    </font>
    <font>
      <u/>
      <sz val="11"/>
      <color theme="10"/>
      <name val="Consolas"/>
      <family val="3"/>
      <scheme val="major"/>
    </font>
    <font>
      <sz val="11"/>
      <color theme="5" tint="-0.499984740745262"/>
      <name val="Consolas"/>
      <family val="3"/>
      <scheme val="major"/>
    </font>
    <font>
      <sz val="8"/>
      <color theme="1"/>
      <name val="Consolas"/>
      <family val="3"/>
      <scheme val="major"/>
    </font>
    <font>
      <sz val="11"/>
      <name val="Consolas"/>
      <family val="3"/>
      <scheme val="major"/>
    </font>
    <font>
      <sz val="11"/>
      <color rgb="FF0070C0"/>
      <name val="Consolas"/>
      <family val="3"/>
      <scheme val="major"/>
    </font>
    <font>
      <sz val="11"/>
      <color theme="0" tint="-0.499984740745262"/>
      <name val="Consolas"/>
      <family val="3"/>
      <scheme val="major"/>
    </font>
    <font>
      <sz val="9"/>
      <color theme="1"/>
      <name val="Consolas"/>
      <family val="3"/>
      <scheme val="major"/>
    </font>
    <font>
      <sz val="8"/>
      <color rgb="FF4B4B4B"/>
      <name val="Segoe UI"/>
      <family val="2"/>
    </font>
    <font>
      <sz val="12"/>
      <color rgb="FF00B0F0"/>
      <name val="Arial"/>
      <family val="2"/>
    </font>
    <font>
      <sz val="7"/>
      <color rgb="FF00B0F0"/>
      <name val="Times New Roman"/>
      <family val="1"/>
    </font>
    <font>
      <strike/>
      <sz val="11"/>
      <color theme="1"/>
      <name val="Consolas"/>
      <family val="3"/>
      <scheme val="major"/>
    </font>
    <font>
      <sz val="8"/>
      <color rgb="FF000000"/>
      <name val="Consolas"/>
      <family val="3"/>
    </font>
    <font>
      <sz val="8"/>
      <color rgb="FFFF0000"/>
      <name val="Consolas"/>
      <family val="3"/>
    </font>
    <font>
      <sz val="8"/>
      <color rgb="FFA52A2A"/>
      <name val="Consolas"/>
      <family val="3"/>
    </font>
    <font>
      <sz val="8"/>
      <color theme="5" tint="-0.499984740745262"/>
      <name val="Consolas"/>
      <family val="3"/>
    </font>
    <font>
      <b/>
      <sz val="11"/>
      <color theme="1"/>
      <name val="Consolas"/>
      <family val="3"/>
      <scheme val="major"/>
    </font>
    <font>
      <sz val="8"/>
      <color rgb="FF24292E"/>
      <name val="Segoe UI"/>
      <family val="2"/>
    </font>
    <font>
      <sz val="11"/>
      <color rgb="FF24292E"/>
      <name val="Consolas"/>
      <family val="3"/>
      <scheme val="major"/>
    </font>
    <font>
      <sz val="8"/>
      <color rgb="FF24292E"/>
      <name val="Segoe UI"/>
      <family val="2"/>
    </font>
    <font>
      <sz val="7"/>
      <color rgb="FF24292E"/>
      <name val="Consolas"/>
      <family val="3"/>
    </font>
    <font>
      <sz val="8"/>
      <color rgb="FF0366D6"/>
      <name val="Segoe UI"/>
      <family val="2"/>
    </font>
    <font>
      <sz val="7"/>
      <color rgb="FF0366D6"/>
      <name val="Consolas"/>
      <family val="3"/>
    </font>
    <font>
      <sz val="11"/>
      <color theme="8" tint="-0.499984740745262"/>
      <name val="Consolas"/>
      <family val="3"/>
      <scheme val="major"/>
    </font>
    <font>
      <i/>
      <u/>
      <sz val="11"/>
      <color theme="4" tint="-0.249977111117893"/>
      <name val="Consolas"/>
      <family val="3"/>
      <scheme val="major"/>
    </font>
    <font>
      <sz val="11"/>
      <color theme="1"/>
      <name val="Wingdings"/>
      <charset val="2"/>
    </font>
    <font>
      <sz val="10"/>
      <color rgb="FF000000"/>
      <name val="Courier New"/>
      <family val="3"/>
    </font>
    <font>
      <sz val="11"/>
      <color rgb="FF000000"/>
      <name val="Calibri"/>
      <family val="2"/>
    </font>
    <font>
      <i/>
      <sz val="11"/>
      <color rgb="FF000000"/>
      <name val="Calibri"/>
      <family val="2"/>
    </font>
    <font>
      <b/>
      <i/>
      <sz val="11"/>
      <color theme="1"/>
      <name val="Calibri"/>
      <family val="2"/>
      <scheme val="minor"/>
    </font>
    <font>
      <sz val="12"/>
      <color rgb="FF242729"/>
      <name val="Consolas"/>
      <family val="3"/>
      <scheme val="major"/>
    </font>
    <font>
      <i/>
      <sz val="11"/>
      <color theme="4" tint="-0.249977111117893"/>
      <name val="Consolas"/>
      <family val="3"/>
      <scheme val="major"/>
    </font>
    <font>
      <i/>
      <sz val="11"/>
      <name val="Consolas"/>
      <family val="3"/>
      <scheme val="major"/>
    </font>
    <font>
      <sz val="11"/>
      <color theme="1"/>
      <name val="Consolas"/>
      <family val="3"/>
      <charset val="2"/>
      <scheme val="major"/>
    </font>
    <font>
      <b/>
      <i/>
      <u/>
      <sz val="11"/>
      <color theme="1"/>
      <name val="Consolas"/>
      <family val="3"/>
      <scheme val="major"/>
    </font>
    <font>
      <sz val="11"/>
      <color rgb="FFFF0000"/>
      <name val="Consolas"/>
      <family val="3"/>
      <scheme val="major"/>
    </font>
    <font>
      <sz val="11"/>
      <color rgb="FF00B050"/>
      <name val="Consolas"/>
      <family val="3"/>
      <scheme val="major"/>
    </font>
    <font>
      <sz val="16"/>
      <color rgb="FF000000"/>
      <name val="Courier"/>
      <family val="3"/>
    </font>
    <font>
      <sz val="16"/>
      <color rgb="FF880000"/>
      <name val="Courier"/>
      <family val="3"/>
    </font>
    <font>
      <sz val="7"/>
      <color rgb="FF9CDCFE"/>
      <name val="Consolas"/>
      <family val="3"/>
    </font>
    <font>
      <i/>
      <strike/>
      <sz val="11"/>
      <color theme="4" tint="-0.249977111117893"/>
      <name val="Consolas"/>
      <family val="3"/>
      <scheme val="major"/>
    </font>
    <font>
      <i/>
      <strike/>
      <u/>
      <sz val="11"/>
      <color theme="4" tint="-0.249977111117893"/>
      <name val="Consolas"/>
      <family val="3"/>
      <scheme val="major"/>
    </font>
    <font>
      <strike/>
      <sz val="11"/>
      <color rgb="FFC00000"/>
      <name val="Consolas"/>
      <family val="3"/>
      <scheme val="major"/>
    </font>
    <font>
      <strike/>
      <sz val="11"/>
      <name val="Consolas"/>
      <family val="3"/>
      <scheme val="major"/>
    </font>
    <font>
      <b/>
      <sz val="11"/>
      <color rgb="FFFF0000"/>
      <name val="Consolas"/>
      <family val="3"/>
      <scheme val="major"/>
    </font>
    <font>
      <sz val="11"/>
      <color theme="1"/>
      <name val="Calibri"/>
      <family val="2"/>
      <charset val="1"/>
      <scheme val="minor"/>
    </font>
    <font>
      <sz val="6"/>
      <color rgb="FF880000"/>
      <name val="Courier"/>
      <family val="3"/>
    </font>
    <font>
      <sz val="8"/>
      <color theme="1"/>
      <name val="Calibri"/>
      <family val="2"/>
      <scheme val="minor"/>
    </font>
    <font>
      <sz val="7"/>
      <color rgb="FFD4D4D4"/>
      <name val="Consolas"/>
      <family val="3"/>
    </font>
    <font>
      <sz val="7"/>
      <color rgb="FFCE9178"/>
      <name val="Consolas"/>
      <family val="3"/>
    </font>
    <font>
      <sz val="7"/>
      <color rgb="FFB5CEA8"/>
      <name val="Consolas"/>
      <family val="3"/>
    </font>
    <font>
      <sz val="11"/>
      <color theme="2" tint="-0.499984740745262"/>
      <name val="Calibri"/>
      <family val="2"/>
      <scheme val="minor"/>
    </font>
    <font>
      <sz val="8"/>
      <color rgb="FF9C0006"/>
      <name val="Calibri"/>
      <family val="2"/>
      <scheme val="minor"/>
    </font>
    <font>
      <sz val="6"/>
      <color rgb="FF000000"/>
      <name val="Courier"/>
      <family val="3"/>
    </font>
    <font>
      <b/>
      <sz val="14"/>
      <color rgb="FFFF0000"/>
      <name val="Calibri"/>
      <family val="2"/>
      <scheme val="minor"/>
    </font>
    <font>
      <b/>
      <sz val="6"/>
      <color rgb="FF880000"/>
      <name val="Courier"/>
    </font>
    <font>
      <b/>
      <sz val="11"/>
      <color theme="1"/>
      <name val="Consolas"/>
      <family val="3"/>
    </font>
    <font>
      <b/>
      <sz val="8"/>
      <color theme="5" tint="-0.499984740745262"/>
      <name val="Consolas"/>
      <family val="3"/>
    </font>
    <font>
      <sz val="11"/>
      <color theme="5" tint="-0.499984740745262"/>
      <name val="Calibri"/>
      <family val="2"/>
      <scheme val="minor"/>
    </font>
    <font>
      <b/>
      <sz val="11"/>
      <color rgb="FFC00000"/>
      <name val="Consolas"/>
      <family val="3"/>
    </font>
    <font>
      <sz val="11"/>
      <color rgb="FFC00000"/>
      <name val="Calibri"/>
      <family val="2"/>
      <scheme val="minor"/>
    </font>
    <font>
      <b/>
      <sz val="8"/>
      <color theme="5" tint="-0.499984740745262"/>
      <name val="Calibri"/>
      <family val="2"/>
      <scheme val="minor"/>
    </font>
    <font>
      <sz val="14"/>
      <color rgb="FF000000"/>
      <name val="Courier New"/>
      <family val="3"/>
    </font>
    <font>
      <sz val="16"/>
      <color theme="1"/>
      <name val="Consolas"/>
      <family val="3"/>
    </font>
    <font>
      <b/>
      <sz val="20"/>
      <color rgb="FF9CDCFE"/>
      <name val="Consolas"/>
      <family val="3"/>
    </font>
    <font>
      <b/>
      <sz val="8"/>
      <color rgb="FF000000"/>
      <name val="Consolas"/>
      <family val="3"/>
    </font>
    <font>
      <sz val="8"/>
      <color rgb="FFC00000"/>
      <name val="Consolas"/>
      <family val="3"/>
    </font>
    <font>
      <sz val="10"/>
      <color theme="5" tint="-0.499984740745262"/>
      <name val="Consolas"/>
      <family val="3"/>
    </font>
    <font>
      <sz val="11"/>
      <color rgb="FF00B0F0"/>
      <name val="Calibri"/>
      <family val="2"/>
      <scheme val="minor"/>
    </font>
    <font>
      <b/>
      <sz val="11"/>
      <color rgb="FF000000"/>
      <name val="Calibri"/>
      <family val="2"/>
      <scheme val="minor"/>
    </font>
    <font>
      <sz val="11"/>
      <color rgb="FF006100"/>
      <name val="Calibri"/>
      <family val="2"/>
      <scheme val="minor"/>
    </font>
    <font>
      <sz val="11"/>
      <color rgb="FF9C5700"/>
      <name val="Calibri"/>
      <family val="2"/>
      <scheme val="minor"/>
    </font>
    <font>
      <b/>
      <sz val="11"/>
      <color theme="0"/>
      <name val="Calibri"/>
      <family val="2"/>
      <scheme val="minor"/>
    </font>
    <font>
      <sz val="11"/>
      <name val="Calibri"/>
      <family val="2"/>
      <scheme val="minor"/>
    </font>
    <font>
      <b/>
      <sz val="11"/>
      <color rgb="FFFA7D00"/>
      <name val="Calibri"/>
      <family val="2"/>
      <scheme val="minor"/>
    </font>
    <font>
      <b/>
      <sz val="11"/>
      <color rgb="FFFF0000"/>
      <name val="Calibri"/>
      <family val="2"/>
      <scheme val="minor"/>
    </font>
    <font>
      <sz val="11"/>
      <color rgb="FFFF0000"/>
      <name val="Calibri"/>
      <family val="2"/>
      <scheme val="minor"/>
    </font>
    <font>
      <sz val="11"/>
      <color theme="4"/>
      <name val="Calibri"/>
      <family val="2"/>
      <scheme val="minor"/>
    </font>
    <font>
      <sz val="10"/>
      <color theme="1"/>
      <name val="Times New Roman"/>
      <family val="1"/>
    </font>
    <font>
      <b/>
      <sz val="10"/>
      <color theme="1"/>
      <name val="Arial"/>
      <family val="2"/>
    </font>
    <font>
      <b/>
      <sz val="10"/>
      <color rgb="FF000000"/>
      <name val="Arial"/>
      <family val="2"/>
    </font>
    <font>
      <sz val="10"/>
      <color rgb="FF000000"/>
      <name val="Courier"/>
    </font>
    <font>
      <sz val="10"/>
      <color rgb="FF000000"/>
      <name val="Arial"/>
      <family val="2"/>
    </font>
    <font>
      <sz val="11"/>
      <color rgb="FF00B050"/>
      <name val="Calibri"/>
      <family val="2"/>
    </font>
    <font>
      <i/>
      <sz val="10"/>
      <color rgb="FFA6A6A6"/>
      <name val="Arial"/>
      <family val="2"/>
    </font>
    <font>
      <i/>
      <sz val="10"/>
      <color rgb="FF000000"/>
      <name val="Arial"/>
      <family val="2"/>
    </font>
    <font>
      <sz val="10"/>
      <name val="Courier"/>
    </font>
    <font>
      <sz val="11"/>
      <color rgb="FF002060"/>
      <name val="Calibri"/>
      <family val="2"/>
    </font>
    <font>
      <sz val="11"/>
      <color rgb="FF7F7F7F"/>
      <name val="Calibri"/>
      <family val="2"/>
    </font>
    <font>
      <sz val="11"/>
      <color rgb="FF006100"/>
      <name val="Calibri"/>
      <family val="2"/>
    </font>
    <font>
      <sz val="11"/>
      <color rgb="FF9C0006"/>
      <name val="Calibri"/>
      <family val="2"/>
    </font>
    <font>
      <b/>
      <sz val="11"/>
      <color rgb="FFFA7D00"/>
      <name val="Calibri"/>
      <family val="2"/>
    </font>
    <font>
      <b/>
      <sz val="11"/>
      <name val="Calibri"/>
      <family val="2"/>
    </font>
    <font>
      <sz val="11"/>
      <color rgb="FFFF0000"/>
      <name val="Calibri"/>
      <family val="2"/>
    </font>
    <font>
      <sz val="11"/>
      <color rgb="FF00B0F0"/>
      <name val="Calibri"/>
      <family val="2"/>
    </font>
    <font>
      <sz val="11"/>
      <color rgb="FF92D050"/>
      <name val="Calibri"/>
      <family val="2"/>
    </font>
  </fonts>
  <fills count="28">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theme="0"/>
        <bgColor indexed="64"/>
      </patternFill>
    </fill>
    <fill>
      <patternFill patternType="solid">
        <fgColor theme="0" tint="-4.9989318521683403E-2"/>
        <bgColor indexed="64"/>
      </patternFill>
    </fill>
    <fill>
      <patternFill patternType="solid">
        <fgColor rgb="FFFFC7CE"/>
      </patternFill>
    </fill>
    <fill>
      <patternFill patternType="solid">
        <fgColor rgb="FF92D050"/>
        <bgColor indexed="64"/>
      </patternFill>
    </fill>
    <fill>
      <patternFill patternType="solid">
        <fgColor rgb="FF00B0F0"/>
        <bgColor indexed="64"/>
      </patternFill>
    </fill>
    <fill>
      <patternFill patternType="solid">
        <fgColor rgb="FFFF0000"/>
        <bgColor indexed="64"/>
      </patternFill>
    </fill>
    <fill>
      <patternFill patternType="solid">
        <fgColor theme="1"/>
        <bgColor indexed="64"/>
      </patternFill>
    </fill>
    <fill>
      <patternFill patternType="solid">
        <fgColor rgb="FFFAF9FB"/>
        <bgColor indexed="64"/>
      </patternFill>
    </fill>
    <fill>
      <patternFill patternType="solid">
        <fgColor rgb="FF3F3F3F"/>
        <bgColor indexed="64"/>
      </patternFill>
    </fill>
    <fill>
      <patternFill patternType="solid">
        <fgColor rgb="FFFFFF00"/>
        <bgColor indexed="64"/>
      </patternFill>
    </fill>
    <fill>
      <patternFill patternType="solid">
        <fgColor theme="3" tint="0.79998168889431442"/>
        <bgColor indexed="64"/>
      </patternFill>
    </fill>
    <fill>
      <patternFill patternType="solid">
        <fgColor theme="2"/>
        <bgColor indexed="64"/>
      </patternFill>
    </fill>
    <fill>
      <patternFill patternType="solid">
        <fgColor rgb="FFD9E1F2"/>
        <bgColor indexed="64"/>
      </patternFill>
    </fill>
    <fill>
      <patternFill patternType="solid">
        <fgColor rgb="FFF0F0F0"/>
        <bgColor indexed="64"/>
      </patternFill>
    </fill>
    <fill>
      <patternFill patternType="solid">
        <fgColor theme="2" tint="-9.9978637043366805E-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8" tint="0.59999389629810485"/>
        <bgColor indexed="64"/>
      </patternFill>
    </fill>
    <fill>
      <patternFill patternType="solid">
        <fgColor theme="3" tint="0.39997558519241921"/>
        <bgColor indexed="64"/>
      </patternFill>
    </fill>
    <fill>
      <patternFill patternType="solid">
        <fgColor rgb="FFC6EFCE"/>
      </patternFill>
    </fill>
    <fill>
      <patternFill patternType="solid">
        <fgColor rgb="FFFFEB9C"/>
      </patternFill>
    </fill>
    <fill>
      <patternFill patternType="solid">
        <fgColor rgb="FFA5A5A5"/>
      </patternFill>
    </fill>
    <fill>
      <patternFill patternType="solid">
        <fgColor rgb="FFF2F2F2"/>
      </patternFill>
    </fill>
    <fill>
      <patternFill patternType="solid">
        <fgColor rgb="FFFFFFFF"/>
        <bgColor indexed="64"/>
      </patternFill>
    </fill>
  </fills>
  <borders count="7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bottom/>
      <diagonal/>
    </border>
    <border>
      <left/>
      <right/>
      <top/>
      <bottom style="thin">
        <color indexed="64"/>
      </bottom>
      <diagonal/>
    </border>
    <border>
      <left/>
      <right style="thin">
        <color indexed="64"/>
      </right>
      <top/>
      <bottom/>
      <diagonal/>
    </border>
    <border>
      <left style="medium">
        <color rgb="FFF5F2F7"/>
      </left>
      <right style="medium">
        <color rgb="FFF5F2F7"/>
      </right>
      <top style="medium">
        <color rgb="FFF5F2F7"/>
      </top>
      <bottom style="medium">
        <color rgb="FFF5F2F7"/>
      </bottom>
      <diagonal/>
    </border>
    <border>
      <left style="medium">
        <color rgb="FFAAAAAA"/>
      </left>
      <right style="medium">
        <color rgb="FFAAAAAA"/>
      </right>
      <top style="medium">
        <color rgb="FFAAAAAA"/>
      </top>
      <bottom style="medium">
        <color rgb="FFAAAAAA"/>
      </bottom>
      <diagonal/>
    </border>
    <border>
      <left style="thin">
        <color rgb="FF000000"/>
      </left>
      <right style="medium">
        <color rgb="FFD3D3D3"/>
      </right>
      <top style="thin">
        <color rgb="FF000000"/>
      </top>
      <bottom/>
      <diagonal/>
    </border>
    <border>
      <left style="medium">
        <color rgb="FFD3D3D3"/>
      </left>
      <right style="thin">
        <color rgb="FF000000"/>
      </right>
      <top style="thin">
        <color rgb="FF000000"/>
      </top>
      <bottom/>
      <diagonal/>
    </border>
    <border>
      <left style="thin">
        <color rgb="FF000000"/>
      </left>
      <right style="medium">
        <color rgb="FFD3D3D3"/>
      </right>
      <top style="medium">
        <color rgb="FFD3D3D3"/>
      </top>
      <bottom style="medium">
        <color rgb="FFD3D3D3"/>
      </bottom>
      <diagonal/>
    </border>
    <border>
      <left style="medium">
        <color rgb="FFD3D3D3"/>
      </left>
      <right style="thin">
        <color rgb="FF000000"/>
      </right>
      <top style="medium">
        <color rgb="FFD3D3D3"/>
      </top>
      <bottom style="medium">
        <color rgb="FFD3D3D3"/>
      </bottom>
      <diagonal/>
    </border>
    <border>
      <left style="thin">
        <color rgb="FF000000"/>
      </left>
      <right style="medium">
        <color rgb="FFD3D3D3"/>
      </right>
      <top style="medium">
        <color rgb="FFD3D3D3"/>
      </top>
      <bottom style="thin">
        <color rgb="FF000000"/>
      </bottom>
      <diagonal/>
    </border>
    <border>
      <left style="medium">
        <color rgb="FFD3D3D3"/>
      </left>
      <right style="thin">
        <color rgb="FF000000"/>
      </right>
      <top style="medium">
        <color rgb="FFD3D3D3"/>
      </top>
      <bottom style="thin">
        <color rgb="FF000000"/>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thin">
        <color indexed="64"/>
      </right>
      <top/>
      <bottom style="thin">
        <color indexed="64"/>
      </bottom>
      <diagonal/>
    </border>
    <border>
      <left style="medium">
        <color rgb="FFDFE2E5"/>
      </left>
      <right style="medium">
        <color rgb="FFDFE2E5"/>
      </right>
      <top style="medium">
        <color rgb="FFDFE2E5"/>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right style="thin">
        <color indexed="64"/>
      </right>
      <top style="thin">
        <color indexed="64"/>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style="medium">
        <color indexed="64"/>
      </right>
      <top/>
      <bottom style="thin">
        <color indexed="64"/>
      </bottom>
      <diagonal/>
    </border>
    <border>
      <left style="medium">
        <color indexed="64"/>
      </left>
      <right/>
      <top style="medium">
        <color indexed="64"/>
      </top>
      <bottom style="medium">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style="double">
        <color rgb="FF3F3F3F"/>
      </left>
      <right style="double">
        <color rgb="FF3F3F3F"/>
      </right>
      <top style="double">
        <color rgb="FF3F3F3F"/>
      </top>
      <bottom style="double">
        <color rgb="FF3F3F3F"/>
      </bottom>
      <diagonal/>
    </border>
    <border>
      <left style="thin">
        <color rgb="FF7F7F7F"/>
      </left>
      <right style="thin">
        <color rgb="FF7F7F7F"/>
      </right>
      <top style="thin">
        <color rgb="FF7F7F7F"/>
      </top>
      <bottom style="thin">
        <color rgb="FF7F7F7F"/>
      </bottom>
      <diagonal/>
    </border>
    <border>
      <left/>
      <right style="medium">
        <color indexed="64"/>
      </right>
      <top/>
      <bottom style="medium">
        <color rgb="FFA6A6A6"/>
      </bottom>
      <diagonal/>
    </border>
    <border>
      <left/>
      <right style="medium">
        <color indexed="64"/>
      </right>
      <top style="medium">
        <color rgb="FFA6A6A6"/>
      </top>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rgb="FF7F7F7F"/>
      </left>
      <right style="medium">
        <color rgb="FF7F7F7F"/>
      </right>
      <top/>
      <bottom style="medium">
        <color rgb="FF7F7F7F"/>
      </bottom>
      <diagonal/>
    </border>
  </borders>
  <cellStyleXfs count="10">
    <xf numFmtId="0" fontId="0" fillId="0" borderId="0"/>
    <xf numFmtId="0" fontId="4" fillId="6" borderId="0" applyNumberFormat="0" applyBorder="0" applyAlignment="0" applyProtection="0"/>
    <xf numFmtId="0" fontId="8" fillId="0" borderId="0" applyNumberFormat="0" applyFill="0" applyBorder="0" applyAlignment="0" applyProtection="0"/>
    <xf numFmtId="0" fontId="75" fillId="0" borderId="0"/>
    <xf numFmtId="41" fontId="75" fillId="0" borderId="0" applyFont="0" applyFill="0" applyBorder="0" applyAlignment="0" applyProtection="0"/>
    <xf numFmtId="9" fontId="75" fillId="0" borderId="0" applyFont="0" applyFill="0" applyBorder="0" applyAlignment="0" applyProtection="0"/>
    <xf numFmtId="0" fontId="100" fillId="23" borderId="0" applyNumberFormat="0" applyBorder="0" applyAlignment="0" applyProtection="0"/>
    <xf numFmtId="0" fontId="101" fillId="24" borderId="0" applyNumberFormat="0" applyBorder="0" applyAlignment="0" applyProtection="0"/>
    <xf numFmtId="0" fontId="102" fillId="25" borderId="64" applyNumberFormat="0" applyAlignment="0" applyProtection="0"/>
    <xf numFmtId="0" fontId="104" fillId="26" borderId="65" applyNumberFormat="0" applyAlignment="0" applyProtection="0"/>
  </cellStyleXfs>
  <cellXfs count="512">
    <xf numFmtId="0" fontId="0" fillId="0" borderId="0" xfId="0"/>
    <xf numFmtId="0" fontId="1" fillId="0" borderId="1" xfId="0" applyFont="1" applyBorder="1"/>
    <xf numFmtId="0" fontId="0" fillId="0" borderId="1" xfId="0" applyBorder="1"/>
    <xf numFmtId="0" fontId="0" fillId="0" borderId="1" xfId="0" applyBorder="1" applyAlignment="1">
      <alignment horizontal="left"/>
    </xf>
    <xf numFmtId="0" fontId="0" fillId="3" borderId="4" xfId="0" applyFill="1" applyBorder="1" applyAlignment="1">
      <alignment horizontal="right" vertical="center" wrapText="1"/>
    </xf>
    <xf numFmtId="0" fontId="0" fillId="0" borderId="5" xfId="0" applyBorder="1" applyAlignment="1">
      <alignment vertical="center" wrapText="1"/>
    </xf>
    <xf numFmtId="0" fontId="0" fillId="3" borderId="6" xfId="0" applyFill="1" applyBorder="1" applyAlignment="1">
      <alignment horizontal="right" vertical="center" wrapText="1"/>
    </xf>
    <xf numFmtId="0" fontId="0" fillId="0" borderId="7" xfId="0" applyBorder="1" applyAlignment="1">
      <alignment vertical="center" wrapText="1"/>
    </xf>
    <xf numFmtId="0" fontId="1" fillId="2" borderId="2" xfId="0" applyFont="1" applyFill="1" applyBorder="1" applyAlignment="1">
      <alignment vertical="center"/>
    </xf>
    <xf numFmtId="0" fontId="0" fillId="2" borderId="3" xfId="0" applyFill="1" applyBorder="1"/>
    <xf numFmtId="0" fontId="0" fillId="0" borderId="5" xfId="0" applyBorder="1"/>
    <xf numFmtId="0" fontId="0" fillId="0" borderId="7" xfId="0" applyBorder="1"/>
    <xf numFmtId="0" fontId="0" fillId="0" borderId="9" xfId="0" applyBorder="1" applyAlignment="1">
      <alignment wrapText="1"/>
    </xf>
    <xf numFmtId="0" fontId="0" fillId="3" borderId="11" xfId="0" applyFill="1" applyBorder="1" applyAlignment="1">
      <alignment horizontal="right" vertical="center" wrapText="1"/>
    </xf>
    <xf numFmtId="0" fontId="0" fillId="0" borderId="12" xfId="0" applyBorder="1"/>
    <xf numFmtId="0" fontId="0" fillId="0" borderId="8" xfId="0" applyBorder="1" applyAlignment="1">
      <alignment vertical="top"/>
    </xf>
    <xf numFmtId="0" fontId="0" fillId="0" borderId="3" xfId="0" applyBorder="1" applyAlignment="1">
      <alignment vertical="top"/>
    </xf>
    <xf numFmtId="0" fontId="1" fillId="2" borderId="0" xfId="0" applyFont="1" applyFill="1" applyAlignment="1">
      <alignment horizontal="center"/>
    </xf>
    <xf numFmtId="0" fontId="0" fillId="3" borderId="4" xfId="0" applyFill="1" applyBorder="1" applyAlignment="1">
      <alignment horizontal="right" vertical="top" wrapText="1"/>
    </xf>
    <xf numFmtId="0" fontId="0" fillId="3" borderId="6" xfId="0" applyFill="1" applyBorder="1" applyAlignment="1">
      <alignment horizontal="right" vertical="top" wrapText="1"/>
    </xf>
    <xf numFmtId="0" fontId="0" fillId="4" borderId="0" xfId="0" applyFill="1"/>
    <xf numFmtId="0" fontId="0" fillId="2" borderId="13" xfId="0" applyFill="1" applyBorder="1"/>
    <xf numFmtId="0" fontId="0" fillId="0" borderId="0" xfId="0" applyAlignment="1">
      <alignment horizontal="left"/>
    </xf>
    <xf numFmtId="0" fontId="0" fillId="0" borderId="12" xfId="0" applyBorder="1" applyAlignment="1">
      <alignment vertical="center" wrapText="1"/>
    </xf>
    <xf numFmtId="0" fontId="0" fillId="0" borderId="0" xfId="0" applyAlignment="1">
      <alignment wrapText="1"/>
    </xf>
    <xf numFmtId="0" fontId="0" fillId="0" borderId="9" xfId="0" applyBorder="1" applyAlignment="1">
      <alignment vertical="top"/>
    </xf>
    <xf numFmtId="0" fontId="0" fillId="0" borderId="16" xfId="0" applyBorder="1" applyAlignment="1">
      <alignment vertical="top"/>
    </xf>
    <xf numFmtId="0" fontId="0" fillId="0" borderId="16" xfId="0" applyBorder="1"/>
    <xf numFmtId="0" fontId="2" fillId="0" borderId="7" xfId="0" applyFont="1" applyBorder="1" applyAlignment="1">
      <alignment vertical="center" wrapText="1"/>
    </xf>
    <xf numFmtId="0" fontId="2" fillId="0" borderId="3" xfId="0" applyFont="1" applyBorder="1" applyAlignment="1">
      <alignment vertical="top"/>
    </xf>
    <xf numFmtId="0" fontId="1" fillId="2" borderId="14" xfId="0" applyFont="1" applyFill="1" applyBorder="1" applyAlignment="1">
      <alignment vertical="center"/>
    </xf>
    <xf numFmtId="0" fontId="2" fillId="0" borderId="0" xfId="0" applyFont="1" applyAlignment="1">
      <alignment vertical="center" wrapText="1"/>
    </xf>
    <xf numFmtId="0" fontId="0" fillId="0" borderId="1" xfId="0" applyBorder="1" applyAlignment="1">
      <alignment vertical="center" wrapText="1"/>
    </xf>
    <xf numFmtId="0" fontId="0" fillId="2" borderId="17" xfId="0" applyFill="1" applyBorder="1"/>
    <xf numFmtId="0" fontId="0" fillId="2" borderId="15" xfId="0" applyFill="1" applyBorder="1"/>
    <xf numFmtId="0" fontId="2" fillId="0" borderId="18" xfId="0" applyFont="1" applyBorder="1" applyAlignment="1">
      <alignment vertical="center" wrapText="1"/>
    </xf>
    <xf numFmtId="0" fontId="2" fillId="3" borderId="6" xfId="0" applyFont="1" applyFill="1" applyBorder="1" applyAlignment="1">
      <alignment horizontal="right" vertical="top" wrapText="1"/>
    </xf>
    <xf numFmtId="0" fontId="0" fillId="0" borderId="18" xfId="0" applyBorder="1"/>
    <xf numFmtId="0" fontId="5" fillId="3" borderId="8" xfId="0" applyFont="1" applyFill="1" applyBorder="1" applyAlignment="1">
      <alignment horizontal="right" vertical="top"/>
    </xf>
    <xf numFmtId="0" fontId="5" fillId="3" borderId="9" xfId="0" applyFont="1" applyFill="1" applyBorder="1" applyAlignment="1">
      <alignment horizontal="right" vertical="top" wrapText="1"/>
    </xf>
    <xf numFmtId="0" fontId="0" fillId="0" borderId="8" xfId="0" applyBorder="1" applyAlignment="1">
      <alignment vertical="top" wrapText="1"/>
    </xf>
    <xf numFmtId="0" fontId="0" fillId="0" borderId="9" xfId="0" applyBorder="1" applyAlignment="1">
      <alignment vertical="top" wrapText="1"/>
    </xf>
    <xf numFmtId="0" fontId="5" fillId="3" borderId="9" xfId="0" applyFont="1" applyFill="1" applyBorder="1" applyAlignment="1">
      <alignment horizontal="right" vertical="top"/>
    </xf>
    <xf numFmtId="0" fontId="1" fillId="3" borderId="10" xfId="0" applyFont="1" applyFill="1" applyBorder="1" applyAlignment="1">
      <alignment horizontal="center"/>
    </xf>
    <xf numFmtId="0" fontId="2" fillId="0" borderId="0" xfId="0" applyFont="1" applyAlignment="1">
      <alignment vertical="top"/>
    </xf>
    <xf numFmtId="0" fontId="0" fillId="2" borderId="19" xfId="0" applyFill="1" applyBorder="1"/>
    <xf numFmtId="0" fontId="0" fillId="0" borderId="20" xfId="0" applyBorder="1"/>
    <xf numFmtId="0" fontId="0" fillId="0" borderId="21" xfId="0" applyBorder="1"/>
    <xf numFmtId="0" fontId="0" fillId="0" borderId="0" xfId="0" applyAlignment="1">
      <alignment horizontal="center" vertical="top"/>
    </xf>
    <xf numFmtId="0" fontId="0" fillId="0" borderId="0" xfId="0" applyAlignment="1">
      <alignment horizontal="center"/>
    </xf>
    <xf numFmtId="0" fontId="4" fillId="6" borderId="0" xfId="1" applyAlignment="1">
      <alignment horizontal="center"/>
    </xf>
    <xf numFmtId="0" fontId="8" fillId="0" borderId="0" xfId="2"/>
    <xf numFmtId="0" fontId="10" fillId="0" borderId="22" xfId="0" applyFont="1" applyBorder="1" applyAlignment="1">
      <alignment vertical="center" wrapText="1"/>
    </xf>
    <xf numFmtId="0" fontId="11" fillId="0" borderId="23" xfId="0" applyFont="1" applyBorder="1" applyAlignment="1">
      <alignment vertical="center" wrapText="1"/>
    </xf>
    <xf numFmtId="0" fontId="10" fillId="0" borderId="25" xfId="0" applyFont="1" applyBorder="1" applyAlignment="1">
      <alignment vertical="center" wrapText="1"/>
    </xf>
    <xf numFmtId="0" fontId="11" fillId="0" borderId="25" xfId="0" applyFont="1" applyBorder="1" applyAlignment="1">
      <alignment vertical="center" wrapText="1"/>
    </xf>
    <xf numFmtId="0" fontId="12" fillId="0" borderId="24" xfId="0" applyFont="1" applyBorder="1" applyAlignment="1">
      <alignment vertical="center" wrapText="1"/>
    </xf>
    <xf numFmtId="0" fontId="11" fillId="0" borderId="25" xfId="0" applyFont="1" applyBorder="1" applyAlignment="1">
      <alignment horizontal="left" vertical="center" wrapText="1" indent="4"/>
    </xf>
    <xf numFmtId="0" fontId="11" fillId="0" borderId="23" xfId="0" applyFont="1" applyBorder="1" applyAlignment="1">
      <alignment horizontal="left" vertical="center" wrapText="1" indent="4"/>
    </xf>
    <xf numFmtId="0" fontId="0" fillId="7" borderId="0" xfId="0" applyFill="1"/>
    <xf numFmtId="0" fontId="0" fillId="8" borderId="0" xfId="0" applyFill="1"/>
    <xf numFmtId="0" fontId="0" fillId="9" borderId="0" xfId="0" applyFill="1"/>
    <xf numFmtId="0" fontId="0" fillId="0" borderId="26" xfId="0" applyBorder="1"/>
    <xf numFmtId="0" fontId="0" fillId="0" borderId="27" xfId="0" applyBorder="1"/>
    <xf numFmtId="0" fontId="13" fillId="0" borderId="1" xfId="0" applyFont="1" applyBorder="1" applyAlignment="1">
      <alignment horizontal="center" vertical="center" wrapText="1"/>
    </xf>
    <xf numFmtId="49" fontId="0" fillId="0" borderId="0" xfId="0" applyNumberFormat="1" applyAlignment="1">
      <alignment textRotation="90"/>
    </xf>
    <xf numFmtId="49" fontId="14" fillId="0" borderId="0" xfId="0" applyNumberFormat="1" applyFont="1" applyAlignment="1">
      <alignment textRotation="90"/>
    </xf>
    <xf numFmtId="49" fontId="14" fillId="0" borderId="0" xfId="0" applyNumberFormat="1" applyFont="1" applyAlignment="1">
      <alignment horizontal="center" vertical="top" textRotation="90"/>
    </xf>
    <xf numFmtId="0" fontId="15" fillId="0" borderId="1" xfId="0" applyFont="1" applyBorder="1" applyAlignment="1">
      <alignment horizontal="center" vertical="center" wrapText="1"/>
    </xf>
    <xf numFmtId="0" fontId="0" fillId="10" borderId="0" xfId="0" applyFill="1"/>
    <xf numFmtId="0" fontId="0" fillId="0" borderId="0" xfId="0" quotePrefix="1" applyAlignment="1">
      <alignment horizontal="right"/>
    </xf>
    <xf numFmtId="0" fontId="16" fillId="0" borderId="0" xfId="0" applyFont="1"/>
    <xf numFmtId="0" fontId="17" fillId="0" borderId="28" xfId="0" applyFont="1" applyBorder="1" applyAlignment="1">
      <alignment horizontal="left" vertical="center" indent="2"/>
    </xf>
    <xf numFmtId="0" fontId="17" fillId="11" borderId="28" xfId="0" applyFont="1" applyFill="1" applyBorder="1" applyAlignment="1">
      <alignment horizontal="left" vertical="center" indent="2"/>
    </xf>
    <xf numFmtId="0" fontId="18" fillId="0" borderId="0" xfId="0" applyFont="1"/>
    <xf numFmtId="0" fontId="20" fillId="0" borderId="0" xfId="0" applyFont="1"/>
    <xf numFmtId="0" fontId="21" fillId="0" borderId="0" xfId="0" applyFont="1" applyAlignment="1">
      <alignment vertical="center" wrapText="1"/>
    </xf>
    <xf numFmtId="0" fontId="21" fillId="0" borderId="29" xfId="0" applyFont="1" applyBorder="1" applyAlignment="1">
      <alignment vertical="center"/>
    </xf>
    <xf numFmtId="0" fontId="23" fillId="12" borderId="31" xfId="0" applyFont="1" applyFill="1" applyBorder="1" applyAlignment="1">
      <alignment horizontal="left" wrapText="1"/>
    </xf>
    <xf numFmtId="0" fontId="20" fillId="0" borderId="33" xfId="0" applyFont="1" applyBorder="1" applyAlignment="1">
      <alignment horizontal="left" vertical="top" wrapText="1"/>
    </xf>
    <xf numFmtId="0" fontId="20" fillId="0" borderId="35" xfId="0" applyFont="1" applyBorder="1" applyAlignment="1">
      <alignment horizontal="left" vertical="top" wrapText="1"/>
    </xf>
    <xf numFmtId="0" fontId="23" fillId="12" borderId="30" xfId="0" applyFont="1" applyFill="1" applyBorder="1" applyAlignment="1">
      <alignment horizontal="right" wrapText="1"/>
    </xf>
    <xf numFmtId="0" fontId="20" fillId="0" borderId="32" xfId="0" applyFont="1" applyBorder="1" applyAlignment="1">
      <alignment horizontal="right" vertical="top" wrapText="1"/>
    </xf>
    <xf numFmtId="0" fontId="20" fillId="0" borderId="34" xfId="0" applyFont="1" applyBorder="1" applyAlignment="1">
      <alignment horizontal="right" vertical="top" wrapText="1"/>
    </xf>
    <xf numFmtId="0" fontId="22" fillId="0" borderId="0" xfId="0" applyFont="1" applyAlignment="1">
      <alignment horizontal="right" vertical="center" wrapText="1"/>
    </xf>
    <xf numFmtId="0" fontId="21" fillId="0" borderId="0" xfId="0" applyFont="1" applyAlignment="1">
      <alignment horizontal="left" vertical="center" wrapText="1"/>
    </xf>
    <xf numFmtId="0" fontId="24" fillId="0" borderId="0" xfId="0" applyFont="1" applyAlignment="1">
      <alignment vertical="center" wrapText="1"/>
    </xf>
    <xf numFmtId="0" fontId="25" fillId="0" borderId="0" xfId="0" applyFont="1" applyAlignment="1">
      <alignment vertical="center"/>
    </xf>
    <xf numFmtId="0" fontId="1" fillId="0" borderId="26" xfId="0" applyFont="1" applyBorder="1"/>
    <xf numFmtId="0" fontId="13" fillId="0" borderId="0" xfId="0" applyFont="1"/>
    <xf numFmtId="0" fontId="1" fillId="2" borderId="17" xfId="0" applyFont="1" applyFill="1" applyBorder="1"/>
    <xf numFmtId="0" fontId="13" fillId="0" borderId="0" xfId="0" applyFont="1" applyAlignment="1">
      <alignment vertical="top"/>
    </xf>
    <xf numFmtId="0" fontId="1" fillId="2" borderId="15" xfId="0" applyFont="1" applyFill="1" applyBorder="1"/>
    <xf numFmtId="0" fontId="2" fillId="3" borderId="6" xfId="0" applyFont="1" applyFill="1" applyBorder="1" applyAlignment="1">
      <alignment horizontal="right" vertical="center" wrapText="1"/>
    </xf>
    <xf numFmtId="0" fontId="0" fillId="5" borderId="5" xfId="0" applyFill="1" applyBorder="1"/>
    <xf numFmtId="0" fontId="0" fillId="5" borderId="7" xfId="0" applyFill="1" applyBorder="1"/>
    <xf numFmtId="0" fontId="0" fillId="5" borderId="1" xfId="0" applyFill="1" applyBorder="1"/>
    <xf numFmtId="0" fontId="0" fillId="5" borderId="18" xfId="0" applyFill="1" applyBorder="1"/>
    <xf numFmtId="0" fontId="29" fillId="0" borderId="0" xfId="0" applyFont="1" applyAlignment="1">
      <alignment vertical="top"/>
    </xf>
    <xf numFmtId="0" fontId="13" fillId="0" borderId="0" xfId="0" applyFont="1" applyAlignment="1">
      <alignment horizontal="left" vertical="top" wrapText="1"/>
    </xf>
    <xf numFmtId="0" fontId="13" fillId="0" borderId="0" xfId="0" applyFont="1" applyAlignment="1">
      <alignment vertical="top" wrapText="1"/>
    </xf>
    <xf numFmtId="0" fontId="27" fillId="0" borderId="0" xfId="0" applyFont="1" applyAlignment="1">
      <alignment horizontal="center" vertical="top"/>
    </xf>
    <xf numFmtId="0" fontId="9" fillId="0" borderId="0" xfId="0" applyFont="1" applyAlignment="1">
      <alignment horizontal="center" vertical="top"/>
    </xf>
    <xf numFmtId="0" fontId="13" fillId="0" borderId="0" xfId="0" applyFont="1" applyAlignment="1">
      <alignment horizontal="center" vertical="center"/>
    </xf>
    <xf numFmtId="0" fontId="13" fillId="5" borderId="39" xfId="0" applyFont="1" applyFill="1" applyBorder="1" applyAlignment="1">
      <alignment horizontal="center" vertical="center" textRotation="90"/>
    </xf>
    <xf numFmtId="0" fontId="13" fillId="0" borderId="8" xfId="0" applyFont="1" applyBorder="1" applyAlignment="1">
      <alignment horizontal="center" vertical="center"/>
    </xf>
    <xf numFmtId="0" fontId="13" fillId="0" borderId="3" xfId="0" applyFont="1" applyBorder="1"/>
    <xf numFmtId="0" fontId="13" fillId="0" borderId="36" xfId="0" applyFont="1" applyBorder="1"/>
    <xf numFmtId="0" fontId="13" fillId="0" borderId="38" xfId="0" applyFont="1" applyBorder="1"/>
    <xf numFmtId="0" fontId="13" fillId="0" borderId="10" xfId="0" applyFont="1" applyBorder="1" applyAlignment="1">
      <alignment horizontal="center" vertical="center"/>
    </xf>
    <xf numFmtId="0" fontId="13" fillId="0" borderId="24" xfId="0" applyFont="1" applyBorder="1"/>
    <xf numFmtId="0" fontId="13" fillId="0" borderId="10" xfId="0" applyFont="1" applyBorder="1" applyAlignment="1">
      <alignment horizontal="center" vertical="center" textRotation="90"/>
    </xf>
    <xf numFmtId="0" fontId="15" fillId="0" borderId="36" xfId="0" applyFont="1" applyBorder="1" applyAlignment="1">
      <alignment horizontal="right" vertical="center" textRotation="90"/>
    </xf>
    <xf numFmtId="0" fontId="13" fillId="5" borderId="2" xfId="0" applyFont="1" applyFill="1" applyBorder="1"/>
    <xf numFmtId="0" fontId="13" fillId="13" borderId="2" xfId="0" applyFont="1" applyFill="1" applyBorder="1"/>
    <xf numFmtId="0" fontId="13" fillId="13" borderId="8" xfId="0" applyFont="1" applyFill="1" applyBorder="1" applyAlignment="1">
      <alignment horizontal="center" vertical="center"/>
    </xf>
    <xf numFmtId="0" fontId="13" fillId="13" borderId="3" xfId="0" applyFont="1" applyFill="1" applyBorder="1"/>
    <xf numFmtId="0" fontId="13" fillId="13" borderId="36" xfId="0" applyFont="1" applyFill="1" applyBorder="1"/>
    <xf numFmtId="0" fontId="13" fillId="13" borderId="0" xfId="0" applyFont="1" applyFill="1"/>
    <xf numFmtId="0" fontId="13" fillId="13" borderId="39" xfId="0" applyFont="1" applyFill="1" applyBorder="1" applyAlignment="1">
      <alignment horizontal="center" vertical="center" textRotation="90"/>
    </xf>
    <xf numFmtId="0" fontId="13" fillId="13" borderId="38" xfId="0" applyFont="1" applyFill="1" applyBorder="1"/>
    <xf numFmtId="0" fontId="13" fillId="13" borderId="10" xfId="0" applyFont="1" applyFill="1" applyBorder="1" applyAlignment="1">
      <alignment horizontal="center" vertical="center" textRotation="90"/>
    </xf>
    <xf numFmtId="0" fontId="31" fillId="0" borderId="0" xfId="2" applyFont="1" applyAlignment="1">
      <alignment vertical="center" wrapText="1"/>
    </xf>
    <xf numFmtId="0" fontId="32" fillId="0" borderId="0" xfId="0" applyFont="1"/>
    <xf numFmtId="0" fontId="33" fillId="0" borderId="0" xfId="0" applyFont="1" applyAlignment="1">
      <alignment horizontal="right" wrapText="1"/>
    </xf>
    <xf numFmtId="0" fontId="13" fillId="0" borderId="0" xfId="0" applyFont="1" applyAlignment="1">
      <alignment wrapText="1"/>
    </xf>
    <xf numFmtId="0" fontId="1" fillId="2" borderId="0" xfId="0" applyFont="1" applyFill="1"/>
    <xf numFmtId="0" fontId="0" fillId="5" borderId="0" xfId="0" applyFill="1"/>
    <xf numFmtId="0" fontId="0" fillId="3" borderId="11" xfId="0" applyFill="1" applyBorder="1" applyAlignment="1">
      <alignment horizontal="right" vertical="top" wrapText="1"/>
    </xf>
    <xf numFmtId="0" fontId="0" fillId="0" borderId="5" xfId="0" applyBorder="1" applyAlignment="1">
      <alignment vertical="top" wrapText="1"/>
    </xf>
    <xf numFmtId="0" fontId="34" fillId="5" borderId="39" xfId="0" applyFont="1" applyFill="1" applyBorder="1" applyAlignment="1">
      <alignment horizontal="center" vertical="center" textRotation="90"/>
    </xf>
    <xf numFmtId="0" fontId="30" fillId="5" borderId="14" xfId="0" applyFont="1" applyFill="1" applyBorder="1" applyAlignment="1">
      <alignment vertical="top"/>
    </xf>
    <xf numFmtId="0" fontId="13" fillId="5" borderId="17" xfId="0" applyFont="1" applyFill="1" applyBorder="1" applyAlignment="1">
      <alignment vertical="top"/>
    </xf>
    <xf numFmtId="0" fontId="28" fillId="5" borderId="15" xfId="0" applyFont="1" applyFill="1" applyBorder="1" applyAlignment="1">
      <alignment vertical="top"/>
    </xf>
    <xf numFmtId="0" fontId="30" fillId="5" borderId="4" xfId="0" applyFont="1" applyFill="1" applyBorder="1" applyAlignment="1">
      <alignment vertical="top"/>
    </xf>
    <xf numFmtId="0" fontId="13" fillId="5" borderId="1" xfId="0" applyFont="1" applyFill="1" applyBorder="1"/>
    <xf numFmtId="0" fontId="28" fillId="5" borderId="5" xfId="0" applyFont="1" applyFill="1" applyBorder="1"/>
    <xf numFmtId="0" fontId="13" fillId="5" borderId="1" xfId="0" applyFont="1" applyFill="1" applyBorder="1" applyAlignment="1">
      <alignment vertical="top"/>
    </xf>
    <xf numFmtId="0" fontId="28" fillId="5" borderId="5" xfId="0" applyFont="1" applyFill="1" applyBorder="1" applyAlignment="1">
      <alignment vertical="top"/>
    </xf>
    <xf numFmtId="0" fontId="13" fillId="5" borderId="5" xfId="0" applyFont="1" applyFill="1" applyBorder="1" applyAlignment="1">
      <alignment vertical="top"/>
    </xf>
    <xf numFmtId="0" fontId="13" fillId="5" borderId="4" xfId="0" applyFont="1" applyFill="1" applyBorder="1" applyAlignment="1">
      <alignment vertical="top"/>
    </xf>
    <xf numFmtId="0" fontId="13" fillId="5" borderId="6" xfId="0" applyFont="1" applyFill="1" applyBorder="1" applyAlignment="1">
      <alignment vertical="top"/>
    </xf>
    <xf numFmtId="0" fontId="13" fillId="5" borderId="18" xfId="0" applyFont="1" applyFill="1" applyBorder="1" applyAlignment="1">
      <alignment vertical="top"/>
    </xf>
    <xf numFmtId="0" fontId="15" fillId="5" borderId="7" xfId="0" applyFont="1" applyFill="1" applyBorder="1" applyAlignment="1">
      <alignment vertical="top"/>
    </xf>
    <xf numFmtId="0" fontId="28" fillId="5" borderId="15" xfId="0" applyFont="1" applyFill="1" applyBorder="1"/>
    <xf numFmtId="0" fontId="13" fillId="5" borderId="17" xfId="0" applyFont="1" applyFill="1" applyBorder="1"/>
    <xf numFmtId="0" fontId="37" fillId="14" borderId="0" xfId="0" applyFont="1" applyFill="1"/>
    <xf numFmtId="0" fontId="37" fillId="0" borderId="0" xfId="0" applyFont="1"/>
    <xf numFmtId="0" fontId="38" fillId="0" borderId="0" xfId="0" applyFont="1"/>
    <xf numFmtId="0" fontId="39" fillId="0" borderId="0" xfId="0" applyFont="1" applyAlignment="1">
      <alignment horizontal="left" vertical="center" indent="4"/>
    </xf>
    <xf numFmtId="0" fontId="39" fillId="0" borderId="0" xfId="0" applyFont="1" applyAlignment="1">
      <alignment horizontal="left" vertical="center" indent="9"/>
    </xf>
    <xf numFmtId="0" fontId="41" fillId="5" borderId="1" xfId="0" applyFont="1" applyFill="1" applyBorder="1" applyAlignment="1">
      <alignment vertical="top"/>
    </xf>
    <xf numFmtId="0" fontId="13" fillId="0" borderId="0" xfId="0" applyFont="1" applyAlignment="1">
      <alignment horizontal="center"/>
    </xf>
    <xf numFmtId="0" fontId="42" fillId="0" borderId="0" xfId="0" applyFont="1"/>
    <xf numFmtId="0" fontId="15" fillId="0" borderId="0" xfId="0" applyFont="1"/>
    <xf numFmtId="0" fontId="44" fillId="0" borderId="0" xfId="0" applyFont="1"/>
    <xf numFmtId="0" fontId="45" fillId="0" borderId="0" xfId="0" applyFont="1"/>
    <xf numFmtId="0" fontId="13" fillId="0" borderId="10" xfId="0" applyFont="1" applyBorder="1" applyAlignment="1">
      <alignment horizontal="center"/>
    </xf>
    <xf numFmtId="0" fontId="13" fillId="3" borderId="0" xfId="0" applyFont="1" applyFill="1"/>
    <xf numFmtId="0" fontId="13" fillId="0" borderId="0" xfId="0" applyFont="1" applyAlignment="1">
      <alignment horizontal="right"/>
    </xf>
    <xf numFmtId="0" fontId="13" fillId="0" borderId="38" xfId="0" applyFont="1" applyBorder="1" applyAlignment="1">
      <alignment horizontal="center"/>
    </xf>
    <xf numFmtId="0" fontId="13" fillId="0" borderId="2" xfId="0" applyFont="1" applyBorder="1" applyAlignment="1">
      <alignment horizontal="center"/>
    </xf>
    <xf numFmtId="0" fontId="13" fillId="0" borderId="8" xfId="0" applyFont="1" applyBorder="1" applyAlignment="1">
      <alignment horizontal="center"/>
    </xf>
    <xf numFmtId="0" fontId="13" fillId="0" borderId="3" xfId="0" applyFont="1" applyBorder="1" applyAlignment="1">
      <alignment horizontal="center"/>
    </xf>
    <xf numFmtId="0" fontId="13" fillId="0" borderId="36" xfId="0" applyFont="1" applyBorder="1" applyAlignment="1">
      <alignment horizontal="center"/>
    </xf>
    <xf numFmtId="0" fontId="13" fillId="0" borderId="37" xfId="0" applyFont="1" applyBorder="1" applyAlignment="1">
      <alignment horizontal="center"/>
    </xf>
    <xf numFmtId="0" fontId="13" fillId="3" borderId="10" xfId="0" applyFont="1" applyFill="1" applyBorder="1" applyAlignment="1">
      <alignment horizontal="center"/>
    </xf>
    <xf numFmtId="0" fontId="13" fillId="3" borderId="24" xfId="0" applyFont="1" applyFill="1" applyBorder="1" applyAlignment="1">
      <alignment horizontal="center"/>
    </xf>
    <xf numFmtId="0" fontId="13" fillId="3" borderId="8" xfId="0" applyFont="1" applyFill="1" applyBorder="1" applyAlignment="1">
      <alignment horizontal="center"/>
    </xf>
    <xf numFmtId="0" fontId="13" fillId="3" borderId="3" xfId="0" applyFont="1" applyFill="1" applyBorder="1" applyAlignment="1">
      <alignment horizontal="center"/>
    </xf>
    <xf numFmtId="2" fontId="13" fillId="3" borderId="38" xfId="0" applyNumberFormat="1" applyFont="1" applyFill="1" applyBorder="1" applyAlignment="1">
      <alignment horizontal="center"/>
    </xf>
    <xf numFmtId="2" fontId="13" fillId="3" borderId="10" xfId="0" applyNumberFormat="1" applyFont="1" applyFill="1" applyBorder="1" applyAlignment="1">
      <alignment horizontal="center"/>
    </xf>
    <xf numFmtId="2" fontId="13" fillId="3" borderId="2" xfId="0" applyNumberFormat="1" applyFont="1" applyFill="1" applyBorder="1" applyAlignment="1">
      <alignment horizontal="center"/>
    </xf>
    <xf numFmtId="2" fontId="13" fillId="3" borderId="8" xfId="0" applyNumberFormat="1" applyFont="1" applyFill="1" applyBorder="1" applyAlignment="1">
      <alignment horizontal="center"/>
    </xf>
    <xf numFmtId="0" fontId="46" fillId="0" borderId="38" xfId="0" applyFont="1" applyBorder="1" applyAlignment="1">
      <alignment horizontal="center"/>
    </xf>
    <xf numFmtId="0" fontId="46" fillId="0" borderId="24" xfId="0" applyFont="1" applyBorder="1" applyAlignment="1">
      <alignment horizontal="center"/>
    </xf>
    <xf numFmtId="0" fontId="13" fillId="3" borderId="0" xfId="0" applyFont="1" applyFill="1" applyAlignment="1">
      <alignment horizontal="right"/>
    </xf>
    <xf numFmtId="0" fontId="13" fillId="3" borderId="38" xfId="0" applyFont="1" applyFill="1" applyBorder="1" applyAlignment="1">
      <alignment horizontal="center"/>
    </xf>
    <xf numFmtId="9" fontId="13" fillId="0" borderId="0" xfId="0" applyNumberFormat="1" applyFont="1"/>
    <xf numFmtId="0" fontId="47" fillId="0" borderId="0" xfId="0" applyFont="1"/>
    <xf numFmtId="0" fontId="49" fillId="0" borderId="0" xfId="0" applyFont="1"/>
    <xf numFmtId="0" fontId="32" fillId="0" borderId="0" xfId="0" applyFont="1" applyAlignment="1">
      <alignment vertical="top" wrapText="1"/>
    </xf>
    <xf numFmtId="0" fontId="49" fillId="0" borderId="0" xfId="0" applyFont="1" applyAlignment="1">
      <alignment wrapText="1"/>
    </xf>
    <xf numFmtId="0" fontId="35" fillId="0" borderId="0" xfId="0" applyFont="1" applyAlignment="1">
      <alignment vertical="top" wrapText="1"/>
    </xf>
    <xf numFmtId="0" fontId="36" fillId="0" borderId="0" xfId="0" applyFont="1" applyAlignment="1">
      <alignment vertical="top" wrapText="1"/>
    </xf>
    <xf numFmtId="0" fontId="50" fillId="0" borderId="0" xfId="0" quotePrefix="1" applyFont="1" applyAlignment="1">
      <alignment wrapText="1"/>
    </xf>
    <xf numFmtId="0" fontId="47" fillId="0" borderId="0" xfId="0" applyFont="1" applyAlignment="1">
      <alignment wrapText="1"/>
    </xf>
    <xf numFmtId="0" fontId="13" fillId="0" borderId="0" xfId="0" applyFont="1" applyAlignment="1">
      <alignment horizontal="right" vertical="top" wrapText="1"/>
    </xf>
    <xf numFmtId="0" fontId="49" fillId="15" borderId="40" xfId="0" applyFont="1" applyFill="1" applyBorder="1" applyAlignment="1">
      <alignment horizontal="center" vertical="center" wrapText="1"/>
    </xf>
    <xf numFmtId="0" fontId="13" fillId="15" borderId="10" xfId="0" applyFont="1" applyFill="1" applyBorder="1" applyAlignment="1">
      <alignment vertical="top" wrapText="1"/>
    </xf>
    <xf numFmtId="0" fontId="13" fillId="0" borderId="2" xfId="0" applyFont="1" applyBorder="1" applyAlignment="1">
      <alignment vertical="top" wrapText="1"/>
    </xf>
    <xf numFmtId="0" fontId="53" fillId="0" borderId="36" xfId="0" applyFont="1" applyBorder="1" applyAlignment="1">
      <alignment vertical="top" wrapText="1"/>
    </xf>
    <xf numFmtId="0" fontId="13" fillId="0" borderId="36" xfId="0" applyFont="1" applyBorder="1" applyAlignment="1">
      <alignment vertical="top" wrapText="1"/>
    </xf>
    <xf numFmtId="0" fontId="35" fillId="0" borderId="36" xfId="0" applyFont="1" applyBorder="1" applyAlignment="1">
      <alignment vertical="top" wrapText="1"/>
    </xf>
    <xf numFmtId="0" fontId="36" fillId="0" borderId="36" xfId="0" applyFont="1" applyBorder="1" applyAlignment="1">
      <alignment vertical="top" wrapText="1"/>
    </xf>
    <xf numFmtId="0" fontId="15" fillId="0" borderId="36" xfId="0" applyFont="1" applyBorder="1" applyAlignment="1">
      <alignment vertical="top" wrapText="1"/>
    </xf>
    <xf numFmtId="0" fontId="48" fillId="0" borderId="3" xfId="0" applyFont="1" applyBorder="1" applyAlignment="1">
      <alignment horizontal="right" vertical="top" wrapText="1"/>
    </xf>
    <xf numFmtId="0" fontId="48" fillId="0" borderId="37" xfId="0" applyFont="1" applyBorder="1" applyAlignment="1">
      <alignment horizontal="right" vertical="top" wrapText="1"/>
    </xf>
    <xf numFmtId="0" fontId="47" fillId="0" borderId="37" xfId="0" applyFont="1" applyBorder="1" applyAlignment="1">
      <alignment horizontal="right" wrapText="1"/>
    </xf>
    <xf numFmtId="0" fontId="13" fillId="0" borderId="37" xfId="0" applyFont="1" applyBorder="1" applyAlignment="1">
      <alignment horizontal="right" vertical="top" wrapText="1"/>
    </xf>
    <xf numFmtId="0" fontId="2" fillId="0" borderId="0" xfId="0" applyFont="1"/>
    <xf numFmtId="0" fontId="13" fillId="0" borderId="37" xfId="0" applyFont="1" applyBorder="1" applyAlignment="1">
      <alignment vertical="center" wrapText="1"/>
    </xf>
    <xf numFmtId="0" fontId="13" fillId="13" borderId="37" xfId="0" applyFont="1" applyFill="1" applyBorder="1" applyAlignment="1">
      <alignment vertical="center" wrapText="1"/>
    </xf>
    <xf numFmtId="0" fontId="13" fillId="13" borderId="24" xfId="0" applyFont="1" applyFill="1" applyBorder="1" applyAlignment="1">
      <alignment horizontal="center"/>
    </xf>
    <xf numFmtId="0" fontId="0" fillId="0" borderId="0" xfId="0" applyAlignment="1">
      <alignment vertical="top"/>
    </xf>
    <xf numFmtId="0" fontId="0" fillId="14" borderId="10" xfId="0" applyFill="1" applyBorder="1"/>
    <xf numFmtId="0" fontId="0" fillId="0" borderId="0" xfId="0" applyAlignment="1">
      <alignment horizontal="left" indent="1"/>
    </xf>
    <xf numFmtId="0" fontId="32" fillId="0" borderId="0" xfId="0" applyFont="1" applyAlignment="1">
      <alignment horizontal="right"/>
    </xf>
    <xf numFmtId="0" fontId="13" fillId="5" borderId="44" xfId="0" applyFont="1" applyFill="1" applyBorder="1" applyAlignment="1">
      <alignment horizontal="center"/>
    </xf>
    <xf numFmtId="0" fontId="13" fillId="5" borderId="0" xfId="0" applyFont="1" applyFill="1" applyAlignment="1">
      <alignment horizontal="center"/>
    </xf>
    <xf numFmtId="0" fontId="13" fillId="5" borderId="27" xfId="0" applyFont="1" applyFill="1" applyBorder="1" applyAlignment="1">
      <alignment horizontal="center"/>
    </xf>
    <xf numFmtId="0" fontId="13" fillId="5" borderId="45" xfId="0" applyFont="1" applyFill="1" applyBorder="1" applyAlignment="1">
      <alignment horizontal="center"/>
    </xf>
    <xf numFmtId="0" fontId="13" fillId="5" borderId="26" xfId="0" applyFont="1" applyFill="1" applyBorder="1" applyAlignment="1">
      <alignment horizontal="center"/>
    </xf>
    <xf numFmtId="0" fontId="13" fillId="5" borderId="39" xfId="0" applyFont="1" applyFill="1" applyBorder="1" applyAlignment="1">
      <alignment horizontal="center"/>
    </xf>
    <xf numFmtId="0" fontId="13" fillId="5" borderId="0" xfId="0" applyFont="1" applyFill="1"/>
    <xf numFmtId="0" fontId="13" fillId="0" borderId="0" xfId="0" applyFont="1" applyAlignment="1">
      <alignment vertical="center" wrapText="1"/>
    </xf>
    <xf numFmtId="0" fontId="32" fillId="0" borderId="41" xfId="0" applyFont="1" applyBorder="1"/>
    <xf numFmtId="0" fontId="32" fillId="0" borderId="42" xfId="0" applyFont="1" applyBorder="1"/>
    <xf numFmtId="0" fontId="32" fillId="0" borderId="43" xfId="0" applyFont="1" applyBorder="1"/>
    <xf numFmtId="0" fontId="32" fillId="0" borderId="45" xfId="0" applyFont="1" applyBorder="1" applyAlignment="1">
      <alignment horizontal="center"/>
    </xf>
    <xf numFmtId="0" fontId="32" fillId="0" borderId="26" xfId="0" applyFont="1" applyBorder="1" applyAlignment="1">
      <alignment horizontal="center"/>
    </xf>
    <xf numFmtId="0" fontId="32" fillId="0" borderId="39" xfId="0" applyFont="1" applyBorder="1" applyAlignment="1">
      <alignment horizontal="center"/>
    </xf>
    <xf numFmtId="0" fontId="32" fillId="0" borderId="43" xfId="0" applyFont="1" applyBorder="1" applyAlignment="1">
      <alignment horizontal="right" wrapText="1"/>
    </xf>
    <xf numFmtId="0" fontId="13" fillId="0" borderId="20" xfId="0" applyFont="1" applyBorder="1" applyAlignment="1">
      <alignment horizontal="center"/>
    </xf>
    <xf numFmtId="0" fontId="13" fillId="0" borderId="46" xfId="0" applyFont="1" applyBorder="1" applyAlignment="1">
      <alignment horizontal="center"/>
    </xf>
    <xf numFmtId="0" fontId="13" fillId="0" borderId="47" xfId="0" applyFont="1" applyBorder="1" applyAlignment="1">
      <alignment horizontal="center"/>
    </xf>
    <xf numFmtId="0" fontId="30" fillId="0" borderId="0" xfId="0" applyFont="1"/>
    <xf numFmtId="0" fontId="30" fillId="0" borderId="0" xfId="0" applyFont="1" applyAlignment="1">
      <alignment horizontal="center" vertical="center"/>
    </xf>
    <xf numFmtId="0" fontId="56" fillId="0" borderId="0" xfId="0" applyFont="1" applyAlignment="1">
      <alignment horizontal="left" vertical="center" indent="2"/>
    </xf>
    <xf numFmtId="0" fontId="0" fillId="0" borderId="0" xfId="0" applyAlignment="1">
      <alignment horizontal="left" vertical="center" indent="2"/>
    </xf>
    <xf numFmtId="0" fontId="1" fillId="0" borderId="0" xfId="0" applyFont="1"/>
    <xf numFmtId="0" fontId="0" fillId="0" borderId="0" xfId="0" applyAlignment="1">
      <alignment vertical="center"/>
    </xf>
    <xf numFmtId="0" fontId="57" fillId="0" borderId="3" xfId="0" applyFont="1" applyBorder="1" applyAlignment="1">
      <alignment vertical="center" wrapText="1"/>
    </xf>
    <xf numFmtId="0" fontId="57" fillId="0" borderId="37" xfId="0" applyFont="1" applyBorder="1" applyAlignment="1">
      <alignment vertical="center" wrapText="1"/>
    </xf>
    <xf numFmtId="0" fontId="57" fillId="0" borderId="24" xfId="0" applyFont="1" applyBorder="1" applyAlignment="1">
      <alignment vertical="center" wrapText="1"/>
    </xf>
    <xf numFmtId="0" fontId="57" fillId="0" borderId="16" xfId="0" applyFont="1" applyBorder="1" applyAlignment="1">
      <alignment vertical="center" wrapText="1"/>
    </xf>
    <xf numFmtId="0" fontId="57" fillId="16" borderId="23" xfId="0" applyFont="1" applyFill="1" applyBorder="1" applyAlignment="1">
      <alignment horizontal="right" vertical="center"/>
    </xf>
    <xf numFmtId="0" fontId="57" fillId="16" borderId="25" xfId="0" applyFont="1" applyFill="1" applyBorder="1" applyAlignment="1">
      <alignment horizontal="right" vertical="center"/>
    </xf>
    <xf numFmtId="0" fontId="57" fillId="16" borderId="13" xfId="0" applyFont="1" applyFill="1" applyBorder="1" applyAlignment="1">
      <alignment horizontal="right" vertical="center"/>
    </xf>
    <xf numFmtId="0" fontId="32" fillId="0" borderId="0" xfId="0" applyFont="1" applyAlignment="1">
      <alignment horizontal="left"/>
    </xf>
    <xf numFmtId="0" fontId="60" fillId="0" borderId="0" xfId="0" applyFont="1"/>
    <xf numFmtId="0" fontId="13" fillId="13" borderId="12" xfId="0" applyFont="1" applyFill="1" applyBorder="1"/>
    <xf numFmtId="0" fontId="13" fillId="5" borderId="12" xfId="0" applyFont="1" applyFill="1" applyBorder="1"/>
    <xf numFmtId="0" fontId="32" fillId="0" borderId="0" xfId="0" applyFont="1" applyAlignment="1">
      <alignment horizontal="center"/>
    </xf>
    <xf numFmtId="0" fontId="62" fillId="0" borderId="0" xfId="0" applyFont="1" applyAlignment="1">
      <alignment horizontal="right"/>
    </xf>
    <xf numFmtId="0" fontId="13" fillId="5" borderId="14" xfId="0" applyFont="1" applyFill="1" applyBorder="1" applyAlignment="1">
      <alignment horizontal="left"/>
    </xf>
    <xf numFmtId="0" fontId="13" fillId="5" borderId="17" xfId="0" applyFont="1" applyFill="1" applyBorder="1" applyAlignment="1">
      <alignment horizontal="left"/>
    </xf>
    <xf numFmtId="0" fontId="13" fillId="5" borderId="15" xfId="0" applyFont="1" applyFill="1" applyBorder="1" applyAlignment="1">
      <alignment horizontal="left"/>
    </xf>
    <xf numFmtId="0" fontId="13" fillId="5" borderId="4" xfId="0" applyFont="1" applyFill="1" applyBorder="1" applyAlignment="1">
      <alignment horizontal="left"/>
    </xf>
    <xf numFmtId="0" fontId="13" fillId="5" borderId="1" xfId="0" applyFont="1" applyFill="1" applyBorder="1" applyAlignment="1">
      <alignment horizontal="left"/>
    </xf>
    <xf numFmtId="0" fontId="13" fillId="5" borderId="5" xfId="0" applyFont="1" applyFill="1" applyBorder="1" applyAlignment="1">
      <alignment horizontal="left"/>
    </xf>
    <xf numFmtId="0" fontId="13" fillId="5" borderId="6" xfId="0" applyFont="1" applyFill="1" applyBorder="1" applyAlignment="1">
      <alignment horizontal="left"/>
    </xf>
    <xf numFmtId="0" fontId="13" fillId="5" borderId="18" xfId="0" applyFont="1" applyFill="1" applyBorder="1" applyAlignment="1">
      <alignment horizontal="left"/>
    </xf>
    <xf numFmtId="0" fontId="13" fillId="5" borderId="7" xfId="0" applyFont="1" applyFill="1" applyBorder="1" applyAlignment="1">
      <alignment horizontal="left"/>
    </xf>
    <xf numFmtId="0" fontId="63" fillId="0" borderId="0" xfId="0" applyFont="1" applyAlignment="1">
      <alignment horizontal="right" vertical="center"/>
    </xf>
    <xf numFmtId="0" fontId="64" fillId="0" borderId="0" xfId="0" applyFont="1"/>
    <xf numFmtId="0" fontId="0" fillId="0" borderId="0" xfId="0" applyAlignment="1">
      <alignment horizontal="left" indent="4"/>
    </xf>
    <xf numFmtId="0" fontId="0" fillId="0" borderId="0" xfId="0" applyAlignment="1">
      <alignment horizontal="left" indent="5"/>
    </xf>
    <xf numFmtId="164" fontId="13" fillId="0" borderId="0" xfId="0" applyNumberFormat="1" applyFont="1" applyAlignment="1">
      <alignment horizontal="center"/>
    </xf>
    <xf numFmtId="0" fontId="9" fillId="0" borderId="0" xfId="0" applyFont="1"/>
    <xf numFmtId="0" fontId="67" fillId="0" borderId="0" xfId="0" applyFont="1" applyAlignment="1">
      <alignment vertical="center"/>
    </xf>
    <xf numFmtId="0" fontId="67" fillId="17" borderId="0" xfId="0" applyFont="1" applyFill="1" applyAlignment="1">
      <alignment vertical="center"/>
    </xf>
    <xf numFmtId="0" fontId="67" fillId="13" borderId="0" xfId="0" applyFont="1" applyFill="1" applyAlignment="1">
      <alignment vertical="center"/>
    </xf>
    <xf numFmtId="0" fontId="13" fillId="13" borderId="0" xfId="0" applyFont="1" applyFill="1" applyAlignment="1">
      <alignment horizontal="center" vertical="center"/>
    </xf>
    <xf numFmtId="0" fontId="69" fillId="0" borderId="0" xfId="0" applyFont="1" applyAlignment="1">
      <alignment vertical="center"/>
    </xf>
    <xf numFmtId="0" fontId="41" fillId="0" borderId="0" xfId="0" applyFont="1"/>
    <xf numFmtId="0" fontId="41" fillId="0" borderId="0" xfId="0" applyFont="1" applyAlignment="1">
      <alignment horizontal="center" vertical="center"/>
    </xf>
    <xf numFmtId="0" fontId="41" fillId="13" borderId="2" xfId="0" applyFont="1" applyFill="1" applyBorder="1"/>
    <xf numFmtId="0" fontId="41" fillId="13" borderId="8" xfId="0" applyFont="1" applyFill="1" applyBorder="1" applyAlignment="1">
      <alignment horizontal="center" vertical="center"/>
    </xf>
    <xf numFmtId="0" fontId="41" fillId="13" borderId="3" xfId="0" applyFont="1" applyFill="1" applyBorder="1"/>
    <xf numFmtId="0" fontId="41" fillId="5" borderId="2" xfId="0" applyFont="1" applyFill="1" applyBorder="1"/>
    <xf numFmtId="0" fontId="41" fillId="0" borderId="8" xfId="0" applyFont="1" applyBorder="1" applyAlignment="1">
      <alignment horizontal="center" vertical="center"/>
    </xf>
    <xf numFmtId="0" fontId="41" fillId="0" borderId="3" xfId="0" applyFont="1" applyBorder="1"/>
    <xf numFmtId="0" fontId="41" fillId="13" borderId="36" xfId="0" applyFont="1" applyFill="1" applyBorder="1"/>
    <xf numFmtId="0" fontId="41" fillId="13" borderId="39" xfId="0" applyFont="1" applyFill="1" applyBorder="1" applyAlignment="1">
      <alignment horizontal="center" vertical="center" textRotation="90"/>
    </xf>
    <xf numFmtId="0" fontId="41" fillId="13" borderId="37" xfId="0" applyFont="1" applyFill="1" applyBorder="1" applyAlignment="1">
      <alignment vertical="center" wrapText="1"/>
    </xf>
    <xf numFmtId="0" fontId="41" fillId="0" borderId="36" xfId="0" applyFont="1" applyBorder="1"/>
    <xf numFmtId="0" fontId="41" fillId="5" borderId="39" xfId="0" applyFont="1" applyFill="1" applyBorder="1" applyAlignment="1">
      <alignment horizontal="center" vertical="center" textRotation="90"/>
    </xf>
    <xf numFmtId="0" fontId="41" fillId="0" borderId="37" xfId="0" applyFont="1" applyBorder="1" applyAlignment="1">
      <alignment vertical="center" wrapText="1"/>
    </xf>
    <xf numFmtId="0" fontId="41" fillId="13" borderId="0" xfId="0" applyFont="1" applyFill="1"/>
    <xf numFmtId="0" fontId="41" fillId="13" borderId="12" xfId="0" applyFont="1" applyFill="1" applyBorder="1"/>
    <xf numFmtId="0" fontId="41" fillId="5" borderId="12" xfId="0" applyFont="1" applyFill="1" applyBorder="1"/>
    <xf numFmtId="0" fontId="41" fillId="13" borderId="38" xfId="0" applyFont="1" applyFill="1" applyBorder="1"/>
    <xf numFmtId="0" fontId="41" fillId="13" borderId="10" xfId="0" applyFont="1" applyFill="1" applyBorder="1" applyAlignment="1">
      <alignment horizontal="center" vertical="center" textRotation="90"/>
    </xf>
    <xf numFmtId="0" fontId="41" fillId="13" borderId="24" xfId="0" applyFont="1" applyFill="1" applyBorder="1" applyAlignment="1">
      <alignment horizontal="center"/>
    </xf>
    <xf numFmtId="0" fontId="41" fillId="0" borderId="38" xfId="0" applyFont="1" applyBorder="1"/>
    <xf numFmtId="0" fontId="41" fillId="0" borderId="10" xfId="0" applyFont="1" applyBorder="1" applyAlignment="1">
      <alignment horizontal="center" vertical="center"/>
    </xf>
    <xf numFmtId="0" fontId="41" fillId="0" borderId="24" xfId="0" applyFont="1" applyBorder="1"/>
    <xf numFmtId="0" fontId="41" fillId="0" borderId="10" xfId="0" applyFont="1" applyBorder="1" applyAlignment="1">
      <alignment horizontal="center" vertical="center" textRotation="90"/>
    </xf>
    <xf numFmtId="0" fontId="72" fillId="0" borderId="36" xfId="0" applyFont="1" applyBorder="1" applyAlignment="1">
      <alignment horizontal="right" vertical="center" textRotation="90"/>
    </xf>
    <xf numFmtId="0" fontId="73" fillId="5" borderId="39" xfId="0" applyFont="1" applyFill="1" applyBorder="1" applyAlignment="1">
      <alignment horizontal="center" vertical="center" textRotation="90"/>
    </xf>
    <xf numFmtId="0" fontId="41" fillId="0" borderId="0" xfId="0" applyFont="1" applyAlignment="1">
      <alignment horizontal="center" vertical="center" textRotation="90"/>
    </xf>
    <xf numFmtId="0" fontId="74" fillId="0" borderId="0" xfId="0" applyFont="1"/>
    <xf numFmtId="0" fontId="13" fillId="0" borderId="48" xfId="0" applyFont="1" applyBorder="1"/>
    <xf numFmtId="0" fontId="13" fillId="0" borderId="49" xfId="0" applyFont="1" applyBorder="1"/>
    <xf numFmtId="0" fontId="13" fillId="14" borderId="46" xfId="0" applyFont="1" applyFill="1" applyBorder="1"/>
    <xf numFmtId="0" fontId="13" fillId="0" borderId="46" xfId="0" applyFont="1" applyBorder="1"/>
    <xf numFmtId="0" fontId="13" fillId="14" borderId="50" xfId="0" applyFont="1" applyFill="1" applyBorder="1"/>
    <xf numFmtId="0" fontId="13" fillId="0" borderId="51" xfId="0" applyFont="1" applyBorder="1"/>
    <xf numFmtId="0" fontId="13" fillId="0" borderId="52" xfId="0" applyFont="1" applyBorder="1"/>
    <xf numFmtId="165" fontId="0" fillId="0" borderId="0" xfId="0" applyNumberFormat="1"/>
    <xf numFmtId="14" fontId="0" fillId="0" borderId="0" xfId="0" applyNumberFormat="1"/>
    <xf numFmtId="0" fontId="0" fillId="0" borderId="0" xfId="0" applyAlignment="1">
      <alignment horizontal="left" vertical="center" indent="1"/>
    </xf>
    <xf numFmtId="0" fontId="0" fillId="0" borderId="0" xfId="0" applyAlignment="1">
      <alignment horizontal="left" vertical="center" indent="4"/>
    </xf>
    <xf numFmtId="0" fontId="75" fillId="4" borderId="0" xfId="3" applyFill="1"/>
    <xf numFmtId="0" fontId="1" fillId="4" borderId="0" xfId="3" applyFont="1" applyFill="1"/>
    <xf numFmtId="0" fontId="3" fillId="4" borderId="0" xfId="3" applyFont="1" applyFill="1"/>
    <xf numFmtId="0" fontId="13" fillId="0" borderId="0" xfId="0" quotePrefix="1" applyFont="1"/>
    <xf numFmtId="0" fontId="0" fillId="0" borderId="2" xfId="0" applyBorder="1"/>
    <xf numFmtId="0" fontId="0" fillId="0" borderId="8" xfId="0" applyBorder="1"/>
    <xf numFmtId="0" fontId="0" fillId="0" borderId="3" xfId="0" applyBorder="1"/>
    <xf numFmtId="0" fontId="0" fillId="0" borderId="36" xfId="0" applyBorder="1"/>
    <xf numFmtId="0" fontId="0" fillId="0" borderId="0" xfId="0" applyBorder="1"/>
    <xf numFmtId="0" fontId="0" fillId="0" borderId="37" xfId="0" applyBorder="1"/>
    <xf numFmtId="0" fontId="0" fillId="0" borderId="38" xfId="0" applyBorder="1"/>
    <xf numFmtId="0" fontId="0" fillId="0" borderId="10" xfId="0" applyBorder="1"/>
    <xf numFmtId="0" fontId="0" fillId="0" borderId="24" xfId="0" applyBorder="1"/>
    <xf numFmtId="0" fontId="76" fillId="0" borderId="0" xfId="0" applyFont="1" applyAlignment="1">
      <alignment vertical="center"/>
    </xf>
    <xf numFmtId="0" fontId="76" fillId="0" borderId="36" xfId="0" applyFont="1" applyBorder="1" applyAlignment="1">
      <alignment vertical="center"/>
    </xf>
    <xf numFmtId="0" fontId="76" fillId="7" borderId="2" xfId="0" applyFont="1" applyFill="1" applyBorder="1" applyAlignment="1">
      <alignment vertical="center"/>
    </xf>
    <xf numFmtId="0" fontId="76" fillId="7" borderId="36" xfId="0" applyFont="1" applyFill="1" applyBorder="1" applyAlignment="1">
      <alignment vertical="center"/>
    </xf>
    <xf numFmtId="0" fontId="76" fillId="7" borderId="38" xfId="0" applyFont="1" applyFill="1" applyBorder="1" applyAlignment="1">
      <alignment vertical="center"/>
    </xf>
    <xf numFmtId="166" fontId="77" fillId="18" borderId="1" xfId="0" applyNumberFormat="1" applyFont="1" applyFill="1" applyBorder="1"/>
    <xf numFmtId="166" fontId="77" fillId="19" borderId="1" xfId="0" applyNumberFormat="1" applyFont="1" applyFill="1" applyBorder="1"/>
    <xf numFmtId="49" fontId="77" fillId="19" borderId="1" xfId="0" quotePrefix="1" applyNumberFormat="1" applyFont="1" applyFill="1" applyBorder="1"/>
    <xf numFmtId="49" fontId="77" fillId="19" borderId="1" xfId="0" applyNumberFormat="1" applyFont="1" applyFill="1" applyBorder="1"/>
    <xf numFmtId="166" fontId="77" fillId="18" borderId="53" xfId="0" applyNumberFormat="1" applyFont="1" applyFill="1" applyBorder="1"/>
    <xf numFmtId="49" fontId="77" fillId="18" borderId="18" xfId="0" applyNumberFormat="1" applyFont="1" applyFill="1" applyBorder="1"/>
    <xf numFmtId="49" fontId="77" fillId="18" borderId="54" xfId="0" applyNumberFormat="1" applyFont="1" applyFill="1" applyBorder="1"/>
    <xf numFmtId="166" fontId="77" fillId="4" borderId="1" xfId="0" applyNumberFormat="1" applyFont="1" applyFill="1" applyBorder="1"/>
    <xf numFmtId="166" fontId="77" fillId="19" borderId="45" xfId="0" applyNumberFormat="1" applyFont="1" applyFill="1" applyBorder="1"/>
    <xf numFmtId="166" fontId="77" fillId="19" borderId="20" xfId="0" applyNumberFormat="1" applyFont="1" applyFill="1" applyBorder="1"/>
    <xf numFmtId="166" fontId="77" fillId="19" borderId="26" xfId="0" applyNumberFormat="1" applyFont="1" applyFill="1" applyBorder="1"/>
    <xf numFmtId="166" fontId="77" fillId="19" borderId="46" xfId="0" applyNumberFormat="1" applyFont="1" applyFill="1" applyBorder="1"/>
    <xf numFmtId="166" fontId="77" fillId="4" borderId="14" xfId="0" applyNumberFormat="1" applyFont="1" applyFill="1" applyBorder="1"/>
    <xf numFmtId="166" fontId="77" fillId="4" borderId="17" xfId="0" applyNumberFormat="1" applyFont="1" applyFill="1" applyBorder="1"/>
    <xf numFmtId="166" fontId="77" fillId="4" borderId="15" xfId="0" applyNumberFormat="1" applyFont="1" applyFill="1" applyBorder="1"/>
    <xf numFmtId="166" fontId="77" fillId="4" borderId="4" xfId="0" applyNumberFormat="1" applyFont="1" applyFill="1" applyBorder="1"/>
    <xf numFmtId="166" fontId="77" fillId="4" borderId="5" xfId="0" applyNumberFormat="1" applyFont="1" applyFill="1" applyBorder="1"/>
    <xf numFmtId="166" fontId="77" fillId="4" borderId="6" xfId="0" applyNumberFormat="1" applyFont="1" applyFill="1" applyBorder="1"/>
    <xf numFmtId="166" fontId="77" fillId="4" borderId="18" xfId="0" applyNumberFormat="1" applyFont="1" applyFill="1" applyBorder="1"/>
    <xf numFmtId="166" fontId="77" fillId="4" borderId="7" xfId="0" applyNumberFormat="1" applyFont="1" applyFill="1" applyBorder="1"/>
    <xf numFmtId="49" fontId="77" fillId="19" borderId="53" xfId="0" applyNumberFormat="1" applyFont="1" applyFill="1" applyBorder="1"/>
    <xf numFmtId="49" fontId="77" fillId="18" borderId="55" xfId="0" applyNumberFormat="1" applyFont="1" applyFill="1" applyBorder="1"/>
    <xf numFmtId="49" fontId="77" fillId="18" borderId="56" xfId="0" applyNumberFormat="1" applyFont="1" applyFill="1" applyBorder="1"/>
    <xf numFmtId="49" fontId="77" fillId="19" borderId="20" xfId="0" quotePrefix="1" applyNumberFormat="1" applyFont="1" applyFill="1" applyBorder="1"/>
    <xf numFmtId="0" fontId="0" fillId="19" borderId="46" xfId="0" applyFill="1" applyBorder="1"/>
    <xf numFmtId="0" fontId="0" fillId="19" borderId="47" xfId="0" applyFill="1" applyBorder="1"/>
    <xf numFmtId="0" fontId="78" fillId="0" borderId="0" xfId="0" applyFont="1" applyAlignment="1">
      <alignment vertical="center"/>
    </xf>
    <xf numFmtId="0" fontId="81" fillId="0" borderId="0" xfId="0" applyFont="1"/>
    <xf numFmtId="49" fontId="82" fillId="6" borderId="20" xfId="1" quotePrefix="1" applyNumberFormat="1" applyFont="1" applyBorder="1"/>
    <xf numFmtId="0" fontId="83" fillId="0" borderId="0" xfId="0" applyFont="1" applyAlignment="1">
      <alignment vertical="center"/>
    </xf>
    <xf numFmtId="0" fontId="83" fillId="17" borderId="0" xfId="0" applyFont="1" applyFill="1" applyAlignment="1">
      <alignment vertical="center"/>
    </xf>
    <xf numFmtId="166" fontId="77" fillId="20" borderId="1" xfId="0" applyNumberFormat="1" applyFont="1" applyFill="1" applyBorder="1"/>
    <xf numFmtId="166" fontId="77" fillId="18" borderId="20" xfId="0" applyNumberFormat="1" applyFont="1" applyFill="1" applyBorder="1"/>
    <xf numFmtId="166" fontId="77" fillId="18" borderId="6" xfId="0" applyNumberFormat="1" applyFont="1" applyFill="1" applyBorder="1"/>
    <xf numFmtId="166" fontId="77" fillId="18" borderId="18" xfId="0" applyNumberFormat="1" applyFont="1" applyFill="1" applyBorder="1"/>
    <xf numFmtId="166" fontId="77" fillId="18" borderId="7" xfId="0" applyNumberFormat="1" applyFont="1" applyFill="1" applyBorder="1"/>
    <xf numFmtId="166" fontId="77" fillId="18" borderId="46" xfId="0" applyNumberFormat="1" applyFont="1" applyFill="1" applyBorder="1"/>
    <xf numFmtId="166" fontId="0" fillId="0" borderId="0" xfId="0" applyNumberFormat="1"/>
    <xf numFmtId="0" fontId="0" fillId="19" borderId="0" xfId="0" applyFill="1"/>
    <xf numFmtId="166" fontId="0" fillId="19" borderId="0" xfId="0" applyNumberFormat="1" applyFill="1"/>
    <xf numFmtId="166" fontId="0" fillId="2" borderId="0" xfId="0" applyNumberFormat="1" applyFill="1"/>
    <xf numFmtId="0" fontId="84" fillId="21" borderId="0" xfId="0" applyFont="1" applyFill="1"/>
    <xf numFmtId="0" fontId="86" fillId="0" borderId="0" xfId="0" applyFont="1" applyAlignment="1">
      <alignment vertical="center"/>
    </xf>
    <xf numFmtId="0" fontId="86" fillId="0" borderId="0" xfId="0" quotePrefix="1" applyFont="1" applyAlignment="1">
      <alignment vertical="center"/>
    </xf>
    <xf numFmtId="0" fontId="88" fillId="21" borderId="0" xfId="0" applyFont="1" applyFill="1" applyAlignment="1">
      <alignment horizontal="center"/>
    </xf>
    <xf numFmtId="0" fontId="90" fillId="0" borderId="0" xfId="0" applyFont="1"/>
    <xf numFmtId="0" fontId="91" fillId="0" borderId="0" xfId="0" applyFont="1"/>
    <xf numFmtId="0" fontId="92" fillId="0" borderId="0" xfId="0" applyFont="1"/>
    <xf numFmtId="0" fontId="93" fillId="0" borderId="0" xfId="0" applyFont="1" applyAlignment="1">
      <alignment vertical="center"/>
    </xf>
    <xf numFmtId="0" fontId="55" fillId="0" borderId="0" xfId="0" applyFont="1" applyBorder="1" applyAlignment="1">
      <alignment horizontal="left"/>
    </xf>
    <xf numFmtId="0" fontId="13" fillId="0" borderId="0" xfId="0" applyFont="1" applyBorder="1" applyAlignment="1">
      <alignment horizontal="left"/>
    </xf>
    <xf numFmtId="0" fontId="13" fillId="14" borderId="2" xfId="0" applyFont="1" applyFill="1" applyBorder="1"/>
    <xf numFmtId="0" fontId="28" fillId="14" borderId="8" xfId="0" applyFont="1" applyFill="1" applyBorder="1"/>
    <xf numFmtId="0" fontId="55" fillId="0" borderId="36" xfId="0" applyFont="1" applyBorder="1"/>
    <xf numFmtId="0" fontId="13" fillId="0" borderId="37" xfId="0" applyFont="1" applyBorder="1"/>
    <xf numFmtId="0" fontId="13" fillId="0" borderId="10" xfId="0" applyFont="1" applyBorder="1" applyAlignment="1">
      <alignment horizontal="left"/>
    </xf>
    <xf numFmtId="0" fontId="13" fillId="14" borderId="3" xfId="0" applyFont="1" applyFill="1" applyBorder="1"/>
    <xf numFmtId="0" fontId="13" fillId="14" borderId="0" xfId="0" applyFont="1" applyFill="1"/>
    <xf numFmtId="0" fontId="13" fillId="0" borderId="0" xfId="0" applyFont="1" applyAlignment="1">
      <alignment horizontal="left"/>
    </xf>
    <xf numFmtId="0" fontId="13" fillId="0" borderId="57" xfId="0" applyFont="1" applyBorder="1"/>
    <xf numFmtId="0" fontId="13" fillId="14" borderId="58" xfId="0" applyFont="1" applyFill="1" applyBorder="1"/>
    <xf numFmtId="0" fontId="13" fillId="14" borderId="16" xfId="0" applyFont="1" applyFill="1" applyBorder="1"/>
    <xf numFmtId="0" fontId="13" fillId="14" borderId="9" xfId="0" applyFont="1" applyFill="1" applyBorder="1"/>
    <xf numFmtId="0" fontId="13" fillId="0" borderId="59" xfId="0" applyFont="1" applyBorder="1"/>
    <xf numFmtId="0" fontId="13" fillId="0" borderId="1" xfId="0" applyFont="1" applyBorder="1"/>
    <xf numFmtId="0" fontId="13" fillId="0" borderId="5" xfId="0" applyFont="1" applyBorder="1" applyAlignment="1">
      <alignment horizontal="left"/>
    </xf>
    <xf numFmtId="0" fontId="13" fillId="0" borderId="18" xfId="0" applyFont="1" applyBorder="1"/>
    <xf numFmtId="0" fontId="13" fillId="0" borderId="7" xfId="0" applyFont="1" applyBorder="1" applyAlignment="1">
      <alignment horizontal="left"/>
    </xf>
    <xf numFmtId="0" fontId="13" fillId="0" borderId="53" xfId="0" applyFont="1" applyBorder="1"/>
    <xf numFmtId="0" fontId="13" fillId="0" borderId="60" xfId="0" applyFont="1" applyBorder="1"/>
    <xf numFmtId="0" fontId="94" fillId="0" borderId="0" xfId="0" applyFont="1" applyAlignment="1">
      <alignment vertical="center"/>
    </xf>
    <xf numFmtId="0" fontId="13" fillId="0" borderId="0" xfId="0" applyFont="1" applyBorder="1"/>
    <xf numFmtId="0" fontId="13" fillId="0" borderId="10" xfId="0" applyFont="1" applyBorder="1"/>
    <xf numFmtId="1" fontId="13" fillId="0" borderId="36" xfId="0" applyNumberFormat="1" applyFont="1" applyBorder="1" applyAlignment="1">
      <alignment horizontal="left"/>
    </xf>
    <xf numFmtId="1" fontId="13" fillId="0" borderId="38" xfId="0" applyNumberFormat="1" applyFont="1" applyBorder="1" applyAlignment="1">
      <alignment horizontal="left"/>
    </xf>
    <xf numFmtId="167" fontId="13" fillId="0" borderId="36" xfId="0" applyNumberFormat="1" applyFont="1" applyBorder="1" applyAlignment="1">
      <alignment horizontal="left"/>
    </xf>
    <xf numFmtId="0" fontId="77" fillId="0" borderId="0" xfId="0" applyFont="1"/>
    <xf numFmtId="0" fontId="33" fillId="0" borderId="0" xfId="0" applyFont="1"/>
    <xf numFmtId="0" fontId="42" fillId="0" borderId="0" xfId="0" applyFont="1" applyAlignment="1">
      <alignment horizontal="right" vertical="center" readingOrder="1"/>
    </xf>
    <xf numFmtId="0" fontId="42" fillId="0" borderId="1" xfId="0" applyFont="1" applyBorder="1" applyAlignment="1">
      <alignment horizontal="right" vertical="center" readingOrder="1"/>
    </xf>
    <xf numFmtId="0" fontId="95" fillId="0" borderId="1" xfId="0" applyFont="1" applyBorder="1" applyAlignment="1">
      <alignment horizontal="right" vertical="center" readingOrder="1"/>
    </xf>
    <xf numFmtId="0" fontId="0" fillId="0" borderId="41" xfId="0" applyBorder="1"/>
    <xf numFmtId="0" fontId="77" fillId="0" borderId="42" xfId="0" applyFont="1" applyBorder="1"/>
    <xf numFmtId="0" fontId="42" fillId="0" borderId="43" xfId="0" applyFont="1" applyBorder="1" applyAlignment="1">
      <alignment horizontal="right" vertical="center" readingOrder="1"/>
    </xf>
    <xf numFmtId="0" fontId="0" fillId="0" borderId="45" xfId="0" applyBorder="1"/>
    <xf numFmtId="0" fontId="77" fillId="0" borderId="26" xfId="0" applyFont="1" applyBorder="1"/>
    <xf numFmtId="0" fontId="42" fillId="0" borderId="39" xfId="0" applyFont="1" applyBorder="1" applyAlignment="1">
      <alignment horizontal="right" vertical="center" readingOrder="1"/>
    </xf>
    <xf numFmtId="0" fontId="0" fillId="0" borderId="42" xfId="0" applyBorder="1"/>
    <xf numFmtId="0" fontId="13" fillId="19" borderId="2" xfId="0" applyFont="1" applyFill="1" applyBorder="1"/>
    <xf numFmtId="0" fontId="13" fillId="19" borderId="8" xfId="0" applyFont="1" applyFill="1" applyBorder="1"/>
    <xf numFmtId="0" fontId="13" fillId="19" borderId="3" xfId="0" applyFont="1" applyFill="1" applyBorder="1"/>
    <xf numFmtId="0" fontId="13" fillId="22" borderId="61" xfId="0" applyFont="1" applyFill="1" applyBorder="1"/>
    <xf numFmtId="0" fontId="13" fillId="22" borderId="62" xfId="0" applyFont="1" applyFill="1" applyBorder="1"/>
    <xf numFmtId="0" fontId="13" fillId="22" borderId="63" xfId="0" applyFont="1" applyFill="1" applyBorder="1"/>
    <xf numFmtId="0" fontId="8" fillId="0" borderId="0" xfId="2" applyAlignment="1">
      <alignment vertical="top" wrapText="1"/>
    </xf>
    <xf numFmtId="0" fontId="8" fillId="14" borderId="10" xfId="2" applyFill="1" applyBorder="1"/>
    <xf numFmtId="0" fontId="1" fillId="0" borderId="0" xfId="0" applyFont="1" applyAlignment="1">
      <alignment horizontal="left" indent="2"/>
    </xf>
    <xf numFmtId="0" fontId="97" fillId="0" borderId="0" xfId="0" applyFont="1" applyAlignment="1">
      <alignment horizontal="right" vertical="center"/>
    </xf>
    <xf numFmtId="0" fontId="98" fillId="0" borderId="0" xfId="0" applyFont="1" applyAlignment="1">
      <alignment vertical="center"/>
    </xf>
    <xf numFmtId="0" fontId="0" fillId="0" borderId="0" xfId="0" applyFont="1"/>
    <xf numFmtId="0" fontId="99" fillId="0" borderId="0" xfId="0" applyFont="1" applyAlignment="1">
      <alignment vertical="center"/>
    </xf>
    <xf numFmtId="0" fontId="1" fillId="0" borderId="10" xfId="0" applyFont="1" applyBorder="1"/>
    <xf numFmtId="49" fontId="0" fillId="0" borderId="0" xfId="0" applyNumberFormat="1" applyAlignment="1">
      <alignment horizontal="left"/>
    </xf>
    <xf numFmtId="0" fontId="100" fillId="23" borderId="0" xfId="6"/>
    <xf numFmtId="0" fontId="3" fillId="0" borderId="0" xfId="0" applyFont="1"/>
    <xf numFmtId="0" fontId="4" fillId="6" borderId="0" xfId="1"/>
    <xf numFmtId="0" fontId="4" fillId="6" borderId="14" xfId="1" applyBorder="1"/>
    <xf numFmtId="0" fontId="4" fillId="6" borderId="4" xfId="1" applyBorder="1"/>
    <xf numFmtId="0" fontId="4" fillId="6" borderId="6" xfId="1" applyBorder="1"/>
    <xf numFmtId="0" fontId="103" fillId="6" borderId="15" xfId="1" applyFont="1" applyBorder="1"/>
    <xf numFmtId="0" fontId="103" fillId="6" borderId="5" xfId="1" applyFont="1" applyBorder="1"/>
    <xf numFmtId="0" fontId="101" fillId="24" borderId="0" xfId="7"/>
    <xf numFmtId="0" fontId="100" fillId="23" borderId="1" xfId="6" applyBorder="1"/>
    <xf numFmtId="0" fontId="101" fillId="24" borderId="1" xfId="7" applyBorder="1"/>
    <xf numFmtId="0" fontId="4" fillId="6" borderId="1" xfId="1" applyBorder="1"/>
    <xf numFmtId="0" fontId="1" fillId="0" borderId="0" xfId="0" applyFont="1" applyBorder="1"/>
    <xf numFmtId="0" fontId="102" fillId="25" borderId="0" xfId="8" applyBorder="1"/>
    <xf numFmtId="0" fontId="105" fillId="0" borderId="0" xfId="0" applyFont="1"/>
    <xf numFmtId="0" fontId="104" fillId="26" borderId="13" xfId="9" applyBorder="1"/>
    <xf numFmtId="0" fontId="104" fillId="26" borderId="65" xfId="9"/>
    <xf numFmtId="0" fontId="104" fillId="26" borderId="65" xfId="9" applyAlignment="1">
      <alignment vertical="center"/>
    </xf>
    <xf numFmtId="0" fontId="0" fillId="0" borderId="58" xfId="0" applyBorder="1"/>
    <xf numFmtId="49" fontId="1" fillId="0" borderId="16" xfId="0" applyNumberFormat="1" applyFont="1" applyBorder="1" applyAlignment="1">
      <alignment horizontal="left"/>
    </xf>
    <xf numFmtId="0" fontId="0" fillId="0" borderId="0" xfId="0" quotePrefix="1"/>
    <xf numFmtId="0" fontId="6" fillId="0" borderId="0" xfId="0" applyFont="1"/>
    <xf numFmtId="0" fontId="106" fillId="0" borderId="0" xfId="0" applyFont="1"/>
    <xf numFmtId="0" fontId="107" fillId="0" borderId="0" xfId="0" applyFont="1"/>
    <xf numFmtId="0" fontId="12" fillId="0" borderId="22" xfId="0" applyFont="1" applyBorder="1" applyAlignment="1">
      <alignment vertical="center" wrapText="1"/>
    </xf>
    <xf numFmtId="0" fontId="12" fillId="0" borderId="23" xfId="0" applyFont="1" applyBorder="1" applyAlignment="1">
      <alignment vertical="center" wrapText="1"/>
    </xf>
    <xf numFmtId="0" fontId="12" fillId="0" borderId="25" xfId="0" applyFont="1" applyBorder="1" applyAlignment="1">
      <alignment vertical="center" wrapText="1"/>
    </xf>
    <xf numFmtId="0" fontId="46" fillId="0" borderId="2" xfId="0" applyFont="1" applyBorder="1" applyAlignment="1">
      <alignment horizontal="center"/>
    </xf>
    <xf numFmtId="0" fontId="46" fillId="0" borderId="3" xfId="0" applyFont="1" applyBorder="1" applyAlignment="1">
      <alignment horizontal="center"/>
    </xf>
    <xf numFmtId="0" fontId="57" fillId="16" borderId="22" xfId="0" applyFont="1" applyFill="1" applyBorder="1" applyAlignment="1">
      <alignment horizontal="right" vertical="center"/>
    </xf>
    <xf numFmtId="0" fontId="57" fillId="16" borderId="25" xfId="0" applyFont="1" applyFill="1" applyBorder="1" applyAlignment="1">
      <alignment horizontal="right" vertical="center"/>
    </xf>
    <xf numFmtId="0" fontId="57" fillId="16" borderId="23" xfId="0" applyFont="1" applyFill="1" applyBorder="1" applyAlignment="1">
      <alignment horizontal="right" vertical="center"/>
    </xf>
    <xf numFmtId="49" fontId="14" fillId="0" borderId="0" xfId="0" applyNumberFormat="1" applyFont="1" applyAlignment="1">
      <alignment horizontal="center" textRotation="90"/>
    </xf>
    <xf numFmtId="49" fontId="14" fillId="0" borderId="0" xfId="0" applyNumberFormat="1" applyFont="1" applyAlignment="1">
      <alignment horizontal="center" vertical="top" textRotation="90"/>
    </xf>
    <xf numFmtId="0" fontId="103" fillId="4" borderId="1" xfId="7" applyFont="1" applyFill="1" applyBorder="1"/>
    <xf numFmtId="0" fontId="113" fillId="27" borderId="66" xfId="0" applyFont="1" applyFill="1" applyBorder="1" applyAlignment="1">
      <alignment vertical="center" wrapText="1"/>
    </xf>
    <xf numFmtId="0" fontId="111" fillId="27" borderId="37" xfId="0" applyFont="1" applyFill="1" applyBorder="1" applyAlignment="1">
      <alignment horizontal="right" vertical="center" wrapText="1"/>
    </xf>
    <xf numFmtId="0" fontId="111" fillId="27" borderId="22" xfId="0" applyFont="1" applyFill="1" applyBorder="1" applyAlignment="1">
      <alignment vertical="center" wrapText="1"/>
    </xf>
    <xf numFmtId="0" fontId="112" fillId="27" borderId="22" xfId="0" applyFont="1" applyFill="1" applyBorder="1" applyAlignment="1">
      <alignment vertical="center" wrapText="1"/>
    </xf>
    <xf numFmtId="0" fontId="114" fillId="27" borderId="22" xfId="0" applyFont="1" applyFill="1" applyBorder="1" applyAlignment="1">
      <alignment vertical="center" wrapText="1"/>
    </xf>
    <xf numFmtId="0" fontId="108" fillId="27" borderId="22" xfId="0" applyFont="1" applyFill="1" applyBorder="1" applyAlignment="1">
      <alignment vertical="center" wrapText="1"/>
    </xf>
    <xf numFmtId="0" fontId="113" fillId="27" borderId="67" xfId="0" applyFont="1" applyFill="1" applyBorder="1" applyAlignment="1">
      <alignment vertical="center" wrapText="1"/>
    </xf>
    <xf numFmtId="0" fontId="112" fillId="27" borderId="1" xfId="0" applyFont="1" applyFill="1" applyBorder="1" applyAlignment="1">
      <alignment horizontal="left" vertical="center" wrapText="1" indent="1"/>
    </xf>
    <xf numFmtId="0" fontId="112" fillId="27" borderId="5" xfId="0" applyFont="1" applyFill="1" applyBorder="1" applyAlignment="1">
      <alignment horizontal="left" vertical="center" wrapText="1" indent="1"/>
    </xf>
    <xf numFmtId="0" fontId="111" fillId="27" borderId="4" xfId="0" applyFont="1" applyFill="1" applyBorder="1" applyAlignment="1">
      <alignment horizontal="left" vertical="center" wrapText="1" indent="1"/>
    </xf>
    <xf numFmtId="0" fontId="111" fillId="27" borderId="6" xfId="0" applyFont="1" applyFill="1" applyBorder="1" applyAlignment="1">
      <alignment horizontal="left" vertical="center" wrapText="1" indent="1"/>
    </xf>
    <xf numFmtId="0" fontId="112" fillId="27" borderId="18" xfId="0" applyFont="1" applyFill="1" applyBorder="1" applyAlignment="1">
      <alignment horizontal="left" vertical="center" wrapText="1" indent="1"/>
    </xf>
    <xf numFmtId="0" fontId="112" fillId="27" borderId="7" xfId="0" applyFont="1" applyFill="1" applyBorder="1" applyAlignment="1">
      <alignment horizontal="left" vertical="center" wrapText="1" indent="1"/>
    </xf>
    <xf numFmtId="0" fontId="112" fillId="27" borderId="53" xfId="0" applyFont="1" applyFill="1" applyBorder="1" applyAlignment="1">
      <alignment horizontal="left" vertical="center" wrapText="1" indent="1"/>
    </xf>
    <xf numFmtId="0" fontId="112" fillId="27" borderId="60" xfId="0" applyFont="1" applyFill="1" applyBorder="1" applyAlignment="1">
      <alignment horizontal="left" vertical="center" wrapText="1" indent="1"/>
    </xf>
    <xf numFmtId="0" fontId="109" fillId="27" borderId="69" xfId="0" applyFont="1" applyFill="1" applyBorder="1" applyAlignment="1">
      <alignment horizontal="center" vertical="center" wrapText="1"/>
    </xf>
    <xf numFmtId="0" fontId="110" fillId="27" borderId="70" xfId="0" applyFont="1" applyFill="1" applyBorder="1" applyAlignment="1">
      <alignment horizontal="center" vertical="center" wrapText="1"/>
    </xf>
    <xf numFmtId="0" fontId="110" fillId="27" borderId="71" xfId="0" applyFont="1" applyFill="1" applyBorder="1" applyAlignment="1">
      <alignment horizontal="center" vertical="center" wrapText="1"/>
    </xf>
    <xf numFmtId="0" fontId="108" fillId="27" borderId="1" xfId="0" applyFont="1" applyFill="1" applyBorder="1" applyAlignment="1">
      <alignment horizontal="left" vertical="center" wrapText="1" indent="1"/>
    </xf>
    <xf numFmtId="49" fontId="0" fillId="0" borderId="1" xfId="0" applyNumberFormat="1" applyBorder="1" applyAlignment="1">
      <alignment horizontal="left"/>
    </xf>
    <xf numFmtId="0" fontId="111" fillId="27" borderId="68" xfId="0" applyFont="1" applyFill="1" applyBorder="1" applyAlignment="1">
      <alignment horizontal="left" vertical="center" wrapText="1" indent="1"/>
    </xf>
    <xf numFmtId="0" fontId="108" fillId="27" borderId="53" xfId="0" applyFont="1" applyFill="1" applyBorder="1" applyAlignment="1">
      <alignment horizontal="left" vertical="center" wrapText="1" indent="1"/>
    </xf>
    <xf numFmtId="0" fontId="112" fillId="27" borderId="53" xfId="0" applyFont="1" applyFill="1" applyBorder="1" applyAlignment="1">
      <alignment horizontal="left" vertical="center" wrapText="1"/>
    </xf>
    <xf numFmtId="0" fontId="112" fillId="27" borderId="1" xfId="0" applyFont="1" applyFill="1" applyBorder="1" applyAlignment="1">
      <alignment horizontal="left" vertical="center" wrapText="1"/>
    </xf>
    <xf numFmtId="0" fontId="112" fillId="27" borderId="18" xfId="0" applyFont="1" applyFill="1" applyBorder="1" applyAlignment="1">
      <alignment horizontal="left" vertical="center" wrapText="1"/>
    </xf>
    <xf numFmtId="49" fontId="112" fillId="27" borderId="53" xfId="0" applyNumberFormat="1" applyFont="1" applyFill="1" applyBorder="1" applyAlignment="1">
      <alignment horizontal="left" vertical="center" wrapText="1"/>
    </xf>
    <xf numFmtId="0" fontId="112" fillId="27" borderId="60" xfId="0" applyFont="1" applyFill="1" applyBorder="1" applyAlignment="1">
      <alignment horizontal="left" vertical="center" wrapText="1"/>
    </xf>
    <xf numFmtId="0" fontId="112" fillId="27" borderId="5" xfId="0" applyFont="1" applyFill="1" applyBorder="1" applyAlignment="1">
      <alignment horizontal="left" vertical="center" wrapText="1"/>
    </xf>
    <xf numFmtId="49" fontId="112" fillId="27" borderId="1" xfId="0" applyNumberFormat="1" applyFont="1" applyFill="1" applyBorder="1" applyAlignment="1">
      <alignment horizontal="left" vertical="center" wrapText="1"/>
    </xf>
    <xf numFmtId="49" fontId="115" fillId="27" borderId="1" xfId="0" applyNumberFormat="1" applyFont="1" applyFill="1" applyBorder="1" applyAlignment="1">
      <alignment horizontal="left" vertical="center" wrapText="1"/>
    </xf>
    <xf numFmtId="0" fontId="114" fillId="27" borderId="1" xfId="0" applyFont="1" applyFill="1" applyBorder="1" applyAlignment="1">
      <alignment horizontal="left" vertical="center" wrapText="1"/>
    </xf>
    <xf numFmtId="49" fontId="115" fillId="27" borderId="18" xfId="0" applyNumberFormat="1" applyFont="1" applyFill="1" applyBorder="1" applyAlignment="1">
      <alignment horizontal="left" vertical="center" wrapText="1"/>
    </xf>
    <xf numFmtId="0" fontId="114" fillId="27" borderId="18" xfId="0" applyFont="1" applyFill="1" applyBorder="1" applyAlignment="1">
      <alignment horizontal="left" vertical="center" wrapText="1"/>
    </xf>
    <xf numFmtId="0" fontId="112" fillId="27" borderId="7" xfId="0" applyFont="1" applyFill="1" applyBorder="1" applyAlignment="1">
      <alignment horizontal="left" vertical="center" wrapText="1"/>
    </xf>
    <xf numFmtId="0" fontId="118" fillId="27" borderId="23" xfId="0" applyFont="1" applyFill="1" applyBorder="1" applyAlignment="1">
      <alignment vertical="center"/>
    </xf>
    <xf numFmtId="0" fontId="119" fillId="27" borderId="23" xfId="0" applyFont="1" applyFill="1" applyBorder="1" applyAlignment="1">
      <alignment vertical="center"/>
    </xf>
    <xf numFmtId="0" fontId="108" fillId="0" borderId="0" xfId="0" applyFont="1"/>
    <xf numFmtId="0" fontId="122" fillId="27" borderId="72" xfId="0" applyFont="1" applyFill="1" applyBorder="1" applyAlignment="1">
      <alignment vertical="center"/>
    </xf>
    <xf numFmtId="0" fontId="123" fillId="27" borderId="23" xfId="0" applyFont="1" applyFill="1" applyBorder="1" applyAlignment="1">
      <alignment vertical="center"/>
    </xf>
    <xf numFmtId="0" fontId="124" fillId="27" borderId="23" xfId="0" applyFont="1" applyFill="1" applyBorder="1" applyAlignment="1">
      <alignment vertical="center"/>
    </xf>
    <xf numFmtId="0" fontId="125" fillId="27" borderId="13" xfId="0" applyFont="1" applyFill="1" applyBorder="1" applyAlignment="1">
      <alignment vertical="center"/>
    </xf>
    <xf numFmtId="0" fontId="59" fillId="0" borderId="0" xfId="0" applyFont="1"/>
    <xf numFmtId="0" fontId="116" fillId="27" borderId="68" xfId="0" applyFont="1" applyFill="1" applyBorder="1" applyAlignment="1">
      <alignment horizontal="left" vertical="center" wrapText="1"/>
    </xf>
    <xf numFmtId="0" fontId="116" fillId="27" borderId="4" xfId="0" applyFont="1" applyFill="1" applyBorder="1" applyAlignment="1">
      <alignment horizontal="left" vertical="center" wrapText="1"/>
    </xf>
    <xf numFmtId="0" fontId="116" fillId="27" borderId="6" xfId="0" applyFont="1" applyFill="1" applyBorder="1" applyAlignment="1">
      <alignment horizontal="left" vertical="center" wrapText="1"/>
    </xf>
    <xf numFmtId="0" fontId="117" fillId="27" borderId="50" xfId="0" applyFont="1" applyFill="1" applyBorder="1" applyAlignment="1">
      <alignment vertical="center"/>
    </xf>
    <xf numFmtId="0" fontId="118" fillId="27" borderId="51" xfId="0" applyFont="1" applyFill="1" applyBorder="1" applyAlignment="1">
      <alignment vertical="center"/>
    </xf>
    <xf numFmtId="0" fontId="119" fillId="27" borderId="51" xfId="0" applyFont="1" applyFill="1" applyBorder="1" applyAlignment="1">
      <alignment vertical="center"/>
    </xf>
    <xf numFmtId="0" fontId="121" fillId="27" borderId="52" xfId="0" applyFont="1" applyFill="1" applyBorder="1" applyAlignment="1">
      <alignment vertical="center"/>
    </xf>
    <xf numFmtId="0" fontId="120" fillId="27" borderId="13" xfId="0" applyFont="1" applyFill="1" applyBorder="1" applyAlignment="1">
      <alignment vertical="center"/>
    </xf>
    <xf numFmtId="0" fontId="57" fillId="27" borderId="23" xfId="0" applyFont="1" applyFill="1" applyBorder="1" applyAlignment="1">
      <alignment vertical="center"/>
    </xf>
    <xf numFmtId="0" fontId="57" fillId="27" borderId="0" xfId="0" applyFont="1" applyFill="1" applyBorder="1" applyAlignment="1">
      <alignment vertical="center"/>
    </xf>
  </cellXfs>
  <cellStyles count="10">
    <cellStyle name="Bad" xfId="1" builtinId="27"/>
    <cellStyle name="Calculation" xfId="9" builtinId="22"/>
    <cellStyle name="Check Cell" xfId="8" builtinId="23"/>
    <cellStyle name="Comma [0] 2" xfId="4" xr:uid="{804DEFDA-A599-4191-9336-067230C5AFFE}"/>
    <cellStyle name="Good" xfId="6" builtinId="26"/>
    <cellStyle name="Hyperlink" xfId="2" builtinId="8"/>
    <cellStyle name="Neutral" xfId="7" builtinId="28"/>
    <cellStyle name="Normal" xfId="0" builtinId="0"/>
    <cellStyle name="Normal 2" xfId="3" xr:uid="{88F80182-9D80-43A9-B284-61692C99E246}"/>
    <cellStyle name="Percent 2" xfId="5" xr:uid="{04FEFC81-7E3A-43D0-88B0-E4845DD1372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1"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editAs="oneCell">
    <xdr:from>
      <xdr:col>1</xdr:col>
      <xdr:colOff>101600</xdr:colOff>
      <xdr:row>3</xdr:row>
      <xdr:rowOff>0</xdr:rowOff>
    </xdr:from>
    <xdr:to>
      <xdr:col>12</xdr:col>
      <xdr:colOff>24699</xdr:colOff>
      <xdr:row>23</xdr:row>
      <xdr:rowOff>155095</xdr:rowOff>
    </xdr:to>
    <xdr:pic>
      <xdr:nvPicPr>
        <xdr:cNvPr id="2" name="Picture 1">
          <a:extLst>
            <a:ext uri="{FF2B5EF4-FFF2-40B4-BE49-F238E27FC236}">
              <a16:creationId xmlns:a16="http://schemas.microsoft.com/office/drawing/2014/main" id="{3334703E-CF44-4257-8BBE-4ECA541A20FD}"/>
            </a:ext>
          </a:extLst>
        </xdr:cNvPr>
        <xdr:cNvPicPr>
          <a:picLocks noChangeAspect="1"/>
        </xdr:cNvPicPr>
      </xdr:nvPicPr>
      <xdr:blipFill>
        <a:blip xmlns:r="http://schemas.openxmlformats.org/officeDocument/2006/relationships" r:embed="rId1"/>
        <a:stretch>
          <a:fillRect/>
        </a:stretch>
      </xdr:blipFill>
      <xdr:spPr>
        <a:xfrm>
          <a:off x="438150" y="552450"/>
          <a:ext cx="5609524" cy="3838095"/>
        </a:xfrm>
        <a:prstGeom prst="rect">
          <a:avLst/>
        </a:prstGeom>
      </xdr:spPr>
    </xdr:pic>
    <xdr:clientData/>
  </xdr:twoCellAnchor>
  <xdr:twoCellAnchor editAs="oneCell">
    <xdr:from>
      <xdr:col>10</xdr:col>
      <xdr:colOff>206375</xdr:colOff>
      <xdr:row>33</xdr:row>
      <xdr:rowOff>27730</xdr:rowOff>
    </xdr:from>
    <xdr:to>
      <xdr:col>12</xdr:col>
      <xdr:colOff>120649</xdr:colOff>
      <xdr:row>37</xdr:row>
      <xdr:rowOff>6606</xdr:rowOff>
    </xdr:to>
    <xdr:pic>
      <xdr:nvPicPr>
        <xdr:cNvPr id="3" name="Picture 2">
          <a:extLst>
            <a:ext uri="{FF2B5EF4-FFF2-40B4-BE49-F238E27FC236}">
              <a16:creationId xmlns:a16="http://schemas.microsoft.com/office/drawing/2014/main" id="{630108BD-661F-48CA-803E-B7EC7F2DC305}"/>
            </a:ext>
          </a:extLst>
        </xdr:cNvPr>
        <xdr:cNvPicPr>
          <a:picLocks noChangeAspect="1"/>
        </xdr:cNvPicPr>
      </xdr:nvPicPr>
      <xdr:blipFill rotWithShape="1">
        <a:blip xmlns:r="http://schemas.openxmlformats.org/officeDocument/2006/relationships" r:embed="rId1"/>
        <a:srcRect l="8490" t="2978" r="48607" b="13636"/>
        <a:stretch/>
      </xdr:blipFill>
      <xdr:spPr>
        <a:xfrm rot="5400000">
          <a:off x="3372886" y="5998869"/>
          <a:ext cx="718651" cy="955674"/>
        </a:xfrm>
        <a:prstGeom prst="rect">
          <a:avLst/>
        </a:prstGeom>
      </xdr:spPr>
    </xdr:pic>
    <xdr:clientData/>
  </xdr:twoCellAnchor>
  <xdr:twoCellAnchor editAs="oneCell">
    <xdr:from>
      <xdr:col>19</xdr:col>
      <xdr:colOff>508000</xdr:colOff>
      <xdr:row>8</xdr:row>
      <xdr:rowOff>63500</xdr:rowOff>
    </xdr:from>
    <xdr:to>
      <xdr:col>25</xdr:col>
      <xdr:colOff>296790</xdr:colOff>
      <xdr:row>19</xdr:row>
      <xdr:rowOff>161924</xdr:rowOff>
    </xdr:to>
    <xdr:pic>
      <xdr:nvPicPr>
        <xdr:cNvPr id="4" name="Picture 3">
          <a:extLst>
            <a:ext uri="{FF2B5EF4-FFF2-40B4-BE49-F238E27FC236}">
              <a16:creationId xmlns:a16="http://schemas.microsoft.com/office/drawing/2014/main" id="{F3269ABA-4050-42AD-9277-50326FDC8456}"/>
            </a:ext>
          </a:extLst>
        </xdr:cNvPr>
        <xdr:cNvPicPr>
          <a:picLocks noChangeAspect="1"/>
        </xdr:cNvPicPr>
      </xdr:nvPicPr>
      <xdr:blipFill>
        <a:blip xmlns:r="http://schemas.openxmlformats.org/officeDocument/2006/relationships" r:embed="rId2"/>
        <a:stretch>
          <a:fillRect/>
        </a:stretch>
      </xdr:blipFill>
      <xdr:spPr>
        <a:xfrm>
          <a:off x="6604000" y="1536700"/>
          <a:ext cx="2674865" cy="212089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0</xdr:colOff>
      <xdr:row>33</xdr:row>
      <xdr:rowOff>0</xdr:rowOff>
    </xdr:from>
    <xdr:to>
      <xdr:col>6</xdr:col>
      <xdr:colOff>47048</xdr:colOff>
      <xdr:row>46</xdr:row>
      <xdr:rowOff>3334</xdr:rowOff>
    </xdr:to>
    <xdr:pic>
      <xdr:nvPicPr>
        <xdr:cNvPr id="3" name="Picture 2">
          <a:extLst>
            <a:ext uri="{FF2B5EF4-FFF2-40B4-BE49-F238E27FC236}">
              <a16:creationId xmlns:a16="http://schemas.microsoft.com/office/drawing/2014/main" id="{40952DAB-B8C9-471F-98BB-968CD67A0D99}"/>
            </a:ext>
          </a:extLst>
        </xdr:cNvPr>
        <xdr:cNvPicPr>
          <a:picLocks noChangeAspect="1"/>
        </xdr:cNvPicPr>
      </xdr:nvPicPr>
      <xdr:blipFill>
        <a:blip xmlns:r="http://schemas.openxmlformats.org/officeDocument/2006/relationships" r:embed="rId1"/>
        <a:stretch>
          <a:fillRect/>
        </a:stretch>
      </xdr:blipFill>
      <xdr:spPr>
        <a:xfrm>
          <a:off x="272143" y="12845143"/>
          <a:ext cx="4619048" cy="236190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1438275</xdr:colOff>
      <xdr:row>0</xdr:row>
      <xdr:rowOff>104774</xdr:rowOff>
    </xdr:from>
    <xdr:to>
      <xdr:col>9</xdr:col>
      <xdr:colOff>28575</xdr:colOff>
      <xdr:row>19</xdr:row>
      <xdr:rowOff>144435</xdr:rowOff>
    </xdr:to>
    <xdr:pic>
      <xdr:nvPicPr>
        <xdr:cNvPr id="3" name="Picture 2">
          <a:extLst>
            <a:ext uri="{FF2B5EF4-FFF2-40B4-BE49-F238E27FC236}">
              <a16:creationId xmlns:a16="http://schemas.microsoft.com/office/drawing/2014/main" id="{983D7B35-8C8A-4DCF-B87B-CD2DDA42C638}"/>
            </a:ext>
          </a:extLst>
        </xdr:cNvPr>
        <xdr:cNvPicPr>
          <a:picLocks noChangeAspect="1"/>
        </xdr:cNvPicPr>
      </xdr:nvPicPr>
      <xdr:blipFill>
        <a:blip xmlns:r="http://schemas.openxmlformats.org/officeDocument/2006/relationships" r:embed="rId1"/>
        <a:stretch>
          <a:fillRect/>
        </a:stretch>
      </xdr:blipFill>
      <xdr:spPr>
        <a:xfrm>
          <a:off x="4924425" y="104774"/>
          <a:ext cx="3187700" cy="3475011"/>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9</xdr:col>
      <xdr:colOff>0</xdr:colOff>
      <xdr:row>36</xdr:row>
      <xdr:rowOff>0</xdr:rowOff>
    </xdr:from>
    <xdr:to>
      <xdr:col>9</xdr:col>
      <xdr:colOff>304800</xdr:colOff>
      <xdr:row>37</xdr:row>
      <xdr:rowOff>120650</xdr:rowOff>
    </xdr:to>
    <xdr:sp macro="" textlink="">
      <xdr:nvSpPr>
        <xdr:cNvPr id="14337" name="AutoShape 1" descr="blob:file:///ca9f323f-0d9e-42bc-b3b5-224086d2db16">
          <a:extLst>
            <a:ext uri="{FF2B5EF4-FFF2-40B4-BE49-F238E27FC236}">
              <a16:creationId xmlns:a16="http://schemas.microsoft.com/office/drawing/2014/main" id="{50C3032F-153C-45C4-98F9-2CE3D7F0E265}"/>
            </a:ext>
          </a:extLst>
        </xdr:cNvPr>
        <xdr:cNvSpPr>
          <a:spLocks noChangeAspect="1" noChangeArrowheads="1"/>
        </xdr:cNvSpPr>
      </xdr:nvSpPr>
      <xdr:spPr bwMode="auto">
        <a:xfrm>
          <a:off x="2755900" y="6464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177800</xdr:colOff>
      <xdr:row>3</xdr:row>
      <xdr:rowOff>158750</xdr:rowOff>
    </xdr:from>
    <xdr:to>
      <xdr:col>10</xdr:col>
      <xdr:colOff>371760</xdr:colOff>
      <xdr:row>3</xdr:row>
      <xdr:rowOff>2076450</xdr:rowOff>
    </xdr:to>
    <xdr:pic>
      <xdr:nvPicPr>
        <xdr:cNvPr id="4" name="Picture 3">
          <a:extLst>
            <a:ext uri="{FF2B5EF4-FFF2-40B4-BE49-F238E27FC236}">
              <a16:creationId xmlns:a16="http://schemas.microsoft.com/office/drawing/2014/main" id="{86E2007D-710A-4138-96B7-045D207CD9B0}"/>
            </a:ext>
          </a:extLst>
        </xdr:cNvPr>
        <xdr:cNvPicPr>
          <a:picLocks noChangeAspect="1"/>
        </xdr:cNvPicPr>
      </xdr:nvPicPr>
      <xdr:blipFill>
        <a:blip xmlns:r="http://schemas.openxmlformats.org/officeDocument/2006/relationships" r:embed="rId1"/>
        <a:stretch>
          <a:fillRect/>
        </a:stretch>
      </xdr:blipFill>
      <xdr:spPr>
        <a:xfrm>
          <a:off x="177800" y="717550"/>
          <a:ext cx="2651410" cy="1917700"/>
        </a:xfrm>
        <a:prstGeom prst="rect">
          <a:avLst/>
        </a:prstGeom>
      </xdr:spPr>
    </xdr:pic>
    <xdr:clientData/>
  </xdr:twoCellAnchor>
  <xdr:twoCellAnchor editAs="oneCell">
    <xdr:from>
      <xdr:col>26</xdr:col>
      <xdr:colOff>387350</xdr:colOff>
      <xdr:row>2</xdr:row>
      <xdr:rowOff>12700</xdr:rowOff>
    </xdr:from>
    <xdr:to>
      <xdr:col>50</xdr:col>
      <xdr:colOff>11176</xdr:colOff>
      <xdr:row>15</xdr:row>
      <xdr:rowOff>163672</xdr:rowOff>
    </xdr:to>
    <xdr:pic>
      <xdr:nvPicPr>
        <xdr:cNvPr id="5" name="Picture 4">
          <a:extLst>
            <a:ext uri="{FF2B5EF4-FFF2-40B4-BE49-F238E27FC236}">
              <a16:creationId xmlns:a16="http://schemas.microsoft.com/office/drawing/2014/main" id="{763E07D6-F7B3-44BF-85ED-DE08501FB72E}"/>
            </a:ext>
          </a:extLst>
        </xdr:cNvPr>
        <xdr:cNvPicPr>
          <a:picLocks noChangeAspect="1"/>
        </xdr:cNvPicPr>
      </xdr:nvPicPr>
      <xdr:blipFill>
        <a:blip xmlns:r="http://schemas.openxmlformats.org/officeDocument/2006/relationships" r:embed="rId2"/>
        <a:stretch>
          <a:fillRect/>
        </a:stretch>
      </xdr:blipFill>
      <xdr:spPr>
        <a:xfrm>
          <a:off x="12566650" y="387350"/>
          <a:ext cx="14254226" cy="7561422"/>
        </a:xfrm>
        <a:prstGeom prst="rect">
          <a:avLst/>
        </a:prstGeom>
      </xdr:spPr>
    </xdr:pic>
    <xdr:clientData/>
  </xdr:twoCellAnchor>
  <xdr:twoCellAnchor editAs="oneCell">
    <xdr:from>
      <xdr:col>0</xdr:col>
      <xdr:colOff>69623</xdr:colOff>
      <xdr:row>10</xdr:row>
      <xdr:rowOff>203200</xdr:rowOff>
    </xdr:from>
    <xdr:to>
      <xdr:col>9</xdr:col>
      <xdr:colOff>553751</xdr:colOff>
      <xdr:row>10</xdr:row>
      <xdr:rowOff>2654300</xdr:rowOff>
    </xdr:to>
    <xdr:pic>
      <xdr:nvPicPr>
        <xdr:cNvPr id="6" name="Picture 5">
          <a:extLst>
            <a:ext uri="{FF2B5EF4-FFF2-40B4-BE49-F238E27FC236}">
              <a16:creationId xmlns:a16="http://schemas.microsoft.com/office/drawing/2014/main" id="{5ECF3408-FFCC-4599-A764-A6E53E37E5F0}"/>
            </a:ext>
          </a:extLst>
        </xdr:cNvPr>
        <xdr:cNvPicPr>
          <a:picLocks noChangeAspect="1"/>
        </xdr:cNvPicPr>
      </xdr:nvPicPr>
      <xdr:blipFill>
        <a:blip xmlns:r="http://schemas.openxmlformats.org/officeDocument/2006/relationships" r:embed="rId3"/>
        <a:stretch>
          <a:fillRect/>
        </a:stretch>
      </xdr:blipFill>
      <xdr:spPr>
        <a:xfrm>
          <a:off x="69623" y="3346450"/>
          <a:ext cx="2255778" cy="24511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7</xdr:col>
      <xdr:colOff>25400</xdr:colOff>
      <xdr:row>10</xdr:row>
      <xdr:rowOff>171450</xdr:rowOff>
    </xdr:from>
    <xdr:to>
      <xdr:col>8</xdr:col>
      <xdr:colOff>622300</xdr:colOff>
      <xdr:row>32</xdr:row>
      <xdr:rowOff>69850</xdr:rowOff>
    </xdr:to>
    <xdr:pic>
      <xdr:nvPicPr>
        <xdr:cNvPr id="2" name="Picture 1" descr="image001">
          <a:extLst>
            <a:ext uri="{FF2B5EF4-FFF2-40B4-BE49-F238E27FC236}">
              <a16:creationId xmlns:a16="http://schemas.microsoft.com/office/drawing/2014/main" id="{1E21D501-C10B-4D7F-8BD5-239FA260802A}"/>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2293600" y="355600"/>
          <a:ext cx="3886200" cy="6267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Custom 1">
      <a:majorFont>
        <a:latin typeface="Consolas"/>
        <a:ea typeface=""/>
        <a:cs typeface=""/>
      </a:majorFont>
      <a:minorFont>
        <a:latin typeface="Calibri"/>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s://httpstatuses.com/201" TargetMode="External"/><Relationship Id="rId1" Type="http://schemas.openxmlformats.org/officeDocument/2006/relationships/hyperlink" Target="https://apis.sundaya.com/energy/hse/v0.1/track/week/2018-08-25" TargetMode="Externa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C88057-E5AA-4E17-A0B1-E5115B74843F}">
  <sheetPr codeName="Sheet23"/>
  <dimension ref="A1:A24"/>
  <sheetViews>
    <sheetView workbookViewId="0">
      <selection activeCell="A24" sqref="A24"/>
    </sheetView>
  </sheetViews>
  <sheetFormatPr defaultRowHeight="14.5"/>
  <cols>
    <col min="1" max="1" width="31.453125" customWidth="1"/>
  </cols>
  <sheetData>
    <row r="1" spans="1:1">
      <c r="A1" t="s">
        <v>1097</v>
      </c>
    </row>
    <row r="2" spans="1:1">
      <c r="A2" s="51" t="s">
        <v>1123</v>
      </c>
    </row>
    <row r="3" spans="1:1">
      <c r="A3" s="51" t="s">
        <v>1099</v>
      </c>
    </row>
    <row r="4" spans="1:1">
      <c r="A4" s="51" t="s">
        <v>1100</v>
      </c>
    </row>
    <row r="5" spans="1:1">
      <c r="A5" s="51" t="s">
        <v>1101</v>
      </c>
    </row>
    <row r="6" spans="1:1">
      <c r="A6" s="51" t="s">
        <v>1102</v>
      </c>
    </row>
    <row r="7" spans="1:1">
      <c r="A7" s="51" t="s">
        <v>1103</v>
      </c>
    </row>
    <row r="8" spans="1:1">
      <c r="A8" s="51" t="s">
        <v>1104</v>
      </c>
    </row>
    <row r="9" spans="1:1">
      <c r="A9" s="51" t="s">
        <v>1105</v>
      </c>
    </row>
    <row r="10" spans="1:1">
      <c r="A10" s="51" t="s">
        <v>1106</v>
      </c>
    </row>
    <row r="11" spans="1:1">
      <c r="A11" s="51" t="s">
        <v>1107</v>
      </c>
    </row>
    <row r="12" spans="1:1">
      <c r="A12" s="51" t="s">
        <v>1108</v>
      </c>
    </row>
    <row r="13" spans="1:1">
      <c r="A13" s="51" t="s">
        <v>866</v>
      </c>
    </row>
    <row r="14" spans="1:1">
      <c r="A14" s="51" t="s">
        <v>1109</v>
      </c>
    </row>
    <row r="15" spans="1:1">
      <c r="A15" s="51" t="s">
        <v>1110</v>
      </c>
    </row>
    <row r="16" spans="1:1">
      <c r="A16" s="51" t="s">
        <v>428</v>
      </c>
    </row>
    <row r="17" spans="1:1">
      <c r="A17" s="51" t="s">
        <v>1111</v>
      </c>
    </row>
    <row r="18" spans="1:1">
      <c r="A18" s="51" t="s">
        <v>1112</v>
      </c>
    </row>
    <row r="19" spans="1:1">
      <c r="A19" s="51" t="s">
        <v>1113</v>
      </c>
    </row>
    <row r="20" spans="1:1">
      <c r="A20" s="51" t="s">
        <v>430</v>
      </c>
    </row>
    <row r="21" spans="1:1">
      <c r="A21" s="51" t="s">
        <v>1114</v>
      </c>
    </row>
    <row r="22" spans="1:1">
      <c r="A22" s="51" t="s">
        <v>1115</v>
      </c>
    </row>
    <row r="23" spans="1:1">
      <c r="A23" s="51" t="s">
        <v>1116</v>
      </c>
    </row>
    <row r="24" spans="1:1">
      <c r="A24" s="51" t="s">
        <v>1124</v>
      </c>
    </row>
  </sheetData>
  <hyperlinks>
    <hyperlink ref="A2" location="Start2" display="Reference" xr:uid="{B7073416-6A66-4F5E-8CE5-12B5541A1F79}"/>
    <hyperlink ref="A3" location="Start3" display="Kehua" xr:uid="{D2857782-B4E0-43A2-9174-35478C5D7694}"/>
    <hyperlink ref="A4" location="Start4" display="Poweroad" xr:uid="{E86EEC79-0910-4BE5-A391-B52DE0019D53}"/>
    <hyperlink ref="A5" location="Start5" display="Parameters" xr:uid="{13489B12-1A88-489F-860C-602686F3ECC8}"/>
    <hyperlink ref="A6" location="Start6" display="Entity Model" xr:uid="{8429EA29-946D-4066-A2ED-98D8BDBD5E70}"/>
    <hyperlink ref="A7" location="Start7" display="CVL" xr:uid="{7BB97E73-DFF5-42DC-AF6C-744A432069D6}"/>
    <hyperlink ref="A8" location="Start8" display="PV Calc" xr:uid="{5DEC47C3-9556-4B1B-B7AF-ACC467BE302F}"/>
    <hyperlink ref="A9" location="Start9" display="Data Graph" xr:uid="{3F224CF6-E17A-4BB3-B08F-B4AE8AEBF240}"/>
    <hyperlink ref="A10" location="Start10" display="Entity Data" xr:uid="{11DEB5D3-41B2-439E-BB82-AAB68DB04A2B}"/>
    <hyperlink ref="A11" location="Start11" display="GRAPH" xr:uid="{EB5D10C4-EBB1-4105-951B-1A0E2ED914A3}"/>
    <hyperlink ref="A12" location="Start12" display="Period DATA" xr:uid="{0C0B10B3-8EE6-4BE0-B532-E1D2154DF8FD}"/>
    <hyperlink ref="A13" location="Start13" display="Period" xr:uid="{96065B0A-8A8D-4B0C-9480-750C3F2E1790}"/>
    <hyperlink ref="A14" location="Start14" display="Products" xr:uid="{3ACDC815-1AA4-4DB1-B120-C4C9A365995E}"/>
    <hyperlink ref="A15" location="Start15" display="Joules" xr:uid="{DED69C3F-9A44-4FDF-96C2-0719DE35C9C9}"/>
    <hyperlink ref="A16" location="Start16" display="paths" xr:uid="{26912841-5313-4E6A-8E52-ECDDB359E7B5}"/>
    <hyperlink ref="A17" location="Start17" display="timestamp" xr:uid="{D974A3DF-3CAB-4A21-83B9-C5C5AF2B6508}"/>
    <hyperlink ref="A18" location="Start18" display="requests" xr:uid="{4CCAF4A8-A5F4-49C0-A80F-A9B58F235B1D}"/>
    <hyperlink ref="A19" location="Start19" display="draft specs" xr:uid="{8857FABB-D911-4888-AB56-B1E9B3A20713}"/>
    <hyperlink ref="A20" location="Start20" display="swagger" xr:uid="{CD72D16C-C4EB-40E3-B06B-8D68C0C77A80}"/>
    <hyperlink ref="A21" location="Start21" display="graphs" xr:uid="{327EB7D7-8ABA-486C-B953-013D0656E0BD}"/>
    <hyperlink ref="A22" location="Start22" display="collection+json" xr:uid="{207C4E0C-38DF-4BEF-A7F6-9D681011FB68}"/>
    <hyperlink ref="A23" location="Start23" display="sizing" xr:uid="{63A3FC91-65F9-4666-BBDF-6BE737E68639}"/>
    <hyperlink ref="A24" location="Start24" display="datasets" xr:uid="{9B13EBA7-4B3C-4B77-BFF4-86C256198ECF}"/>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1E9D89-17C9-4E6A-8F1D-BB748E968555}">
  <sheetPr codeName="Sheet1"/>
  <dimension ref="A1:H12"/>
  <sheetViews>
    <sheetView workbookViewId="0">
      <selection activeCell="A13" sqref="A13:XFD37"/>
    </sheetView>
  </sheetViews>
  <sheetFormatPr defaultRowHeight="14.5"/>
  <cols>
    <col min="1" max="1" width="28.81640625" customWidth="1"/>
    <col min="3" max="3" width="60.54296875" customWidth="1"/>
    <col min="4" max="4" width="30.7265625" customWidth="1"/>
    <col min="5" max="5" width="53.6328125" customWidth="1"/>
  </cols>
  <sheetData>
    <row r="1" spans="1:8">
      <c r="H1" s="51" t="s">
        <v>1098</v>
      </c>
    </row>
    <row r="3" spans="1:8">
      <c r="A3" t="s">
        <v>1117</v>
      </c>
      <c r="B3" t="s">
        <v>636</v>
      </c>
    </row>
    <row r="4" spans="1:8">
      <c r="A4" s="418" t="s">
        <v>1118</v>
      </c>
      <c r="B4" t="s">
        <v>637</v>
      </c>
    </row>
    <row r="5" spans="1:8">
      <c r="A5" s="418" t="s">
        <v>1119</v>
      </c>
      <c r="B5" t="s">
        <v>638</v>
      </c>
    </row>
    <row r="8" spans="1:8">
      <c r="A8" t="s">
        <v>1120</v>
      </c>
      <c r="C8" s="51"/>
    </row>
    <row r="9" spans="1:8">
      <c r="A9" s="419" t="s">
        <v>1121</v>
      </c>
      <c r="B9" t="s">
        <v>113</v>
      </c>
    </row>
    <row r="10" spans="1:8">
      <c r="A10" s="419" t="s">
        <v>1122</v>
      </c>
      <c r="B10" t="s">
        <v>118</v>
      </c>
    </row>
    <row r="12" spans="1:8">
      <c r="C12" s="24"/>
    </row>
  </sheetData>
  <hyperlinks>
    <hyperlink ref="H1" location="Index" display="Back to Index" xr:uid="{7760111E-F512-4467-9AEA-06A1D877FD7A}"/>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A6D6D7-46C1-49D7-BD5A-6FE2D26537A2}">
  <sheetPr codeName="Sheet2"/>
  <dimension ref="A1:H26"/>
  <sheetViews>
    <sheetView workbookViewId="0">
      <selection activeCell="D53" sqref="D53"/>
    </sheetView>
  </sheetViews>
  <sheetFormatPr defaultRowHeight="14.5"/>
  <cols>
    <col min="1" max="1" width="5.36328125" customWidth="1"/>
    <col min="2" max="2" width="23.26953125" customWidth="1"/>
    <col min="4" max="4" width="10" customWidth="1"/>
    <col min="5" max="5" width="19.08984375" customWidth="1"/>
  </cols>
  <sheetData>
    <row r="1" spans="1:8">
      <c r="A1" s="1" t="s">
        <v>2</v>
      </c>
      <c r="B1" s="1" t="s">
        <v>3</v>
      </c>
      <c r="C1" s="1" t="s">
        <v>4</v>
      </c>
      <c r="D1" s="1" t="s">
        <v>5</v>
      </c>
      <c r="E1" s="1" t="s">
        <v>6</v>
      </c>
      <c r="H1" s="51" t="s">
        <v>1098</v>
      </c>
    </row>
    <row r="2" spans="1:8">
      <c r="A2" s="2">
        <v>4502</v>
      </c>
      <c r="B2" s="2" t="s">
        <v>7</v>
      </c>
      <c r="C2" s="2">
        <v>2</v>
      </c>
      <c r="D2" s="2" t="s">
        <v>0</v>
      </c>
      <c r="E2" s="3" t="s">
        <v>30</v>
      </c>
    </row>
    <row r="3" spans="1:8">
      <c r="A3" s="2">
        <v>4503</v>
      </c>
      <c r="B3" s="2" t="s">
        <v>8</v>
      </c>
      <c r="C3" s="2">
        <v>2</v>
      </c>
      <c r="D3" s="2" t="s">
        <v>0</v>
      </c>
      <c r="E3" s="3" t="s">
        <v>31</v>
      </c>
    </row>
    <row r="4" spans="1:8">
      <c r="A4" s="2">
        <v>4504</v>
      </c>
      <c r="B4" s="2" t="s">
        <v>9</v>
      </c>
      <c r="C4" s="2">
        <v>2</v>
      </c>
      <c r="D4" s="2" t="s">
        <v>0</v>
      </c>
      <c r="E4" s="3" t="s">
        <v>32</v>
      </c>
    </row>
    <row r="5" spans="1:8">
      <c r="A5" s="2">
        <v>4506</v>
      </c>
      <c r="B5" s="2" t="s">
        <v>10</v>
      </c>
      <c r="C5" s="2">
        <v>2</v>
      </c>
      <c r="D5" s="2" t="s">
        <v>0</v>
      </c>
      <c r="E5" s="3" t="s">
        <v>33</v>
      </c>
    </row>
    <row r="6" spans="1:8">
      <c r="A6" s="2">
        <v>4510</v>
      </c>
      <c r="B6" s="2" t="s">
        <v>11</v>
      </c>
      <c r="C6" s="2">
        <v>2</v>
      </c>
      <c r="D6" s="2" t="s">
        <v>0</v>
      </c>
      <c r="E6" s="3" t="s">
        <v>30</v>
      </c>
    </row>
    <row r="7" spans="1:8">
      <c r="A7" s="2">
        <v>4511</v>
      </c>
      <c r="B7" s="2" t="s">
        <v>12</v>
      </c>
      <c r="C7" s="2">
        <v>2</v>
      </c>
      <c r="D7" s="2" t="s">
        <v>0</v>
      </c>
      <c r="E7" s="3" t="s">
        <v>30</v>
      </c>
    </row>
    <row r="8" spans="1:8">
      <c r="A8" s="2">
        <v>4512</v>
      </c>
      <c r="B8" s="2" t="s">
        <v>13</v>
      </c>
      <c r="C8" s="2">
        <v>2</v>
      </c>
      <c r="D8" s="2" t="s">
        <v>0</v>
      </c>
      <c r="E8" s="3" t="s">
        <v>32</v>
      </c>
    </row>
    <row r="9" spans="1:8">
      <c r="A9" s="2">
        <v>4519</v>
      </c>
      <c r="B9" s="2" t="s">
        <v>14</v>
      </c>
      <c r="C9" s="2">
        <v>2</v>
      </c>
      <c r="D9" s="2" t="s">
        <v>1</v>
      </c>
      <c r="E9" s="3">
        <v>0.01</v>
      </c>
    </row>
    <row r="10" spans="1:8">
      <c r="A10" s="2">
        <v>4520</v>
      </c>
      <c r="B10" s="2" t="s">
        <v>15</v>
      </c>
      <c r="C10" s="2">
        <v>2</v>
      </c>
      <c r="D10" s="2" t="s">
        <v>0</v>
      </c>
      <c r="E10" s="3" t="s">
        <v>30</v>
      </c>
    </row>
    <row r="11" spans="1:8">
      <c r="A11" s="2">
        <v>4521</v>
      </c>
      <c r="B11" s="2" t="s">
        <v>16</v>
      </c>
      <c r="C11" s="2">
        <v>2</v>
      </c>
      <c r="D11" s="2" t="s">
        <v>0</v>
      </c>
      <c r="E11" s="3" t="s">
        <v>31</v>
      </c>
    </row>
    <row r="12" spans="1:8">
      <c r="A12" s="2">
        <v>4522</v>
      </c>
      <c r="B12" s="2" t="s">
        <v>17</v>
      </c>
      <c r="C12" s="2">
        <v>2</v>
      </c>
      <c r="D12" s="2" t="s">
        <v>0</v>
      </c>
      <c r="E12" s="3" t="s">
        <v>34</v>
      </c>
    </row>
    <row r="13" spans="1:8">
      <c r="A13" s="2">
        <v>4523</v>
      </c>
      <c r="B13" s="2" t="s">
        <v>18</v>
      </c>
      <c r="C13" s="2">
        <v>2</v>
      </c>
      <c r="D13" s="2" t="s">
        <v>0</v>
      </c>
      <c r="E13" s="3" t="s">
        <v>30</v>
      </c>
    </row>
    <row r="14" spans="1:8">
      <c r="A14" s="2">
        <v>4524</v>
      </c>
      <c r="B14" s="2" t="s">
        <v>19</v>
      </c>
      <c r="C14" s="2">
        <v>2</v>
      </c>
      <c r="D14" s="2" t="s">
        <v>0</v>
      </c>
      <c r="E14" s="3" t="s">
        <v>31</v>
      </c>
    </row>
    <row r="15" spans="1:8">
      <c r="A15" s="2">
        <v>4525</v>
      </c>
      <c r="B15" s="2" t="s">
        <v>20</v>
      </c>
      <c r="C15" s="2">
        <v>2</v>
      </c>
      <c r="D15" s="2" t="s">
        <v>0</v>
      </c>
      <c r="E15" s="3" t="s">
        <v>34</v>
      </c>
    </row>
    <row r="16" spans="1:8">
      <c r="A16" s="2">
        <v>4526</v>
      </c>
      <c r="B16" s="2" t="s">
        <v>21</v>
      </c>
      <c r="C16" s="2">
        <v>2</v>
      </c>
      <c r="D16" s="2" t="s">
        <v>0</v>
      </c>
      <c r="E16" s="3" t="s">
        <v>33</v>
      </c>
    </row>
    <row r="17" spans="1:5">
      <c r="A17" s="2">
        <v>4534</v>
      </c>
      <c r="B17" s="2" t="s">
        <v>22</v>
      </c>
      <c r="C17" s="2">
        <v>2</v>
      </c>
      <c r="D17" s="2" t="s">
        <v>1</v>
      </c>
      <c r="E17" s="3" t="s">
        <v>35</v>
      </c>
    </row>
    <row r="18" spans="1:5">
      <c r="A18" s="2">
        <v>4537</v>
      </c>
      <c r="B18" s="2" t="s">
        <v>23</v>
      </c>
      <c r="C18" s="2">
        <v>2</v>
      </c>
      <c r="D18" s="2" t="s">
        <v>0</v>
      </c>
      <c r="E18" s="3" t="s">
        <v>36</v>
      </c>
    </row>
    <row r="19" spans="1:5">
      <c r="A19" s="2">
        <v>4560</v>
      </c>
      <c r="B19" s="2" t="s">
        <v>24</v>
      </c>
      <c r="C19" s="2">
        <v>2</v>
      </c>
      <c r="D19" s="2" t="s">
        <v>0</v>
      </c>
      <c r="E19" s="3" t="s">
        <v>30</v>
      </c>
    </row>
    <row r="20" spans="1:5">
      <c r="A20" s="2">
        <v>4561</v>
      </c>
      <c r="B20" s="2" t="s">
        <v>25</v>
      </c>
      <c r="C20" s="2">
        <v>2</v>
      </c>
      <c r="D20" s="2" t="s">
        <v>0</v>
      </c>
      <c r="E20" s="3" t="s">
        <v>31</v>
      </c>
    </row>
    <row r="21" spans="1:5">
      <c r="A21" s="2">
        <v>4562</v>
      </c>
      <c r="B21" s="2" t="s">
        <v>26</v>
      </c>
      <c r="C21" s="2">
        <v>2</v>
      </c>
      <c r="D21" s="2" t="s">
        <v>0</v>
      </c>
      <c r="E21" s="3" t="s">
        <v>34</v>
      </c>
    </row>
    <row r="22" spans="1:5">
      <c r="A22" s="2">
        <v>4563</v>
      </c>
      <c r="B22" s="2" t="s">
        <v>27</v>
      </c>
      <c r="C22" s="2">
        <v>2</v>
      </c>
      <c r="D22" s="2" t="s">
        <v>0</v>
      </c>
      <c r="E22" s="3" t="s">
        <v>30</v>
      </c>
    </row>
    <row r="23" spans="1:5">
      <c r="A23" s="2">
        <v>4564</v>
      </c>
      <c r="B23" s="2" t="s">
        <v>28</v>
      </c>
      <c r="C23" s="2">
        <v>2</v>
      </c>
      <c r="D23" s="2" t="s">
        <v>0</v>
      </c>
      <c r="E23" s="3" t="s">
        <v>31</v>
      </c>
    </row>
    <row r="24" spans="1:5">
      <c r="A24" s="2">
        <v>4565</v>
      </c>
      <c r="B24" s="2" t="s">
        <v>29</v>
      </c>
      <c r="C24" s="2">
        <v>2</v>
      </c>
      <c r="D24" s="2" t="s">
        <v>0</v>
      </c>
      <c r="E24" s="3" t="s">
        <v>34</v>
      </c>
    </row>
    <row r="26" spans="1:5">
      <c r="A26" s="2">
        <v>4851</v>
      </c>
      <c r="B26" s="2" t="s">
        <v>37</v>
      </c>
      <c r="C26" s="2">
        <v>2</v>
      </c>
      <c r="D26" s="2" t="s">
        <v>0</v>
      </c>
      <c r="E26" s="3" t="s">
        <v>38</v>
      </c>
    </row>
  </sheetData>
  <hyperlinks>
    <hyperlink ref="H1" location="Index" display="Back to Index" xr:uid="{F8B0FA1F-95AA-4415-ABE8-3EE7FFED82A3}"/>
  </hyperlinks>
  <pageMargins left="0.7" right="0.7" top="0.75" bottom="0.75" header="0.3" footer="0.3"/>
  <pageSetup paperSize="9"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8576CD-041D-4206-8B0D-51C8C1817BBE}">
  <sheetPr codeName="Sheet3">
    <outlinePr summaryBelow="0" summaryRight="0"/>
  </sheetPr>
  <dimension ref="A1:H12"/>
  <sheetViews>
    <sheetView workbookViewId="0">
      <selection activeCell="A56" sqref="A56"/>
    </sheetView>
  </sheetViews>
  <sheetFormatPr defaultRowHeight="14.5" outlineLevelRow="2"/>
  <cols>
    <col min="1" max="2" width="40.7265625" customWidth="1"/>
  </cols>
  <sheetData>
    <row r="1" spans="1:8" ht="15" thickBot="1">
      <c r="E1" s="88" t="s">
        <v>220</v>
      </c>
      <c r="H1" s="51" t="s">
        <v>1098</v>
      </c>
    </row>
    <row r="2" spans="1:8">
      <c r="A2" s="52" t="s">
        <v>131</v>
      </c>
      <c r="B2" s="449" t="s">
        <v>133</v>
      </c>
    </row>
    <row r="3" spans="1:8" ht="15" outlineLevel="1" thickBot="1">
      <c r="A3" s="53" t="s">
        <v>132</v>
      </c>
      <c r="B3" s="450"/>
      <c r="E3" t="s">
        <v>218</v>
      </c>
    </row>
    <row r="4" spans="1:8">
      <c r="A4" s="54" t="s">
        <v>134</v>
      </c>
      <c r="B4" s="449" t="s">
        <v>133</v>
      </c>
      <c r="E4" t="s">
        <v>219</v>
      </c>
    </row>
    <row r="5" spans="1:8" outlineLevel="1">
      <c r="A5" s="55" t="s">
        <v>135</v>
      </c>
      <c r="B5" s="451"/>
    </row>
    <row r="6" spans="1:8" outlineLevel="1">
      <c r="A6" s="55" t="s">
        <v>136</v>
      </c>
      <c r="B6" s="451"/>
    </row>
    <row r="7" spans="1:8" ht="15" outlineLevel="1" thickBot="1">
      <c r="A7" s="53" t="s">
        <v>137</v>
      </c>
      <c r="B7" s="450"/>
    </row>
    <row r="8" spans="1:8" ht="15" outlineLevel="1" thickBot="1">
      <c r="A8" s="53" t="s">
        <v>138</v>
      </c>
      <c r="B8" s="56" t="s">
        <v>139</v>
      </c>
    </row>
    <row r="9" spans="1:8" outlineLevel="1">
      <c r="A9" s="57" t="s">
        <v>140</v>
      </c>
      <c r="B9" s="449" t="s">
        <v>133</v>
      </c>
    </row>
    <row r="10" spans="1:8" ht="15" outlineLevel="2" thickBot="1">
      <c r="A10" s="58" t="s">
        <v>141</v>
      </c>
      <c r="B10" s="450"/>
    </row>
    <row r="11" spans="1:8">
      <c r="A11" s="54" t="s">
        <v>142</v>
      </c>
      <c r="B11" s="449" t="s">
        <v>144</v>
      </c>
    </row>
    <row r="12" spans="1:8" ht="15" outlineLevel="1" thickBot="1">
      <c r="A12" s="53" t="s">
        <v>143</v>
      </c>
      <c r="B12" s="450"/>
    </row>
  </sheetData>
  <mergeCells count="4">
    <mergeCell ref="B2:B3"/>
    <mergeCell ref="B4:B7"/>
    <mergeCell ref="B9:B10"/>
    <mergeCell ref="B11:B12"/>
  </mergeCells>
  <hyperlinks>
    <hyperlink ref="H1" location="Index" display="Back to Index" xr:uid="{78B5DBC3-E35E-4B4C-B7F9-B4BBFA7645DB}"/>
  </hyperlinks>
  <pageMargins left="0.7" right="0.7" top="0.75" bottom="0.75" header="0.3" footer="0.3"/>
  <pageSetup paperSize="9"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0F8E13-BE04-4FE5-B406-925D511707BE}">
  <sheetPr codeName="Sheet4">
    <outlinePr summaryBelow="0" summaryRight="0"/>
  </sheetPr>
  <dimension ref="A1:H15"/>
  <sheetViews>
    <sheetView workbookViewId="0">
      <selection activeCell="H1" sqref="H1"/>
    </sheetView>
  </sheetViews>
  <sheetFormatPr defaultRowHeight="14.5"/>
  <cols>
    <col min="1" max="1" width="19.7265625" customWidth="1"/>
    <col min="2" max="2" width="81" customWidth="1"/>
    <col min="3" max="3" width="13.453125" customWidth="1"/>
    <col min="4" max="5" width="22.81640625" customWidth="1"/>
    <col min="6" max="6" width="64.6328125" customWidth="1"/>
  </cols>
  <sheetData>
    <row r="1" spans="1:8" ht="15" thickBot="1">
      <c r="A1" s="17" t="s">
        <v>73</v>
      </c>
      <c r="B1" s="17" t="s">
        <v>43</v>
      </c>
      <c r="C1" s="17" t="s">
        <v>40</v>
      </c>
      <c r="D1" s="17" t="s">
        <v>68</v>
      </c>
      <c r="E1" s="17" t="s">
        <v>66</v>
      </c>
      <c r="F1" s="43" t="s">
        <v>123</v>
      </c>
      <c r="H1" s="51" t="s">
        <v>1098</v>
      </c>
    </row>
    <row r="2" spans="1:8" ht="29.5" thickBot="1">
      <c r="A2" s="42" t="s">
        <v>120</v>
      </c>
      <c r="B2" s="12" t="s">
        <v>121</v>
      </c>
      <c r="C2" s="15" t="s">
        <v>41</v>
      </c>
      <c r="D2" s="15" t="s">
        <v>307</v>
      </c>
      <c r="E2" s="16"/>
    </row>
    <row r="3" spans="1:8" ht="100" customHeight="1" thickBot="1">
      <c r="A3" s="38" t="s">
        <v>111</v>
      </c>
      <c r="B3" s="40" t="s">
        <v>613</v>
      </c>
      <c r="C3" s="15" t="s">
        <v>41</v>
      </c>
      <c r="D3" s="15" t="s">
        <v>509</v>
      </c>
      <c r="E3" s="16"/>
    </row>
    <row r="4" spans="1:8" ht="203.5" thickBot="1">
      <c r="A4" s="38" t="s">
        <v>233</v>
      </c>
      <c r="B4" s="40" t="s">
        <v>147</v>
      </c>
      <c r="C4" s="15" t="s">
        <v>42</v>
      </c>
      <c r="D4" s="15" t="s">
        <v>145</v>
      </c>
      <c r="E4" s="29" t="s">
        <v>70</v>
      </c>
    </row>
    <row r="5" spans="1:8" ht="166" customHeight="1" thickBot="1">
      <c r="A5" s="39" t="s">
        <v>234</v>
      </c>
      <c r="B5" s="41" t="s">
        <v>122</v>
      </c>
      <c r="C5" s="25" t="s">
        <v>42</v>
      </c>
      <c r="D5" s="25" t="s">
        <v>221</v>
      </c>
      <c r="E5" s="27"/>
    </row>
    <row r="6" spans="1:8" ht="29.5" thickBot="1">
      <c r="A6" s="42" t="s">
        <v>235</v>
      </c>
      <c r="B6" s="41" t="s">
        <v>116</v>
      </c>
      <c r="C6" s="25" t="s">
        <v>42</v>
      </c>
      <c r="D6" s="25" t="s">
        <v>235</v>
      </c>
      <c r="E6" s="26" t="s">
        <v>44</v>
      </c>
    </row>
    <row r="7" spans="1:8" ht="29.5" thickBot="1">
      <c r="A7" s="39" t="s">
        <v>236</v>
      </c>
      <c r="B7" s="41" t="s">
        <v>99</v>
      </c>
      <c r="C7" s="25" t="s">
        <v>42</v>
      </c>
      <c r="D7" s="25" t="s">
        <v>236</v>
      </c>
      <c r="E7" s="26"/>
    </row>
    <row r="8" spans="1:8" ht="29.5" thickBot="1">
      <c r="A8" s="39" t="s">
        <v>237</v>
      </c>
      <c r="B8" s="41" t="s">
        <v>98</v>
      </c>
      <c r="C8" s="25" t="s">
        <v>42</v>
      </c>
      <c r="D8" s="25" t="s">
        <v>237</v>
      </c>
      <c r="E8" s="26"/>
      <c r="F8" s="44" t="s">
        <v>124</v>
      </c>
    </row>
    <row r="9" spans="1:8" ht="29.5" thickBot="1">
      <c r="A9" s="39" t="s">
        <v>74</v>
      </c>
      <c r="B9" s="41" t="s">
        <v>75</v>
      </c>
      <c r="C9" s="25" t="s">
        <v>42</v>
      </c>
      <c r="D9" s="25" t="s">
        <v>69</v>
      </c>
      <c r="E9" s="26"/>
    </row>
    <row r="11" spans="1:8">
      <c r="B11" s="71" t="s">
        <v>163</v>
      </c>
    </row>
    <row r="12" spans="1:8" ht="26">
      <c r="A12" s="84" t="s">
        <v>193</v>
      </c>
      <c r="B12" s="85" t="s">
        <v>217</v>
      </c>
    </row>
    <row r="15" spans="1:8">
      <c r="F15" s="22"/>
    </row>
  </sheetData>
  <dataValidations count="8">
    <dataValidation type="list" allowBlank="1" showInputMessage="1" showErrorMessage="1" sqref="E6" xr:uid="{8351393E-56E5-4FC1-8784-D13568884BF6}">
      <formula1>datapoint_category</formula1>
    </dataValidation>
    <dataValidation type="list" allowBlank="1" showInputMessage="1" showErrorMessage="1" sqref="E3" xr:uid="{CF84F92D-2E7A-4522-97C7-13B9B9EDA8CC}">
      <formula1>period</formula1>
    </dataValidation>
    <dataValidation type="list" allowBlank="1" showInputMessage="1" showErrorMessage="1" sqref="E7" xr:uid="{889A5C54-383B-4388-8EA3-33FA51937273}">
      <formula1>location_subcategory</formula1>
    </dataValidation>
    <dataValidation type="list" allowBlank="1" showInputMessage="1" showErrorMessage="1" sqref="E8" xr:uid="{E81CEF70-75A8-4D36-8EA0-7988FBBC3533}">
      <formula1>datapoint_function</formula1>
    </dataValidation>
    <dataValidation type="list" allowBlank="1" showInputMessage="1" showErrorMessage="1" sqref="E9" xr:uid="{8FAEA2F0-5336-45E3-8FD6-5BAF906F12DD}">
      <formula1>UserID</formula1>
    </dataValidation>
    <dataValidation type="list" allowBlank="1" showInputMessage="1" showErrorMessage="1" sqref="E5" xr:uid="{FF990D8B-75B9-4684-9C42-569E87B44C91}">
      <formula1>DatapointID</formula1>
    </dataValidation>
    <dataValidation type="list" allowBlank="1" showInputMessage="1" showErrorMessage="1" sqref="D2:D9" xr:uid="{51A7D879-389E-4421-BCA0-1A696E8A0BB2}">
      <formula1>PARAMETER_TYPE</formula1>
    </dataValidation>
    <dataValidation type="list" allowBlank="1" showInputMessage="1" showErrorMessage="1" sqref="C2:C9" xr:uid="{D9EF1A38-6189-4BD0-B2EB-212E9E00BC9A}">
      <formula1>OPTIONALITY</formula1>
    </dataValidation>
  </dataValidations>
  <hyperlinks>
    <hyperlink ref="H1" location="Index" display="Back to Index" xr:uid="{648FD94D-C388-4127-BAE3-2C8849156974}"/>
  </hyperlinks>
  <pageMargins left="0.7" right="0.7" top="0.75" bottom="0.75" header="0.3" footer="0.3"/>
  <pageSetup paperSize="9"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03FC13-0D06-4339-8AFB-B9FB61557E06}">
  <sheetPr codeName="Sheet5"/>
  <dimension ref="A1:L78"/>
  <sheetViews>
    <sheetView zoomScale="85" zoomScaleNormal="85" workbookViewId="0">
      <selection activeCell="C35" sqref="C35"/>
    </sheetView>
  </sheetViews>
  <sheetFormatPr defaultRowHeight="14.5"/>
  <cols>
    <col min="1" max="1" width="19.6328125" style="89" customWidth="1"/>
    <col min="2" max="2" width="30" style="89" customWidth="1"/>
    <col min="3" max="3" width="52.90625" style="89" bestFit="1" customWidth="1"/>
    <col min="4" max="4" width="58.6328125" style="89" customWidth="1"/>
    <col min="5" max="5" width="14.1796875" style="89" customWidth="1"/>
    <col min="6" max="6" width="14.6328125" style="89" customWidth="1"/>
    <col min="7" max="7" width="13.6328125" style="89" customWidth="1"/>
    <col min="8" max="8" width="8.7265625" style="89"/>
    <col min="9" max="9" width="10.7265625" style="89" customWidth="1"/>
    <col min="10" max="10" width="10.453125" style="89" customWidth="1"/>
    <col min="11" max="11" width="10" style="89" customWidth="1"/>
    <col min="12" max="12" width="9.81640625" style="89" customWidth="1"/>
    <col min="13" max="16384" width="8.7265625" style="89"/>
  </cols>
  <sheetData>
    <row r="1" spans="1:8">
      <c r="A1" s="91"/>
      <c r="B1" s="91"/>
      <c r="C1" s="91"/>
      <c r="D1" s="91"/>
      <c r="H1" s="51" t="s">
        <v>1098</v>
      </c>
    </row>
    <row r="2" spans="1:8">
      <c r="A2" s="101" t="s">
        <v>317</v>
      </c>
      <c r="B2" s="101" t="s">
        <v>318</v>
      </c>
      <c r="C2" s="101" t="s">
        <v>243</v>
      </c>
      <c r="D2" s="102"/>
    </row>
    <row r="3" spans="1:8" ht="15" thickBot="1">
      <c r="A3" s="98"/>
      <c r="B3" s="98"/>
      <c r="C3" s="98"/>
      <c r="D3" s="91"/>
    </row>
    <row r="4" spans="1:8">
      <c r="A4" s="131" t="s">
        <v>115</v>
      </c>
      <c r="B4" s="132" t="s">
        <v>326</v>
      </c>
      <c r="C4" s="133" t="s">
        <v>311</v>
      </c>
    </row>
    <row r="5" spans="1:8">
      <c r="A5" s="134"/>
      <c r="B5" s="135" t="s">
        <v>327</v>
      </c>
      <c r="C5" s="136" t="s">
        <v>314</v>
      </c>
    </row>
    <row r="6" spans="1:8" ht="58">
      <c r="A6" s="134"/>
      <c r="B6" s="137" t="s">
        <v>319</v>
      </c>
      <c r="C6" s="138" t="s">
        <v>311</v>
      </c>
      <c r="D6" s="99" t="s">
        <v>325</v>
      </c>
    </row>
    <row r="7" spans="1:8" ht="58">
      <c r="A7" s="134"/>
      <c r="B7" s="137" t="s">
        <v>84</v>
      </c>
      <c r="C7" s="139" t="s">
        <v>308</v>
      </c>
      <c r="D7" s="99" t="s">
        <v>320</v>
      </c>
    </row>
    <row r="8" spans="1:8">
      <c r="A8" s="140"/>
      <c r="B8" s="137" t="s">
        <v>89</v>
      </c>
      <c r="C8" s="139" t="s">
        <v>238</v>
      </c>
      <c r="D8" s="91"/>
    </row>
    <row r="9" spans="1:8" ht="29.5" thickBot="1">
      <c r="A9" s="141"/>
      <c r="B9" s="142" t="s">
        <v>244</v>
      </c>
      <c r="C9" s="143" t="s">
        <v>115</v>
      </c>
      <c r="D9" s="100" t="s">
        <v>246</v>
      </c>
    </row>
    <row r="10" spans="1:8">
      <c r="A10" s="91"/>
      <c r="B10" s="91"/>
      <c r="C10" s="91"/>
      <c r="D10" s="100"/>
    </row>
    <row r="11" spans="1:8" ht="15" thickBot="1">
      <c r="A11" s="91"/>
      <c r="B11" s="91"/>
      <c r="C11" s="91"/>
      <c r="D11" s="91"/>
    </row>
    <row r="12" spans="1:8">
      <c r="A12" s="131" t="s">
        <v>241</v>
      </c>
      <c r="B12" s="132" t="s">
        <v>326</v>
      </c>
      <c r="C12" s="144" t="s">
        <v>311</v>
      </c>
      <c r="D12" s="91"/>
    </row>
    <row r="13" spans="1:8">
      <c r="A13" s="134"/>
      <c r="B13" s="135" t="s">
        <v>327</v>
      </c>
      <c r="C13" s="136" t="s">
        <v>314</v>
      </c>
      <c r="D13" s="91"/>
    </row>
    <row r="14" spans="1:8" ht="15" thickBot="1">
      <c r="A14" s="141"/>
      <c r="B14" s="142" t="s">
        <v>115</v>
      </c>
      <c r="C14" s="143" t="s">
        <v>115</v>
      </c>
      <c r="D14" s="91" t="s">
        <v>283</v>
      </c>
    </row>
    <row r="15" spans="1:8">
      <c r="A15" s="91"/>
      <c r="B15" s="91"/>
      <c r="C15" s="91"/>
      <c r="D15" s="91"/>
    </row>
    <row r="16" spans="1:8" ht="15" thickBot="1">
      <c r="A16" s="91"/>
      <c r="B16" s="91"/>
      <c r="C16" s="91"/>
      <c r="D16" s="91"/>
    </row>
    <row r="17" spans="1:4">
      <c r="A17" s="131" t="s">
        <v>242</v>
      </c>
      <c r="B17" s="145" t="s">
        <v>326</v>
      </c>
      <c r="C17" s="144" t="s">
        <v>310</v>
      </c>
    </row>
    <row r="18" spans="1:4">
      <c r="A18" s="134"/>
      <c r="B18" s="135" t="s">
        <v>327</v>
      </c>
      <c r="C18" s="136" t="s">
        <v>314</v>
      </c>
    </row>
    <row r="19" spans="1:4">
      <c r="A19" s="134"/>
      <c r="B19" s="151" t="s">
        <v>222</v>
      </c>
      <c r="C19" s="139" t="s">
        <v>240</v>
      </c>
      <c r="D19" s="100"/>
    </row>
    <row r="20" spans="1:4">
      <c r="A20" s="134"/>
      <c r="B20" s="137" t="s">
        <v>84</v>
      </c>
      <c r="C20" s="139" t="s">
        <v>235</v>
      </c>
      <c r="D20" s="91"/>
    </row>
    <row r="21" spans="1:4">
      <c r="A21" s="140"/>
      <c r="B21" s="137" t="s">
        <v>89</v>
      </c>
      <c r="C21" s="139" t="s">
        <v>239</v>
      </c>
      <c r="D21" s="91"/>
    </row>
    <row r="22" spans="1:4">
      <c r="A22" s="140"/>
      <c r="B22" s="137" t="s">
        <v>3</v>
      </c>
      <c r="C22" s="139" t="s">
        <v>237</v>
      </c>
      <c r="D22" s="91"/>
    </row>
    <row r="23" spans="1:4" ht="15" thickBot="1">
      <c r="A23" s="141"/>
      <c r="B23" s="142" t="s">
        <v>241</v>
      </c>
      <c r="C23" s="143" t="s">
        <v>241</v>
      </c>
      <c r="D23" s="91" t="s">
        <v>315</v>
      </c>
    </row>
    <row r="48" spans="10:12">
      <c r="J48" s="89" t="s">
        <v>393</v>
      </c>
      <c r="K48" s="118" t="s">
        <v>391</v>
      </c>
      <c r="L48" s="118" t="s">
        <v>392</v>
      </c>
    </row>
    <row r="49" spans="4:12">
      <c r="K49" s="118" t="s">
        <v>395</v>
      </c>
      <c r="L49" s="118"/>
    </row>
    <row r="50" spans="4:12">
      <c r="E50" s="89" t="s">
        <v>394</v>
      </c>
      <c r="F50" s="89" t="s">
        <v>390</v>
      </c>
    </row>
    <row r="51" spans="4:12">
      <c r="E51" s="89" t="s">
        <v>388</v>
      </c>
    </row>
    <row r="53" spans="4:12">
      <c r="E53" s="89" t="s">
        <v>386</v>
      </c>
      <c r="I53" s="89" t="s">
        <v>389</v>
      </c>
    </row>
    <row r="54" spans="4:12">
      <c r="D54" s="89" t="s">
        <v>380</v>
      </c>
      <c r="E54" s="89" t="s">
        <v>385</v>
      </c>
      <c r="F54" s="89" t="s">
        <v>384</v>
      </c>
      <c r="G54" s="89" t="s">
        <v>387</v>
      </c>
      <c r="H54" s="89">
        <v>1</v>
      </c>
    </row>
    <row r="55" spans="4:12">
      <c r="D55" s="89" t="s">
        <v>381</v>
      </c>
    </row>
    <row r="58" spans="4:12">
      <c r="D58" s="89" t="s">
        <v>382</v>
      </c>
      <c r="E58" s="89" t="s">
        <v>383</v>
      </c>
    </row>
    <row r="61" spans="4:12">
      <c r="G61" s="89">
        <v>605</v>
      </c>
      <c r="H61" s="89">
        <v>1210</v>
      </c>
    </row>
    <row r="62" spans="4:12">
      <c r="G62" s="89">
        <f>G61/1000</f>
        <v>0.60499999999999998</v>
      </c>
      <c r="H62" s="89">
        <f>H61/1000</f>
        <v>1.21</v>
      </c>
      <c r="I62" s="89" t="s">
        <v>396</v>
      </c>
    </row>
    <row r="63" spans="4:12">
      <c r="G63" s="89">
        <f>G62*1000</f>
        <v>605</v>
      </c>
      <c r="H63" s="89">
        <f>H62*1000</f>
        <v>1210</v>
      </c>
    </row>
    <row r="64" spans="4:12">
      <c r="G64" s="89">
        <f>1000/G63</f>
        <v>1.6528925619834711</v>
      </c>
      <c r="H64" s="89">
        <f>1000/H63</f>
        <v>0.82644628099173556</v>
      </c>
    </row>
    <row r="65" spans="5:12">
      <c r="H65" s="89">
        <f>G64*G63</f>
        <v>1000</v>
      </c>
    </row>
    <row r="67" spans="5:12">
      <c r="G67" s="89">
        <f>50*G64</f>
        <v>82.644628099173559</v>
      </c>
      <c r="H67" s="89">
        <f>50*H64</f>
        <v>41.32231404958678</v>
      </c>
    </row>
    <row r="72" spans="5:12">
      <c r="E72" s="89" t="s">
        <v>382</v>
      </c>
    </row>
    <row r="73" spans="5:12">
      <c r="E73" s="89" t="s">
        <v>381</v>
      </c>
      <c r="F73" s="89" t="s">
        <v>416</v>
      </c>
      <c r="G73" s="89" t="s">
        <v>417</v>
      </c>
    </row>
    <row r="75" spans="5:12">
      <c r="E75" s="89" t="s">
        <v>411</v>
      </c>
      <c r="F75" s="178">
        <v>0.8</v>
      </c>
      <c r="I75" s="89" t="s">
        <v>413</v>
      </c>
    </row>
    <row r="76" spans="5:12">
      <c r="E76" s="89" t="s">
        <v>412</v>
      </c>
      <c r="I76" s="89" t="s">
        <v>346</v>
      </c>
      <c r="J76" s="89" t="s">
        <v>418</v>
      </c>
      <c r="L76" s="89" t="s">
        <v>419</v>
      </c>
    </row>
    <row r="77" spans="5:12">
      <c r="E77" s="89" t="s">
        <v>414</v>
      </c>
    </row>
    <row r="78" spans="5:12">
      <c r="F78" s="89" t="s">
        <v>415</v>
      </c>
    </row>
  </sheetData>
  <hyperlinks>
    <hyperlink ref="H1" location="Index" display="Back to Index" xr:uid="{06C8BC03-7F88-4CDA-B3FD-C11F9C072C01}"/>
  </hyperlinks>
  <pageMargins left="0.7" right="0.7" top="0.75" bottom="0.75" header="0.3" footer="0.3"/>
  <pageSetup paperSize="9"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207ED2-347D-4EAD-B25C-E70CAB078246}">
  <sheetPr codeName="Sheet6">
    <outlinePr summaryBelow="0" summaryRight="0"/>
  </sheetPr>
  <dimension ref="A1:I85"/>
  <sheetViews>
    <sheetView topLeftCell="A16" workbookViewId="0">
      <selection activeCell="B21" sqref="B21"/>
    </sheetView>
  </sheetViews>
  <sheetFormatPr defaultRowHeight="14.5" outlineLevelRow="1"/>
  <cols>
    <col min="1" max="1" width="23.54296875" customWidth="1"/>
    <col min="2" max="2" width="79.6328125" customWidth="1"/>
    <col min="3" max="3" width="3.1796875" style="49" customWidth="1"/>
  </cols>
  <sheetData>
    <row r="1" spans="1:8" ht="15" thickBot="1">
      <c r="A1" s="20"/>
      <c r="B1" s="20"/>
      <c r="H1" s="51" t="s">
        <v>1098</v>
      </c>
    </row>
    <row r="2" spans="1:8">
      <c r="A2" s="8" t="s">
        <v>72</v>
      </c>
      <c r="B2" s="9"/>
    </row>
    <row r="3" spans="1:8" outlineLevel="1">
      <c r="A3" s="4" t="s">
        <v>307</v>
      </c>
      <c r="B3" s="10" t="s">
        <v>119</v>
      </c>
    </row>
    <row r="4" spans="1:8" outlineLevel="1">
      <c r="A4" s="13" t="s">
        <v>309</v>
      </c>
      <c r="B4" s="10" t="s">
        <v>67</v>
      </c>
    </row>
    <row r="5" spans="1:8" outlineLevel="1">
      <c r="A5" s="13" t="s">
        <v>235</v>
      </c>
      <c r="B5" s="10"/>
    </row>
    <row r="6" spans="1:8" outlineLevel="1">
      <c r="A6" s="13" t="s">
        <v>239</v>
      </c>
      <c r="B6" s="14"/>
    </row>
    <row r="7" spans="1:8" outlineLevel="1">
      <c r="A7" s="13" t="s">
        <v>343</v>
      </c>
      <c r="B7" s="14"/>
    </row>
    <row r="8" spans="1:8" outlineLevel="1">
      <c r="A8" s="13" t="s">
        <v>221</v>
      </c>
      <c r="B8" s="14"/>
    </row>
    <row r="9" spans="1:8" outlineLevel="1">
      <c r="A9" s="13" t="s">
        <v>111</v>
      </c>
      <c r="B9" s="14"/>
    </row>
    <row r="10" spans="1:8" outlineLevel="1">
      <c r="A10" s="13" t="s">
        <v>240</v>
      </c>
      <c r="B10" s="14"/>
    </row>
    <row r="11" spans="1:8" outlineLevel="1">
      <c r="A11" s="13" t="s">
        <v>109</v>
      </c>
      <c r="B11" s="14" t="s">
        <v>110</v>
      </c>
    </row>
    <row r="12" spans="1:8" outlineLevel="1">
      <c r="A12" s="13" t="s">
        <v>236</v>
      </c>
      <c r="B12" s="14"/>
    </row>
    <row r="13" spans="1:8" outlineLevel="1">
      <c r="A13" s="13" t="s">
        <v>238</v>
      </c>
      <c r="B13" s="14"/>
    </row>
    <row r="14" spans="1:8" outlineLevel="1">
      <c r="A14" s="13" t="s">
        <v>39</v>
      </c>
      <c r="B14" s="14"/>
    </row>
    <row r="15" spans="1:8" outlineLevel="1">
      <c r="A15" s="13" t="s">
        <v>73</v>
      </c>
      <c r="B15" s="14"/>
    </row>
    <row r="16" spans="1:8" outlineLevel="1">
      <c r="A16" s="13" t="s">
        <v>145</v>
      </c>
      <c r="B16" s="14" t="s">
        <v>146</v>
      </c>
    </row>
    <row r="17" spans="1:9" ht="15" outlineLevel="1" thickBot="1">
      <c r="A17" s="6" t="s">
        <v>79</v>
      </c>
      <c r="B17" s="11"/>
    </row>
    <row r="18" spans="1:9">
      <c r="A18" s="8" t="s">
        <v>39</v>
      </c>
      <c r="B18" s="9"/>
    </row>
    <row r="19" spans="1:9" outlineLevel="1">
      <c r="A19" s="4" t="s">
        <v>41</v>
      </c>
      <c r="B19" s="10"/>
    </row>
    <row r="20" spans="1:9" ht="15" outlineLevel="1" thickBot="1">
      <c r="A20" s="6" t="s">
        <v>42</v>
      </c>
      <c r="B20" s="11"/>
    </row>
    <row r="21" spans="1:9" ht="15" thickBot="1">
      <c r="A21" s="20"/>
      <c r="B21" s="20"/>
    </row>
    <row r="22" spans="1:9">
      <c r="A22" s="8" t="s">
        <v>111</v>
      </c>
      <c r="B22" s="9"/>
    </row>
    <row r="23" spans="1:9">
      <c r="A23" s="18" t="s">
        <v>869</v>
      </c>
      <c r="B23" s="129"/>
    </row>
    <row r="24" spans="1:9">
      <c r="A24" s="18" t="s">
        <v>870</v>
      </c>
      <c r="B24" s="129"/>
    </row>
    <row r="25" spans="1:9" outlineLevel="1">
      <c r="A25" s="18" t="s">
        <v>853</v>
      </c>
      <c r="B25" s="129"/>
      <c r="I25" s="264"/>
    </row>
    <row r="26" spans="1:9" ht="83" customHeight="1" outlineLevel="1">
      <c r="A26" s="18" t="s">
        <v>289</v>
      </c>
      <c r="B26" s="129" t="s">
        <v>517</v>
      </c>
      <c r="I26" s="264"/>
    </row>
    <row r="27" spans="1:9" ht="43.5" outlineLevel="1">
      <c r="A27" s="18" t="s">
        <v>657</v>
      </c>
      <c r="B27" s="129" t="s">
        <v>682</v>
      </c>
      <c r="I27" s="264"/>
    </row>
    <row r="28" spans="1:9" ht="29" outlineLevel="1">
      <c r="A28" s="18" t="s">
        <v>112</v>
      </c>
      <c r="B28" s="5" t="s">
        <v>511</v>
      </c>
      <c r="I28" s="264"/>
    </row>
    <row r="29" spans="1:9" outlineLevel="1">
      <c r="A29" s="18" t="s">
        <v>288</v>
      </c>
      <c r="B29" s="5" t="s">
        <v>512</v>
      </c>
      <c r="I29" s="264"/>
    </row>
    <row r="30" spans="1:9" outlineLevel="1">
      <c r="A30" s="18" t="s">
        <v>287</v>
      </c>
      <c r="B30" s="5" t="s">
        <v>513</v>
      </c>
      <c r="I30" s="264"/>
    </row>
    <row r="31" spans="1:9" outlineLevel="1">
      <c r="A31" s="18" t="s">
        <v>286</v>
      </c>
      <c r="B31" s="5" t="s">
        <v>514</v>
      </c>
      <c r="I31" s="264"/>
    </row>
    <row r="32" spans="1:9" outlineLevel="1">
      <c r="A32" s="128" t="s">
        <v>285</v>
      </c>
      <c r="B32" s="23" t="s">
        <v>515</v>
      </c>
      <c r="I32" s="264"/>
    </row>
    <row r="33" spans="1:9" ht="15" outlineLevel="1" thickBot="1">
      <c r="A33" s="19" t="s">
        <v>868</v>
      </c>
      <c r="B33" s="7" t="s">
        <v>516</v>
      </c>
      <c r="I33" s="264"/>
    </row>
    <row r="34" spans="1:9" ht="15" thickBot="1">
      <c r="A34" s="20"/>
      <c r="B34" s="20"/>
      <c r="I34" s="264"/>
    </row>
    <row r="35" spans="1:9">
      <c r="A35" s="8" t="s">
        <v>240</v>
      </c>
      <c r="B35" s="9"/>
      <c r="I35" s="264"/>
    </row>
    <row r="36" spans="1:9" outlineLevel="1">
      <c r="A36" s="18" t="s">
        <v>76</v>
      </c>
      <c r="B36" s="5"/>
    </row>
    <row r="37" spans="1:9" outlineLevel="1">
      <c r="A37" s="18" t="s">
        <v>77</v>
      </c>
      <c r="B37" s="5"/>
    </row>
    <row r="38" spans="1:9" outlineLevel="1">
      <c r="A38" s="18" t="s">
        <v>78</v>
      </c>
      <c r="B38" s="5"/>
    </row>
    <row r="39" spans="1:9" ht="15" outlineLevel="1" thickBot="1">
      <c r="A39" s="36" t="s">
        <v>45</v>
      </c>
      <c r="B39" s="28"/>
    </row>
    <row r="40" spans="1:9" ht="15" thickBot="1"/>
    <row r="41" spans="1:9">
      <c r="A41" s="30" t="s">
        <v>345</v>
      </c>
      <c r="B41" s="34" t="s">
        <v>240</v>
      </c>
    </row>
    <row r="42" spans="1:9" outlineLevel="1">
      <c r="A42" s="4" t="s">
        <v>44</v>
      </c>
      <c r="B42" s="5" t="s">
        <v>76</v>
      </c>
    </row>
    <row r="43" spans="1:9" outlineLevel="1">
      <c r="A43" s="4" t="s">
        <v>45</v>
      </c>
      <c r="B43" s="5" t="s">
        <v>76</v>
      </c>
    </row>
    <row r="44" spans="1:9" outlineLevel="1">
      <c r="A44" s="4" t="s">
        <v>46</v>
      </c>
      <c r="B44" s="5" t="s">
        <v>76</v>
      </c>
    </row>
    <row r="45" spans="1:9" outlineLevel="1">
      <c r="A45" s="4" t="s">
        <v>47</v>
      </c>
      <c r="B45" s="5" t="s">
        <v>76</v>
      </c>
    </row>
    <row r="46" spans="1:9" outlineLevel="1">
      <c r="A46" s="4" t="s">
        <v>52</v>
      </c>
      <c r="B46" s="5" t="s">
        <v>77</v>
      </c>
    </row>
    <row r="47" spans="1:9" outlineLevel="1">
      <c r="A47" s="4" t="s">
        <v>53</v>
      </c>
      <c r="B47" s="5" t="s">
        <v>77</v>
      </c>
    </row>
    <row r="48" spans="1:9" outlineLevel="1">
      <c r="A48" s="4" t="s">
        <v>54</v>
      </c>
      <c r="B48" s="5" t="s">
        <v>77</v>
      </c>
    </row>
    <row r="49" spans="1:5" outlineLevel="1">
      <c r="A49" s="4" t="s">
        <v>56</v>
      </c>
      <c r="B49" s="5" t="s">
        <v>78</v>
      </c>
      <c r="E49" s="48"/>
    </row>
    <row r="50" spans="1:5" outlineLevel="1">
      <c r="A50" s="4" t="s">
        <v>57</v>
      </c>
      <c r="B50" s="5" t="s">
        <v>78</v>
      </c>
    </row>
    <row r="51" spans="1:5" outlineLevel="1">
      <c r="A51" s="4" t="s">
        <v>58</v>
      </c>
      <c r="B51" s="5" t="s">
        <v>78</v>
      </c>
    </row>
    <row r="52" spans="1:5" ht="15" outlineLevel="1" thickBot="1">
      <c r="A52" s="6"/>
      <c r="B52" s="28" t="s">
        <v>71</v>
      </c>
    </row>
    <row r="53" spans="1:5">
      <c r="A53" s="30" t="s">
        <v>344</v>
      </c>
      <c r="B53" s="34" t="s">
        <v>235</v>
      </c>
    </row>
    <row r="54" spans="1:5" outlineLevel="1">
      <c r="A54" s="4" t="s">
        <v>93</v>
      </c>
      <c r="B54" s="5" t="s">
        <v>44</v>
      </c>
    </row>
    <row r="55" spans="1:5" outlineLevel="1">
      <c r="A55" s="4" t="s">
        <v>90</v>
      </c>
      <c r="B55" s="5" t="s">
        <v>52</v>
      </c>
    </row>
    <row r="56" spans="1:5" outlineLevel="1">
      <c r="A56" s="4" t="s">
        <v>91</v>
      </c>
      <c r="B56" s="5" t="s">
        <v>52</v>
      </c>
    </row>
    <row r="57" spans="1:5" outlineLevel="1">
      <c r="A57" s="4" t="s">
        <v>92</v>
      </c>
      <c r="B57" s="5" t="s">
        <v>52</v>
      </c>
    </row>
    <row r="58" spans="1:5" outlineLevel="1">
      <c r="A58" s="4" t="s">
        <v>100</v>
      </c>
      <c r="B58" s="5" t="s">
        <v>44</v>
      </c>
      <c r="C58" s="50" t="s">
        <v>105</v>
      </c>
    </row>
    <row r="59" spans="1:5" outlineLevel="1">
      <c r="A59" s="4" t="s">
        <v>106</v>
      </c>
      <c r="B59" s="5" t="s">
        <v>52</v>
      </c>
      <c r="C59" s="50" t="s">
        <v>105</v>
      </c>
    </row>
    <row r="60" spans="1:5" ht="15" outlineLevel="1" thickBot="1">
      <c r="A60" s="6"/>
      <c r="B60" s="28" t="s">
        <v>71</v>
      </c>
    </row>
    <row r="61" spans="1:5">
      <c r="A61" s="8" t="s">
        <v>343</v>
      </c>
      <c r="B61" s="34" t="s">
        <v>240</v>
      </c>
    </row>
    <row r="62" spans="1:5" outlineLevel="1">
      <c r="A62" s="4" t="s">
        <v>50</v>
      </c>
      <c r="B62" s="5" t="s">
        <v>76</v>
      </c>
    </row>
    <row r="63" spans="1:5" outlineLevel="1">
      <c r="A63" s="4" t="s">
        <v>51</v>
      </c>
      <c r="B63" s="23" t="s">
        <v>76</v>
      </c>
    </row>
    <row r="64" spans="1:5" outlineLevel="1">
      <c r="A64" s="13" t="s">
        <v>94</v>
      </c>
      <c r="B64" s="23" t="s">
        <v>77</v>
      </c>
    </row>
    <row r="65" spans="1:3" outlineLevel="1">
      <c r="A65" s="13" t="s">
        <v>125</v>
      </c>
      <c r="B65" s="23" t="s">
        <v>78</v>
      </c>
      <c r="C65" s="50" t="s">
        <v>105</v>
      </c>
    </row>
    <row r="66" spans="1:3" ht="15" outlineLevel="1" thickBot="1">
      <c r="A66" s="6"/>
      <c r="B66" s="28" t="s">
        <v>71</v>
      </c>
    </row>
    <row r="67" spans="1:3" ht="15" thickBot="1">
      <c r="A67" s="20"/>
      <c r="B67" s="20"/>
    </row>
    <row r="68" spans="1:3">
      <c r="A68" s="30" t="s">
        <v>236</v>
      </c>
      <c r="B68" s="34" t="s">
        <v>245</v>
      </c>
    </row>
    <row r="69" spans="1:3" outlineLevel="1">
      <c r="A69" s="4" t="s">
        <v>214</v>
      </c>
      <c r="B69" s="10" t="s">
        <v>216</v>
      </c>
    </row>
    <row r="70" spans="1:3" outlineLevel="1">
      <c r="A70" s="4" t="s">
        <v>223</v>
      </c>
      <c r="B70" s="10" t="s">
        <v>224</v>
      </c>
    </row>
    <row r="71" spans="1:3" ht="15" outlineLevel="1" thickBot="1">
      <c r="A71" s="6" t="s">
        <v>215</v>
      </c>
      <c r="B71" s="11" t="s">
        <v>226</v>
      </c>
    </row>
    <row r="72" spans="1:3" ht="15" outlineLevel="1" thickBot="1">
      <c r="A72" s="6" t="s">
        <v>225</v>
      </c>
      <c r="B72" s="11" t="s">
        <v>227</v>
      </c>
    </row>
    <row r="73" spans="1:3" ht="15" outlineLevel="1" thickBot="1">
      <c r="A73" s="6"/>
      <c r="B73" s="28" t="s">
        <v>71</v>
      </c>
    </row>
    <row r="74" spans="1:3">
      <c r="A74" s="30" t="s">
        <v>238</v>
      </c>
      <c r="B74" s="9" t="s">
        <v>236</v>
      </c>
    </row>
    <row r="75" spans="1:3" outlineLevel="1">
      <c r="A75" s="4" t="s">
        <v>228</v>
      </c>
      <c r="B75" s="5" t="s">
        <v>223</v>
      </c>
    </row>
    <row r="76" spans="1:3" outlineLevel="1">
      <c r="A76" s="4" t="s">
        <v>229</v>
      </c>
      <c r="B76" s="5" t="s">
        <v>223</v>
      </c>
    </row>
    <row r="77" spans="1:3" outlineLevel="1">
      <c r="A77" s="4" t="s">
        <v>230</v>
      </c>
      <c r="B77" s="5" t="s">
        <v>223</v>
      </c>
    </row>
    <row r="78" spans="1:3" outlineLevel="1">
      <c r="A78" s="13" t="s">
        <v>55</v>
      </c>
      <c r="B78" s="23" t="s">
        <v>215</v>
      </c>
      <c r="C78" s="50" t="s">
        <v>105</v>
      </c>
    </row>
    <row r="79" spans="1:3" outlineLevel="1">
      <c r="A79" s="13" t="s">
        <v>263</v>
      </c>
      <c r="B79" s="23" t="s">
        <v>215</v>
      </c>
    </row>
    <row r="80" spans="1:3" outlineLevel="1">
      <c r="A80" s="13" t="s">
        <v>232</v>
      </c>
      <c r="B80" s="23" t="s">
        <v>215</v>
      </c>
    </row>
    <row r="81" spans="1:2" outlineLevel="1">
      <c r="A81" s="13" t="s">
        <v>262</v>
      </c>
      <c r="B81" s="23" t="s">
        <v>225</v>
      </c>
    </row>
    <row r="82" spans="1:2" outlineLevel="1">
      <c r="A82" s="13" t="s">
        <v>127</v>
      </c>
      <c r="B82" s="5" t="s">
        <v>225</v>
      </c>
    </row>
    <row r="83" spans="1:2" outlineLevel="1">
      <c r="A83" s="13" t="s">
        <v>213</v>
      </c>
      <c r="B83" s="5" t="s">
        <v>214</v>
      </c>
    </row>
    <row r="84" spans="1:2" outlineLevel="1">
      <c r="A84" s="13" t="s">
        <v>231</v>
      </c>
      <c r="B84" s="23"/>
    </row>
    <row r="85" spans="1:2" ht="15" outlineLevel="1" thickBot="1">
      <c r="A85" s="6"/>
      <c r="B85" s="28" t="s">
        <v>71</v>
      </c>
    </row>
  </sheetData>
  <sortState xmlns:xlrd2="http://schemas.microsoft.com/office/spreadsheetml/2017/richdata2" ref="A3:B17">
    <sortCondition ref="A3:A17"/>
  </sortState>
  <dataValidations count="3">
    <dataValidation type="list" allowBlank="1" showInputMessage="1" showErrorMessage="1" sqref="B73 B60 B62:B66 B42:B52" xr:uid="{EB4700A3-E7E8-4DFE-B898-6FF88F7F5049}">
      <formula1>energy_stage</formula1>
    </dataValidation>
    <dataValidation type="list" allowBlank="1" showInputMessage="1" showErrorMessage="1" sqref="B54:B59" xr:uid="{95A95C13-38F2-4CB9-BCCF-9A122BA833E2}">
      <formula1>datapoint_category</formula1>
    </dataValidation>
    <dataValidation type="list" allowBlank="1" showInputMessage="1" showErrorMessage="1" sqref="B75:B85" xr:uid="{62010653-A0AE-4BDF-AB75-690C11AAE176}">
      <formula1>location_category</formula1>
    </dataValidation>
  </dataValidations>
  <hyperlinks>
    <hyperlink ref="H1" location="Index" display="Back to Index" xr:uid="{FDC22277-9E29-4A9C-B196-0D81EE4B40AD}"/>
  </hyperlinks>
  <pageMargins left="0.7" right="0.7" top="0.75" bottom="0.75" header="0.3" footer="0.3"/>
  <pageSetup paperSize="9"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1AEB82-2252-4840-A3F3-47007B102AAE}">
  <sheetPr codeName="Sheet7"/>
  <dimension ref="A1:H15"/>
  <sheetViews>
    <sheetView workbookViewId="0">
      <selection activeCell="P36" sqref="P36"/>
    </sheetView>
  </sheetViews>
  <sheetFormatPr defaultRowHeight="14.5"/>
  <cols>
    <col min="1" max="1" width="31.54296875" style="89" customWidth="1"/>
    <col min="2" max="2" width="10.6328125" style="89" customWidth="1"/>
    <col min="3" max="3" width="9.36328125" style="89" customWidth="1"/>
    <col min="4" max="5" width="8.7265625" style="89"/>
    <col min="6" max="6" width="18" style="89" customWidth="1"/>
    <col min="7" max="16384" width="8.7265625" style="89"/>
  </cols>
  <sheetData>
    <row r="1" spans="1:8" ht="15" thickBot="1">
      <c r="H1" s="51" t="s">
        <v>1098</v>
      </c>
    </row>
    <row r="2" spans="1:8">
      <c r="B2" s="452" t="s">
        <v>398</v>
      </c>
      <c r="C2" s="453"/>
      <c r="D2" s="452" t="s">
        <v>34</v>
      </c>
      <c r="E2" s="453"/>
    </row>
    <row r="3" spans="1:8" ht="15" thickBot="1">
      <c r="B3" s="174" t="s">
        <v>403</v>
      </c>
      <c r="C3" s="175" t="s">
        <v>404</v>
      </c>
      <c r="D3" s="174" t="s">
        <v>403</v>
      </c>
      <c r="E3" s="175" t="s">
        <v>404</v>
      </c>
    </row>
    <row r="4" spans="1:8">
      <c r="A4" s="159" t="s">
        <v>397</v>
      </c>
      <c r="B4" s="161">
        <v>1</v>
      </c>
      <c r="C4" s="162"/>
      <c r="D4" s="162"/>
      <c r="E4" s="163">
        <v>1000</v>
      </c>
      <c r="F4" s="89" t="s">
        <v>399</v>
      </c>
    </row>
    <row r="5" spans="1:8">
      <c r="A5" s="159" t="s">
        <v>397</v>
      </c>
      <c r="B5" s="164"/>
      <c r="C5" s="152"/>
      <c r="D5" s="152"/>
      <c r="E5" s="165">
        <v>5.5</v>
      </c>
      <c r="F5" s="89" t="s">
        <v>400</v>
      </c>
    </row>
    <row r="6" spans="1:8">
      <c r="A6" s="159" t="s">
        <v>401</v>
      </c>
      <c r="B6" s="164"/>
      <c r="C6" s="152"/>
      <c r="D6" s="152">
        <v>11</v>
      </c>
      <c r="E6" s="165">
        <v>22</v>
      </c>
      <c r="F6" s="89" t="s">
        <v>402</v>
      </c>
    </row>
    <row r="7" spans="1:8" ht="15" thickBot="1">
      <c r="A7" s="176" t="s">
        <v>408</v>
      </c>
      <c r="B7" s="177">
        <v>1</v>
      </c>
      <c r="C7" s="166"/>
      <c r="D7" s="166">
        <f>E4*E5*D6%/1000</f>
        <v>0.60499999999999998</v>
      </c>
      <c r="E7" s="167">
        <f>E4*E5*E6%/1000</f>
        <v>1.21</v>
      </c>
      <c r="F7" s="158" t="s">
        <v>405</v>
      </c>
    </row>
    <row r="8" spans="1:8" ht="15" thickBot="1">
      <c r="C8" s="152"/>
      <c r="D8" s="152"/>
      <c r="E8" s="152"/>
    </row>
    <row r="9" spans="1:8">
      <c r="A9" s="176" t="s">
        <v>410</v>
      </c>
      <c r="B9" s="161">
        <v>100</v>
      </c>
      <c r="C9" s="162"/>
      <c r="D9" s="168">
        <f>D7*B9</f>
        <v>60.5</v>
      </c>
      <c r="E9" s="169">
        <f>E7*B9</f>
        <v>121</v>
      </c>
      <c r="F9" s="158" t="s">
        <v>405</v>
      </c>
    </row>
    <row r="10" spans="1:8" ht="15" thickBot="1">
      <c r="A10" s="176" t="s">
        <v>409</v>
      </c>
      <c r="B10" s="160">
        <v>1000</v>
      </c>
      <c r="C10" s="157"/>
      <c r="D10" s="166">
        <f>D7*B10</f>
        <v>605</v>
      </c>
      <c r="E10" s="167">
        <f>E7*B10</f>
        <v>1210</v>
      </c>
      <c r="F10" s="158" t="s">
        <v>405</v>
      </c>
    </row>
    <row r="11" spans="1:8" ht="15" thickBot="1">
      <c r="A11" s="159"/>
      <c r="B11" s="152"/>
      <c r="C11" s="152"/>
      <c r="D11" s="152"/>
      <c r="E11" s="152"/>
    </row>
    <row r="12" spans="1:8">
      <c r="A12" s="176" t="s">
        <v>406</v>
      </c>
      <c r="B12" s="172">
        <f>1000/E7</f>
        <v>826.44628099173553</v>
      </c>
      <c r="C12" s="173">
        <f>1000/D7</f>
        <v>1652.8925619834711</v>
      </c>
      <c r="D12" s="162">
        <v>1</v>
      </c>
      <c r="E12" s="163"/>
      <c r="F12" s="158" t="s">
        <v>398</v>
      </c>
    </row>
    <row r="13" spans="1:8" ht="15" thickBot="1">
      <c r="A13" s="176" t="s">
        <v>407</v>
      </c>
      <c r="B13" s="170">
        <f>50000/E7</f>
        <v>41322.314049586777</v>
      </c>
      <c r="C13" s="171">
        <f>50000/D7</f>
        <v>82644.628099173555</v>
      </c>
      <c r="D13" s="157">
        <v>1</v>
      </c>
      <c r="E13" s="110"/>
      <c r="F13" s="158" t="s">
        <v>398</v>
      </c>
    </row>
    <row r="14" spans="1:8">
      <c r="A14" s="159"/>
      <c r="B14" s="159"/>
      <c r="C14" s="159"/>
    </row>
    <row r="15" spans="1:8">
      <c r="A15" s="159"/>
      <c r="B15" s="159"/>
      <c r="C15" s="159"/>
    </row>
  </sheetData>
  <mergeCells count="2">
    <mergeCell ref="B2:C2"/>
    <mergeCell ref="D2:E2"/>
  </mergeCells>
  <hyperlinks>
    <hyperlink ref="H1" location="Index" display="Back to Index" xr:uid="{125CA043-9117-42EB-B588-59684ADD0F37}"/>
  </hyperlinks>
  <pageMargins left="0.7" right="0.7" top="0.75" bottom="0.75" header="0.3" footer="0.3"/>
  <pageSetup paperSize="9"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B6C99A-5C73-4478-B5A8-CCC25B946FD5}">
  <sheetPr codeName="Sheet8">
    <outlinePr summaryBelow="0" summaryRight="0"/>
  </sheetPr>
  <dimension ref="A1:H72"/>
  <sheetViews>
    <sheetView topLeftCell="A25" workbookViewId="0">
      <selection activeCell="K43" sqref="K43"/>
    </sheetView>
  </sheetViews>
  <sheetFormatPr defaultRowHeight="12" outlineLevelRow="4"/>
  <cols>
    <col min="1" max="1" width="15.54296875" style="147" customWidth="1"/>
    <col min="2" max="2" width="7.6328125" style="147" bestFit="1" customWidth="1"/>
    <col min="3" max="3" width="8.54296875" style="147" bestFit="1" customWidth="1"/>
    <col min="4" max="4" width="20.453125" style="147" bestFit="1" customWidth="1"/>
    <col min="5" max="5" width="11.453125" style="147" bestFit="1" customWidth="1"/>
    <col min="6" max="6" width="14.54296875" style="147" customWidth="1"/>
    <col min="7" max="10" width="8.7265625" style="147"/>
    <col min="11" max="12" width="33.1796875" style="147" customWidth="1"/>
    <col min="13" max="16384" width="8.7265625" style="147"/>
  </cols>
  <sheetData>
    <row r="1" spans="1:8" ht="14.5">
      <c r="A1" s="146" t="s">
        <v>241</v>
      </c>
      <c r="B1" s="146"/>
      <c r="C1" s="146"/>
      <c r="D1" s="146"/>
      <c r="E1" s="146"/>
      <c r="F1" s="146"/>
      <c r="H1" s="51" t="s">
        <v>1098</v>
      </c>
    </row>
    <row r="2" spans="1:8" outlineLevel="1">
      <c r="B2" s="147" t="s">
        <v>76</v>
      </c>
    </row>
    <row r="3" spans="1:8" outlineLevel="2">
      <c r="C3" s="146" t="s">
        <v>84</v>
      </c>
      <c r="D3" s="146"/>
      <c r="E3" s="146"/>
      <c r="F3" s="146"/>
    </row>
    <row r="4" spans="1:8" outlineLevel="3">
      <c r="D4" s="147" t="s">
        <v>44</v>
      </c>
    </row>
    <row r="5" spans="1:8" outlineLevel="3">
      <c r="E5" s="146" t="s">
        <v>89</v>
      </c>
      <c r="F5" s="146"/>
    </row>
    <row r="6" spans="1:8" outlineLevel="4">
      <c r="F6" s="147" t="s">
        <v>93</v>
      </c>
    </row>
    <row r="7" spans="1:8" outlineLevel="4">
      <c r="F7" s="147" t="s">
        <v>100</v>
      </c>
    </row>
    <row r="8" spans="1:8" outlineLevel="3">
      <c r="D8" s="147" t="s">
        <v>45</v>
      </c>
    </row>
    <row r="9" spans="1:8" outlineLevel="3">
      <c r="D9" s="147" t="s">
        <v>46</v>
      </c>
    </row>
    <row r="10" spans="1:8" outlineLevel="3">
      <c r="D10" s="147" t="s">
        <v>47</v>
      </c>
    </row>
    <row r="11" spans="1:8" outlineLevel="2">
      <c r="C11" s="146" t="s">
        <v>3</v>
      </c>
      <c r="D11" s="146"/>
      <c r="E11" s="146"/>
      <c r="F11" s="146"/>
    </row>
    <row r="12" spans="1:8" outlineLevel="3">
      <c r="D12" s="147" t="s">
        <v>50</v>
      </c>
    </row>
    <row r="13" spans="1:8" outlineLevel="3">
      <c r="D13" s="147" t="s">
        <v>51</v>
      </c>
    </row>
    <row r="14" spans="1:8" outlineLevel="1">
      <c r="B14" s="147" t="s">
        <v>77</v>
      </c>
    </row>
    <row r="15" spans="1:8" outlineLevel="2">
      <c r="C15" s="146" t="s">
        <v>84</v>
      </c>
      <c r="D15" s="146"/>
      <c r="E15" s="146"/>
      <c r="F15" s="146"/>
    </row>
    <row r="16" spans="1:8" outlineLevel="3">
      <c r="D16" s="147" t="s">
        <v>52</v>
      </c>
    </row>
    <row r="17" spans="2:6" outlineLevel="3">
      <c r="E17" s="146" t="s">
        <v>89</v>
      </c>
      <c r="F17" s="146"/>
    </row>
    <row r="18" spans="2:6" outlineLevel="4">
      <c r="F18" s="147" t="s">
        <v>90</v>
      </c>
    </row>
    <row r="19" spans="2:6" outlineLevel="4">
      <c r="F19" s="147" t="s">
        <v>91</v>
      </c>
    </row>
    <row r="20" spans="2:6" outlineLevel="4">
      <c r="F20" s="147" t="s">
        <v>92</v>
      </c>
    </row>
    <row r="21" spans="2:6" outlineLevel="4">
      <c r="F21" s="147" t="s">
        <v>106</v>
      </c>
    </row>
    <row r="22" spans="2:6" outlineLevel="3">
      <c r="D22" s="147" t="s">
        <v>53</v>
      </c>
    </row>
    <row r="23" spans="2:6" outlineLevel="3">
      <c r="D23" s="147" t="s">
        <v>54</v>
      </c>
    </row>
    <row r="24" spans="2:6" outlineLevel="2">
      <c r="C24" s="146" t="s">
        <v>3</v>
      </c>
      <c r="D24" s="146"/>
      <c r="E24" s="146"/>
      <c r="F24" s="146"/>
    </row>
    <row r="25" spans="2:6" outlineLevel="3">
      <c r="D25" s="147" t="s">
        <v>94</v>
      </c>
    </row>
    <row r="26" spans="2:6" outlineLevel="1">
      <c r="B26" s="147" t="s">
        <v>78</v>
      </c>
    </row>
    <row r="27" spans="2:6" outlineLevel="2">
      <c r="C27" s="146" t="s">
        <v>84</v>
      </c>
      <c r="D27" s="146"/>
      <c r="E27" s="146"/>
      <c r="F27" s="146"/>
    </row>
    <row r="28" spans="2:6" outlineLevel="3">
      <c r="D28" s="147" t="s">
        <v>56</v>
      </c>
    </row>
    <row r="29" spans="2:6" outlineLevel="3">
      <c r="D29" s="147" t="s">
        <v>57</v>
      </c>
    </row>
    <row r="30" spans="2:6" outlineLevel="3">
      <c r="D30" s="147" t="s">
        <v>58</v>
      </c>
    </row>
    <row r="31" spans="2:6" outlineLevel="2">
      <c r="C31" s="146" t="s">
        <v>3</v>
      </c>
      <c r="D31" s="146"/>
      <c r="E31" s="146"/>
      <c r="F31" s="146"/>
    </row>
    <row r="32" spans="2:6" outlineLevel="3">
      <c r="D32" s="147" t="s">
        <v>125</v>
      </c>
    </row>
    <row r="33" spans="1:6">
      <c r="A33" s="146" t="s">
        <v>332</v>
      </c>
      <c r="B33" s="146"/>
      <c r="C33" s="146"/>
      <c r="D33" s="146"/>
      <c r="E33" s="146"/>
      <c r="F33" s="146"/>
    </row>
    <row r="34" spans="1:6" outlineLevel="1">
      <c r="B34" s="147" t="s">
        <v>115</v>
      </c>
    </row>
    <row r="35" spans="1:6" outlineLevel="2">
      <c r="C35" s="146" t="s">
        <v>84</v>
      </c>
      <c r="D35" s="146"/>
      <c r="E35" s="146"/>
      <c r="F35" s="146"/>
    </row>
    <row r="36" spans="1:6" outlineLevel="3">
      <c r="D36" s="147" t="s">
        <v>214</v>
      </c>
    </row>
    <row r="37" spans="1:6" outlineLevel="3">
      <c r="E37" s="146" t="s">
        <v>89</v>
      </c>
      <c r="F37" s="146"/>
    </row>
    <row r="38" spans="1:6" outlineLevel="4">
      <c r="F38" s="147" t="s">
        <v>213</v>
      </c>
    </row>
    <row r="39" spans="1:6" outlineLevel="3">
      <c r="D39" s="147" t="s">
        <v>223</v>
      </c>
    </row>
    <row r="40" spans="1:6" outlineLevel="3">
      <c r="E40" s="146" t="s">
        <v>89</v>
      </c>
      <c r="F40" s="146"/>
    </row>
    <row r="41" spans="1:6" outlineLevel="4">
      <c r="F41" s="147" t="s">
        <v>228</v>
      </c>
    </row>
    <row r="42" spans="1:6" outlineLevel="4">
      <c r="F42" s="147" t="s">
        <v>229</v>
      </c>
    </row>
    <row r="43" spans="1:6" outlineLevel="4">
      <c r="F43" s="147" t="s">
        <v>230</v>
      </c>
    </row>
    <row r="44" spans="1:6" outlineLevel="3">
      <c r="D44" s="147" t="s">
        <v>215</v>
      </c>
    </row>
    <row r="45" spans="1:6" outlineLevel="3">
      <c r="E45" s="146" t="s">
        <v>89</v>
      </c>
      <c r="F45" s="146"/>
    </row>
    <row r="46" spans="1:6" outlineLevel="4">
      <c r="F46" s="147" t="s">
        <v>55</v>
      </c>
    </row>
    <row r="47" spans="1:6" outlineLevel="4">
      <c r="F47" s="147" t="s">
        <v>263</v>
      </c>
    </row>
    <row r="48" spans="1:6" outlineLevel="4">
      <c r="F48" s="147" t="s">
        <v>232</v>
      </c>
    </row>
    <row r="49" spans="1:6" outlineLevel="3">
      <c r="D49" s="147" t="s">
        <v>225</v>
      </c>
    </row>
    <row r="50" spans="1:6" outlineLevel="3">
      <c r="E50" s="146" t="s">
        <v>89</v>
      </c>
      <c r="F50" s="146"/>
    </row>
    <row r="51" spans="1:6" outlineLevel="4">
      <c r="F51" s="147" t="s">
        <v>127</v>
      </c>
    </row>
    <row r="62" spans="1:6">
      <c r="A62" s="148"/>
    </row>
    <row r="63" spans="1:6" ht="15.5">
      <c r="A63" s="149" t="s">
        <v>333</v>
      </c>
    </row>
    <row r="64" spans="1:6" ht="15.5">
      <c r="A64" s="150" t="s">
        <v>334</v>
      </c>
    </row>
    <row r="65" spans="1:1" ht="15.5">
      <c r="A65" s="150" t="s">
        <v>335</v>
      </c>
    </row>
    <row r="66" spans="1:1" ht="15.5">
      <c r="A66" s="150" t="s">
        <v>336</v>
      </c>
    </row>
    <row r="67" spans="1:1" ht="15.5">
      <c r="A67" s="149" t="s">
        <v>337</v>
      </c>
    </row>
    <row r="68" spans="1:1" ht="15.5">
      <c r="A68" s="150" t="s">
        <v>338</v>
      </c>
    </row>
    <row r="69" spans="1:1" ht="15.5">
      <c r="A69" s="150" t="s">
        <v>339</v>
      </c>
    </row>
    <row r="70" spans="1:1" ht="15.5">
      <c r="A70" s="149" t="s">
        <v>340</v>
      </c>
    </row>
    <row r="71" spans="1:1" ht="15.5">
      <c r="A71" s="150" t="s">
        <v>341</v>
      </c>
    </row>
    <row r="72" spans="1:1" ht="15.5">
      <c r="A72" s="150" t="s">
        <v>342</v>
      </c>
    </row>
  </sheetData>
  <sortState xmlns:xlrd2="http://schemas.microsoft.com/office/spreadsheetml/2017/richdata2" ref="K57:L67">
    <sortCondition ref="L57:L67"/>
  </sortState>
  <dataValidations count="2">
    <dataValidation type="list" allowBlank="1" showInputMessage="1" showErrorMessage="1" sqref="L57:L67" xr:uid="{F91B8E99-1114-4E76-A5DD-EB4D46E34E0E}">
      <formula1>location_category</formula1>
    </dataValidation>
    <dataValidation type="list" allowBlank="1" showInputMessage="1" showErrorMessage="1" sqref="L55" xr:uid="{F2344812-670D-4F25-B370-EA2E0ECF2EFF}">
      <formula1>energy_stage</formula1>
    </dataValidation>
  </dataValidations>
  <hyperlinks>
    <hyperlink ref="H1" location="Index" display="Back to Index" xr:uid="{A6A69E87-9BC1-455B-BBAD-87C9756AEE08}"/>
  </hyperlinks>
  <pageMargins left="0.7" right="0.7" top="0.75" bottom="0.75" header="0.3" footer="0.3"/>
  <pageSetup paperSize="9"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AE45A2-6A82-4E7D-9189-97A24E89755A}">
  <sheetPr codeName="Sheet9">
    <outlinePr summaryBelow="0" summaryRight="0"/>
  </sheetPr>
  <dimension ref="A1:I45"/>
  <sheetViews>
    <sheetView topLeftCell="A10" workbookViewId="0">
      <selection activeCell="D50" sqref="D50"/>
    </sheetView>
  </sheetViews>
  <sheetFormatPr defaultRowHeight="14.5" outlineLevelRow="1"/>
  <cols>
    <col min="1" max="1" width="17.90625" bestFit="1" customWidth="1"/>
    <col min="2" max="2" width="21.6328125" bestFit="1" customWidth="1"/>
    <col min="3" max="4" width="19.90625" customWidth="1"/>
    <col min="5" max="5" width="23.81640625" customWidth="1"/>
    <col min="6" max="6" width="21.7265625" customWidth="1"/>
    <col min="7" max="7" width="21.81640625" customWidth="1"/>
    <col min="8" max="8" width="19.90625" customWidth="1"/>
    <col min="9" max="9" width="16.453125" customWidth="1"/>
  </cols>
  <sheetData>
    <row r="1" spans="1:9" ht="15" thickBot="1">
      <c r="A1" s="21" t="s">
        <v>247</v>
      </c>
      <c r="B1" s="20"/>
      <c r="C1" s="20"/>
      <c r="H1" s="51" t="s">
        <v>1098</v>
      </c>
    </row>
    <row r="2" spans="1:9" outlineLevel="1">
      <c r="B2" s="30" t="s">
        <v>326</v>
      </c>
      <c r="C2" s="33" t="s">
        <v>80</v>
      </c>
      <c r="D2" s="33" t="s">
        <v>95</v>
      </c>
      <c r="E2" s="33" t="s">
        <v>96</v>
      </c>
      <c r="F2" s="33" t="s">
        <v>97</v>
      </c>
      <c r="G2" s="45"/>
      <c r="H2" s="34" t="s">
        <v>97</v>
      </c>
    </row>
    <row r="3" spans="1:9" outlineLevel="1">
      <c r="B3" s="4" t="s">
        <v>81</v>
      </c>
      <c r="C3" s="32" t="s">
        <v>61</v>
      </c>
      <c r="D3" s="2"/>
      <c r="E3" s="2"/>
      <c r="F3" s="2"/>
      <c r="G3" s="46"/>
      <c r="H3" s="10"/>
    </row>
    <row r="4" spans="1:9" outlineLevel="1">
      <c r="B4" s="4" t="s">
        <v>85</v>
      </c>
      <c r="C4" s="32" t="s">
        <v>62</v>
      </c>
      <c r="D4" s="2"/>
      <c r="E4" s="2"/>
      <c r="F4" s="2"/>
      <c r="G4" s="46"/>
      <c r="H4" s="10"/>
    </row>
    <row r="5" spans="1:9" outlineLevel="1">
      <c r="B5" s="4" t="s">
        <v>86</v>
      </c>
      <c r="C5" s="32" t="s">
        <v>63</v>
      </c>
      <c r="D5" s="2"/>
      <c r="E5" s="2"/>
      <c r="F5" s="2"/>
      <c r="G5" s="46"/>
      <c r="H5" s="10"/>
    </row>
    <row r="6" spans="1:9" outlineLevel="1">
      <c r="B6" s="4" t="s">
        <v>87</v>
      </c>
      <c r="C6" s="32" t="s">
        <v>64</v>
      </c>
      <c r="D6" s="2"/>
      <c r="E6" s="2"/>
      <c r="F6" s="2"/>
      <c r="G6" s="46"/>
      <c r="H6" s="10"/>
    </row>
    <row r="7" spans="1:9" outlineLevel="1">
      <c r="B7" s="4" t="s">
        <v>88</v>
      </c>
      <c r="C7" s="32" t="s">
        <v>65</v>
      </c>
      <c r="D7" s="2"/>
      <c r="E7" s="2"/>
      <c r="F7" s="2"/>
      <c r="G7" s="46"/>
      <c r="H7" s="10"/>
    </row>
    <row r="8" spans="1:9" ht="15" outlineLevel="1" thickBot="1">
      <c r="B8" s="6"/>
      <c r="C8" s="35" t="s">
        <v>71</v>
      </c>
      <c r="D8" s="37"/>
      <c r="E8" s="37"/>
      <c r="F8" s="37"/>
      <c r="G8" s="47"/>
      <c r="H8" s="11"/>
    </row>
    <row r="9" spans="1:9" ht="15" thickBot="1">
      <c r="B9" s="31"/>
      <c r="C9" s="31"/>
    </row>
    <row r="10" spans="1:9" ht="15" thickBot="1">
      <c r="A10" s="21" t="s">
        <v>248</v>
      </c>
      <c r="B10" s="20"/>
    </row>
    <row r="11" spans="1:9" outlineLevel="1">
      <c r="B11" s="30" t="s">
        <v>326</v>
      </c>
      <c r="C11" s="90" t="s">
        <v>327</v>
      </c>
      <c r="D11" s="90" t="s">
        <v>222</v>
      </c>
      <c r="E11" s="90" t="s">
        <v>331</v>
      </c>
      <c r="F11" s="92" t="s">
        <v>330</v>
      </c>
      <c r="G11" s="126" t="s">
        <v>328</v>
      </c>
      <c r="H11" s="126" t="s">
        <v>329</v>
      </c>
      <c r="I11" t="s">
        <v>97</v>
      </c>
    </row>
    <row r="12" spans="1:9" outlineLevel="1">
      <c r="B12" s="4" t="s">
        <v>274</v>
      </c>
      <c r="C12" s="2" t="s">
        <v>312</v>
      </c>
      <c r="D12" s="2" t="s">
        <v>78</v>
      </c>
      <c r="E12" s="96" t="s">
        <v>265</v>
      </c>
      <c r="F12" s="94" t="str">
        <f t="shared" ref="F12:F20" si="0">INDEX(AssetName,MATCH(E12,AssetID,0))</f>
        <v>Kehua SPI-B2</v>
      </c>
      <c r="G12" s="127" t="str">
        <f t="shared" ref="G12:G20" si="1">INDEX(Asset_InLocation,MATCH(E12,AssetID,0))</f>
        <v>L000003</v>
      </c>
      <c r="H12" s="127" t="str">
        <f t="shared" ref="H12:H20" si="2">INDEX(LocationName,MATCH(G12,LocationID,0))</f>
        <v>Inverter Location</v>
      </c>
      <c r="I12" t="s">
        <v>114</v>
      </c>
    </row>
    <row r="13" spans="1:9" outlineLevel="1">
      <c r="B13" s="4" t="s">
        <v>275</v>
      </c>
      <c r="C13" s="2"/>
      <c r="D13" s="2" t="s">
        <v>76</v>
      </c>
      <c r="E13" s="96" t="s">
        <v>266</v>
      </c>
      <c r="F13" s="94" t="str">
        <f t="shared" si="0"/>
        <v>PV-00001</v>
      </c>
      <c r="G13" s="127" t="str">
        <f t="shared" si="1"/>
        <v>L000004</v>
      </c>
      <c r="H13" s="127" t="str">
        <f t="shared" si="2"/>
        <v>North-Facing Roof</v>
      </c>
      <c r="I13" t="s">
        <v>103</v>
      </c>
    </row>
    <row r="14" spans="1:9" outlineLevel="1">
      <c r="B14" s="4" t="s">
        <v>276</v>
      </c>
      <c r="C14" s="2"/>
      <c r="D14" s="2" t="s">
        <v>76</v>
      </c>
      <c r="E14" s="96" t="s">
        <v>267</v>
      </c>
      <c r="F14" s="94" t="str">
        <f t="shared" si="0"/>
        <v>PV-00002</v>
      </c>
      <c r="G14" s="127" t="str">
        <f t="shared" si="1"/>
        <v>L000005</v>
      </c>
      <c r="H14" s="127" t="str">
        <f t="shared" si="2"/>
        <v>East-Facing Roof</v>
      </c>
      <c r="I14" t="s">
        <v>104</v>
      </c>
    </row>
    <row r="15" spans="1:9" outlineLevel="1">
      <c r="B15" s="4" t="s">
        <v>277</v>
      </c>
      <c r="C15" s="2"/>
      <c r="D15" s="2" t="s">
        <v>77</v>
      </c>
      <c r="E15" s="96" t="s">
        <v>268</v>
      </c>
      <c r="F15" s="94" t="str">
        <f t="shared" si="0"/>
        <v>JB250-00001</v>
      </c>
      <c r="G15" s="127" t="str">
        <f t="shared" si="1"/>
        <v>L000006</v>
      </c>
      <c r="H15" s="127" t="str">
        <f t="shared" si="2"/>
        <v>Basement</v>
      </c>
    </row>
    <row r="16" spans="1:9" outlineLevel="1">
      <c r="B16" s="4" t="s">
        <v>278</v>
      </c>
      <c r="C16" s="2"/>
      <c r="D16" s="2" t="s">
        <v>77</v>
      </c>
      <c r="E16" s="96" t="s">
        <v>269</v>
      </c>
      <c r="F16" s="94" t="str">
        <f t="shared" si="0"/>
        <v>JS-00001</v>
      </c>
      <c r="G16" s="127" t="str">
        <f t="shared" si="1"/>
        <v>L000006</v>
      </c>
      <c r="H16" s="127" t="str">
        <f t="shared" si="2"/>
        <v>Basement</v>
      </c>
      <c r="I16" t="s">
        <v>108</v>
      </c>
    </row>
    <row r="17" spans="1:9" outlineLevel="1">
      <c r="B17" s="4" t="s">
        <v>279</v>
      </c>
      <c r="C17" s="2"/>
      <c r="D17" s="2" t="s">
        <v>76</v>
      </c>
      <c r="E17" s="96" t="s">
        <v>270</v>
      </c>
      <c r="F17" s="94" t="str">
        <f t="shared" si="0"/>
        <v>BBC-00001</v>
      </c>
      <c r="G17" s="127" t="str">
        <f t="shared" si="1"/>
        <v>L000006</v>
      </c>
      <c r="H17" s="127" t="str">
        <f t="shared" si="2"/>
        <v>Basement</v>
      </c>
    </row>
    <row r="18" spans="1:9" outlineLevel="1">
      <c r="B18" s="4" t="s">
        <v>280</v>
      </c>
      <c r="C18" s="2"/>
      <c r="D18" s="2" t="s">
        <v>78</v>
      </c>
      <c r="E18" s="96" t="s">
        <v>271</v>
      </c>
      <c r="F18" s="94" t="str">
        <f t="shared" si="0"/>
        <v>Ulitium-00001</v>
      </c>
      <c r="G18" s="127" t="str">
        <f t="shared" si="1"/>
        <v>L000009</v>
      </c>
      <c r="H18" s="127" t="str">
        <f t="shared" si="2"/>
        <v xml:space="preserve">1st Floor </v>
      </c>
    </row>
    <row r="19" spans="1:9" outlineLevel="1">
      <c r="B19" s="4" t="s">
        <v>281</v>
      </c>
      <c r="C19" s="2"/>
      <c r="D19" s="2" t="s">
        <v>78</v>
      </c>
      <c r="E19" s="96" t="s">
        <v>272</v>
      </c>
      <c r="F19" s="94" t="str">
        <f t="shared" si="0"/>
        <v>PZEM04 -00001</v>
      </c>
      <c r="G19" s="127" t="str">
        <f t="shared" si="1"/>
        <v>L000009</v>
      </c>
      <c r="H19" s="127" t="str">
        <f t="shared" si="2"/>
        <v xml:space="preserve">1st Floor </v>
      </c>
      <c r="I19" t="s">
        <v>129</v>
      </c>
    </row>
    <row r="20" spans="1:9" outlineLevel="1">
      <c r="B20" s="4" t="s">
        <v>282</v>
      </c>
      <c r="C20" s="2"/>
      <c r="D20" s="2" t="s">
        <v>78</v>
      </c>
      <c r="E20" s="96" t="s">
        <v>273</v>
      </c>
      <c r="F20" s="94" t="str">
        <f t="shared" si="0"/>
        <v>REMONI-00001</v>
      </c>
      <c r="G20" s="127" t="str">
        <f t="shared" si="1"/>
        <v>L000010</v>
      </c>
      <c r="H20" s="127" t="str">
        <f t="shared" si="2"/>
        <v>2nd Floor</v>
      </c>
    </row>
    <row r="21" spans="1:9" ht="15" outlineLevel="1" thickBot="1">
      <c r="B21" s="6"/>
      <c r="C21" s="37"/>
      <c r="D21" s="37"/>
      <c r="E21" s="95"/>
      <c r="F21" s="95"/>
      <c r="G21" s="127"/>
      <c r="H21" s="127"/>
    </row>
    <row r="22" spans="1:9" ht="15" outlineLevel="1" thickBot="1"/>
    <row r="23" spans="1:9" ht="15" thickBot="1">
      <c r="A23" s="21" t="s">
        <v>249</v>
      </c>
      <c r="F23" t="s">
        <v>313</v>
      </c>
    </row>
    <row r="24" spans="1:9" outlineLevel="1">
      <c r="B24" s="30" t="s">
        <v>326</v>
      </c>
      <c r="C24" s="90" t="s">
        <v>327</v>
      </c>
      <c r="D24" s="90" t="s">
        <v>84</v>
      </c>
      <c r="E24" s="90" t="s">
        <v>89</v>
      </c>
      <c r="F24" s="90" t="s">
        <v>3</v>
      </c>
      <c r="G24" s="90" t="s">
        <v>328</v>
      </c>
      <c r="H24" s="92" t="s">
        <v>329</v>
      </c>
    </row>
    <row r="25" spans="1:9" outlineLevel="1">
      <c r="B25" s="4" t="s">
        <v>265</v>
      </c>
      <c r="C25" s="2" t="s">
        <v>264</v>
      </c>
      <c r="D25" s="2" t="s">
        <v>44</v>
      </c>
      <c r="E25" s="2" t="s">
        <v>93</v>
      </c>
      <c r="F25" s="2" t="s">
        <v>51</v>
      </c>
      <c r="G25" s="96" t="s">
        <v>253</v>
      </c>
      <c r="H25" s="94" t="str">
        <f t="shared" ref="H25:H33" si="3">INDEX(LocationName,MATCH(G25,LocationID,0))</f>
        <v>Inverter Location</v>
      </c>
    </row>
    <row r="26" spans="1:9" outlineLevel="1">
      <c r="B26" s="4" t="s">
        <v>266</v>
      </c>
      <c r="C26" s="2" t="s">
        <v>101</v>
      </c>
      <c r="D26" s="2" t="s">
        <v>44</v>
      </c>
      <c r="E26" s="2" t="s">
        <v>100</v>
      </c>
      <c r="F26" s="2" t="s">
        <v>50</v>
      </c>
      <c r="G26" s="96" t="s">
        <v>254</v>
      </c>
      <c r="H26" s="94" t="str">
        <f t="shared" si="3"/>
        <v>North-Facing Roof</v>
      </c>
    </row>
    <row r="27" spans="1:9" outlineLevel="1">
      <c r="B27" s="4" t="s">
        <v>267</v>
      </c>
      <c r="C27" s="2" t="s">
        <v>102</v>
      </c>
      <c r="D27" s="2" t="s">
        <v>44</v>
      </c>
      <c r="E27" s="2" t="s">
        <v>100</v>
      </c>
      <c r="F27" s="2" t="s">
        <v>50</v>
      </c>
      <c r="G27" s="96" t="s">
        <v>255</v>
      </c>
      <c r="H27" s="94" t="str">
        <f t="shared" si="3"/>
        <v>East-Facing Roof</v>
      </c>
    </row>
    <row r="28" spans="1:9" outlineLevel="1">
      <c r="B28" s="4" t="s">
        <v>268</v>
      </c>
      <c r="C28" s="2" t="s">
        <v>82</v>
      </c>
      <c r="D28" s="2" t="s">
        <v>52</v>
      </c>
      <c r="E28" s="2" t="s">
        <v>91</v>
      </c>
      <c r="F28" s="2" t="s">
        <v>94</v>
      </c>
      <c r="G28" s="96" t="s">
        <v>256</v>
      </c>
      <c r="H28" s="94" t="str">
        <f t="shared" si="3"/>
        <v>Basement</v>
      </c>
    </row>
    <row r="29" spans="1:9" outlineLevel="1">
      <c r="B29" s="4" t="s">
        <v>269</v>
      </c>
      <c r="C29" s="2" t="s">
        <v>107</v>
      </c>
      <c r="D29" s="2" t="s">
        <v>52</v>
      </c>
      <c r="E29" s="2" t="s">
        <v>92</v>
      </c>
      <c r="F29" s="2" t="s">
        <v>94</v>
      </c>
      <c r="G29" s="96" t="s">
        <v>256</v>
      </c>
      <c r="H29" s="94" t="str">
        <f t="shared" si="3"/>
        <v>Basement</v>
      </c>
    </row>
    <row r="30" spans="1:9" outlineLevel="1">
      <c r="B30" s="4" t="s">
        <v>270</v>
      </c>
      <c r="C30" s="2" t="s">
        <v>83</v>
      </c>
      <c r="D30" s="2" t="s">
        <v>52</v>
      </c>
      <c r="E30" s="2" t="s">
        <v>106</v>
      </c>
      <c r="F30" s="2" t="s">
        <v>51</v>
      </c>
      <c r="G30" s="96" t="s">
        <v>256</v>
      </c>
      <c r="H30" s="94" t="str">
        <f t="shared" si="3"/>
        <v>Basement</v>
      </c>
    </row>
    <row r="31" spans="1:9" outlineLevel="1">
      <c r="B31" s="4" t="s">
        <v>271</v>
      </c>
      <c r="C31" s="2" t="s">
        <v>117</v>
      </c>
      <c r="D31" s="2" t="s">
        <v>53</v>
      </c>
      <c r="E31" s="2"/>
      <c r="F31" s="2"/>
      <c r="G31" s="96" t="s">
        <v>257</v>
      </c>
      <c r="H31" s="94" t="str">
        <f t="shared" si="3"/>
        <v xml:space="preserve">1st Floor </v>
      </c>
    </row>
    <row r="32" spans="1:9" outlineLevel="1">
      <c r="B32" s="4" t="s">
        <v>272</v>
      </c>
      <c r="C32" s="2" t="s">
        <v>126</v>
      </c>
      <c r="D32" s="2" t="s">
        <v>56</v>
      </c>
      <c r="E32" s="2"/>
      <c r="F32" s="2" t="s">
        <v>125</v>
      </c>
      <c r="G32" s="96" t="s">
        <v>257</v>
      </c>
      <c r="H32" s="94" t="str">
        <f t="shared" si="3"/>
        <v xml:space="preserve">1st Floor </v>
      </c>
    </row>
    <row r="33" spans="1:8" ht="15" outlineLevel="1" thickBot="1">
      <c r="B33" s="6" t="s">
        <v>273</v>
      </c>
      <c r="C33" s="37" t="s">
        <v>128</v>
      </c>
      <c r="D33" s="37" t="s">
        <v>57</v>
      </c>
      <c r="E33" s="37"/>
      <c r="F33" s="37" t="s">
        <v>125</v>
      </c>
      <c r="G33" s="97" t="s">
        <v>258</v>
      </c>
      <c r="H33" s="95" t="str">
        <f t="shared" si="3"/>
        <v>2nd Floor</v>
      </c>
    </row>
    <row r="34" spans="1:8" ht="15" thickBot="1"/>
    <row r="35" spans="1:8" ht="15" thickBot="1">
      <c r="A35" s="21" t="s">
        <v>250</v>
      </c>
    </row>
    <row r="36" spans="1:8" outlineLevel="1">
      <c r="B36" s="30" t="s">
        <v>326</v>
      </c>
      <c r="C36" s="90" t="s">
        <v>327</v>
      </c>
      <c r="D36" s="90" t="s">
        <v>84</v>
      </c>
      <c r="E36" s="90" t="s">
        <v>89</v>
      </c>
      <c r="F36" s="92" t="s">
        <v>115</v>
      </c>
    </row>
    <row r="37" spans="1:8" outlineLevel="1">
      <c r="B37" s="4" t="s">
        <v>251</v>
      </c>
      <c r="C37" s="2" t="s">
        <v>259</v>
      </c>
      <c r="D37" s="2" t="s">
        <v>214</v>
      </c>
      <c r="E37" s="2" t="s">
        <v>213</v>
      </c>
      <c r="F37" s="10" t="s">
        <v>71</v>
      </c>
    </row>
    <row r="38" spans="1:8" outlineLevel="1">
      <c r="B38" s="4" t="s">
        <v>252</v>
      </c>
      <c r="C38" s="2" t="s">
        <v>260</v>
      </c>
      <c r="D38" s="2" t="s">
        <v>223</v>
      </c>
      <c r="E38" s="2" t="s">
        <v>228</v>
      </c>
      <c r="F38" s="10" t="s">
        <v>251</v>
      </c>
    </row>
    <row r="39" spans="1:8" outlineLevel="1">
      <c r="B39" s="4" t="s">
        <v>253</v>
      </c>
      <c r="C39" s="2" t="s">
        <v>261</v>
      </c>
      <c r="D39" s="2" t="s">
        <v>225</v>
      </c>
      <c r="E39" s="2" t="s">
        <v>127</v>
      </c>
      <c r="F39" s="10" t="s">
        <v>252</v>
      </c>
    </row>
    <row r="40" spans="1:8" outlineLevel="1">
      <c r="B40" s="4" t="s">
        <v>254</v>
      </c>
      <c r="C40" s="2" t="s">
        <v>48</v>
      </c>
      <c r="D40" s="2" t="s">
        <v>225</v>
      </c>
      <c r="E40" s="2" t="s">
        <v>262</v>
      </c>
      <c r="F40" s="10" t="s">
        <v>252</v>
      </c>
    </row>
    <row r="41" spans="1:8" outlineLevel="1">
      <c r="B41" s="4" t="s">
        <v>255</v>
      </c>
      <c r="C41" s="2" t="s">
        <v>49</v>
      </c>
      <c r="D41" s="2" t="s">
        <v>225</v>
      </c>
      <c r="E41" s="2" t="s">
        <v>262</v>
      </c>
      <c r="F41" s="10" t="s">
        <v>252</v>
      </c>
    </row>
    <row r="42" spans="1:8" outlineLevel="1">
      <c r="B42" s="4" t="s">
        <v>256</v>
      </c>
      <c r="C42" s="2" t="s">
        <v>55</v>
      </c>
      <c r="D42" s="2" t="s">
        <v>215</v>
      </c>
      <c r="E42" s="2" t="s">
        <v>55</v>
      </c>
      <c r="F42" s="10" t="s">
        <v>252</v>
      </c>
    </row>
    <row r="43" spans="1:8" outlineLevel="1">
      <c r="B43" s="4" t="s">
        <v>257</v>
      </c>
      <c r="C43" s="2" t="s">
        <v>59</v>
      </c>
      <c r="D43" s="2" t="s">
        <v>215</v>
      </c>
      <c r="E43" s="2" t="s">
        <v>263</v>
      </c>
      <c r="F43" s="10" t="s">
        <v>252</v>
      </c>
    </row>
    <row r="44" spans="1:8" outlineLevel="1">
      <c r="B44" s="4" t="s">
        <v>258</v>
      </c>
      <c r="C44" s="2" t="s">
        <v>60</v>
      </c>
      <c r="D44" s="2" t="s">
        <v>215</v>
      </c>
      <c r="E44" s="2" t="s">
        <v>263</v>
      </c>
      <c r="F44" s="10" t="s">
        <v>252</v>
      </c>
    </row>
    <row r="45" spans="1:8" ht="15" outlineLevel="1" thickBot="1">
      <c r="B45" s="93" t="s">
        <v>71</v>
      </c>
      <c r="C45" s="37"/>
      <c r="D45" s="37"/>
      <c r="E45" s="37"/>
      <c r="F45" s="11"/>
    </row>
  </sheetData>
  <dataValidations count="7">
    <dataValidation type="list" allowBlank="1" showInputMessage="1" showErrorMessage="1" sqref="C40:C41 E37:E45" xr:uid="{03625938-94B7-4B6D-9A25-AC55F9F0387F}">
      <formula1>location_subcategory</formula1>
    </dataValidation>
    <dataValidation type="list" allowBlank="1" showInputMessage="1" showErrorMessage="1" sqref="I22 D12:D21 G22" xr:uid="{E73CE141-05B9-4678-ABB8-187E5BAD18E9}">
      <formula1>energy_stage</formula1>
    </dataValidation>
    <dataValidation type="list" allowBlank="1" showInputMessage="1" showErrorMessage="1" sqref="D37:D45" xr:uid="{68FD7213-A6E8-4289-84D5-12C98F859351}">
      <formula1>location_category</formula1>
    </dataValidation>
    <dataValidation type="list" allowBlank="1" showInputMessage="1" showErrorMessage="1" sqref="G25:G33 F37:F45" xr:uid="{882045F7-235F-41B4-979A-2133F9CF0C30}">
      <formula1>LocationID</formula1>
    </dataValidation>
    <dataValidation type="list" allowBlank="1" showInputMessage="1" showErrorMessage="1" sqref="E25:E33" xr:uid="{8B58C884-C496-4CEA-953A-474236EF9C4B}">
      <formula1>datapoint_subcategory</formula1>
    </dataValidation>
    <dataValidation type="list" allowBlank="1" showInputMessage="1" showErrorMessage="1" sqref="D25:D33" xr:uid="{D981D3FD-DB63-4848-9D32-3D9D68DEA4A0}">
      <formula1>datapoint_category</formula1>
    </dataValidation>
    <dataValidation type="list" allowBlank="1" showInputMessage="1" showErrorMessage="1" sqref="F25:F33" xr:uid="{1CFB03B4-6026-4A20-8E6C-CA84467974EA}">
      <formula1>datapoint_function</formula1>
    </dataValidation>
  </dataValidations>
  <hyperlinks>
    <hyperlink ref="H1" location="Index" display="Back to Index" xr:uid="{D45A42AB-BAF7-41A8-A049-6B43454A142F}"/>
  </hyperlinks>
  <pageMargins left="0.7" right="0.7" top="0.75" bottom="0.75" header="0.3" footer="0.3"/>
  <pageSetup paperSize="9"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964DBD-D876-413F-A309-F81D731C3476}">
  <sheetPr codeName="Sheet10"/>
  <dimension ref="A1:AJ164"/>
  <sheetViews>
    <sheetView topLeftCell="A130" workbookViewId="0">
      <selection activeCell="S137" sqref="S137"/>
    </sheetView>
  </sheetViews>
  <sheetFormatPr defaultRowHeight="14.5"/>
  <cols>
    <col min="1" max="1" width="6.90625" customWidth="1"/>
    <col min="2" max="2" width="8" customWidth="1"/>
    <col min="3" max="4" width="6.90625" customWidth="1"/>
    <col min="5" max="5" width="9.36328125" bestFit="1" customWidth="1"/>
    <col min="6" max="6" width="6.90625" customWidth="1"/>
    <col min="7" max="7" width="7.26953125" bestFit="1" customWidth="1"/>
    <col min="8" max="8" width="6.90625" customWidth="1"/>
    <col min="9" max="9" width="7.36328125" bestFit="1" customWidth="1"/>
    <col min="10" max="10" width="6.90625" customWidth="1"/>
    <col min="11" max="11" width="7.36328125" bestFit="1" customWidth="1"/>
    <col min="12" max="12" width="7.54296875" bestFit="1" customWidth="1"/>
    <col min="13" max="13" width="6.90625" customWidth="1"/>
    <col min="14" max="14" width="9.90625" customWidth="1"/>
    <col min="15" max="15" width="7.36328125" bestFit="1" customWidth="1"/>
    <col min="16" max="16" width="6.90625" customWidth="1"/>
    <col min="17" max="17" width="6.453125" bestFit="1" customWidth="1"/>
    <col min="18" max="21" width="6.90625" customWidth="1"/>
    <col min="22" max="22" width="6.453125" bestFit="1" customWidth="1"/>
    <col min="23" max="26" width="6.90625" customWidth="1"/>
    <col min="27" max="27" width="10.36328125" customWidth="1"/>
    <col min="28" max="31" width="6.90625" customWidth="1"/>
    <col min="32" max="32" width="6.453125" bestFit="1" customWidth="1"/>
    <col min="33" max="36" width="6.90625" customWidth="1"/>
  </cols>
  <sheetData>
    <row r="1" spans="8:8">
      <c r="H1" s="51" t="s">
        <v>1098</v>
      </c>
    </row>
    <row r="25" spans="2:18" ht="15" thickBot="1"/>
    <row r="26" spans="2:18">
      <c r="B26" t="s">
        <v>348</v>
      </c>
      <c r="D26" s="319">
        <v>9.85</v>
      </c>
      <c r="E26" s="310"/>
      <c r="F26" s="308"/>
      <c r="G26" s="310"/>
      <c r="H26" s="308"/>
      <c r="I26" s="310"/>
      <c r="J26" s="308"/>
      <c r="K26" s="310"/>
      <c r="L26" s="308"/>
      <c r="M26" s="310"/>
      <c r="N26" s="309"/>
      <c r="O26" s="309"/>
      <c r="P26" s="308"/>
      <c r="Q26" s="310"/>
    </row>
    <row r="27" spans="2:18">
      <c r="B27" t="s">
        <v>349</v>
      </c>
      <c r="D27" s="318">
        <v>8.61</v>
      </c>
      <c r="E27" s="313"/>
      <c r="F27" s="311"/>
      <c r="G27" s="313"/>
      <c r="H27" s="311"/>
      <c r="I27" s="313"/>
      <c r="J27" s="311"/>
      <c r="K27" s="313"/>
      <c r="L27" s="311"/>
      <c r="M27" s="313"/>
      <c r="N27" s="312"/>
      <c r="O27" s="312"/>
      <c r="P27" s="311"/>
      <c r="Q27" s="313"/>
    </row>
    <row r="28" spans="2:18">
      <c r="B28" t="s">
        <v>350</v>
      </c>
      <c r="D28" s="320">
        <v>8.5459999999999994</v>
      </c>
      <c r="E28" s="313"/>
      <c r="F28" s="311"/>
      <c r="G28" s="313"/>
      <c r="H28" s="311"/>
      <c r="I28" s="313"/>
      <c r="J28" s="311"/>
      <c r="K28" s="313"/>
      <c r="L28" s="311"/>
      <c r="M28" s="313"/>
      <c r="N28" s="312"/>
      <c r="O28" s="312"/>
      <c r="P28" s="311"/>
      <c r="Q28" s="313"/>
    </row>
    <row r="29" spans="2:18" ht="15" thickBot="1">
      <c r="B29" t="s">
        <v>351</v>
      </c>
      <c r="D29" s="321">
        <v>15.337</v>
      </c>
      <c r="E29" s="316"/>
      <c r="F29" s="314"/>
      <c r="G29" s="316"/>
      <c r="H29" s="314"/>
      <c r="I29" s="316"/>
      <c r="J29" s="314"/>
      <c r="K29" s="316"/>
      <c r="L29" s="314"/>
      <c r="M29" s="316"/>
      <c r="N29" s="315"/>
      <c r="O29" s="315"/>
      <c r="P29" s="314"/>
      <c r="Q29" s="316"/>
    </row>
    <row r="30" spans="2:18">
      <c r="D30" s="243" t="s">
        <v>942</v>
      </c>
      <c r="E30" s="243"/>
      <c r="F30" s="243" t="s">
        <v>943</v>
      </c>
      <c r="G30" s="243"/>
      <c r="H30" s="243" t="s">
        <v>944</v>
      </c>
      <c r="I30" s="243"/>
      <c r="J30" s="243" t="s">
        <v>945</v>
      </c>
      <c r="K30" s="243"/>
      <c r="L30" s="243" t="s">
        <v>946</v>
      </c>
      <c r="M30" s="243"/>
      <c r="N30" s="243" t="s">
        <v>947</v>
      </c>
      <c r="O30" s="243"/>
      <c r="P30" s="243" t="s">
        <v>948</v>
      </c>
      <c r="Q30" s="243"/>
      <c r="R30" s="243"/>
    </row>
    <row r="32" spans="2:18">
      <c r="K32" s="243"/>
      <c r="L32" s="243"/>
      <c r="M32" s="243"/>
      <c r="N32" s="243"/>
    </row>
    <row r="37" spans="1:36">
      <c r="C37" t="s">
        <v>348</v>
      </c>
      <c r="E37" t="s">
        <v>349</v>
      </c>
      <c r="G37" t="s">
        <v>350</v>
      </c>
      <c r="I37" t="s">
        <v>351</v>
      </c>
    </row>
    <row r="38" spans="1:36">
      <c r="J38" s="317"/>
    </row>
    <row r="39" spans="1:36">
      <c r="J39" s="317"/>
    </row>
    <row r="40" spans="1:36">
      <c r="J40" s="317"/>
    </row>
    <row r="42" spans="1:36">
      <c r="B42" s="345" t="s">
        <v>352</v>
      </c>
      <c r="C42" s="346"/>
      <c r="D42" s="346"/>
      <c r="E42" s="346"/>
      <c r="F42" s="347"/>
      <c r="G42" s="345" t="s">
        <v>354</v>
      </c>
      <c r="H42" s="346"/>
      <c r="I42" s="346"/>
      <c r="J42" s="346"/>
      <c r="K42" s="347"/>
      <c r="L42" s="345" t="s">
        <v>355</v>
      </c>
      <c r="M42" s="346"/>
      <c r="N42" s="346"/>
      <c r="O42" s="346"/>
      <c r="P42" s="347"/>
      <c r="Q42" s="345" t="s">
        <v>356</v>
      </c>
      <c r="R42" s="346"/>
      <c r="S42" s="346"/>
      <c r="T42" s="346"/>
      <c r="U42" s="347"/>
      <c r="V42" s="345" t="s">
        <v>357</v>
      </c>
      <c r="W42" s="346"/>
      <c r="X42" s="346"/>
      <c r="Y42" s="346"/>
      <c r="Z42" s="347"/>
      <c r="AA42" s="345" t="s">
        <v>358</v>
      </c>
      <c r="AB42" s="346"/>
      <c r="AC42" s="346"/>
      <c r="AD42" s="346"/>
      <c r="AE42" s="347"/>
      <c r="AF42" s="345" t="s">
        <v>353</v>
      </c>
      <c r="AG42" s="346"/>
      <c r="AH42" s="346"/>
      <c r="AI42" s="346"/>
      <c r="AJ42" s="347"/>
    </row>
    <row r="43" spans="1:36" ht="15" thickBot="1">
      <c r="A43" s="322"/>
      <c r="B43" s="324" t="s">
        <v>955</v>
      </c>
      <c r="C43" s="328" t="s">
        <v>348</v>
      </c>
      <c r="D43" s="327" t="s">
        <v>349</v>
      </c>
      <c r="E43" s="327" t="s">
        <v>350</v>
      </c>
      <c r="F43" s="327" t="s">
        <v>351</v>
      </c>
      <c r="G43" s="342">
        <v>20190205</v>
      </c>
      <c r="H43" s="343" t="s">
        <v>348</v>
      </c>
      <c r="I43" s="344" t="s">
        <v>349</v>
      </c>
      <c r="J43" s="344" t="s">
        <v>350</v>
      </c>
      <c r="K43" s="344" t="s">
        <v>351</v>
      </c>
      <c r="L43" s="325" t="s">
        <v>956</v>
      </c>
      <c r="M43" s="328" t="s">
        <v>348</v>
      </c>
      <c r="N43" s="327" t="s">
        <v>349</v>
      </c>
      <c r="O43" s="327" t="s">
        <v>350</v>
      </c>
      <c r="P43" s="327" t="s">
        <v>351</v>
      </c>
      <c r="Q43" s="325" t="s">
        <v>957</v>
      </c>
      <c r="R43" s="328" t="s">
        <v>348</v>
      </c>
      <c r="S43" s="327" t="s">
        <v>349</v>
      </c>
      <c r="T43" s="327" t="s">
        <v>350</v>
      </c>
      <c r="U43" s="327" t="s">
        <v>351</v>
      </c>
      <c r="V43" s="325" t="s">
        <v>958</v>
      </c>
      <c r="W43" s="328" t="s">
        <v>348</v>
      </c>
      <c r="X43" s="327" t="s">
        <v>349</v>
      </c>
      <c r="Y43" s="327" t="s">
        <v>350</v>
      </c>
      <c r="Z43" s="327" t="s">
        <v>351</v>
      </c>
      <c r="AA43" s="325" t="s">
        <v>959</v>
      </c>
      <c r="AB43" s="328" t="s">
        <v>348</v>
      </c>
      <c r="AC43" s="327" t="s">
        <v>349</v>
      </c>
      <c r="AD43" s="327" t="s">
        <v>350</v>
      </c>
      <c r="AE43" s="327" t="s">
        <v>351</v>
      </c>
      <c r="AF43" s="325" t="s">
        <v>960</v>
      </c>
      <c r="AG43" s="328" t="s">
        <v>348</v>
      </c>
      <c r="AH43" s="327" t="s">
        <v>349</v>
      </c>
      <c r="AI43" s="327" t="s">
        <v>350</v>
      </c>
      <c r="AJ43" s="327" t="s">
        <v>351</v>
      </c>
    </row>
    <row r="44" spans="1:36">
      <c r="A44" s="322" t="s">
        <v>949</v>
      </c>
      <c r="B44" s="330">
        <v>64.915999999999997</v>
      </c>
      <c r="C44" s="334">
        <v>16.824999999999999</v>
      </c>
      <c r="D44" s="335">
        <v>18.228999999999999</v>
      </c>
      <c r="E44" s="335">
        <v>20.446999999999999</v>
      </c>
      <c r="F44" s="336">
        <v>9.4149999999999991</v>
      </c>
      <c r="G44" s="332">
        <v>60.847000000000001</v>
      </c>
      <c r="H44" s="334">
        <v>14.648</v>
      </c>
      <c r="I44" s="335">
        <v>20.593</v>
      </c>
      <c r="J44" s="335">
        <v>10.734999999999999</v>
      </c>
      <c r="K44" s="336">
        <v>14.871</v>
      </c>
      <c r="L44" s="332">
        <v>33.176000000000002</v>
      </c>
      <c r="M44" s="334">
        <v>10.095000000000001</v>
      </c>
      <c r="N44" s="335">
        <v>6.9340000000000002</v>
      </c>
      <c r="O44" s="335">
        <v>6.3540000000000001</v>
      </c>
      <c r="P44" s="336">
        <v>9.7929999999999993</v>
      </c>
      <c r="Q44" s="332">
        <v>47.622</v>
      </c>
      <c r="R44" s="334">
        <v>20.497</v>
      </c>
      <c r="S44" s="335">
        <v>14.571999999999999</v>
      </c>
      <c r="T44" s="335">
        <v>3.5459999999999998</v>
      </c>
      <c r="U44" s="336">
        <v>9.0069999999999997</v>
      </c>
      <c r="V44" s="332">
        <v>54.579000000000001</v>
      </c>
      <c r="W44" s="334">
        <v>15.891</v>
      </c>
      <c r="X44" s="335">
        <v>12.016999999999999</v>
      </c>
      <c r="Y44" s="335">
        <v>13.551</v>
      </c>
      <c r="Z44" s="336">
        <v>13.12</v>
      </c>
      <c r="AA44" s="332">
        <v>50.847999999999999</v>
      </c>
      <c r="AB44" s="334">
        <v>16.552</v>
      </c>
      <c r="AC44" s="335">
        <v>4.7629999999999999</v>
      </c>
      <c r="AD44" s="335">
        <v>12.946999999999999</v>
      </c>
      <c r="AE44" s="336">
        <v>16.585999999999999</v>
      </c>
      <c r="AF44" s="332">
        <v>48.594000000000001</v>
      </c>
      <c r="AG44" s="334">
        <v>10.436</v>
      </c>
      <c r="AH44" s="335">
        <v>12.537000000000001</v>
      </c>
      <c r="AI44" s="335">
        <v>18.172999999999998</v>
      </c>
      <c r="AJ44" s="336">
        <v>7.4480000000000004</v>
      </c>
    </row>
    <row r="45" spans="1:36">
      <c r="A45" s="322" t="s">
        <v>952</v>
      </c>
      <c r="B45" s="331">
        <v>32.984999999999999</v>
      </c>
      <c r="C45" s="337">
        <v>18.196000000000002</v>
      </c>
      <c r="D45" s="329">
        <v>3.6030000000000002</v>
      </c>
      <c r="E45" s="329">
        <v>3.137</v>
      </c>
      <c r="F45" s="338">
        <v>8.0489999999999995</v>
      </c>
      <c r="G45" s="333">
        <v>47.975999999999999</v>
      </c>
      <c r="H45" s="337">
        <v>9.859</v>
      </c>
      <c r="I45" s="329">
        <v>4.8659999999999997</v>
      </c>
      <c r="J45" s="329">
        <v>19.600999999999999</v>
      </c>
      <c r="K45" s="338">
        <v>13.65</v>
      </c>
      <c r="L45" s="333">
        <v>49.66</v>
      </c>
      <c r="M45" s="337">
        <v>10.221</v>
      </c>
      <c r="N45" s="329">
        <v>15.391</v>
      </c>
      <c r="O45" s="329">
        <v>17.231999999999999</v>
      </c>
      <c r="P45" s="338">
        <v>6.8159999999999998</v>
      </c>
      <c r="Q45" s="333">
        <v>53.052</v>
      </c>
      <c r="R45" s="337">
        <v>14.923999999999999</v>
      </c>
      <c r="S45" s="329">
        <v>9.3919999999999995</v>
      </c>
      <c r="T45" s="329">
        <v>14.066000000000001</v>
      </c>
      <c r="U45" s="338">
        <v>14.67</v>
      </c>
      <c r="V45" s="333">
        <v>67.861000000000004</v>
      </c>
      <c r="W45" s="337">
        <v>18.565999999999999</v>
      </c>
      <c r="X45" s="329">
        <v>20.318000000000001</v>
      </c>
      <c r="Y45" s="329">
        <v>16.47</v>
      </c>
      <c r="Z45" s="338">
        <v>12.507</v>
      </c>
      <c r="AA45" s="333">
        <v>36.286999999999999</v>
      </c>
      <c r="AB45" s="337">
        <v>15.923999999999999</v>
      </c>
      <c r="AC45" s="329">
        <v>3.8109999999999999</v>
      </c>
      <c r="AD45" s="329">
        <v>13.391999999999999</v>
      </c>
      <c r="AE45" s="338">
        <v>3.16</v>
      </c>
      <c r="AF45" s="333">
        <v>58.055</v>
      </c>
      <c r="AG45" s="337">
        <v>14.932</v>
      </c>
      <c r="AH45" s="329">
        <v>11.914999999999999</v>
      </c>
      <c r="AI45" s="329">
        <v>18.794</v>
      </c>
      <c r="AJ45" s="338">
        <v>12.414</v>
      </c>
    </row>
    <row r="46" spans="1:36">
      <c r="A46" s="322" t="s">
        <v>950</v>
      </c>
      <c r="B46" s="331">
        <v>28.844000000000001</v>
      </c>
      <c r="C46" s="337">
        <v>6.5659999999999998</v>
      </c>
      <c r="D46" s="329">
        <v>2.95</v>
      </c>
      <c r="E46" s="329">
        <v>4.8570000000000002</v>
      </c>
      <c r="F46" s="338">
        <v>14.471</v>
      </c>
      <c r="G46" s="333">
        <v>46.420999999999999</v>
      </c>
      <c r="H46" s="337">
        <v>17.978999999999999</v>
      </c>
      <c r="I46" s="329">
        <v>4.875</v>
      </c>
      <c r="J46" s="329">
        <v>16.177</v>
      </c>
      <c r="K46" s="338">
        <v>7.39</v>
      </c>
      <c r="L46" s="333">
        <v>33.859000000000002</v>
      </c>
      <c r="M46" s="337">
        <v>9.1280000000000001</v>
      </c>
      <c r="N46" s="329">
        <v>8.2379999999999995</v>
      </c>
      <c r="O46" s="329">
        <v>3.9510000000000001</v>
      </c>
      <c r="P46" s="338">
        <v>12.542</v>
      </c>
      <c r="Q46" s="333">
        <v>43.972999999999999</v>
      </c>
      <c r="R46" s="337">
        <v>4.9450000000000003</v>
      </c>
      <c r="S46" s="329">
        <v>19.099</v>
      </c>
      <c r="T46" s="329">
        <v>10.432</v>
      </c>
      <c r="U46" s="338">
        <v>9.4969999999999999</v>
      </c>
      <c r="V46" s="333">
        <v>45.609000000000002</v>
      </c>
      <c r="W46" s="337">
        <v>3.0190000000000001</v>
      </c>
      <c r="X46" s="329">
        <v>20.189</v>
      </c>
      <c r="Y46" s="329">
        <v>5.4619999999999997</v>
      </c>
      <c r="Z46" s="338">
        <v>16.939</v>
      </c>
      <c r="AA46" s="333">
        <v>77.843000000000004</v>
      </c>
      <c r="AB46" s="337">
        <v>19.385999999999999</v>
      </c>
      <c r="AC46" s="329">
        <v>19.492999999999999</v>
      </c>
      <c r="AD46" s="329">
        <v>19.123999999999999</v>
      </c>
      <c r="AE46" s="338">
        <v>19.84</v>
      </c>
      <c r="AF46" s="333">
        <v>47.595999999999997</v>
      </c>
      <c r="AG46" s="337">
        <v>12.818</v>
      </c>
      <c r="AH46" s="329">
        <v>6.7350000000000003</v>
      </c>
      <c r="AI46" s="329">
        <v>11.612</v>
      </c>
      <c r="AJ46" s="338">
        <v>16.431000000000001</v>
      </c>
    </row>
    <row r="47" spans="1:36">
      <c r="A47" s="322" t="s">
        <v>951</v>
      </c>
      <c r="B47" s="331">
        <v>68.974000000000004</v>
      </c>
      <c r="C47" s="337">
        <v>16.273</v>
      </c>
      <c r="D47" s="329">
        <v>15.211</v>
      </c>
      <c r="E47" s="329">
        <v>16.841000000000001</v>
      </c>
      <c r="F47" s="338">
        <v>20.649000000000001</v>
      </c>
      <c r="G47" s="333">
        <v>37.473999999999997</v>
      </c>
      <c r="H47" s="337">
        <v>11.47</v>
      </c>
      <c r="I47" s="329">
        <v>3.4340000000000002</v>
      </c>
      <c r="J47" s="329">
        <v>9.1150000000000002</v>
      </c>
      <c r="K47" s="338">
        <v>13.455</v>
      </c>
      <c r="L47" s="333">
        <v>50.401000000000003</v>
      </c>
      <c r="M47" s="337">
        <v>19.591000000000001</v>
      </c>
      <c r="N47" s="329">
        <v>9.4309999999999992</v>
      </c>
      <c r="O47" s="329">
        <v>15.712999999999999</v>
      </c>
      <c r="P47" s="338">
        <v>5.6660000000000004</v>
      </c>
      <c r="Q47" s="333">
        <v>41.85</v>
      </c>
      <c r="R47" s="337">
        <v>9.1820000000000004</v>
      </c>
      <c r="S47" s="329">
        <v>13.92</v>
      </c>
      <c r="T47" s="329">
        <v>3.4470000000000001</v>
      </c>
      <c r="U47" s="338">
        <v>15.301</v>
      </c>
      <c r="V47" s="333">
        <v>36.255000000000003</v>
      </c>
      <c r="W47" s="337">
        <v>4.1269999999999998</v>
      </c>
      <c r="X47" s="329">
        <v>7.6849999999999996</v>
      </c>
      <c r="Y47" s="329">
        <v>17.209</v>
      </c>
      <c r="Z47" s="338">
        <v>7.234</v>
      </c>
      <c r="AA47" s="333">
        <v>45.762999999999998</v>
      </c>
      <c r="AB47" s="337">
        <v>18.614999999999998</v>
      </c>
      <c r="AC47" s="329">
        <v>8.2210000000000001</v>
      </c>
      <c r="AD47" s="329">
        <v>6.1740000000000004</v>
      </c>
      <c r="AE47" s="338">
        <v>12.753</v>
      </c>
      <c r="AF47" s="333">
        <v>53.631999999999998</v>
      </c>
      <c r="AG47" s="337">
        <v>14.797000000000001</v>
      </c>
      <c r="AH47" s="329">
        <v>19.594000000000001</v>
      </c>
      <c r="AI47" s="329">
        <v>5.048</v>
      </c>
      <c r="AJ47" s="338">
        <v>14.193</v>
      </c>
    </row>
    <row r="48" spans="1:36">
      <c r="A48" s="322" t="s">
        <v>953</v>
      </c>
      <c r="B48" s="331">
        <v>41.597000000000001</v>
      </c>
      <c r="C48" s="337">
        <v>8.5190000000000001</v>
      </c>
      <c r="D48" s="329">
        <v>14.878</v>
      </c>
      <c r="E48" s="329">
        <v>11.742000000000001</v>
      </c>
      <c r="F48" s="338">
        <v>6.4580000000000002</v>
      </c>
      <c r="G48" s="333">
        <v>35.692</v>
      </c>
      <c r="H48" s="337">
        <v>6.7919999999999998</v>
      </c>
      <c r="I48" s="329">
        <v>2.8149999999999999</v>
      </c>
      <c r="J48" s="329">
        <v>8.0039999999999996</v>
      </c>
      <c r="K48" s="338">
        <v>18.081</v>
      </c>
      <c r="L48" s="333">
        <v>45.311</v>
      </c>
      <c r="M48" s="337">
        <v>5.5880000000000001</v>
      </c>
      <c r="N48" s="329">
        <v>6.8559999999999999</v>
      </c>
      <c r="O48" s="329">
        <v>19.696000000000002</v>
      </c>
      <c r="P48" s="338">
        <v>13.170999999999999</v>
      </c>
      <c r="Q48" s="333">
        <v>40.715000000000003</v>
      </c>
      <c r="R48" s="337">
        <v>3.49</v>
      </c>
      <c r="S48" s="329">
        <v>20.536999999999999</v>
      </c>
      <c r="T48" s="329">
        <v>10.173</v>
      </c>
      <c r="U48" s="338">
        <v>6.5149999999999997</v>
      </c>
      <c r="V48" s="333">
        <v>37.29</v>
      </c>
      <c r="W48" s="337">
        <v>6.4950000000000001</v>
      </c>
      <c r="X48" s="329">
        <v>11.664</v>
      </c>
      <c r="Y48" s="329">
        <v>6.2060000000000004</v>
      </c>
      <c r="Z48" s="338">
        <v>12.925000000000001</v>
      </c>
      <c r="AA48" s="333">
        <v>50.079000000000001</v>
      </c>
      <c r="AB48" s="337">
        <v>18.373000000000001</v>
      </c>
      <c r="AC48" s="329">
        <v>3.9239999999999999</v>
      </c>
      <c r="AD48" s="329">
        <v>17.276</v>
      </c>
      <c r="AE48" s="338">
        <v>10.506</v>
      </c>
      <c r="AF48" s="333">
        <v>41.999000000000002</v>
      </c>
      <c r="AG48" s="337">
        <v>6.0250000000000004</v>
      </c>
      <c r="AH48" s="329">
        <v>6.1059999999999999</v>
      </c>
      <c r="AI48" s="329">
        <v>11.32</v>
      </c>
      <c r="AJ48" s="338">
        <v>18.547999999999998</v>
      </c>
    </row>
    <row r="49" spans="1:36" ht="15" thickBot="1">
      <c r="A49" s="322" t="s">
        <v>954</v>
      </c>
      <c r="B49" s="331">
        <v>69.405000000000001</v>
      </c>
      <c r="C49" s="339">
        <v>18.152000000000001</v>
      </c>
      <c r="D49" s="340">
        <v>18.491</v>
      </c>
      <c r="E49" s="340">
        <v>17.248999999999999</v>
      </c>
      <c r="F49" s="341">
        <v>15.513</v>
      </c>
      <c r="G49" s="333">
        <v>38.518999999999998</v>
      </c>
      <c r="H49" s="339">
        <v>11.471</v>
      </c>
      <c r="I49" s="340">
        <v>4.383</v>
      </c>
      <c r="J49" s="340">
        <v>10.967000000000001</v>
      </c>
      <c r="K49" s="341">
        <v>11.698</v>
      </c>
      <c r="L49" s="333">
        <v>42.564</v>
      </c>
      <c r="M49" s="339">
        <v>3.4340000000000002</v>
      </c>
      <c r="N49" s="340">
        <v>9.843</v>
      </c>
      <c r="O49" s="340">
        <v>17.337</v>
      </c>
      <c r="P49" s="341">
        <v>11.95</v>
      </c>
      <c r="Q49" s="333">
        <v>54.616</v>
      </c>
      <c r="R49" s="339">
        <v>16.641999999999999</v>
      </c>
      <c r="S49" s="340">
        <v>16.914000000000001</v>
      </c>
      <c r="T49" s="340">
        <v>12.269</v>
      </c>
      <c r="U49" s="341">
        <v>8.7910000000000004</v>
      </c>
      <c r="V49" s="333">
        <v>46.174999999999997</v>
      </c>
      <c r="W49" s="339">
        <v>6.13</v>
      </c>
      <c r="X49" s="340">
        <v>18.634</v>
      </c>
      <c r="Y49" s="340">
        <v>15.026999999999999</v>
      </c>
      <c r="Z49" s="341">
        <v>6.3840000000000003</v>
      </c>
      <c r="AA49" s="333">
        <v>34.484999999999999</v>
      </c>
      <c r="AB49" s="339">
        <v>9.7579999999999991</v>
      </c>
      <c r="AC49" s="340">
        <v>3.3809999999999998</v>
      </c>
      <c r="AD49" s="340">
        <v>17.565999999999999</v>
      </c>
      <c r="AE49" s="341">
        <v>3.78</v>
      </c>
      <c r="AF49" s="333">
        <v>52.664999999999999</v>
      </c>
      <c r="AG49" s="339">
        <v>13.962</v>
      </c>
      <c r="AH49" s="340">
        <v>12.372</v>
      </c>
      <c r="AI49" s="340">
        <v>16.855</v>
      </c>
      <c r="AJ49" s="341">
        <v>9.4760000000000009</v>
      </c>
    </row>
    <row r="50" spans="1:36">
      <c r="A50" s="322"/>
      <c r="B50" s="323"/>
      <c r="C50" s="326"/>
      <c r="D50" s="326"/>
      <c r="E50" s="326"/>
      <c r="F50" s="326"/>
      <c r="G50" s="323"/>
      <c r="H50" s="326"/>
      <c r="I50" s="326"/>
      <c r="J50" s="326"/>
      <c r="K50" s="326"/>
      <c r="L50" s="323"/>
      <c r="M50" s="326"/>
      <c r="N50" s="326"/>
      <c r="O50" s="326"/>
      <c r="P50" s="326"/>
      <c r="Q50" s="323"/>
      <c r="R50" s="326"/>
      <c r="S50" s="326"/>
      <c r="T50" s="326"/>
      <c r="U50" s="326"/>
      <c r="V50" s="323"/>
      <c r="W50" s="326"/>
      <c r="X50" s="326"/>
      <c r="Y50" s="326"/>
      <c r="Z50" s="326"/>
      <c r="AA50" s="323"/>
      <c r="AB50" s="326"/>
      <c r="AC50" s="326"/>
      <c r="AD50" s="326"/>
      <c r="AE50" s="326"/>
      <c r="AF50" s="323"/>
      <c r="AG50" s="326"/>
      <c r="AH50" s="326"/>
      <c r="AI50" s="326"/>
      <c r="AJ50" s="326"/>
    </row>
    <row r="51" spans="1:36">
      <c r="A51" s="322"/>
      <c r="B51" s="323"/>
      <c r="C51" s="322"/>
      <c r="D51" s="322"/>
      <c r="E51" s="322"/>
      <c r="F51" s="322"/>
      <c r="G51" s="323"/>
      <c r="H51" s="322"/>
      <c r="I51" s="322"/>
      <c r="J51" s="322"/>
      <c r="K51" s="322"/>
      <c r="L51" s="323"/>
      <c r="M51" s="322"/>
      <c r="N51" s="322"/>
      <c r="O51" s="322"/>
      <c r="P51" s="322"/>
      <c r="Q51" s="323"/>
      <c r="R51" s="322"/>
      <c r="S51" s="322"/>
      <c r="T51" s="322"/>
      <c r="U51" s="322"/>
      <c r="V51" s="323"/>
      <c r="W51" s="322"/>
      <c r="X51" s="322"/>
      <c r="Y51" s="322"/>
      <c r="Z51" s="322"/>
      <c r="AA51" s="323"/>
      <c r="AB51" s="322"/>
      <c r="AC51" s="322"/>
      <c r="AD51" s="322"/>
      <c r="AE51" s="322"/>
      <c r="AF51" s="323"/>
      <c r="AG51" s="322"/>
      <c r="AH51" s="322"/>
      <c r="AI51" s="322"/>
      <c r="AJ51" s="322"/>
    </row>
    <row r="52" spans="1:36">
      <c r="A52" s="322"/>
      <c r="B52" s="323"/>
      <c r="C52" s="322"/>
      <c r="D52" s="322"/>
      <c r="E52" s="322"/>
      <c r="F52" s="322"/>
      <c r="G52" s="323"/>
      <c r="H52" s="322"/>
      <c r="I52" s="322"/>
      <c r="J52" s="322"/>
      <c r="K52" s="322"/>
      <c r="L52" s="323"/>
      <c r="M52" s="322"/>
      <c r="N52" s="322"/>
      <c r="O52" s="322"/>
      <c r="P52" s="322"/>
      <c r="Q52" s="323"/>
      <c r="R52" s="322"/>
      <c r="S52" s="322"/>
      <c r="T52" s="322"/>
      <c r="U52" s="322"/>
      <c r="V52" s="323"/>
      <c r="W52" s="322"/>
      <c r="X52" s="322"/>
      <c r="Y52" s="322"/>
      <c r="Z52" s="322"/>
      <c r="AA52" s="323"/>
      <c r="AB52" s="322"/>
      <c r="AC52" s="322"/>
      <c r="AD52" s="322"/>
      <c r="AE52" s="322"/>
      <c r="AF52" s="323"/>
      <c r="AG52" s="322"/>
      <c r="AH52" s="322"/>
      <c r="AI52" s="322"/>
      <c r="AJ52" s="322"/>
    </row>
    <row r="53" spans="1:36">
      <c r="A53" s="322"/>
      <c r="B53" s="323"/>
      <c r="C53" s="322"/>
      <c r="D53" s="322"/>
      <c r="E53" s="322"/>
      <c r="F53" s="322"/>
      <c r="G53" s="323"/>
      <c r="H53" s="322"/>
      <c r="I53" s="322"/>
      <c r="J53" s="322"/>
      <c r="K53" s="322"/>
      <c r="L53" s="323"/>
      <c r="M53" s="322"/>
      <c r="N53" s="322"/>
      <c r="O53" s="322"/>
      <c r="P53" s="322"/>
      <c r="Q53" s="323"/>
      <c r="R53" s="322"/>
      <c r="S53" s="322"/>
      <c r="T53" s="322"/>
      <c r="U53" s="322"/>
      <c r="V53" s="323"/>
      <c r="W53" s="322"/>
      <c r="X53" s="322"/>
      <c r="Y53" s="322"/>
      <c r="Z53" s="322"/>
      <c r="AA53" s="323"/>
      <c r="AB53" s="322"/>
      <c r="AC53" s="322"/>
      <c r="AD53" s="322"/>
      <c r="AE53" s="322"/>
      <c r="AF53" s="323"/>
      <c r="AG53" s="322"/>
      <c r="AH53" s="322"/>
      <c r="AI53" s="322"/>
      <c r="AJ53" s="322"/>
    </row>
    <row r="54" spans="1:36">
      <c r="A54" s="322"/>
      <c r="B54" s="323"/>
      <c r="C54" s="322"/>
      <c r="D54" s="322"/>
      <c r="E54" s="322"/>
      <c r="F54" s="322"/>
      <c r="G54" s="323"/>
      <c r="H54" s="322"/>
      <c r="I54" s="322"/>
      <c r="J54" s="322"/>
      <c r="K54" s="322"/>
      <c r="L54" s="323"/>
      <c r="M54" s="322"/>
      <c r="N54" s="322"/>
      <c r="O54" s="322"/>
      <c r="P54" s="322"/>
      <c r="Q54" s="323"/>
      <c r="R54" s="322"/>
      <c r="S54" s="322"/>
      <c r="T54" s="322"/>
      <c r="U54" s="322"/>
      <c r="V54" s="323"/>
      <c r="W54" s="322"/>
      <c r="X54" s="322"/>
      <c r="Y54" s="322"/>
      <c r="Z54" s="322"/>
      <c r="AA54" s="323"/>
      <c r="AB54" s="322"/>
      <c r="AC54" s="322"/>
      <c r="AD54" s="322"/>
      <c r="AE54" s="322"/>
      <c r="AF54" s="323"/>
      <c r="AG54" s="322"/>
      <c r="AH54" s="322"/>
      <c r="AI54" s="322"/>
      <c r="AJ54" s="322"/>
    </row>
    <row r="55" spans="1:36">
      <c r="A55" s="322"/>
      <c r="B55" s="323"/>
      <c r="C55" s="322"/>
      <c r="D55" s="322"/>
      <c r="E55" s="322"/>
      <c r="F55" s="322"/>
      <c r="G55" s="323"/>
      <c r="H55" s="322"/>
      <c r="I55" s="322"/>
      <c r="J55" s="322"/>
      <c r="K55" s="322"/>
      <c r="L55" s="323"/>
      <c r="M55" s="322"/>
      <c r="N55" s="322"/>
      <c r="O55" s="322"/>
      <c r="P55" s="322"/>
      <c r="Q55" s="323"/>
      <c r="R55" s="322"/>
      <c r="S55" s="322"/>
      <c r="T55" s="322"/>
      <c r="U55" s="322"/>
      <c r="V55" s="323"/>
      <c r="W55" s="322"/>
      <c r="X55" s="322"/>
      <c r="Y55" s="322"/>
      <c r="Z55" s="322"/>
      <c r="AA55" s="323"/>
      <c r="AB55" s="322"/>
      <c r="AC55" s="322"/>
      <c r="AD55" s="322"/>
      <c r="AE55" s="322"/>
      <c r="AF55" s="323"/>
      <c r="AG55" s="322"/>
      <c r="AH55" s="322"/>
      <c r="AI55" s="322"/>
      <c r="AJ55" s="322"/>
    </row>
    <row r="56" spans="1:36">
      <c r="A56" s="322"/>
      <c r="B56" s="323"/>
      <c r="C56" s="322"/>
      <c r="D56" s="322"/>
      <c r="E56" s="322"/>
      <c r="F56" s="322"/>
      <c r="G56" s="323"/>
      <c r="H56" s="322"/>
      <c r="I56" s="322"/>
      <c r="J56" s="322"/>
      <c r="K56" s="322"/>
      <c r="L56" s="323"/>
      <c r="M56" s="322"/>
      <c r="N56" s="322"/>
      <c r="O56" s="322"/>
      <c r="P56" s="322"/>
      <c r="Q56" s="323"/>
      <c r="R56" s="322"/>
      <c r="S56" s="322"/>
      <c r="T56" s="322"/>
      <c r="U56" s="322"/>
      <c r="V56" s="323"/>
      <c r="W56" s="322"/>
      <c r="X56" s="322"/>
      <c r="Y56" s="322"/>
      <c r="Z56" s="322"/>
      <c r="AA56" s="323"/>
      <c r="AB56" s="322"/>
      <c r="AC56" s="322"/>
      <c r="AD56" s="322"/>
      <c r="AE56" s="322"/>
      <c r="AF56" s="323"/>
      <c r="AG56" s="322"/>
      <c r="AH56" s="322"/>
      <c r="AI56" s="322"/>
      <c r="AJ56" s="322"/>
    </row>
    <row r="57" spans="1:36">
      <c r="A57" s="322"/>
      <c r="B57" s="323"/>
      <c r="C57" s="322"/>
      <c r="D57" s="322"/>
      <c r="E57" s="322"/>
      <c r="F57" s="322"/>
      <c r="G57" s="323"/>
      <c r="H57" s="322"/>
      <c r="I57" s="322"/>
      <c r="J57" s="322"/>
      <c r="K57" s="322"/>
      <c r="L57" s="323"/>
      <c r="M57" s="322"/>
      <c r="N57" s="322"/>
      <c r="O57" s="322"/>
      <c r="P57" s="322"/>
      <c r="Q57" s="323"/>
      <c r="R57" s="322"/>
      <c r="S57" s="322"/>
      <c r="T57" s="322"/>
      <c r="U57" s="322"/>
      <c r="V57" s="323"/>
      <c r="W57" s="322"/>
      <c r="X57" s="322"/>
      <c r="Y57" s="322"/>
      <c r="Z57" s="322"/>
      <c r="AA57" s="323"/>
      <c r="AB57" s="322"/>
      <c r="AC57" s="322"/>
      <c r="AD57" s="322"/>
      <c r="AE57" s="322"/>
      <c r="AF57" s="323"/>
      <c r="AG57" s="322"/>
      <c r="AH57" s="322"/>
      <c r="AI57" s="322"/>
      <c r="AJ57" s="322"/>
    </row>
    <row r="58" spans="1:36">
      <c r="A58" s="322"/>
      <c r="B58" s="323"/>
      <c r="C58" s="322"/>
      <c r="D58" s="322"/>
      <c r="E58" s="322"/>
      <c r="F58" s="322"/>
      <c r="G58" s="323"/>
      <c r="H58" s="322"/>
      <c r="I58" s="322"/>
      <c r="J58" s="322"/>
      <c r="K58" s="322"/>
      <c r="L58" s="323"/>
      <c r="M58" s="322"/>
      <c r="N58" s="322"/>
      <c r="O58" s="322"/>
      <c r="P58" s="322"/>
      <c r="Q58" s="323"/>
      <c r="R58" s="322"/>
      <c r="S58" s="322"/>
      <c r="T58" s="322"/>
      <c r="U58" s="322"/>
      <c r="V58" s="323"/>
      <c r="W58" s="322"/>
      <c r="X58" s="322"/>
      <c r="Y58" s="322"/>
      <c r="Z58" s="322"/>
      <c r="AA58" s="323"/>
      <c r="AB58" s="322"/>
      <c r="AC58" s="322"/>
      <c r="AD58" s="322"/>
      <c r="AE58" s="322"/>
      <c r="AF58" s="323"/>
      <c r="AG58" s="322"/>
      <c r="AH58" s="322"/>
      <c r="AI58" s="322"/>
      <c r="AJ58" s="322"/>
    </row>
    <row r="59" spans="1:36">
      <c r="A59" s="322"/>
      <c r="B59" s="323"/>
      <c r="C59" s="322"/>
      <c r="D59" s="322"/>
      <c r="E59" s="322"/>
      <c r="F59" s="322"/>
      <c r="G59" s="323"/>
      <c r="H59" s="322"/>
      <c r="I59" s="322"/>
      <c r="J59" s="322"/>
      <c r="K59" s="322"/>
      <c r="L59" s="323"/>
      <c r="M59" s="322"/>
      <c r="N59" s="322"/>
      <c r="O59" s="322"/>
      <c r="P59" s="322"/>
      <c r="Q59" s="323"/>
      <c r="R59" s="322"/>
      <c r="S59" s="322"/>
      <c r="T59" s="322"/>
      <c r="U59" s="322"/>
      <c r="V59" s="323"/>
      <c r="W59" s="322"/>
      <c r="X59" s="322"/>
      <c r="Y59" s="322"/>
      <c r="Z59" s="322"/>
      <c r="AA59" s="323"/>
      <c r="AB59" s="322"/>
      <c r="AC59" s="322"/>
      <c r="AD59" s="322"/>
      <c r="AE59" s="322"/>
      <c r="AF59" s="323"/>
      <c r="AG59" s="322"/>
      <c r="AH59" s="322"/>
      <c r="AI59" s="322"/>
      <c r="AJ59" s="322"/>
    </row>
    <row r="60" spans="1:36">
      <c r="A60" s="322"/>
      <c r="B60" s="323"/>
      <c r="C60" s="322"/>
      <c r="D60" s="322"/>
      <c r="E60" s="322"/>
      <c r="F60" s="322"/>
      <c r="G60" s="323"/>
      <c r="H60" s="322"/>
      <c r="I60" s="322"/>
      <c r="J60" s="322"/>
      <c r="K60" s="322"/>
      <c r="L60" s="323"/>
      <c r="M60" s="322"/>
      <c r="N60" s="322"/>
      <c r="O60" s="322"/>
      <c r="P60" s="322"/>
      <c r="Q60" s="323"/>
      <c r="R60" s="322"/>
      <c r="S60" s="322"/>
      <c r="T60" s="322"/>
      <c r="U60" s="322"/>
      <c r="V60" s="323"/>
      <c r="W60" s="322"/>
      <c r="X60" s="322"/>
      <c r="Y60" s="322"/>
      <c r="Z60" s="322"/>
      <c r="AA60" s="323"/>
      <c r="AB60" s="322"/>
      <c r="AC60" s="322"/>
      <c r="AD60" s="322"/>
      <c r="AE60" s="322"/>
      <c r="AF60" s="323"/>
      <c r="AG60" s="322"/>
      <c r="AH60" s="322"/>
      <c r="AI60" s="322"/>
      <c r="AJ60" s="322"/>
    </row>
    <row r="61" spans="1:36">
      <c r="A61" s="322"/>
      <c r="B61" s="322"/>
      <c r="C61" s="322"/>
      <c r="D61" s="322"/>
      <c r="E61" s="322"/>
      <c r="F61" s="322"/>
      <c r="G61" s="323"/>
      <c r="H61" s="322"/>
      <c r="I61" s="322"/>
      <c r="J61" s="322"/>
      <c r="K61" s="322"/>
      <c r="L61" s="323"/>
      <c r="M61" s="322"/>
      <c r="N61" s="322"/>
      <c r="O61" s="322"/>
      <c r="P61" s="322"/>
      <c r="Q61" s="323"/>
      <c r="R61" s="322"/>
      <c r="S61" s="322"/>
      <c r="T61" s="322"/>
      <c r="U61" s="322"/>
      <c r="V61" s="323"/>
      <c r="W61" s="322"/>
      <c r="X61" s="322"/>
      <c r="Y61" s="322"/>
      <c r="Z61" s="322"/>
      <c r="AA61" s="323"/>
      <c r="AB61" s="322"/>
      <c r="AC61" s="322"/>
      <c r="AD61" s="322"/>
      <c r="AE61" s="322"/>
      <c r="AF61" s="323"/>
      <c r="AG61" s="322"/>
      <c r="AH61" s="322"/>
      <c r="AI61" s="322"/>
      <c r="AJ61" s="322"/>
    </row>
    <row r="63" spans="1:36">
      <c r="D63">
        <f>AVERAGE(C48:F48,H48:K48,M48:P48,R48:U48,W48:Z48,AB48:AE48,AG48:AJ48)</f>
        <v>10.452964285714284</v>
      </c>
    </row>
    <row r="65" spans="3:10">
      <c r="C65" s="348" t="s">
        <v>969</v>
      </c>
    </row>
    <row r="66" spans="3:10">
      <c r="C66" s="348" t="s">
        <v>961</v>
      </c>
    </row>
    <row r="67" spans="3:10">
      <c r="C67" s="348" t="s">
        <v>962</v>
      </c>
    </row>
    <row r="68" spans="3:10">
      <c r="C68" s="348" t="s">
        <v>963</v>
      </c>
    </row>
    <row r="69" spans="3:10">
      <c r="C69" s="348" t="s">
        <v>964</v>
      </c>
    </row>
    <row r="70" spans="3:10">
      <c r="C70" s="348" t="s">
        <v>965</v>
      </c>
    </row>
    <row r="71" spans="3:10">
      <c r="C71" s="348" t="s">
        <v>966</v>
      </c>
    </row>
    <row r="72" spans="3:10">
      <c r="C72" s="348" t="s">
        <v>967</v>
      </c>
    </row>
    <row r="75" spans="3:10">
      <c r="J75" t="s">
        <v>968</v>
      </c>
    </row>
    <row r="76" spans="3:10">
      <c r="F76" t="s">
        <v>970</v>
      </c>
      <c r="H76" t="s">
        <v>971</v>
      </c>
      <c r="J76" s="349" t="s">
        <v>975</v>
      </c>
    </row>
    <row r="77" spans="3:10">
      <c r="H77" t="s">
        <v>972</v>
      </c>
      <c r="J77" s="349" t="s">
        <v>975</v>
      </c>
    </row>
    <row r="78" spans="3:10">
      <c r="H78" t="s">
        <v>973</v>
      </c>
      <c r="J78" s="349" t="s">
        <v>976</v>
      </c>
    </row>
    <row r="79" spans="3:10">
      <c r="H79" t="s">
        <v>974</v>
      </c>
      <c r="J79" s="349" t="s">
        <v>976</v>
      </c>
    </row>
    <row r="81" spans="3:31">
      <c r="H81" t="s">
        <v>977</v>
      </c>
    </row>
    <row r="82" spans="3:31">
      <c r="H82" t="s">
        <v>978</v>
      </c>
    </row>
    <row r="90" spans="3:31" ht="15" thickBot="1">
      <c r="D90" s="322"/>
      <c r="E90" s="322" t="s">
        <v>949</v>
      </c>
      <c r="F90" s="322" t="s">
        <v>950</v>
      </c>
      <c r="G90" s="322" t="s">
        <v>951</v>
      </c>
      <c r="H90" s="355" t="s">
        <v>1006</v>
      </c>
      <c r="I90" s="322" t="s">
        <v>952</v>
      </c>
      <c r="J90" s="322" t="s">
        <v>954</v>
      </c>
      <c r="K90" s="322" t="s">
        <v>953</v>
      </c>
      <c r="L90" s="353" t="s">
        <v>1004</v>
      </c>
      <c r="M90" s="353" t="s">
        <v>1005</v>
      </c>
      <c r="R90" s="351" t="s">
        <v>985</v>
      </c>
    </row>
    <row r="91" spans="3:31" ht="15" thickBot="1">
      <c r="C91" s="350" t="s">
        <v>352</v>
      </c>
      <c r="D91" s="324" t="s">
        <v>955</v>
      </c>
      <c r="E91" s="330">
        <v>64.915999999999997</v>
      </c>
      <c r="F91" s="331">
        <v>28.844000000000001</v>
      </c>
      <c r="G91" s="331">
        <v>68.974000000000004</v>
      </c>
      <c r="H91" s="355">
        <f>G91-F91</f>
        <v>40.130000000000003</v>
      </c>
      <c r="I91" s="331">
        <v>32.984999999999999</v>
      </c>
      <c r="J91" s="331">
        <v>41.597000000000001</v>
      </c>
      <c r="K91" s="331">
        <v>69.405000000000001</v>
      </c>
      <c r="L91" s="354">
        <f>J91-K91</f>
        <v>-27.808</v>
      </c>
      <c r="M91" s="354">
        <f>SUM(E91,G91,J91)-SUM(F91,I91,K91)</f>
        <v>44.252999999999986</v>
      </c>
      <c r="N91" s="360">
        <f>SUM(E91,G91,J91)</f>
        <v>175.48699999999999</v>
      </c>
      <c r="O91" s="361">
        <f>SUM(F91,I91,K91)</f>
        <v>131.23400000000001</v>
      </c>
      <c r="R91" s="351" t="s">
        <v>979</v>
      </c>
      <c r="AC91" s="365" t="s">
        <v>1012</v>
      </c>
    </row>
    <row r="92" spans="3:31" ht="15" thickBot="1">
      <c r="C92" s="345" t="s">
        <v>352</v>
      </c>
      <c r="D92" s="327" t="s">
        <v>351</v>
      </c>
      <c r="E92" s="334">
        <v>16.824999999999999</v>
      </c>
      <c r="F92" s="337">
        <v>6.5659999999999998</v>
      </c>
      <c r="G92" s="337">
        <v>16.273</v>
      </c>
      <c r="H92" s="355">
        <f>G92-F92</f>
        <v>9.7070000000000007</v>
      </c>
      <c r="I92" s="337">
        <v>18.196000000000002</v>
      </c>
      <c r="J92" s="337">
        <v>8.5190000000000001</v>
      </c>
      <c r="K92" s="339">
        <v>18.152000000000001</v>
      </c>
      <c r="L92" s="355">
        <f>J92-K92</f>
        <v>-9.6330000000000009</v>
      </c>
      <c r="M92" s="355">
        <f t="shared" ref="M92:M125" si="0">SUM(E92,G92,J92)-SUM(F92,I92,K92)</f>
        <v>-1.2970000000000041</v>
      </c>
      <c r="N92">
        <f t="shared" ref="N92:N125" si="1">SUM(E92,G92,J92)</f>
        <v>41.616999999999997</v>
      </c>
      <c r="O92" s="359">
        <f t="shared" ref="O92:O125" si="2">SUM(F92,I92,K92)</f>
        <v>42.914000000000001</v>
      </c>
      <c r="R92" s="351" t="s">
        <v>980</v>
      </c>
    </row>
    <row r="93" spans="3:31" ht="15" thickBot="1">
      <c r="C93" s="345" t="s">
        <v>352</v>
      </c>
      <c r="D93" s="327" t="s">
        <v>349</v>
      </c>
      <c r="E93" s="335">
        <v>18.228999999999999</v>
      </c>
      <c r="F93" s="329">
        <v>2.95</v>
      </c>
      <c r="G93" s="329">
        <v>15.211</v>
      </c>
      <c r="H93" s="355">
        <f t="shared" ref="H93:H125" si="3">G93-F93</f>
        <v>12.260999999999999</v>
      </c>
      <c r="I93" s="329">
        <v>3.6030000000000002</v>
      </c>
      <c r="J93" s="329">
        <v>14.878</v>
      </c>
      <c r="K93" s="340">
        <v>18.491</v>
      </c>
      <c r="L93" s="356">
        <f t="shared" ref="L93:L125" si="4">J93-K93</f>
        <v>-3.6129999999999995</v>
      </c>
      <c r="M93" s="356">
        <f t="shared" si="0"/>
        <v>23.273999999999997</v>
      </c>
      <c r="N93">
        <f t="shared" si="1"/>
        <v>48.317999999999998</v>
      </c>
      <c r="O93" s="359">
        <f t="shared" si="2"/>
        <v>25.044</v>
      </c>
      <c r="R93" s="352" t="s">
        <v>981</v>
      </c>
    </row>
    <row r="94" spans="3:31" ht="15" thickBot="1">
      <c r="C94" s="345" t="s">
        <v>352</v>
      </c>
      <c r="D94" s="327" t="s">
        <v>350</v>
      </c>
      <c r="E94" s="335">
        <v>20.446999999999999</v>
      </c>
      <c r="F94" s="329">
        <v>4.8570000000000002</v>
      </c>
      <c r="G94" s="329">
        <v>16.841000000000001</v>
      </c>
      <c r="H94" s="355">
        <f t="shared" si="3"/>
        <v>11.984000000000002</v>
      </c>
      <c r="I94" s="329">
        <v>3.137</v>
      </c>
      <c r="J94" s="329">
        <v>11.742000000000001</v>
      </c>
      <c r="K94" s="340">
        <v>17.248999999999999</v>
      </c>
      <c r="L94" s="356">
        <f t="shared" si="4"/>
        <v>-5.5069999999999979</v>
      </c>
      <c r="M94" s="356">
        <f t="shared" si="0"/>
        <v>23.787000000000003</v>
      </c>
      <c r="N94">
        <f t="shared" si="1"/>
        <v>49.03</v>
      </c>
      <c r="O94" s="359">
        <f t="shared" si="2"/>
        <v>25.242999999999999</v>
      </c>
      <c r="R94" s="351" t="s">
        <v>982</v>
      </c>
      <c r="AC94" s="364" t="s">
        <v>1010</v>
      </c>
    </row>
    <row r="95" spans="3:31" ht="19" thickBot="1">
      <c r="C95" s="345" t="s">
        <v>352</v>
      </c>
      <c r="D95" s="343" t="s">
        <v>348</v>
      </c>
      <c r="E95" s="336">
        <v>9.4149999999999991</v>
      </c>
      <c r="F95" s="338">
        <v>14.471</v>
      </c>
      <c r="G95" s="338">
        <v>20.649000000000001</v>
      </c>
      <c r="H95" s="355">
        <f t="shared" si="3"/>
        <v>6.1780000000000008</v>
      </c>
      <c r="I95" s="338">
        <v>8.0489999999999995</v>
      </c>
      <c r="J95" s="338">
        <v>6.4580000000000002</v>
      </c>
      <c r="K95" s="341">
        <v>15.513</v>
      </c>
      <c r="L95" s="357">
        <f t="shared" si="4"/>
        <v>-9.0549999999999997</v>
      </c>
      <c r="M95" s="357">
        <f t="shared" si="0"/>
        <v>-1.5110000000000028</v>
      </c>
      <c r="N95">
        <f t="shared" si="1"/>
        <v>36.521999999999998</v>
      </c>
      <c r="O95" s="359">
        <f t="shared" si="2"/>
        <v>38.033000000000001</v>
      </c>
      <c r="R95" s="351" t="s">
        <v>983</v>
      </c>
      <c r="AE95" s="363">
        <v>4</v>
      </c>
    </row>
    <row r="96" spans="3:31" ht="15" thickBot="1">
      <c r="C96" s="350" t="s">
        <v>354</v>
      </c>
      <c r="D96" s="342">
        <v>20190205</v>
      </c>
      <c r="E96" s="332">
        <v>60.847000000000001</v>
      </c>
      <c r="F96" s="333">
        <v>46.420999999999999</v>
      </c>
      <c r="G96" s="333">
        <v>37.473999999999997</v>
      </c>
      <c r="H96" s="355">
        <f t="shared" si="3"/>
        <v>-8.9470000000000027</v>
      </c>
      <c r="I96" s="333">
        <v>47.975999999999999</v>
      </c>
      <c r="J96" s="333">
        <v>35.692</v>
      </c>
      <c r="K96" s="333">
        <v>38.518999999999998</v>
      </c>
      <c r="L96" s="358">
        <f t="shared" si="4"/>
        <v>-2.8269999999999982</v>
      </c>
      <c r="M96" s="358">
        <f t="shared" si="0"/>
        <v>1.0970000000000084</v>
      </c>
      <c r="N96" s="360">
        <f t="shared" si="1"/>
        <v>134.01300000000001</v>
      </c>
      <c r="O96" s="361">
        <f t="shared" si="2"/>
        <v>132.916</v>
      </c>
      <c r="R96" s="351" t="s">
        <v>984</v>
      </c>
    </row>
    <row r="97" spans="3:31" ht="15" thickBot="1">
      <c r="C97" s="345" t="s">
        <v>354</v>
      </c>
      <c r="D97" s="327" t="s">
        <v>351</v>
      </c>
      <c r="E97" s="334">
        <v>14.648</v>
      </c>
      <c r="F97" s="337">
        <v>17.978999999999999</v>
      </c>
      <c r="G97" s="337">
        <v>11.47</v>
      </c>
      <c r="H97" s="355">
        <f t="shared" si="3"/>
        <v>-6.5089999999999986</v>
      </c>
      <c r="I97" s="337">
        <v>9.859</v>
      </c>
      <c r="J97" s="337">
        <v>6.7919999999999998</v>
      </c>
      <c r="K97" s="339">
        <v>11.471</v>
      </c>
      <c r="L97" s="355">
        <f t="shared" si="4"/>
        <v>-4.6790000000000003</v>
      </c>
      <c r="M97" s="355">
        <f t="shared" si="0"/>
        <v>-6.3989999999999938</v>
      </c>
      <c r="N97">
        <f t="shared" si="1"/>
        <v>32.910000000000004</v>
      </c>
      <c r="O97" s="359">
        <f t="shared" si="2"/>
        <v>39.308999999999997</v>
      </c>
      <c r="R97" s="352" t="s">
        <v>981</v>
      </c>
    </row>
    <row r="98" spans="3:31" ht="15" thickBot="1">
      <c r="C98" s="345" t="s">
        <v>354</v>
      </c>
      <c r="D98" s="327" t="s">
        <v>349</v>
      </c>
      <c r="E98" s="335">
        <v>20.593</v>
      </c>
      <c r="F98" s="329">
        <v>4.875</v>
      </c>
      <c r="G98" s="329">
        <v>3.4340000000000002</v>
      </c>
      <c r="H98" s="355">
        <f t="shared" si="3"/>
        <v>-1.4409999999999998</v>
      </c>
      <c r="I98" s="329">
        <v>4.8659999999999997</v>
      </c>
      <c r="J98" s="329">
        <v>2.8149999999999999</v>
      </c>
      <c r="K98" s="340">
        <v>4.383</v>
      </c>
      <c r="L98" s="356">
        <f t="shared" si="4"/>
        <v>-1.5680000000000001</v>
      </c>
      <c r="M98" s="356">
        <f t="shared" si="0"/>
        <v>12.718000000000004</v>
      </c>
      <c r="N98">
        <f t="shared" si="1"/>
        <v>26.842000000000002</v>
      </c>
      <c r="O98" s="359">
        <f t="shared" si="2"/>
        <v>14.123999999999999</v>
      </c>
    </row>
    <row r="99" spans="3:31" ht="15" thickBot="1">
      <c r="C99" s="345" t="s">
        <v>354</v>
      </c>
      <c r="D99" s="327" t="s">
        <v>350</v>
      </c>
      <c r="E99" s="335">
        <v>10.734999999999999</v>
      </c>
      <c r="F99" s="329">
        <v>16.177</v>
      </c>
      <c r="G99" s="329">
        <v>9.1150000000000002</v>
      </c>
      <c r="H99" s="355">
        <f t="shared" si="3"/>
        <v>-7.0619999999999994</v>
      </c>
      <c r="I99" s="329">
        <v>19.600999999999999</v>
      </c>
      <c r="J99" s="329">
        <v>8.0039999999999996</v>
      </c>
      <c r="K99" s="340">
        <v>10.967000000000001</v>
      </c>
      <c r="L99" s="356">
        <f t="shared" si="4"/>
        <v>-2.963000000000001</v>
      </c>
      <c r="M99" s="356">
        <f t="shared" si="0"/>
        <v>-18.890999999999998</v>
      </c>
      <c r="N99">
        <f t="shared" si="1"/>
        <v>27.853999999999999</v>
      </c>
      <c r="O99" s="359">
        <f t="shared" si="2"/>
        <v>46.744999999999997</v>
      </c>
      <c r="R99" s="351" t="s">
        <v>986</v>
      </c>
    </row>
    <row r="100" spans="3:31" ht="15" thickBot="1">
      <c r="C100" s="345" t="s">
        <v>354</v>
      </c>
      <c r="D100" s="343" t="s">
        <v>348</v>
      </c>
      <c r="E100" s="336">
        <v>14.871</v>
      </c>
      <c r="F100" s="338">
        <v>7.39</v>
      </c>
      <c r="G100" s="338">
        <v>13.455</v>
      </c>
      <c r="H100" s="355">
        <f t="shared" si="3"/>
        <v>6.0650000000000004</v>
      </c>
      <c r="I100" s="338">
        <v>13.65</v>
      </c>
      <c r="J100" s="338">
        <v>18.081</v>
      </c>
      <c r="K100" s="341">
        <v>11.698</v>
      </c>
      <c r="L100" s="357">
        <f t="shared" si="4"/>
        <v>6.3829999999999991</v>
      </c>
      <c r="M100" s="357">
        <f t="shared" si="0"/>
        <v>13.668999999999997</v>
      </c>
      <c r="N100">
        <f t="shared" si="1"/>
        <v>46.406999999999996</v>
      </c>
      <c r="O100" s="359">
        <f t="shared" si="2"/>
        <v>32.738</v>
      </c>
      <c r="R100" s="351" t="s">
        <v>987</v>
      </c>
    </row>
    <row r="101" spans="3:31" ht="15" thickBot="1">
      <c r="C101" s="350" t="s">
        <v>355</v>
      </c>
      <c r="D101" s="325" t="s">
        <v>956</v>
      </c>
      <c r="E101" s="332">
        <v>33.176000000000002</v>
      </c>
      <c r="F101" s="333">
        <v>33.859000000000002</v>
      </c>
      <c r="G101" s="333">
        <v>50.401000000000003</v>
      </c>
      <c r="H101" s="355">
        <f t="shared" si="3"/>
        <v>16.542000000000002</v>
      </c>
      <c r="I101" s="333">
        <v>49.66</v>
      </c>
      <c r="J101" s="333">
        <v>45.311</v>
      </c>
      <c r="K101" s="333">
        <v>42.564</v>
      </c>
      <c r="L101" s="358">
        <f t="shared" si="4"/>
        <v>2.7469999999999999</v>
      </c>
      <c r="M101" s="358">
        <f t="shared" si="0"/>
        <v>2.8050000000000068</v>
      </c>
      <c r="N101" s="360">
        <f t="shared" si="1"/>
        <v>128.88800000000001</v>
      </c>
      <c r="O101" s="361">
        <f t="shared" si="2"/>
        <v>126.083</v>
      </c>
      <c r="R101" s="351" t="s">
        <v>988</v>
      </c>
    </row>
    <row r="102" spans="3:31" ht="15" thickBot="1">
      <c r="C102" s="345" t="s">
        <v>355</v>
      </c>
      <c r="D102" s="327" t="s">
        <v>351</v>
      </c>
      <c r="E102" s="334">
        <v>10.095000000000001</v>
      </c>
      <c r="F102" s="337">
        <v>9.1280000000000001</v>
      </c>
      <c r="G102" s="337">
        <v>19.591000000000001</v>
      </c>
      <c r="H102" s="355">
        <f t="shared" si="3"/>
        <v>10.463000000000001</v>
      </c>
      <c r="I102" s="337">
        <v>10.221</v>
      </c>
      <c r="J102" s="337">
        <v>5.5880000000000001</v>
      </c>
      <c r="K102" s="339">
        <v>3.4340000000000002</v>
      </c>
      <c r="L102" s="355">
        <f t="shared" si="4"/>
        <v>2.1539999999999999</v>
      </c>
      <c r="M102" s="355">
        <f t="shared" si="0"/>
        <v>12.491</v>
      </c>
      <c r="N102">
        <f t="shared" si="1"/>
        <v>35.274000000000001</v>
      </c>
      <c r="O102" s="359">
        <f t="shared" si="2"/>
        <v>22.783000000000001</v>
      </c>
      <c r="R102" s="351" t="s">
        <v>989</v>
      </c>
    </row>
    <row r="103" spans="3:31" ht="15" thickBot="1">
      <c r="C103" s="345" t="s">
        <v>355</v>
      </c>
      <c r="D103" s="327" t="s">
        <v>349</v>
      </c>
      <c r="E103" s="335">
        <v>6.9340000000000002</v>
      </c>
      <c r="F103" s="329">
        <v>8.2379999999999995</v>
      </c>
      <c r="G103" s="329">
        <v>9.4309999999999992</v>
      </c>
      <c r="H103" s="355">
        <f t="shared" si="3"/>
        <v>1.1929999999999996</v>
      </c>
      <c r="I103" s="329">
        <v>15.391</v>
      </c>
      <c r="J103" s="329">
        <v>6.8559999999999999</v>
      </c>
      <c r="K103" s="340">
        <v>9.843</v>
      </c>
      <c r="L103" s="356">
        <f t="shared" si="4"/>
        <v>-2.9870000000000001</v>
      </c>
      <c r="M103" s="356">
        <f t="shared" si="0"/>
        <v>-10.250999999999998</v>
      </c>
      <c r="N103">
        <f t="shared" si="1"/>
        <v>23.220999999999997</v>
      </c>
      <c r="O103" s="359">
        <f t="shared" si="2"/>
        <v>33.471999999999994</v>
      </c>
      <c r="R103" s="351" t="s">
        <v>990</v>
      </c>
    </row>
    <row r="104" spans="3:31" ht="15" thickBot="1">
      <c r="C104" s="345" t="s">
        <v>355</v>
      </c>
      <c r="D104" s="327" t="s">
        <v>350</v>
      </c>
      <c r="E104" s="335">
        <v>6.3540000000000001</v>
      </c>
      <c r="F104" s="329">
        <v>3.9510000000000001</v>
      </c>
      <c r="G104" s="329">
        <v>15.712999999999999</v>
      </c>
      <c r="H104" s="355">
        <f t="shared" si="3"/>
        <v>11.761999999999999</v>
      </c>
      <c r="I104" s="329">
        <v>17.231999999999999</v>
      </c>
      <c r="J104" s="329">
        <v>19.696000000000002</v>
      </c>
      <c r="K104" s="340">
        <v>17.337</v>
      </c>
      <c r="L104" s="356">
        <f t="shared" si="4"/>
        <v>2.3590000000000018</v>
      </c>
      <c r="M104" s="356">
        <f t="shared" si="0"/>
        <v>3.2430000000000092</v>
      </c>
      <c r="N104">
        <f t="shared" si="1"/>
        <v>41.763000000000005</v>
      </c>
      <c r="O104" s="359">
        <f t="shared" si="2"/>
        <v>38.519999999999996</v>
      </c>
      <c r="R104" s="351" t="s">
        <v>991</v>
      </c>
    </row>
    <row r="105" spans="3:31" ht="15" thickBot="1">
      <c r="C105" s="345" t="s">
        <v>355</v>
      </c>
      <c r="D105" s="343" t="s">
        <v>348</v>
      </c>
      <c r="E105" s="336">
        <v>9.7929999999999993</v>
      </c>
      <c r="F105" s="338">
        <v>12.542</v>
      </c>
      <c r="G105" s="338">
        <v>5.6660000000000004</v>
      </c>
      <c r="H105" s="355">
        <f t="shared" si="3"/>
        <v>-6.8759999999999994</v>
      </c>
      <c r="I105" s="338">
        <v>6.8159999999999998</v>
      </c>
      <c r="J105" s="338">
        <v>13.170999999999999</v>
      </c>
      <c r="K105" s="341">
        <v>11.95</v>
      </c>
      <c r="L105" s="357">
        <f t="shared" si="4"/>
        <v>1.2210000000000001</v>
      </c>
      <c r="M105" s="357">
        <f t="shared" si="0"/>
        <v>-2.6780000000000008</v>
      </c>
      <c r="N105">
        <f t="shared" si="1"/>
        <v>28.63</v>
      </c>
      <c r="O105" s="359">
        <f t="shared" si="2"/>
        <v>31.308</v>
      </c>
      <c r="R105" s="351" t="s">
        <v>992</v>
      </c>
    </row>
    <row r="106" spans="3:31" ht="15" thickBot="1">
      <c r="C106" s="350" t="s">
        <v>356</v>
      </c>
      <c r="D106" s="325" t="s">
        <v>957</v>
      </c>
      <c r="E106" s="332">
        <v>47.622</v>
      </c>
      <c r="F106" s="333">
        <v>43.972999999999999</v>
      </c>
      <c r="G106" s="333">
        <v>41.85</v>
      </c>
      <c r="H106" s="355">
        <f t="shared" si="3"/>
        <v>-2.1229999999999976</v>
      </c>
      <c r="I106" s="333">
        <v>53.052</v>
      </c>
      <c r="J106" s="333">
        <v>40.715000000000003</v>
      </c>
      <c r="K106" s="333">
        <v>54.616</v>
      </c>
      <c r="L106" s="358">
        <f t="shared" si="4"/>
        <v>-13.900999999999996</v>
      </c>
      <c r="M106" s="358">
        <f t="shared" si="0"/>
        <v>-21.454000000000008</v>
      </c>
      <c r="N106" s="360">
        <f t="shared" si="1"/>
        <v>130.18700000000001</v>
      </c>
      <c r="O106" s="361">
        <f t="shared" si="2"/>
        <v>151.64100000000002</v>
      </c>
      <c r="R106" s="351" t="s">
        <v>993</v>
      </c>
    </row>
    <row r="107" spans="3:31" ht="15" thickBot="1">
      <c r="C107" s="345" t="s">
        <v>356</v>
      </c>
      <c r="D107" s="327" t="s">
        <v>351</v>
      </c>
      <c r="E107" s="334">
        <v>20.497</v>
      </c>
      <c r="F107" s="337">
        <v>4.9450000000000003</v>
      </c>
      <c r="G107" s="337">
        <v>9.1820000000000004</v>
      </c>
      <c r="H107" s="355">
        <f t="shared" si="3"/>
        <v>4.2370000000000001</v>
      </c>
      <c r="I107" s="337">
        <v>14.923999999999999</v>
      </c>
      <c r="J107" s="337">
        <v>3.49</v>
      </c>
      <c r="K107" s="339">
        <v>16.641999999999999</v>
      </c>
      <c r="L107" s="355">
        <f t="shared" si="4"/>
        <v>-13.151999999999999</v>
      </c>
      <c r="M107" s="355">
        <f t="shared" si="0"/>
        <v>-3.3419999999999916</v>
      </c>
      <c r="N107">
        <f t="shared" si="1"/>
        <v>33.169000000000004</v>
      </c>
      <c r="O107" s="359">
        <f t="shared" si="2"/>
        <v>36.510999999999996</v>
      </c>
      <c r="R107" s="351" t="s">
        <v>994</v>
      </c>
    </row>
    <row r="108" spans="3:31" ht="15" thickBot="1">
      <c r="C108" s="345" t="s">
        <v>356</v>
      </c>
      <c r="D108" s="327" t="s">
        <v>349</v>
      </c>
      <c r="E108" s="335">
        <v>14.571999999999999</v>
      </c>
      <c r="F108" s="329">
        <v>19.099</v>
      </c>
      <c r="G108" s="329">
        <v>13.92</v>
      </c>
      <c r="H108" s="355">
        <f t="shared" si="3"/>
        <v>-5.1790000000000003</v>
      </c>
      <c r="I108" s="329">
        <v>9.3919999999999995</v>
      </c>
      <c r="J108" s="329">
        <v>20.536999999999999</v>
      </c>
      <c r="K108" s="340">
        <v>16.914000000000001</v>
      </c>
      <c r="L108" s="356">
        <f t="shared" si="4"/>
        <v>3.6229999999999976</v>
      </c>
      <c r="M108" s="356">
        <f t="shared" si="0"/>
        <v>3.6239999999999952</v>
      </c>
      <c r="N108">
        <f t="shared" si="1"/>
        <v>49.028999999999996</v>
      </c>
      <c r="O108" s="359">
        <f t="shared" si="2"/>
        <v>45.405000000000001</v>
      </c>
      <c r="R108" s="351" t="s">
        <v>995</v>
      </c>
    </row>
    <row r="109" spans="3:31" ht="15" thickBot="1">
      <c r="C109" s="345" t="s">
        <v>356</v>
      </c>
      <c r="D109" s="327" t="s">
        <v>350</v>
      </c>
      <c r="E109" s="335">
        <v>3.5459999999999998</v>
      </c>
      <c r="F109" s="329">
        <v>10.432</v>
      </c>
      <c r="G109" s="329">
        <v>3.4470000000000001</v>
      </c>
      <c r="H109" s="355">
        <f t="shared" si="3"/>
        <v>-6.9850000000000003</v>
      </c>
      <c r="I109" s="329">
        <v>14.066000000000001</v>
      </c>
      <c r="J109" s="329">
        <v>10.173</v>
      </c>
      <c r="K109" s="340">
        <v>12.269</v>
      </c>
      <c r="L109" s="356">
        <f t="shared" si="4"/>
        <v>-2.0960000000000001</v>
      </c>
      <c r="M109" s="356">
        <f t="shared" si="0"/>
        <v>-19.601000000000003</v>
      </c>
      <c r="N109">
        <f t="shared" si="1"/>
        <v>17.166</v>
      </c>
      <c r="O109" s="359">
        <f t="shared" si="2"/>
        <v>36.767000000000003</v>
      </c>
      <c r="R109" s="351" t="s">
        <v>725</v>
      </c>
    </row>
    <row r="110" spans="3:31" ht="15" thickBot="1">
      <c r="C110" s="345" t="s">
        <v>356</v>
      </c>
      <c r="D110" s="343" t="s">
        <v>348</v>
      </c>
      <c r="E110" s="336">
        <v>9.0069999999999997</v>
      </c>
      <c r="F110" s="338">
        <v>9.4969999999999999</v>
      </c>
      <c r="G110" s="338">
        <v>15.301</v>
      </c>
      <c r="H110" s="355">
        <f t="shared" si="3"/>
        <v>5.8040000000000003</v>
      </c>
      <c r="I110" s="338">
        <v>14.67</v>
      </c>
      <c r="J110" s="338">
        <v>6.5149999999999997</v>
      </c>
      <c r="K110" s="341">
        <v>8.7910000000000004</v>
      </c>
      <c r="L110" s="357">
        <f t="shared" si="4"/>
        <v>-2.2760000000000007</v>
      </c>
      <c r="M110" s="357">
        <f t="shared" si="0"/>
        <v>-2.134999999999998</v>
      </c>
      <c r="N110">
        <f t="shared" si="1"/>
        <v>30.823</v>
      </c>
      <c r="O110" s="359">
        <f t="shared" si="2"/>
        <v>32.957999999999998</v>
      </c>
      <c r="R110" s="351" t="s">
        <v>996</v>
      </c>
    </row>
    <row r="111" spans="3:31" ht="15" thickBot="1">
      <c r="C111" s="350" t="s">
        <v>357</v>
      </c>
      <c r="D111" s="325" t="s">
        <v>958</v>
      </c>
      <c r="E111" s="332">
        <v>54.579000000000001</v>
      </c>
      <c r="F111" s="333">
        <v>45.609000000000002</v>
      </c>
      <c r="G111" s="333">
        <v>36.255000000000003</v>
      </c>
      <c r="H111" s="355">
        <f t="shared" si="3"/>
        <v>-9.3539999999999992</v>
      </c>
      <c r="I111" s="333">
        <v>67.861000000000004</v>
      </c>
      <c r="J111" s="333">
        <v>37.29</v>
      </c>
      <c r="K111" s="333">
        <v>46.174999999999997</v>
      </c>
      <c r="L111" s="358">
        <f t="shared" si="4"/>
        <v>-8.884999999999998</v>
      </c>
      <c r="M111" s="358">
        <f t="shared" si="0"/>
        <v>-31.520999999999987</v>
      </c>
      <c r="N111" s="360">
        <f t="shared" si="1"/>
        <v>128.124</v>
      </c>
      <c r="O111" s="361">
        <f t="shared" si="2"/>
        <v>159.64499999999998</v>
      </c>
      <c r="R111" s="351" t="s">
        <v>988</v>
      </c>
    </row>
    <row r="112" spans="3:31" ht="19" thickBot="1">
      <c r="C112" s="345" t="s">
        <v>357</v>
      </c>
      <c r="D112" s="327" t="s">
        <v>351</v>
      </c>
      <c r="E112" s="334">
        <v>15.891</v>
      </c>
      <c r="F112" s="337">
        <v>3.0190000000000001</v>
      </c>
      <c r="G112" s="337">
        <v>4.1269999999999998</v>
      </c>
      <c r="H112" s="355">
        <f t="shared" si="3"/>
        <v>1.1079999999999997</v>
      </c>
      <c r="I112" s="337">
        <v>18.565999999999999</v>
      </c>
      <c r="J112" s="337">
        <v>6.4950000000000001</v>
      </c>
      <c r="K112" s="339">
        <v>6.13</v>
      </c>
      <c r="L112" s="355">
        <f t="shared" si="4"/>
        <v>0.36500000000000021</v>
      </c>
      <c r="M112" s="355">
        <f t="shared" si="0"/>
        <v>-1.2019999999999982</v>
      </c>
      <c r="N112">
        <f t="shared" si="1"/>
        <v>26.513000000000002</v>
      </c>
      <c r="O112" s="359">
        <f t="shared" si="2"/>
        <v>27.715</v>
      </c>
      <c r="R112" s="351" t="s">
        <v>997</v>
      </c>
      <c r="AE112" s="363">
        <v>4</v>
      </c>
    </row>
    <row r="113" spans="3:18" ht="15" thickBot="1">
      <c r="C113" s="345" t="s">
        <v>357</v>
      </c>
      <c r="D113" s="327" t="s">
        <v>349</v>
      </c>
      <c r="E113" s="335">
        <v>12.016999999999999</v>
      </c>
      <c r="F113" s="329">
        <v>20.189</v>
      </c>
      <c r="G113" s="329">
        <v>7.6849999999999996</v>
      </c>
      <c r="H113" s="355">
        <f t="shared" si="3"/>
        <v>-12.504000000000001</v>
      </c>
      <c r="I113" s="329">
        <v>20.318000000000001</v>
      </c>
      <c r="J113" s="329">
        <v>11.664</v>
      </c>
      <c r="K113" s="340">
        <v>18.634</v>
      </c>
      <c r="L113" s="356">
        <f t="shared" si="4"/>
        <v>-6.9700000000000006</v>
      </c>
      <c r="M113" s="356">
        <f t="shared" si="0"/>
        <v>-27.775000000000006</v>
      </c>
      <c r="N113">
        <f t="shared" si="1"/>
        <v>31.366</v>
      </c>
      <c r="O113" s="359">
        <f t="shared" si="2"/>
        <v>59.141000000000005</v>
      </c>
      <c r="R113" s="351" t="s">
        <v>998</v>
      </c>
    </row>
    <row r="114" spans="3:18" ht="15" thickBot="1">
      <c r="C114" s="345" t="s">
        <v>357</v>
      </c>
      <c r="D114" s="327" t="s">
        <v>350</v>
      </c>
      <c r="E114" s="335">
        <v>13.551</v>
      </c>
      <c r="F114" s="329">
        <v>5.4619999999999997</v>
      </c>
      <c r="G114" s="329">
        <v>17.209</v>
      </c>
      <c r="H114" s="355">
        <f t="shared" si="3"/>
        <v>11.747</v>
      </c>
      <c r="I114" s="329">
        <v>16.47</v>
      </c>
      <c r="J114" s="329">
        <v>6.2060000000000004</v>
      </c>
      <c r="K114" s="340">
        <v>15.026999999999999</v>
      </c>
      <c r="L114" s="356">
        <f t="shared" si="4"/>
        <v>-8.820999999999998</v>
      </c>
      <c r="M114" s="356">
        <f t="shared" si="0"/>
        <v>7.0000000000050022E-3</v>
      </c>
      <c r="N114">
        <f t="shared" si="1"/>
        <v>36.966000000000001</v>
      </c>
      <c r="O114" s="359">
        <f t="shared" si="2"/>
        <v>36.958999999999996</v>
      </c>
      <c r="R114" s="351" t="s">
        <v>999</v>
      </c>
    </row>
    <row r="115" spans="3:18" ht="15" thickBot="1">
      <c r="C115" s="345" t="s">
        <v>357</v>
      </c>
      <c r="D115" s="343" t="s">
        <v>348</v>
      </c>
      <c r="E115" s="336">
        <v>13.12</v>
      </c>
      <c r="F115" s="338">
        <v>16.939</v>
      </c>
      <c r="G115" s="338">
        <v>7.234</v>
      </c>
      <c r="H115" s="355">
        <f t="shared" si="3"/>
        <v>-9.7050000000000001</v>
      </c>
      <c r="I115" s="338">
        <v>12.507</v>
      </c>
      <c r="J115" s="338">
        <v>12.925000000000001</v>
      </c>
      <c r="K115" s="341">
        <v>6.3840000000000003</v>
      </c>
      <c r="L115" s="357">
        <f t="shared" si="4"/>
        <v>6.5410000000000004</v>
      </c>
      <c r="M115" s="357">
        <f t="shared" si="0"/>
        <v>-2.5510000000000019</v>
      </c>
      <c r="N115">
        <f t="shared" si="1"/>
        <v>33.278999999999996</v>
      </c>
      <c r="O115" s="359">
        <f t="shared" si="2"/>
        <v>35.83</v>
      </c>
      <c r="R115" s="351" t="s">
        <v>1000</v>
      </c>
    </row>
    <row r="116" spans="3:18" ht="15" thickBot="1">
      <c r="C116" s="350" t="s">
        <v>358</v>
      </c>
      <c r="D116" s="325" t="s">
        <v>959</v>
      </c>
      <c r="E116" s="332">
        <v>50.847999999999999</v>
      </c>
      <c r="F116" s="333">
        <v>77.843000000000004</v>
      </c>
      <c r="G116" s="333">
        <v>45.762999999999998</v>
      </c>
      <c r="H116" s="355">
        <f t="shared" si="3"/>
        <v>-32.080000000000005</v>
      </c>
      <c r="I116" s="333">
        <v>36.286999999999999</v>
      </c>
      <c r="J116" s="333">
        <v>50.079000000000001</v>
      </c>
      <c r="K116" s="333">
        <v>34.484999999999999</v>
      </c>
      <c r="L116" s="358">
        <f t="shared" si="4"/>
        <v>15.594000000000001</v>
      </c>
      <c r="M116" s="358">
        <f t="shared" si="0"/>
        <v>-1.9250000000000114</v>
      </c>
      <c r="N116" s="360">
        <f t="shared" si="1"/>
        <v>146.69</v>
      </c>
      <c r="O116" s="361">
        <f t="shared" si="2"/>
        <v>148.61500000000001</v>
      </c>
      <c r="R116" s="351" t="s">
        <v>1001</v>
      </c>
    </row>
    <row r="117" spans="3:18" ht="15" thickBot="1">
      <c r="C117" s="345" t="s">
        <v>358</v>
      </c>
      <c r="D117" s="327" t="s">
        <v>351</v>
      </c>
      <c r="E117" s="334">
        <v>16.552</v>
      </c>
      <c r="F117" s="337">
        <v>19.385999999999999</v>
      </c>
      <c r="G117" s="337">
        <v>18.614999999999998</v>
      </c>
      <c r="H117" s="355">
        <f t="shared" si="3"/>
        <v>-0.7710000000000008</v>
      </c>
      <c r="I117" s="337">
        <v>15.923999999999999</v>
      </c>
      <c r="J117" s="337">
        <v>18.373000000000001</v>
      </c>
      <c r="K117" s="339">
        <v>9.7579999999999991</v>
      </c>
      <c r="L117" s="355">
        <f t="shared" si="4"/>
        <v>8.615000000000002</v>
      </c>
      <c r="M117" s="355">
        <f t="shared" si="0"/>
        <v>8.4720000000000084</v>
      </c>
      <c r="N117">
        <f t="shared" si="1"/>
        <v>53.540000000000006</v>
      </c>
      <c r="O117" s="359">
        <f t="shared" si="2"/>
        <v>45.067999999999998</v>
      </c>
      <c r="R117" s="351" t="s">
        <v>1002</v>
      </c>
    </row>
    <row r="118" spans="3:18" ht="15" thickBot="1">
      <c r="C118" s="345" t="s">
        <v>358</v>
      </c>
      <c r="D118" s="327" t="s">
        <v>349</v>
      </c>
      <c r="E118" s="335">
        <v>4.7629999999999999</v>
      </c>
      <c r="F118" s="329">
        <v>19.492999999999999</v>
      </c>
      <c r="G118" s="329">
        <v>8.2210000000000001</v>
      </c>
      <c r="H118" s="355">
        <f t="shared" si="3"/>
        <v>-11.271999999999998</v>
      </c>
      <c r="I118" s="329">
        <v>3.8109999999999999</v>
      </c>
      <c r="J118" s="329">
        <v>3.9239999999999999</v>
      </c>
      <c r="K118" s="340">
        <v>3.3809999999999998</v>
      </c>
      <c r="L118" s="356">
        <f t="shared" si="4"/>
        <v>0.54300000000000015</v>
      </c>
      <c r="M118" s="356">
        <f t="shared" si="0"/>
        <v>-9.7769999999999975</v>
      </c>
      <c r="N118">
        <f t="shared" si="1"/>
        <v>16.908000000000001</v>
      </c>
      <c r="O118" s="359">
        <f t="shared" si="2"/>
        <v>26.684999999999999</v>
      </c>
      <c r="R118" s="351" t="s">
        <v>995</v>
      </c>
    </row>
    <row r="119" spans="3:18" ht="15" thickBot="1">
      <c r="C119" s="345" t="s">
        <v>358</v>
      </c>
      <c r="D119" s="327" t="s">
        <v>350</v>
      </c>
      <c r="E119" s="335">
        <v>12.946999999999999</v>
      </c>
      <c r="F119" s="329">
        <v>19.123999999999999</v>
      </c>
      <c r="G119" s="329">
        <v>6.1740000000000004</v>
      </c>
      <c r="H119" s="355">
        <f t="shared" si="3"/>
        <v>-12.95</v>
      </c>
      <c r="I119" s="329">
        <v>13.391999999999999</v>
      </c>
      <c r="J119" s="329">
        <v>17.276</v>
      </c>
      <c r="K119" s="340">
        <v>17.565999999999999</v>
      </c>
      <c r="L119" s="356">
        <f t="shared" si="4"/>
        <v>-0.28999999999999915</v>
      </c>
      <c r="M119" s="356">
        <f t="shared" si="0"/>
        <v>-13.684999999999995</v>
      </c>
      <c r="N119">
        <f t="shared" si="1"/>
        <v>36.396999999999998</v>
      </c>
      <c r="O119" s="359">
        <f t="shared" si="2"/>
        <v>50.081999999999994</v>
      </c>
      <c r="R119" s="351" t="s">
        <v>726</v>
      </c>
    </row>
    <row r="120" spans="3:18" ht="15" thickBot="1">
      <c r="C120" s="345" t="s">
        <v>358</v>
      </c>
      <c r="D120" s="343" t="s">
        <v>348</v>
      </c>
      <c r="E120" s="336">
        <v>16.585999999999999</v>
      </c>
      <c r="F120" s="338">
        <v>19.84</v>
      </c>
      <c r="G120" s="338">
        <v>12.753</v>
      </c>
      <c r="H120" s="355">
        <f t="shared" si="3"/>
        <v>-7.0869999999999997</v>
      </c>
      <c r="I120" s="338">
        <v>3.16</v>
      </c>
      <c r="J120" s="338">
        <v>10.506</v>
      </c>
      <c r="K120" s="341">
        <v>3.78</v>
      </c>
      <c r="L120" s="357">
        <f t="shared" si="4"/>
        <v>6.7260000000000009</v>
      </c>
      <c r="M120" s="357">
        <f t="shared" si="0"/>
        <v>13.064999999999998</v>
      </c>
      <c r="N120">
        <f t="shared" si="1"/>
        <v>39.844999999999999</v>
      </c>
      <c r="O120" s="359">
        <f t="shared" si="2"/>
        <v>26.78</v>
      </c>
      <c r="R120" s="351" t="s">
        <v>1003</v>
      </c>
    </row>
    <row r="121" spans="3:18" ht="15" thickBot="1">
      <c r="C121" s="350" t="s">
        <v>353</v>
      </c>
      <c r="D121" s="325" t="s">
        <v>960</v>
      </c>
      <c r="E121" s="332">
        <v>48.594000000000001</v>
      </c>
      <c r="F121" s="333">
        <v>47.595999999999997</v>
      </c>
      <c r="G121" s="333">
        <v>53.631999999999998</v>
      </c>
      <c r="H121" s="355">
        <f t="shared" si="3"/>
        <v>6.0360000000000014</v>
      </c>
      <c r="I121" s="333">
        <v>58.055</v>
      </c>
      <c r="J121" s="333">
        <v>41.999000000000002</v>
      </c>
      <c r="K121" s="333">
        <v>52.664999999999999</v>
      </c>
      <c r="L121" s="358">
        <f t="shared" si="4"/>
        <v>-10.665999999999997</v>
      </c>
      <c r="M121" s="358">
        <f t="shared" si="0"/>
        <v>-14.091000000000008</v>
      </c>
      <c r="N121" s="361">
        <f>SUM(E121,G121,J121)</f>
        <v>144.22499999999999</v>
      </c>
      <c r="O121" s="361">
        <f t="shared" si="2"/>
        <v>158.316</v>
      </c>
    </row>
    <row r="122" spans="3:18" ht="15" thickBot="1">
      <c r="C122" s="345" t="s">
        <v>353</v>
      </c>
      <c r="D122" s="327" t="s">
        <v>351</v>
      </c>
      <c r="E122" s="334">
        <v>10.436</v>
      </c>
      <c r="F122" s="337">
        <v>12.818</v>
      </c>
      <c r="G122" s="337">
        <v>14.797000000000001</v>
      </c>
      <c r="H122" s="355">
        <f t="shared" si="3"/>
        <v>1.979000000000001</v>
      </c>
      <c r="I122" s="337">
        <v>14.932</v>
      </c>
      <c r="J122" s="337">
        <v>6.0250000000000004</v>
      </c>
      <c r="K122" s="339">
        <v>13.962</v>
      </c>
      <c r="L122" s="355">
        <f t="shared" si="4"/>
        <v>-7.9369999999999994</v>
      </c>
      <c r="M122" s="355">
        <f t="shared" si="0"/>
        <v>-10.454000000000001</v>
      </c>
      <c r="N122">
        <f t="shared" si="1"/>
        <v>31.258000000000003</v>
      </c>
      <c r="O122" s="359">
        <f t="shared" si="2"/>
        <v>41.712000000000003</v>
      </c>
    </row>
    <row r="123" spans="3:18" ht="15" thickBot="1">
      <c r="C123" s="345" t="s">
        <v>353</v>
      </c>
      <c r="D123" s="327" t="s">
        <v>349</v>
      </c>
      <c r="E123" s="335">
        <v>12.537000000000001</v>
      </c>
      <c r="F123" s="329">
        <v>6.7350000000000003</v>
      </c>
      <c r="G123" s="329">
        <v>19.594000000000001</v>
      </c>
      <c r="H123" s="355">
        <f t="shared" si="3"/>
        <v>12.859000000000002</v>
      </c>
      <c r="I123" s="329">
        <v>11.914999999999999</v>
      </c>
      <c r="J123" s="329">
        <v>6.1059999999999999</v>
      </c>
      <c r="K123" s="340">
        <v>12.372</v>
      </c>
      <c r="L123" s="356">
        <f t="shared" si="4"/>
        <v>-6.266</v>
      </c>
      <c r="M123" s="356">
        <f t="shared" si="0"/>
        <v>7.2150000000000034</v>
      </c>
      <c r="N123">
        <f t="shared" si="1"/>
        <v>38.237000000000002</v>
      </c>
      <c r="O123" s="359">
        <f t="shared" si="2"/>
        <v>31.021999999999998</v>
      </c>
      <c r="Q123" s="348" t="s">
        <v>1007</v>
      </c>
    </row>
    <row r="124" spans="3:18" ht="15" thickBot="1">
      <c r="C124" s="345" t="s">
        <v>353</v>
      </c>
      <c r="D124" s="327" t="s">
        <v>350</v>
      </c>
      <c r="E124" s="335">
        <v>18.172999999999998</v>
      </c>
      <c r="F124" s="329">
        <v>11.612</v>
      </c>
      <c r="G124" s="329">
        <v>5.048</v>
      </c>
      <c r="H124" s="355">
        <f t="shared" si="3"/>
        <v>-6.5640000000000001</v>
      </c>
      <c r="I124" s="329">
        <v>18.794</v>
      </c>
      <c r="J124" s="329">
        <v>11.32</v>
      </c>
      <c r="K124" s="340">
        <v>16.855</v>
      </c>
      <c r="L124" s="356">
        <f t="shared" si="4"/>
        <v>-5.5350000000000001</v>
      </c>
      <c r="M124" s="356">
        <f t="shared" si="0"/>
        <v>-12.719999999999999</v>
      </c>
      <c r="N124">
        <f t="shared" si="1"/>
        <v>34.540999999999997</v>
      </c>
      <c r="O124" s="359">
        <f t="shared" si="2"/>
        <v>47.260999999999996</v>
      </c>
      <c r="Q124" s="348" t="s">
        <v>1011</v>
      </c>
    </row>
    <row r="125" spans="3:18" ht="15" thickBot="1">
      <c r="C125" s="345" t="s">
        <v>353</v>
      </c>
      <c r="D125" s="343" t="s">
        <v>348</v>
      </c>
      <c r="E125" s="336">
        <v>7.4480000000000004</v>
      </c>
      <c r="F125" s="338">
        <v>16.431000000000001</v>
      </c>
      <c r="G125" s="338">
        <v>14.193</v>
      </c>
      <c r="H125" s="355">
        <f t="shared" si="3"/>
        <v>-2.2380000000000013</v>
      </c>
      <c r="I125" s="338">
        <v>12.414</v>
      </c>
      <c r="J125" s="338">
        <v>18.547999999999998</v>
      </c>
      <c r="K125" s="341">
        <v>9.4760000000000009</v>
      </c>
      <c r="L125" s="357">
        <f t="shared" si="4"/>
        <v>9.0719999999999974</v>
      </c>
      <c r="M125" s="357">
        <f t="shared" si="0"/>
        <v>1.867999999999995</v>
      </c>
      <c r="N125">
        <f t="shared" si="1"/>
        <v>40.188999999999993</v>
      </c>
      <c r="O125" s="359">
        <f t="shared" si="2"/>
        <v>38.320999999999998</v>
      </c>
      <c r="Q125" s="365" t="s">
        <v>1030</v>
      </c>
    </row>
    <row r="126" spans="3:18">
      <c r="Q126" s="351" t="s">
        <v>1008</v>
      </c>
    </row>
    <row r="127" spans="3:18" ht="15" thickBot="1">
      <c r="C127" s="327" t="s">
        <v>351</v>
      </c>
      <c r="E127" s="359">
        <f t="shared" ref="E127:G130" si="5">SUM(E92,E97,E102,E107,E112,E117,E122)</f>
        <v>104.94400000000002</v>
      </c>
      <c r="F127" s="359">
        <f t="shared" si="5"/>
        <v>73.840999999999994</v>
      </c>
      <c r="G127" s="359">
        <f t="shared" si="5"/>
        <v>94.055000000000007</v>
      </c>
      <c r="H127" s="362">
        <f t="shared" ref="H127:M130" si="6">SUM(H92,H97,H102,H107,H112,H117,H122)</f>
        <v>20.214000000000006</v>
      </c>
      <c r="I127" s="359">
        <f t="shared" si="6"/>
        <v>102.622</v>
      </c>
      <c r="J127" s="359">
        <f t="shared" si="6"/>
        <v>55.282000000000004</v>
      </c>
      <c r="K127" s="359">
        <f t="shared" si="6"/>
        <v>79.549000000000007</v>
      </c>
      <c r="L127" s="362">
        <f t="shared" si="6"/>
        <v>-24.266999999999996</v>
      </c>
      <c r="M127" s="362">
        <f t="shared" si="6"/>
        <v>-1.7309999999999803</v>
      </c>
      <c r="Q127" s="352" t="s">
        <v>1009</v>
      </c>
    </row>
    <row r="128" spans="3:18" ht="15" thickBot="1">
      <c r="C128" s="327" t="s">
        <v>349</v>
      </c>
      <c r="E128" s="359">
        <f t="shared" si="5"/>
        <v>89.64500000000001</v>
      </c>
      <c r="F128" s="359">
        <f t="shared" si="5"/>
        <v>81.578999999999994</v>
      </c>
      <c r="G128" s="359">
        <f t="shared" si="5"/>
        <v>77.496000000000009</v>
      </c>
      <c r="H128" s="362">
        <f t="shared" si="6"/>
        <v>-4.0829999999999984</v>
      </c>
      <c r="I128" s="359">
        <f t="shared" si="6"/>
        <v>69.295999999999992</v>
      </c>
      <c r="J128" s="359">
        <f t="shared" si="6"/>
        <v>66.78</v>
      </c>
      <c r="K128" s="359">
        <f t="shared" si="6"/>
        <v>84.018000000000001</v>
      </c>
      <c r="L128" s="362">
        <f t="shared" si="6"/>
        <v>-17.238</v>
      </c>
      <c r="M128" s="362">
        <f t="shared" si="6"/>
        <v>-0.97199999999999775</v>
      </c>
      <c r="Q128" s="365" t="s">
        <v>1019</v>
      </c>
    </row>
    <row r="129" spans="3:28" ht="15" thickBot="1">
      <c r="C129" s="327" t="s">
        <v>350</v>
      </c>
      <c r="E129" s="359">
        <f t="shared" si="5"/>
        <v>85.753</v>
      </c>
      <c r="F129" s="359">
        <f t="shared" si="5"/>
        <v>71.614999999999995</v>
      </c>
      <c r="G129" s="359">
        <f t="shared" si="5"/>
        <v>73.547000000000011</v>
      </c>
      <c r="H129" s="362">
        <f t="shared" si="6"/>
        <v>1.9320000000000022</v>
      </c>
      <c r="I129" s="359">
        <f t="shared" si="6"/>
        <v>102.69199999999999</v>
      </c>
      <c r="J129" s="359">
        <f t="shared" si="6"/>
        <v>84.417000000000002</v>
      </c>
      <c r="K129" s="359">
        <f t="shared" si="6"/>
        <v>107.27</v>
      </c>
      <c r="L129" s="362">
        <f t="shared" si="6"/>
        <v>-22.852999999999994</v>
      </c>
      <c r="M129" s="362">
        <f t="shared" si="6"/>
        <v>-37.859999999999978</v>
      </c>
      <c r="Q129" s="365" t="s">
        <v>1013</v>
      </c>
      <c r="R129" s="367" t="s">
        <v>76</v>
      </c>
    </row>
    <row r="130" spans="3:28" ht="15" thickBot="1">
      <c r="C130" s="343" t="s">
        <v>348</v>
      </c>
      <c r="E130" s="359">
        <f t="shared" si="5"/>
        <v>80.240000000000009</v>
      </c>
      <c r="F130" s="359">
        <f t="shared" si="5"/>
        <v>97.11</v>
      </c>
      <c r="G130" s="359">
        <f t="shared" si="5"/>
        <v>89.250999999999991</v>
      </c>
      <c r="H130" s="362">
        <f t="shared" si="6"/>
        <v>-7.8589999999999982</v>
      </c>
      <c r="I130" s="359">
        <f t="shared" si="6"/>
        <v>71.265999999999991</v>
      </c>
      <c r="J130" s="359">
        <f t="shared" si="6"/>
        <v>86.204000000000008</v>
      </c>
      <c r="K130" s="359">
        <f t="shared" si="6"/>
        <v>67.591999999999999</v>
      </c>
      <c r="L130" s="362">
        <f t="shared" si="6"/>
        <v>18.611999999999995</v>
      </c>
      <c r="M130" s="362">
        <f t="shared" si="6"/>
        <v>19.726999999999986</v>
      </c>
      <c r="Q130" s="366">
        <v>0</v>
      </c>
      <c r="R130" s="365" t="s">
        <v>1031</v>
      </c>
      <c r="AB130" s="368">
        <v>9.85</v>
      </c>
    </row>
    <row r="131" spans="3:28">
      <c r="Q131" s="366">
        <v>1</v>
      </c>
      <c r="R131" s="365" t="s">
        <v>1031</v>
      </c>
      <c r="AB131" s="368">
        <v>8.61</v>
      </c>
    </row>
    <row r="132" spans="3:28">
      <c r="Q132" s="366">
        <v>2</v>
      </c>
      <c r="R132" s="365" t="s">
        <v>1031</v>
      </c>
      <c r="AB132" s="368">
        <v>8.5459999999999994</v>
      </c>
    </row>
    <row r="133" spans="3:28">
      <c r="Q133" s="366">
        <v>3</v>
      </c>
      <c r="R133" s="365" t="s">
        <v>1031</v>
      </c>
      <c r="AB133" s="368">
        <v>15.337</v>
      </c>
    </row>
    <row r="134" spans="3:28">
      <c r="E134" t="s">
        <v>1039</v>
      </c>
      <c r="G134" t="s">
        <v>1038</v>
      </c>
      <c r="M134">
        <f>E135-G135</f>
        <v>-22.838999999999999</v>
      </c>
    </row>
    <row r="135" spans="3:28" ht="18.5">
      <c r="E135" s="369">
        <v>-6.5659999999999998</v>
      </c>
      <c r="G135" s="369">
        <v>16.273</v>
      </c>
      <c r="M135">
        <f>G135-(E135 *-1)</f>
        <v>9.7070000000000007</v>
      </c>
      <c r="N135">
        <f>G135+(E135)</f>
        <v>9.7070000000000007</v>
      </c>
      <c r="Q135" s="365" t="s">
        <v>1014</v>
      </c>
      <c r="R135" s="367" t="s">
        <v>78</v>
      </c>
    </row>
    <row r="136" spans="3:28" ht="15" thickBot="1">
      <c r="Q136" s="366">
        <v>0</v>
      </c>
      <c r="R136" s="365" t="s">
        <v>1032</v>
      </c>
    </row>
    <row r="137" spans="3:28" ht="15" thickBot="1">
      <c r="C137" s="345" t="s">
        <v>352</v>
      </c>
      <c r="D137" s="328" t="s">
        <v>348</v>
      </c>
      <c r="E137" s="334">
        <v>16.824999999999999</v>
      </c>
      <c r="F137" s="337">
        <v>6.5659999999999998</v>
      </c>
      <c r="G137" s="337">
        <v>16.273</v>
      </c>
      <c r="H137" s="337">
        <v>18.196000000000002</v>
      </c>
      <c r="I137" s="337">
        <v>8.5190000000000001</v>
      </c>
      <c r="J137" s="339">
        <v>18.152000000000001</v>
      </c>
      <c r="M137" s="355">
        <v>-9.7070000000000007</v>
      </c>
      <c r="N137" s="355">
        <v>-9.6330000000000009</v>
      </c>
      <c r="O137" s="355">
        <v>-1.2970000000000041</v>
      </c>
      <c r="Q137" s="366">
        <v>1</v>
      </c>
      <c r="R137" s="365" t="s">
        <v>1032</v>
      </c>
    </row>
    <row r="138" spans="3:28" ht="15" thickBot="1">
      <c r="C138" s="345" t="s">
        <v>352</v>
      </c>
      <c r="D138" s="327" t="s">
        <v>349</v>
      </c>
      <c r="E138" s="335">
        <v>18.228999999999999</v>
      </c>
      <c r="F138" s="329">
        <v>2.95</v>
      </c>
      <c r="G138" s="329">
        <v>15.211</v>
      </c>
      <c r="H138" s="329">
        <v>3.6030000000000002</v>
      </c>
      <c r="I138" s="329">
        <v>14.878</v>
      </c>
      <c r="J138" s="340">
        <v>18.491</v>
      </c>
      <c r="M138" s="356">
        <v>-12.260999999999999</v>
      </c>
      <c r="N138" s="356">
        <v>-3.6129999999999995</v>
      </c>
      <c r="O138" s="356">
        <v>23.273999999999997</v>
      </c>
      <c r="Q138" s="366">
        <v>2</v>
      </c>
      <c r="R138" s="365" t="s">
        <v>1032</v>
      </c>
    </row>
    <row r="139" spans="3:28" ht="15" thickBot="1">
      <c r="C139" s="345" t="s">
        <v>352</v>
      </c>
      <c r="D139" s="327" t="s">
        <v>350</v>
      </c>
      <c r="E139" s="335">
        <v>20.446999999999999</v>
      </c>
      <c r="F139" s="329">
        <v>4.8570000000000002</v>
      </c>
      <c r="G139" s="329">
        <v>16.841000000000001</v>
      </c>
      <c r="H139" s="329">
        <v>3.137</v>
      </c>
      <c r="I139" s="329">
        <v>11.742000000000001</v>
      </c>
      <c r="J139" s="340">
        <v>17.248999999999999</v>
      </c>
      <c r="M139" s="356">
        <v>-11.984000000000002</v>
      </c>
      <c r="N139" s="356">
        <v>-5.5069999999999979</v>
      </c>
      <c r="O139" s="356">
        <v>23.787000000000003</v>
      </c>
      <c r="Q139" s="366">
        <v>3</v>
      </c>
      <c r="R139" s="365" t="s">
        <v>1032</v>
      </c>
    </row>
    <row r="140" spans="3:28" ht="15" thickBot="1">
      <c r="C140" s="345" t="s">
        <v>352</v>
      </c>
      <c r="D140" s="327" t="s">
        <v>351</v>
      </c>
      <c r="E140" s="336">
        <v>9.4149999999999991</v>
      </c>
      <c r="F140" s="338">
        <v>14.471</v>
      </c>
      <c r="G140" s="338">
        <v>20.649000000000001</v>
      </c>
      <c r="H140" s="338">
        <v>8.0489999999999995</v>
      </c>
      <c r="I140" s="338">
        <v>6.4580000000000002</v>
      </c>
      <c r="J140" s="341">
        <v>15.513</v>
      </c>
      <c r="M140" s="357">
        <v>-6.1780000000000008</v>
      </c>
      <c r="N140" s="357">
        <v>-9.0549999999999997</v>
      </c>
      <c r="O140" s="357">
        <v>-1.5110000000000028</v>
      </c>
    </row>
    <row r="141" spans="3:28" ht="15" thickBot="1">
      <c r="C141" s="345" t="s">
        <v>354</v>
      </c>
      <c r="D141" s="343" t="s">
        <v>348</v>
      </c>
      <c r="E141" s="334">
        <v>14.648</v>
      </c>
      <c r="F141" s="337">
        <v>17.978999999999999</v>
      </c>
      <c r="G141" s="337">
        <v>11.47</v>
      </c>
      <c r="H141" s="337">
        <v>9.859</v>
      </c>
      <c r="I141" s="337">
        <v>6.7919999999999998</v>
      </c>
      <c r="J141" s="339">
        <v>11.471</v>
      </c>
      <c r="M141" s="355">
        <v>6.5089999999999986</v>
      </c>
      <c r="N141" s="355">
        <v>-4.6790000000000003</v>
      </c>
      <c r="O141" s="355">
        <v>-6.3989999999999938</v>
      </c>
      <c r="Q141" s="365" t="s">
        <v>1016</v>
      </c>
      <c r="R141" s="367" t="s">
        <v>1015</v>
      </c>
    </row>
    <row r="142" spans="3:28" ht="15" thickBot="1">
      <c r="C142" s="345" t="s">
        <v>354</v>
      </c>
      <c r="D142" s="344" t="s">
        <v>349</v>
      </c>
      <c r="E142" s="335">
        <v>20.593</v>
      </c>
      <c r="F142" s="329">
        <v>4.875</v>
      </c>
      <c r="G142" s="329">
        <v>3.4340000000000002</v>
      </c>
      <c r="H142" s="329">
        <v>4.8659999999999997</v>
      </c>
      <c r="I142" s="329">
        <v>2.8149999999999999</v>
      </c>
      <c r="J142" s="340">
        <v>4.383</v>
      </c>
      <c r="M142" s="356">
        <v>1.4409999999999998</v>
      </c>
      <c r="N142" s="356">
        <v>-1.5680000000000001</v>
      </c>
      <c r="O142" s="356">
        <v>12.718000000000004</v>
      </c>
      <c r="Q142" s="366">
        <v>0</v>
      </c>
      <c r="R142" s="365" t="s">
        <v>1036</v>
      </c>
    </row>
    <row r="143" spans="3:28" ht="15" thickBot="1">
      <c r="C143" s="345" t="s">
        <v>354</v>
      </c>
      <c r="D143" s="344" t="s">
        <v>350</v>
      </c>
      <c r="E143" s="335">
        <v>10.734999999999999</v>
      </c>
      <c r="F143" s="329">
        <v>16.177</v>
      </c>
      <c r="G143" s="329">
        <v>9.1150000000000002</v>
      </c>
      <c r="H143" s="329">
        <v>19.600999999999999</v>
      </c>
      <c r="I143" s="329">
        <v>8.0039999999999996</v>
      </c>
      <c r="J143" s="340">
        <v>10.967000000000001</v>
      </c>
      <c r="M143" s="356">
        <v>7.0619999999999994</v>
      </c>
      <c r="N143" s="356">
        <v>-2.963000000000001</v>
      </c>
      <c r="O143" s="356">
        <v>-18.890999999999998</v>
      </c>
      <c r="Q143" s="365" t="s">
        <v>1018</v>
      </c>
      <c r="R143" s="367" t="s">
        <v>1017</v>
      </c>
    </row>
    <row r="144" spans="3:28" ht="15" thickBot="1">
      <c r="C144" s="345" t="s">
        <v>354</v>
      </c>
      <c r="D144" s="344" t="s">
        <v>351</v>
      </c>
      <c r="E144" s="336">
        <v>14.871</v>
      </c>
      <c r="F144" s="338">
        <v>7.39</v>
      </c>
      <c r="G144" s="338">
        <v>13.455</v>
      </c>
      <c r="H144" s="338">
        <v>13.65</v>
      </c>
      <c r="I144" s="338">
        <v>18.081</v>
      </c>
      <c r="J144" s="341">
        <v>11.698</v>
      </c>
      <c r="M144" s="357">
        <v>-6.0650000000000004</v>
      </c>
      <c r="N144" s="357">
        <v>6.3829999999999991</v>
      </c>
      <c r="O144" s="357">
        <v>13.668999999999997</v>
      </c>
      <c r="Q144" s="366">
        <v>0</v>
      </c>
      <c r="R144" s="365" t="s">
        <v>1035</v>
      </c>
    </row>
    <row r="145" spans="3:23" ht="15" thickBot="1">
      <c r="C145" s="345" t="s">
        <v>355</v>
      </c>
      <c r="D145" s="328" t="s">
        <v>348</v>
      </c>
      <c r="E145" s="334">
        <v>10.095000000000001</v>
      </c>
      <c r="F145" s="337">
        <v>9.1280000000000001</v>
      </c>
      <c r="G145" s="337">
        <v>19.591000000000001</v>
      </c>
      <c r="H145" s="337">
        <v>10.221</v>
      </c>
      <c r="I145" s="337">
        <v>5.5880000000000001</v>
      </c>
      <c r="J145" s="339">
        <v>3.4340000000000002</v>
      </c>
      <c r="M145" s="355">
        <v>-10.463000000000001</v>
      </c>
      <c r="N145" s="355">
        <v>2.1539999999999999</v>
      </c>
      <c r="O145" s="355">
        <v>12.491</v>
      </c>
      <c r="Q145" s="365" t="s">
        <v>1020</v>
      </c>
      <c r="R145" s="367" t="s">
        <v>1021</v>
      </c>
      <c r="S145" s="365" t="s">
        <v>1022</v>
      </c>
    </row>
    <row r="146" spans="3:23" ht="15" thickBot="1">
      <c r="C146" s="345" t="s">
        <v>355</v>
      </c>
      <c r="D146" s="327" t="s">
        <v>349</v>
      </c>
      <c r="E146" s="335">
        <v>6.9340000000000002</v>
      </c>
      <c r="F146" s="329">
        <v>8.2379999999999995</v>
      </c>
      <c r="G146" s="329">
        <v>9.4309999999999992</v>
      </c>
      <c r="H146" s="329">
        <v>15.391</v>
      </c>
      <c r="I146" s="329">
        <v>6.8559999999999999</v>
      </c>
      <c r="J146" s="340">
        <v>9.843</v>
      </c>
      <c r="M146" s="356">
        <v>-1.1929999999999996</v>
      </c>
      <c r="N146" s="356">
        <v>-2.9870000000000001</v>
      </c>
      <c r="O146" s="356">
        <v>-10.250999999999998</v>
      </c>
    </row>
    <row r="147" spans="3:23" ht="15" thickBot="1">
      <c r="C147" s="345" t="s">
        <v>355</v>
      </c>
      <c r="D147" s="327" t="s">
        <v>350</v>
      </c>
      <c r="E147" s="335">
        <v>6.3540000000000001</v>
      </c>
      <c r="F147" s="329">
        <v>3.9510000000000001</v>
      </c>
      <c r="G147" s="329">
        <v>15.712999999999999</v>
      </c>
      <c r="H147" s="329">
        <v>17.231999999999999</v>
      </c>
      <c r="I147" s="329">
        <v>19.696000000000002</v>
      </c>
      <c r="J147" s="340">
        <v>17.337</v>
      </c>
      <c r="M147" s="356">
        <v>-11.761999999999999</v>
      </c>
      <c r="N147" s="356">
        <v>2.3590000000000018</v>
      </c>
      <c r="O147" s="356">
        <v>3.2430000000000092</v>
      </c>
      <c r="Q147" s="365" t="s">
        <v>1027</v>
      </c>
      <c r="R147" s="367" t="s">
        <v>1024</v>
      </c>
    </row>
    <row r="148" spans="3:23" ht="15" thickBot="1">
      <c r="C148" s="345" t="s">
        <v>355</v>
      </c>
      <c r="D148" s="327" t="s">
        <v>351</v>
      </c>
      <c r="E148" s="336">
        <v>9.7929999999999993</v>
      </c>
      <c r="F148" s="338">
        <v>12.542</v>
      </c>
      <c r="G148" s="338">
        <v>5.6660000000000004</v>
      </c>
      <c r="H148" s="338">
        <v>6.8159999999999998</v>
      </c>
      <c r="I148" s="338">
        <v>13.170999999999999</v>
      </c>
      <c r="J148" s="341">
        <v>11.95</v>
      </c>
      <c r="M148" s="357">
        <v>6.8759999999999994</v>
      </c>
      <c r="N148" s="357">
        <v>1.2210000000000001</v>
      </c>
      <c r="O148" s="357">
        <v>-2.6780000000000008</v>
      </c>
      <c r="Q148" s="366">
        <v>0</v>
      </c>
      <c r="R148" s="365" t="s">
        <v>1034</v>
      </c>
    </row>
    <row r="149" spans="3:23" ht="15" thickBot="1">
      <c r="C149" s="345" t="s">
        <v>356</v>
      </c>
      <c r="D149" s="328" t="s">
        <v>348</v>
      </c>
      <c r="E149" s="334">
        <v>20.497</v>
      </c>
      <c r="F149" s="337">
        <v>4.9450000000000003</v>
      </c>
      <c r="G149" s="337">
        <v>9.1820000000000004</v>
      </c>
      <c r="H149" s="337">
        <v>14.923999999999999</v>
      </c>
      <c r="I149" s="337">
        <v>3.49</v>
      </c>
      <c r="J149" s="339">
        <v>16.641999999999999</v>
      </c>
      <c r="M149" s="355">
        <v>-4.2370000000000001</v>
      </c>
      <c r="N149" s="355">
        <v>-13.151999999999999</v>
      </c>
      <c r="O149" s="355">
        <v>-3.3419999999999916</v>
      </c>
      <c r="Q149" s="365" t="s">
        <v>1028</v>
      </c>
      <c r="R149" s="367" t="s">
        <v>1023</v>
      </c>
    </row>
    <row r="150" spans="3:23" ht="15" thickBot="1">
      <c r="C150" s="345" t="s">
        <v>356</v>
      </c>
      <c r="D150" s="327" t="s">
        <v>349</v>
      </c>
      <c r="E150" s="335">
        <v>14.571999999999999</v>
      </c>
      <c r="F150" s="329">
        <v>19.099</v>
      </c>
      <c r="G150" s="329">
        <v>13.92</v>
      </c>
      <c r="H150" s="329">
        <v>9.3919999999999995</v>
      </c>
      <c r="I150" s="329">
        <v>20.536999999999999</v>
      </c>
      <c r="J150" s="340">
        <v>16.914000000000001</v>
      </c>
      <c r="M150" s="356">
        <v>5.1790000000000003</v>
      </c>
      <c r="N150" s="356">
        <v>3.6229999999999976</v>
      </c>
      <c r="O150" s="356">
        <v>3.6239999999999952</v>
      </c>
      <c r="Q150" s="366">
        <v>0</v>
      </c>
      <c r="R150" s="365" t="s">
        <v>1033</v>
      </c>
    </row>
    <row r="151" spans="3:23" ht="15" thickBot="1">
      <c r="C151" s="345" t="s">
        <v>356</v>
      </c>
      <c r="D151" s="327" t="s">
        <v>350</v>
      </c>
      <c r="E151" s="335">
        <v>3.5459999999999998</v>
      </c>
      <c r="F151" s="329">
        <v>10.432</v>
      </c>
      <c r="G151" s="329">
        <v>3.4470000000000001</v>
      </c>
      <c r="H151" s="329">
        <v>14.066000000000001</v>
      </c>
      <c r="I151" s="329">
        <v>10.173</v>
      </c>
      <c r="J151" s="340">
        <v>12.269</v>
      </c>
      <c r="M151" s="356">
        <v>6.9850000000000003</v>
      </c>
      <c r="N151" s="356">
        <v>-2.0960000000000001</v>
      </c>
      <c r="O151" s="356">
        <v>-19.601000000000003</v>
      </c>
      <c r="Q151" s="365" t="s">
        <v>1029</v>
      </c>
      <c r="R151" s="367" t="s">
        <v>1025</v>
      </c>
      <c r="S151" s="365" t="s">
        <v>1026</v>
      </c>
    </row>
    <row r="152" spans="3:23" ht="15" thickBot="1">
      <c r="C152" s="345" t="s">
        <v>356</v>
      </c>
      <c r="D152" s="327" t="s">
        <v>351</v>
      </c>
      <c r="E152" s="336">
        <v>9.0069999999999997</v>
      </c>
      <c r="F152" s="338">
        <v>9.4969999999999999</v>
      </c>
      <c r="G152" s="338">
        <v>15.301</v>
      </c>
      <c r="H152" s="338">
        <v>14.67</v>
      </c>
      <c r="I152" s="338">
        <v>6.5149999999999997</v>
      </c>
      <c r="J152" s="341">
        <v>8.7910000000000004</v>
      </c>
      <c r="M152" s="357">
        <v>-5.8040000000000003</v>
      </c>
      <c r="N152" s="357">
        <v>-2.2760000000000007</v>
      </c>
      <c r="O152" s="357">
        <v>-2.134999999999998</v>
      </c>
    </row>
    <row r="153" spans="3:23" ht="15" thickBot="1">
      <c r="C153" s="345" t="s">
        <v>357</v>
      </c>
      <c r="D153" s="328" t="s">
        <v>348</v>
      </c>
      <c r="E153" s="334">
        <v>15.891</v>
      </c>
      <c r="F153" s="337">
        <v>3.0190000000000001</v>
      </c>
      <c r="G153" s="337">
        <v>4.1269999999999998</v>
      </c>
      <c r="H153" s="337">
        <v>18.565999999999999</v>
      </c>
      <c r="I153" s="337">
        <v>6.4950000000000001</v>
      </c>
      <c r="J153" s="339">
        <v>6.13</v>
      </c>
      <c r="M153" s="355">
        <v>-1.1079999999999997</v>
      </c>
      <c r="N153" s="355">
        <v>0.36500000000000021</v>
      </c>
      <c r="O153" s="355">
        <v>-1.2019999999999982</v>
      </c>
    </row>
    <row r="154" spans="3:23" ht="15" thickBot="1">
      <c r="C154" s="345" t="s">
        <v>357</v>
      </c>
      <c r="D154" s="327" t="s">
        <v>349</v>
      </c>
      <c r="E154" s="335">
        <v>12.016999999999999</v>
      </c>
      <c r="F154" s="329">
        <v>20.189</v>
      </c>
      <c r="G154" s="329">
        <v>7.6849999999999996</v>
      </c>
      <c r="H154" s="329">
        <v>20.318000000000001</v>
      </c>
      <c r="I154" s="329">
        <v>11.664</v>
      </c>
      <c r="J154" s="340">
        <v>18.634</v>
      </c>
      <c r="M154" s="356">
        <v>12.504000000000001</v>
      </c>
      <c r="N154" s="356">
        <v>-6.9700000000000006</v>
      </c>
      <c r="O154" s="356">
        <v>-27.775000000000006</v>
      </c>
    </row>
    <row r="155" spans="3:23" ht="15" thickBot="1">
      <c r="C155" s="345" t="s">
        <v>357</v>
      </c>
      <c r="D155" s="327" t="s">
        <v>350</v>
      </c>
      <c r="E155" s="335">
        <v>13.551</v>
      </c>
      <c r="F155" s="329">
        <v>5.4619999999999997</v>
      </c>
      <c r="G155" s="329">
        <v>17.209</v>
      </c>
      <c r="H155" s="329">
        <v>16.47</v>
      </c>
      <c r="I155" s="329">
        <v>6.2060000000000004</v>
      </c>
      <c r="J155" s="340">
        <v>15.026999999999999</v>
      </c>
      <c r="M155" s="356">
        <v>-11.747</v>
      </c>
      <c r="N155" s="356">
        <v>-8.820999999999998</v>
      </c>
      <c r="O155" s="356">
        <v>7.0000000000050022E-3</v>
      </c>
    </row>
    <row r="156" spans="3:23" ht="15" thickBot="1">
      <c r="C156" s="345" t="s">
        <v>357</v>
      </c>
      <c r="D156" s="327" t="s">
        <v>351</v>
      </c>
      <c r="E156" s="336">
        <v>13.12</v>
      </c>
      <c r="F156" s="338">
        <v>16.939</v>
      </c>
      <c r="G156" s="338">
        <v>7.234</v>
      </c>
      <c r="H156" s="338">
        <v>12.507</v>
      </c>
      <c r="I156" s="338">
        <v>12.925000000000001</v>
      </c>
      <c r="J156" s="341">
        <v>6.3840000000000003</v>
      </c>
      <c r="M156" s="357">
        <v>9.7050000000000001</v>
      </c>
      <c r="N156" s="357">
        <v>6.5410000000000004</v>
      </c>
      <c r="O156" s="357">
        <v>-2.5510000000000019</v>
      </c>
    </row>
    <row r="157" spans="3:23" ht="19" thickBot="1">
      <c r="C157" s="345" t="s">
        <v>358</v>
      </c>
      <c r="D157" s="328" t="s">
        <v>348</v>
      </c>
      <c r="E157" s="334">
        <v>16.552</v>
      </c>
      <c r="F157" s="337">
        <v>19.385999999999999</v>
      </c>
      <c r="G157" s="337">
        <v>18.614999999999998</v>
      </c>
      <c r="H157" s="337">
        <v>15.923999999999999</v>
      </c>
      <c r="I157" s="337">
        <v>18.373000000000001</v>
      </c>
      <c r="J157" s="339">
        <v>9.7579999999999991</v>
      </c>
      <c r="M157" s="355">
        <v>0.7710000000000008</v>
      </c>
      <c r="N157" s="355">
        <v>8.615000000000002</v>
      </c>
      <c r="O157" s="355">
        <v>8.4720000000000084</v>
      </c>
      <c r="W157" s="369" t="s">
        <v>1037</v>
      </c>
    </row>
    <row r="158" spans="3:23" ht="15" thickBot="1">
      <c r="C158" s="345" t="s">
        <v>358</v>
      </c>
      <c r="D158" s="327" t="s">
        <v>349</v>
      </c>
      <c r="E158" s="335">
        <v>4.7629999999999999</v>
      </c>
      <c r="F158" s="329">
        <v>19.492999999999999</v>
      </c>
      <c r="G158" s="329">
        <v>8.2210000000000001</v>
      </c>
      <c r="H158" s="329">
        <v>3.8109999999999999</v>
      </c>
      <c r="I158" s="329">
        <v>3.9239999999999999</v>
      </c>
      <c r="J158" s="340">
        <v>3.3809999999999998</v>
      </c>
      <c r="M158" s="356">
        <v>11.271999999999998</v>
      </c>
      <c r="N158" s="356">
        <v>0.54300000000000015</v>
      </c>
      <c r="O158" s="356">
        <v>-9.7769999999999975</v>
      </c>
      <c r="U158">
        <v>8.4540000000000006</v>
      </c>
      <c r="W158">
        <v>-14.053000000000001</v>
      </c>
    </row>
    <row r="159" spans="3:23" ht="15" thickBot="1">
      <c r="C159" s="345" t="s">
        <v>358</v>
      </c>
      <c r="D159" s="327" t="s">
        <v>350</v>
      </c>
      <c r="E159" s="335">
        <v>12.946999999999999</v>
      </c>
      <c r="F159" s="329">
        <v>19.123999999999999</v>
      </c>
      <c r="G159" s="329">
        <v>6.1740000000000004</v>
      </c>
      <c r="H159" s="329">
        <v>13.391999999999999</v>
      </c>
      <c r="I159" s="329">
        <v>17.276</v>
      </c>
      <c r="J159" s="340">
        <v>17.565999999999999</v>
      </c>
      <c r="M159" s="356">
        <v>12.95</v>
      </c>
      <c r="N159" s="356">
        <v>-0.28999999999999915</v>
      </c>
      <c r="O159" s="356">
        <v>-13.684999999999995</v>
      </c>
      <c r="W159">
        <f>U158-W158</f>
        <v>22.507000000000001</v>
      </c>
    </row>
    <row r="160" spans="3:23" ht="15" thickBot="1">
      <c r="C160" s="345" t="s">
        <v>358</v>
      </c>
      <c r="D160" s="327" t="s">
        <v>351</v>
      </c>
      <c r="E160" s="336">
        <v>16.585999999999999</v>
      </c>
      <c r="F160" s="338">
        <v>19.84</v>
      </c>
      <c r="G160" s="338">
        <v>12.753</v>
      </c>
      <c r="H160" s="338">
        <v>3.16</v>
      </c>
      <c r="I160" s="338">
        <v>10.506</v>
      </c>
      <c r="J160" s="341">
        <v>3.78</v>
      </c>
      <c r="M160" s="357">
        <v>7.0869999999999997</v>
      </c>
      <c r="N160" s="357">
        <v>6.7260000000000009</v>
      </c>
      <c r="O160" s="357">
        <v>13.064999999999998</v>
      </c>
    </row>
    <row r="161" spans="3:15" ht="15" thickBot="1">
      <c r="C161" s="345" t="s">
        <v>353</v>
      </c>
      <c r="D161" s="328" t="s">
        <v>348</v>
      </c>
      <c r="E161" s="334">
        <v>10.436</v>
      </c>
      <c r="F161" s="337">
        <v>12.818</v>
      </c>
      <c r="G161" s="337">
        <v>14.797000000000001</v>
      </c>
      <c r="H161" s="337">
        <v>14.932</v>
      </c>
      <c r="I161" s="337">
        <v>6.0250000000000004</v>
      </c>
      <c r="J161" s="339">
        <v>13.962</v>
      </c>
      <c r="M161" s="355">
        <v>-1.979000000000001</v>
      </c>
      <c r="N161" s="355">
        <v>-7.9369999999999994</v>
      </c>
      <c r="O161" s="355">
        <v>-10.454000000000001</v>
      </c>
    </row>
    <row r="162" spans="3:15" ht="15" thickBot="1">
      <c r="C162" s="345" t="s">
        <v>353</v>
      </c>
      <c r="D162" s="327" t="s">
        <v>349</v>
      </c>
      <c r="E162" s="335">
        <v>12.537000000000001</v>
      </c>
      <c r="F162" s="329">
        <v>6.7350000000000003</v>
      </c>
      <c r="G162" s="329">
        <v>19.594000000000001</v>
      </c>
      <c r="H162" s="329">
        <v>11.914999999999999</v>
      </c>
      <c r="I162" s="329">
        <v>6.1059999999999999</v>
      </c>
      <c r="J162" s="340">
        <v>12.372</v>
      </c>
      <c r="M162" s="356">
        <v>-12.859000000000002</v>
      </c>
      <c r="N162" s="356">
        <v>-6.266</v>
      </c>
      <c r="O162" s="356">
        <v>7.2150000000000034</v>
      </c>
    </row>
    <row r="163" spans="3:15" ht="15" thickBot="1">
      <c r="C163" s="345" t="s">
        <v>353</v>
      </c>
      <c r="D163" s="327" t="s">
        <v>350</v>
      </c>
      <c r="E163" s="335">
        <v>18.172999999999998</v>
      </c>
      <c r="F163" s="329">
        <v>11.612</v>
      </c>
      <c r="G163" s="329">
        <v>5.048</v>
      </c>
      <c r="H163" s="329">
        <v>18.794</v>
      </c>
      <c r="I163" s="329">
        <v>11.32</v>
      </c>
      <c r="J163" s="340">
        <v>16.855</v>
      </c>
      <c r="M163" s="356">
        <v>6.5640000000000001</v>
      </c>
      <c r="N163" s="356">
        <v>-5.5350000000000001</v>
      </c>
      <c r="O163" s="356">
        <v>-12.719999999999999</v>
      </c>
    </row>
    <row r="164" spans="3:15" ht="15" thickBot="1">
      <c r="C164" s="345" t="s">
        <v>353</v>
      </c>
      <c r="D164" s="327" t="s">
        <v>351</v>
      </c>
      <c r="E164" s="336">
        <v>7.4480000000000004</v>
      </c>
      <c r="F164" s="338">
        <v>16.431000000000001</v>
      </c>
      <c r="G164" s="338">
        <v>14.193</v>
      </c>
      <c r="H164" s="338">
        <v>12.414</v>
      </c>
      <c r="I164" s="338">
        <v>18.547999999999998</v>
      </c>
      <c r="J164" s="341">
        <v>9.4760000000000009</v>
      </c>
      <c r="M164" s="357">
        <v>2.2380000000000013</v>
      </c>
      <c r="N164" s="357">
        <v>9.0719999999999974</v>
      </c>
      <c r="O164" s="357">
        <v>1.867999999999995</v>
      </c>
    </row>
  </sheetData>
  <hyperlinks>
    <hyperlink ref="H1" location="Index" display="Back to Index" xr:uid="{B665DD6C-4D84-4384-966A-EB4951EA13CD}"/>
  </hyperlinks>
  <pageMargins left="0.7" right="0.7" top="0.75" bottom="0.75" header="0.3" footer="0.3"/>
  <pageSetup paperSize="9" orientation="portrait" horizontalDpi="0" verticalDpi="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3F16F8-CC49-4E2C-B744-4C2E8F862DDE}">
  <sheetPr codeName="Sheet11">
    <outlinePr summaryBelow="0" summaryRight="0"/>
  </sheetPr>
  <dimension ref="A1:AC306"/>
  <sheetViews>
    <sheetView zoomScale="70" zoomScaleNormal="70" workbookViewId="0">
      <selection activeCell="K33" sqref="K33:Q33"/>
    </sheetView>
  </sheetViews>
  <sheetFormatPr defaultRowHeight="14.5" outlineLevelRow="1"/>
  <cols>
    <col min="1" max="1" width="3.90625" style="89" customWidth="1"/>
    <col min="2" max="2" width="15" style="89" customWidth="1"/>
    <col min="3" max="3" width="2.81640625" style="103" customWidth="1"/>
    <col min="4" max="4" width="34.81640625" style="89" customWidth="1"/>
    <col min="5" max="5" width="3.90625" style="89" customWidth="1"/>
    <col min="6" max="6" width="8.81640625" style="89" customWidth="1"/>
    <col min="7" max="7" width="15.453125" style="89" customWidth="1"/>
    <col min="8" max="29" width="8.81640625" style="89" customWidth="1"/>
    <col min="30" max="16384" width="8.7265625" style="89"/>
  </cols>
  <sheetData>
    <row r="1" spans="1:18" ht="14" customHeight="1" thickBot="1">
      <c r="H1" s="51" t="s">
        <v>1098</v>
      </c>
      <c r="O1" s="123"/>
      <c r="P1" s="123"/>
      <c r="Q1" s="123"/>
      <c r="R1" s="123"/>
    </row>
    <row r="2" spans="1:18">
      <c r="B2" s="114" t="s">
        <v>671</v>
      </c>
      <c r="C2" s="115"/>
      <c r="D2" s="116" t="s">
        <v>672</v>
      </c>
    </row>
    <row r="3" spans="1:18" ht="102.5" customHeight="1" outlineLevel="1">
      <c r="A3" s="215"/>
      <c r="B3" s="117"/>
      <c r="C3" s="119" t="s">
        <v>852</v>
      </c>
      <c r="D3" s="202" t="s">
        <v>663</v>
      </c>
    </row>
    <row r="4" spans="1:18" outlineLevel="1">
      <c r="A4" s="214"/>
      <c r="B4" s="117"/>
      <c r="C4" s="118"/>
      <c r="D4" s="241" t="s">
        <v>851</v>
      </c>
    </row>
    <row r="5" spans="1:18" ht="15" outlineLevel="1" thickBot="1">
      <c r="B5" s="120" t="s">
        <v>531</v>
      </c>
      <c r="C5" s="121"/>
      <c r="D5" s="203"/>
    </row>
    <row r="6" spans="1:18" ht="15" outlineLevel="1" thickBot="1"/>
    <row r="7" spans="1:18">
      <c r="B7" s="113" t="s">
        <v>853</v>
      </c>
      <c r="C7" s="105"/>
      <c r="D7" s="106" t="s">
        <v>854</v>
      </c>
      <c r="G7" s="89" t="s">
        <v>870</v>
      </c>
      <c r="H7" s="89" t="s">
        <v>869</v>
      </c>
    </row>
    <row r="8" spans="1:18" ht="102.5" customHeight="1" outlineLevel="1">
      <c r="A8" s="215"/>
      <c r="B8" s="107"/>
      <c r="C8" s="104" t="s">
        <v>856</v>
      </c>
      <c r="D8" s="201" t="s">
        <v>855</v>
      </c>
      <c r="G8" s="307" t="s">
        <v>940</v>
      </c>
    </row>
    <row r="9" spans="1:18" outlineLevel="1">
      <c r="A9" s="214"/>
      <c r="B9" s="107"/>
      <c r="C9" s="89"/>
      <c r="D9" s="242" t="s">
        <v>297</v>
      </c>
    </row>
    <row r="10" spans="1:18" ht="15" outlineLevel="1" thickBot="1">
      <c r="B10" s="108" t="s">
        <v>896</v>
      </c>
      <c r="C10" s="109"/>
      <c r="D10" s="110"/>
    </row>
    <row r="11" spans="1:18" ht="15" outlineLevel="1" thickBot="1"/>
    <row r="12" spans="1:18">
      <c r="B12" s="113" t="s">
        <v>289</v>
      </c>
      <c r="C12" s="105"/>
      <c r="D12" s="106" t="s">
        <v>673</v>
      </c>
      <c r="G12" s="89" t="s">
        <v>853</v>
      </c>
      <c r="H12" s="89" t="s">
        <v>870</v>
      </c>
    </row>
    <row r="13" spans="1:18" ht="102.5" customHeight="1" outlineLevel="1">
      <c r="A13" s="215"/>
      <c r="B13" s="107"/>
      <c r="C13" s="104" t="s">
        <v>297</v>
      </c>
      <c r="D13" s="201" t="s">
        <v>668</v>
      </c>
      <c r="G13" s="307" t="s">
        <v>940</v>
      </c>
      <c r="H13" s="307" t="s">
        <v>940</v>
      </c>
    </row>
    <row r="14" spans="1:18" outlineLevel="1">
      <c r="A14" s="214"/>
      <c r="B14" s="107"/>
      <c r="C14" s="89"/>
      <c r="D14" s="242" t="s">
        <v>296</v>
      </c>
    </row>
    <row r="15" spans="1:18" ht="15" outlineLevel="1" thickBot="1">
      <c r="B15" s="108" t="s">
        <v>527</v>
      </c>
      <c r="C15" s="109"/>
      <c r="D15" s="110"/>
    </row>
    <row r="16" spans="1:18" ht="15" thickBot="1"/>
    <row r="17" spans="1:29">
      <c r="B17" s="113" t="s">
        <v>657</v>
      </c>
      <c r="C17" s="105"/>
      <c r="D17" s="106" t="s">
        <v>674</v>
      </c>
      <c r="G17" s="89" t="s">
        <v>289</v>
      </c>
      <c r="H17" s="89" t="s">
        <v>853</v>
      </c>
    </row>
    <row r="18" spans="1:29" ht="102.5" customHeight="1" outlineLevel="1">
      <c r="A18" s="215"/>
      <c r="B18" s="107"/>
      <c r="C18" s="104" t="s">
        <v>296</v>
      </c>
      <c r="D18" s="201" t="s">
        <v>664</v>
      </c>
      <c r="E18" s="215"/>
    </row>
    <row r="19" spans="1:29" outlineLevel="1">
      <c r="A19" s="214"/>
      <c r="B19" s="107"/>
      <c r="C19" s="89"/>
      <c r="D19" s="242" t="s">
        <v>941</v>
      </c>
    </row>
    <row r="20" spans="1:29" ht="15" outlineLevel="1" thickBot="1">
      <c r="B20" s="108" t="s">
        <v>521</v>
      </c>
      <c r="C20" s="111"/>
      <c r="D20" s="110"/>
    </row>
    <row r="21" spans="1:29" ht="15" thickBot="1"/>
    <row r="22" spans="1:29">
      <c r="B22" s="113" t="s">
        <v>112</v>
      </c>
      <c r="C22" s="105"/>
      <c r="D22" s="106" t="s">
        <v>677</v>
      </c>
      <c r="G22" s="89" t="s">
        <v>657</v>
      </c>
      <c r="H22" s="89" t="s">
        <v>289</v>
      </c>
    </row>
    <row r="23" spans="1:29" ht="102.5" customHeight="1" outlineLevel="1">
      <c r="A23" s="215"/>
      <c r="B23" s="112"/>
      <c r="C23" s="130" t="s">
        <v>941</v>
      </c>
      <c r="D23" s="201" t="s">
        <v>667</v>
      </c>
      <c r="E23" s="215"/>
    </row>
    <row r="24" spans="1:29" outlineLevel="1">
      <c r="A24" s="214"/>
      <c r="B24" s="107"/>
      <c r="C24" s="89"/>
      <c r="D24" s="242" t="s">
        <v>681</v>
      </c>
    </row>
    <row r="25" spans="1:29" ht="15" outlineLevel="1" thickBot="1">
      <c r="B25" s="108" t="s">
        <v>525</v>
      </c>
      <c r="C25" s="109"/>
      <c r="D25" s="110"/>
    </row>
    <row r="26" spans="1:29" ht="15" thickBot="1"/>
    <row r="27" spans="1:29">
      <c r="B27" s="113" t="s">
        <v>288</v>
      </c>
      <c r="C27" s="105"/>
      <c r="D27" s="106" t="s">
        <v>676</v>
      </c>
      <c r="G27" s="89" t="s">
        <v>112</v>
      </c>
      <c r="H27" s="89" t="s">
        <v>657</v>
      </c>
    </row>
    <row r="28" spans="1:29" ht="102.5" customHeight="1" outlineLevel="1">
      <c r="A28" s="215"/>
      <c r="B28" s="112"/>
      <c r="C28" s="104" t="s">
        <v>294</v>
      </c>
      <c r="D28" s="201" t="s">
        <v>664</v>
      </c>
      <c r="E28" s="215"/>
    </row>
    <row r="29" spans="1:29" outlineLevel="1">
      <c r="A29" s="214"/>
      <c r="B29" s="107"/>
      <c r="C29" s="89"/>
      <c r="D29" s="242" t="s">
        <v>295</v>
      </c>
      <c r="F29" s="152"/>
      <c r="G29" s="152"/>
      <c r="H29" s="152"/>
      <c r="I29" s="152"/>
      <c r="J29" s="152"/>
      <c r="K29" s="152"/>
      <c r="L29" s="152"/>
      <c r="M29" s="152"/>
      <c r="N29" s="152"/>
      <c r="O29" s="152"/>
      <c r="P29" s="152"/>
      <c r="Q29" s="152"/>
      <c r="R29" s="152"/>
      <c r="S29" s="152"/>
      <c r="T29" s="152"/>
      <c r="U29" s="152"/>
      <c r="V29" s="152"/>
      <c r="W29" s="152"/>
      <c r="X29" s="152"/>
      <c r="Y29" s="152"/>
      <c r="Z29" s="152"/>
      <c r="AA29" s="152"/>
      <c r="AB29" s="152"/>
      <c r="AC29" s="152"/>
    </row>
    <row r="30" spans="1:29" ht="15" outlineLevel="1" thickBot="1">
      <c r="B30" s="108" t="s">
        <v>529</v>
      </c>
      <c r="C30" s="109"/>
      <c r="D30" s="110"/>
    </row>
    <row r="31" spans="1:29" outlineLevel="1"/>
    <row r="32" spans="1:29" outlineLevel="1">
      <c r="J32" s="227" t="s">
        <v>288</v>
      </c>
      <c r="K32" s="89" t="s">
        <v>706</v>
      </c>
      <c r="L32" s="123"/>
      <c r="M32" s="123"/>
      <c r="N32" s="123"/>
      <c r="O32" s="123"/>
      <c r="P32" s="123"/>
    </row>
    <row r="33" spans="10:17" ht="15" outlineLevel="1" thickBot="1">
      <c r="J33" s="254" t="s">
        <v>683</v>
      </c>
      <c r="K33" s="243" t="s">
        <v>352</v>
      </c>
      <c r="L33" s="243" t="s">
        <v>354</v>
      </c>
      <c r="M33" s="243" t="s">
        <v>355</v>
      </c>
      <c r="N33" s="243" t="s">
        <v>356</v>
      </c>
      <c r="O33" s="243" t="s">
        <v>357</v>
      </c>
      <c r="P33" s="243" t="s">
        <v>358</v>
      </c>
      <c r="Q33" s="243" t="s">
        <v>353</v>
      </c>
    </row>
    <row r="34" spans="10:17" outlineLevel="1">
      <c r="J34" s="258">
        <v>6</v>
      </c>
      <c r="K34" s="245">
        <v>54</v>
      </c>
      <c r="L34" s="246">
        <v>3640</v>
      </c>
      <c r="M34" s="246">
        <v>54</v>
      </c>
      <c r="N34" s="246">
        <v>54</v>
      </c>
      <c r="O34" s="246">
        <v>54</v>
      </c>
      <c r="P34" s="246">
        <v>54</v>
      </c>
      <c r="Q34" s="247">
        <v>54</v>
      </c>
    </row>
    <row r="35" spans="10:17" outlineLevel="1">
      <c r="J35" s="258">
        <v>7</v>
      </c>
      <c r="K35" s="248">
        <v>3640</v>
      </c>
      <c r="L35" s="249">
        <v>3643</v>
      </c>
      <c r="M35" s="249">
        <v>30</v>
      </c>
      <c r="N35" s="249">
        <v>30</v>
      </c>
      <c r="O35" s="249">
        <v>30</v>
      </c>
      <c r="P35" s="249">
        <v>3520</v>
      </c>
      <c r="Q35" s="250">
        <v>30</v>
      </c>
    </row>
    <row r="36" spans="10:17" outlineLevel="1">
      <c r="J36" s="258">
        <v>8</v>
      </c>
      <c r="K36" s="248">
        <v>33</v>
      </c>
      <c r="L36" s="249">
        <v>33</v>
      </c>
      <c r="M36" s="249">
        <v>33</v>
      </c>
      <c r="N36" s="249">
        <v>33</v>
      </c>
      <c r="O36" s="249">
        <v>3520</v>
      </c>
      <c r="P36" s="249">
        <v>33</v>
      </c>
      <c r="Q36" s="250">
        <v>3520</v>
      </c>
    </row>
    <row r="37" spans="10:17" outlineLevel="1">
      <c r="J37" s="258">
        <v>9</v>
      </c>
      <c r="K37" s="248">
        <v>23</v>
      </c>
      <c r="L37" s="249">
        <v>23</v>
      </c>
      <c r="M37" s="249">
        <v>23</v>
      </c>
      <c r="N37" s="249">
        <v>3520</v>
      </c>
      <c r="O37" s="249">
        <v>3640</v>
      </c>
      <c r="P37" s="249">
        <v>2333</v>
      </c>
      <c r="Q37" s="250">
        <v>23</v>
      </c>
    </row>
    <row r="38" spans="10:17" outlineLevel="1">
      <c r="J38" s="258">
        <v>10</v>
      </c>
      <c r="K38" s="248">
        <v>55</v>
      </c>
      <c r="L38" s="249">
        <v>1233</v>
      </c>
      <c r="M38" s="249">
        <v>2333</v>
      </c>
      <c r="N38" s="249">
        <v>2000</v>
      </c>
      <c r="O38" s="249">
        <v>2333</v>
      </c>
      <c r="P38" s="249">
        <v>55</v>
      </c>
      <c r="Q38" s="250">
        <v>2000</v>
      </c>
    </row>
    <row r="39" spans="10:17" outlineLevel="1">
      <c r="J39" s="258">
        <v>11</v>
      </c>
      <c r="K39" s="248">
        <v>44</v>
      </c>
      <c r="L39" s="249">
        <v>44</v>
      </c>
      <c r="M39" s="249">
        <v>3520</v>
      </c>
      <c r="N39" s="249">
        <v>2000</v>
      </c>
      <c r="O39" s="249">
        <v>44</v>
      </c>
      <c r="P39" s="249">
        <v>44</v>
      </c>
      <c r="Q39" s="250">
        <v>44</v>
      </c>
    </row>
    <row r="40" spans="10:17" outlineLevel="1">
      <c r="J40" s="258">
        <v>12</v>
      </c>
      <c r="K40" s="248">
        <v>54</v>
      </c>
      <c r="L40" s="249">
        <v>3640</v>
      </c>
      <c r="M40" s="249">
        <v>54</v>
      </c>
      <c r="N40" s="249">
        <v>54</v>
      </c>
      <c r="O40" s="249">
        <v>54</v>
      </c>
      <c r="P40" s="249">
        <v>54</v>
      </c>
      <c r="Q40" s="250">
        <v>54</v>
      </c>
    </row>
    <row r="41" spans="10:17" outlineLevel="1">
      <c r="J41" s="258">
        <v>13</v>
      </c>
      <c r="K41" s="248">
        <v>3640</v>
      </c>
      <c r="L41" s="249">
        <v>3643</v>
      </c>
      <c r="M41" s="249">
        <v>30</v>
      </c>
      <c r="N41" s="249">
        <v>30</v>
      </c>
      <c r="O41" s="249">
        <v>30</v>
      </c>
      <c r="P41" s="249">
        <v>3520</v>
      </c>
      <c r="Q41" s="250">
        <v>30</v>
      </c>
    </row>
    <row r="42" spans="10:17" outlineLevel="1">
      <c r="J42" s="258">
        <v>14</v>
      </c>
      <c r="K42" s="248">
        <v>33</v>
      </c>
      <c r="L42" s="249">
        <v>33</v>
      </c>
      <c r="M42" s="249">
        <v>33</v>
      </c>
      <c r="N42" s="249">
        <v>33</v>
      </c>
      <c r="O42" s="249">
        <v>3520</v>
      </c>
      <c r="P42" s="249">
        <v>33</v>
      </c>
      <c r="Q42" s="250">
        <v>3520</v>
      </c>
    </row>
    <row r="43" spans="10:17" outlineLevel="1">
      <c r="J43" s="258">
        <v>15</v>
      </c>
      <c r="K43" s="248">
        <v>23</v>
      </c>
      <c r="L43" s="249">
        <v>23</v>
      </c>
      <c r="M43" s="249">
        <v>23</v>
      </c>
      <c r="N43" s="249">
        <v>3520</v>
      </c>
      <c r="O43" s="249">
        <v>3640</v>
      </c>
      <c r="P43" s="249">
        <v>2333</v>
      </c>
      <c r="Q43" s="250">
        <v>23</v>
      </c>
    </row>
    <row r="44" spans="10:17" outlineLevel="1">
      <c r="J44" s="258">
        <v>16</v>
      </c>
      <c r="K44" s="248">
        <v>55</v>
      </c>
      <c r="L44" s="249">
        <v>1233</v>
      </c>
      <c r="M44" s="249">
        <v>2333</v>
      </c>
      <c r="N44" s="249">
        <v>2000</v>
      </c>
      <c r="O44" s="249">
        <v>2333</v>
      </c>
      <c r="P44" s="249">
        <v>55</v>
      </c>
      <c r="Q44" s="250">
        <v>2000</v>
      </c>
    </row>
    <row r="45" spans="10:17" outlineLevel="1">
      <c r="J45" s="258">
        <v>17</v>
      </c>
      <c r="K45" s="248">
        <v>44</v>
      </c>
      <c r="L45" s="249">
        <v>44</v>
      </c>
      <c r="M45" s="249">
        <v>3520</v>
      </c>
      <c r="N45" s="249">
        <v>2000</v>
      </c>
      <c r="O45" s="249">
        <v>44</v>
      </c>
      <c r="P45" s="249">
        <v>44</v>
      </c>
      <c r="Q45" s="250">
        <v>44</v>
      </c>
    </row>
    <row r="46" spans="10:17" outlineLevel="1">
      <c r="J46" s="258">
        <v>18</v>
      </c>
      <c r="K46" s="248">
        <v>54</v>
      </c>
      <c r="L46" s="249">
        <v>3640</v>
      </c>
      <c r="M46" s="249">
        <v>54</v>
      </c>
      <c r="N46" s="249">
        <v>54</v>
      </c>
      <c r="O46" s="249">
        <v>54</v>
      </c>
      <c r="P46" s="249">
        <v>54</v>
      </c>
      <c r="Q46" s="250">
        <v>54</v>
      </c>
    </row>
    <row r="47" spans="10:17" outlineLevel="1">
      <c r="J47" s="258">
        <v>19</v>
      </c>
      <c r="K47" s="248">
        <v>3640</v>
      </c>
      <c r="L47" s="249">
        <v>3643</v>
      </c>
      <c r="M47" s="249">
        <v>30</v>
      </c>
      <c r="N47" s="249">
        <v>30</v>
      </c>
      <c r="O47" s="249">
        <v>30</v>
      </c>
      <c r="P47" s="249">
        <v>3520</v>
      </c>
      <c r="Q47" s="250">
        <v>30</v>
      </c>
    </row>
    <row r="48" spans="10:17" outlineLevel="1">
      <c r="J48" s="258">
        <v>20</v>
      </c>
      <c r="K48" s="248">
        <v>33</v>
      </c>
      <c r="L48" s="249">
        <v>33</v>
      </c>
      <c r="M48" s="249">
        <v>33</v>
      </c>
      <c r="N48" s="249">
        <v>33</v>
      </c>
      <c r="O48" s="249">
        <v>3520</v>
      </c>
      <c r="P48" s="249">
        <v>33</v>
      </c>
      <c r="Q48" s="250">
        <v>3520</v>
      </c>
    </row>
    <row r="49" spans="1:17" outlineLevel="1">
      <c r="J49" s="258">
        <v>21</v>
      </c>
      <c r="K49" s="248">
        <v>23</v>
      </c>
      <c r="L49" s="249">
        <v>23</v>
      </c>
      <c r="M49" s="249">
        <v>23</v>
      </c>
      <c r="N49" s="249">
        <v>3520</v>
      </c>
      <c r="O49" s="249">
        <v>3640</v>
      </c>
      <c r="P49" s="249">
        <v>2333</v>
      </c>
      <c r="Q49" s="250">
        <v>23</v>
      </c>
    </row>
    <row r="50" spans="1:17" outlineLevel="1">
      <c r="J50" s="258">
        <v>22</v>
      </c>
      <c r="K50" s="248">
        <v>55</v>
      </c>
      <c r="L50" s="249">
        <v>1233</v>
      </c>
      <c r="M50" s="249">
        <v>2333</v>
      </c>
      <c r="N50" s="249">
        <v>2000</v>
      </c>
      <c r="O50" s="249">
        <v>2333</v>
      </c>
      <c r="P50" s="249">
        <v>55</v>
      </c>
      <c r="Q50" s="250">
        <v>2000</v>
      </c>
    </row>
    <row r="51" spans="1:17" outlineLevel="1">
      <c r="J51" s="258">
        <v>23</v>
      </c>
      <c r="K51" s="248">
        <v>44</v>
      </c>
      <c r="L51" s="249">
        <v>44</v>
      </c>
      <c r="M51" s="249">
        <v>3520</v>
      </c>
      <c r="N51" s="249">
        <v>2000</v>
      </c>
      <c r="O51" s="249">
        <v>44</v>
      </c>
      <c r="P51" s="249">
        <v>44</v>
      </c>
      <c r="Q51" s="250">
        <v>44</v>
      </c>
    </row>
    <row r="52" spans="1:17" outlineLevel="1">
      <c r="J52" s="258">
        <v>24</v>
      </c>
      <c r="K52" s="248">
        <v>54</v>
      </c>
      <c r="L52" s="249">
        <v>3640</v>
      </c>
      <c r="M52" s="249">
        <v>54</v>
      </c>
      <c r="N52" s="249">
        <v>54</v>
      </c>
      <c r="O52" s="249">
        <v>54</v>
      </c>
      <c r="P52" s="249">
        <v>54</v>
      </c>
      <c r="Q52" s="250">
        <v>54</v>
      </c>
    </row>
    <row r="53" spans="1:17" outlineLevel="1">
      <c r="J53" s="258">
        <v>1</v>
      </c>
      <c r="K53" s="248">
        <v>3640</v>
      </c>
      <c r="L53" s="249">
        <v>3643</v>
      </c>
      <c r="M53" s="249">
        <v>30</v>
      </c>
      <c r="N53" s="249">
        <v>30</v>
      </c>
      <c r="O53" s="249">
        <v>30</v>
      </c>
      <c r="P53" s="249">
        <v>3520</v>
      </c>
      <c r="Q53" s="250">
        <v>30</v>
      </c>
    </row>
    <row r="54" spans="1:17" outlineLevel="1">
      <c r="J54" s="258">
        <v>2</v>
      </c>
      <c r="K54" s="248">
        <v>33</v>
      </c>
      <c r="L54" s="249">
        <v>33</v>
      </c>
      <c r="M54" s="249">
        <v>33</v>
      </c>
      <c r="N54" s="249">
        <v>33</v>
      </c>
      <c r="O54" s="249">
        <v>3520</v>
      </c>
      <c r="P54" s="249">
        <v>33</v>
      </c>
      <c r="Q54" s="250">
        <v>3520</v>
      </c>
    </row>
    <row r="55" spans="1:17" outlineLevel="1">
      <c r="J55" s="258">
        <v>3</v>
      </c>
      <c r="K55" s="248">
        <v>23</v>
      </c>
      <c r="L55" s="249">
        <v>23</v>
      </c>
      <c r="M55" s="249">
        <v>23</v>
      </c>
      <c r="N55" s="249">
        <v>3520</v>
      </c>
      <c r="O55" s="249">
        <v>3640</v>
      </c>
      <c r="P55" s="249">
        <v>2333</v>
      </c>
      <c r="Q55" s="250">
        <v>23</v>
      </c>
    </row>
    <row r="56" spans="1:17" outlineLevel="1">
      <c r="J56" s="258">
        <v>4</v>
      </c>
      <c r="K56" s="248">
        <v>55</v>
      </c>
      <c r="L56" s="249">
        <v>1233</v>
      </c>
      <c r="M56" s="249">
        <v>2333</v>
      </c>
      <c r="N56" s="249">
        <v>2000</v>
      </c>
      <c r="O56" s="249">
        <v>2333</v>
      </c>
      <c r="P56" s="249">
        <v>55</v>
      </c>
      <c r="Q56" s="250">
        <v>2000</v>
      </c>
    </row>
    <row r="57" spans="1:17" ht="15" outlineLevel="1" thickBot="1">
      <c r="J57" s="258">
        <v>5</v>
      </c>
      <c r="K57" s="251">
        <v>44</v>
      </c>
      <c r="L57" s="252">
        <v>44</v>
      </c>
      <c r="M57" s="252">
        <v>3520</v>
      </c>
      <c r="N57" s="252">
        <v>2000</v>
      </c>
      <c r="O57" s="252">
        <v>44</v>
      </c>
      <c r="P57" s="252">
        <v>44</v>
      </c>
      <c r="Q57" s="253">
        <v>44</v>
      </c>
    </row>
    <row r="58" spans="1:17" outlineLevel="1">
      <c r="J58" s="244" t="s">
        <v>684</v>
      </c>
      <c r="K58" s="152">
        <f t="shared" ref="K58:Q58" si="0">SUM(K34:K57)</f>
        <v>15396</v>
      </c>
      <c r="L58" s="152">
        <f t="shared" si="0"/>
        <v>34464</v>
      </c>
      <c r="M58" s="152">
        <f t="shared" si="0"/>
        <v>23972</v>
      </c>
      <c r="N58" s="152">
        <f t="shared" si="0"/>
        <v>30548</v>
      </c>
      <c r="O58" s="152">
        <f t="shared" si="0"/>
        <v>38484</v>
      </c>
      <c r="P58" s="152">
        <f t="shared" si="0"/>
        <v>24156</v>
      </c>
      <c r="Q58" s="152">
        <f t="shared" si="0"/>
        <v>22684</v>
      </c>
    </row>
    <row r="59" spans="1:17" ht="15" thickBot="1"/>
    <row r="60" spans="1:17">
      <c r="B60" s="113" t="s">
        <v>287</v>
      </c>
      <c r="C60" s="105"/>
      <c r="D60" s="106" t="s">
        <v>675</v>
      </c>
      <c r="G60" s="89" t="s">
        <v>112</v>
      </c>
      <c r="H60" s="89" t="s">
        <v>657</v>
      </c>
    </row>
    <row r="61" spans="1:17" ht="102.5" customHeight="1" outlineLevel="1">
      <c r="A61" s="215"/>
      <c r="B61" s="107"/>
      <c r="C61" s="104" t="s">
        <v>295</v>
      </c>
      <c r="D61" s="201" t="s">
        <v>665</v>
      </c>
      <c r="E61" s="215"/>
    </row>
    <row r="62" spans="1:17" outlineLevel="1">
      <c r="A62" s="214"/>
      <c r="B62" s="107"/>
      <c r="C62" s="89"/>
      <c r="D62" s="242" t="s">
        <v>293</v>
      </c>
    </row>
    <row r="63" spans="1:17" ht="15" outlineLevel="1" thickBot="1">
      <c r="B63" s="108" t="s">
        <v>526</v>
      </c>
      <c r="C63" s="109"/>
      <c r="D63" s="110"/>
    </row>
    <row r="64" spans="1:17" ht="15" thickBot="1"/>
    <row r="65" spans="1:29">
      <c r="B65" s="113" t="s">
        <v>286</v>
      </c>
      <c r="C65" s="105"/>
      <c r="D65" s="106" t="s">
        <v>678</v>
      </c>
      <c r="G65" s="89" t="s">
        <v>287</v>
      </c>
      <c r="H65" s="89" t="s">
        <v>112</v>
      </c>
    </row>
    <row r="66" spans="1:29" ht="102.5" customHeight="1" outlineLevel="1">
      <c r="A66" s="215"/>
      <c r="B66" s="107"/>
      <c r="C66" s="104" t="s">
        <v>293</v>
      </c>
      <c r="D66" s="201" t="s">
        <v>666</v>
      </c>
      <c r="E66" s="215"/>
    </row>
    <row r="67" spans="1:29" outlineLevel="1">
      <c r="A67" s="214"/>
      <c r="B67" s="107"/>
      <c r="C67" s="89"/>
      <c r="D67" s="242" t="s">
        <v>292</v>
      </c>
    </row>
    <row r="68" spans="1:29" ht="15" outlineLevel="1" thickBot="1">
      <c r="B68" s="108" t="s">
        <v>524</v>
      </c>
      <c r="C68" s="109"/>
      <c r="D68" s="110"/>
    </row>
    <row r="69" spans="1:29" ht="15" thickBot="1"/>
    <row r="70" spans="1:29">
      <c r="B70" s="113" t="s">
        <v>285</v>
      </c>
      <c r="C70" s="105"/>
      <c r="D70" s="106" t="s">
        <v>679</v>
      </c>
      <c r="G70" s="89" t="s">
        <v>286</v>
      </c>
      <c r="H70" s="89" t="s">
        <v>287</v>
      </c>
    </row>
    <row r="71" spans="1:29" ht="102.5" customHeight="1" outlineLevel="1">
      <c r="A71" s="215"/>
      <c r="B71" s="107"/>
      <c r="C71" s="104" t="s">
        <v>293</v>
      </c>
      <c r="D71" s="201" t="s">
        <v>666</v>
      </c>
      <c r="E71" s="215"/>
    </row>
    <row r="72" spans="1:29" outlineLevel="1">
      <c r="A72" s="214"/>
      <c r="B72" s="107"/>
      <c r="C72" s="89"/>
      <c r="D72" s="242" t="s">
        <v>291</v>
      </c>
    </row>
    <row r="73" spans="1:29" ht="15" outlineLevel="1" thickBot="1">
      <c r="B73" s="108" t="s">
        <v>528</v>
      </c>
      <c r="C73" s="109"/>
      <c r="D73" s="110"/>
    </row>
    <row r="74" spans="1:29" ht="15" thickBot="1"/>
    <row r="75" spans="1:29">
      <c r="B75" s="113" t="s">
        <v>284</v>
      </c>
      <c r="C75" s="105"/>
      <c r="D75" s="106" t="s">
        <v>680</v>
      </c>
      <c r="G75" s="89" t="s">
        <v>285</v>
      </c>
      <c r="H75" s="89" t="s">
        <v>286</v>
      </c>
    </row>
    <row r="76" spans="1:29" ht="102.5" customHeight="1" outlineLevel="1">
      <c r="A76" s="215"/>
      <c r="B76" s="107"/>
      <c r="C76" s="104" t="s">
        <v>291</v>
      </c>
      <c r="D76" s="201" t="s">
        <v>669</v>
      </c>
      <c r="E76" s="215"/>
    </row>
    <row r="77" spans="1:29" outlineLevel="1">
      <c r="A77" s="214"/>
      <c r="B77" s="107"/>
      <c r="C77" s="89"/>
      <c r="D77" s="242" t="s">
        <v>290</v>
      </c>
    </row>
    <row r="78" spans="1:29" ht="15" outlineLevel="1" thickBot="1">
      <c r="B78" s="108" t="s">
        <v>521</v>
      </c>
      <c r="C78" s="111"/>
      <c r="D78" s="110"/>
    </row>
    <row r="79" spans="1:29" outlineLevel="1">
      <c r="F79" s="154"/>
      <c r="H79" s="154"/>
      <c r="L79" s="153"/>
    </row>
    <row r="80" spans="1:29">
      <c r="F80" s="258">
        <v>6</v>
      </c>
      <c r="G80" s="258">
        <v>7</v>
      </c>
      <c r="H80" s="258">
        <v>8</v>
      </c>
      <c r="I80" s="258">
        <v>9</v>
      </c>
      <c r="J80" s="258">
        <v>10</v>
      </c>
      <c r="K80" s="258">
        <v>11</v>
      </c>
      <c r="L80" s="258">
        <v>12</v>
      </c>
      <c r="M80" s="258">
        <v>13</v>
      </c>
      <c r="N80" s="258">
        <v>14</v>
      </c>
      <c r="O80" s="258">
        <v>15</v>
      </c>
      <c r="P80" s="258">
        <v>16</v>
      </c>
      <c r="Q80" s="258">
        <v>17</v>
      </c>
      <c r="R80" s="258">
        <v>18</v>
      </c>
      <c r="S80" s="258">
        <v>19</v>
      </c>
      <c r="T80" s="258">
        <v>20</v>
      </c>
      <c r="U80" s="258">
        <v>21</v>
      </c>
      <c r="V80" s="258">
        <v>22</v>
      </c>
      <c r="W80" s="258">
        <v>23</v>
      </c>
      <c r="X80" s="258">
        <v>24</v>
      </c>
      <c r="Y80" s="258">
        <v>1</v>
      </c>
      <c r="Z80" s="258">
        <v>2</v>
      </c>
      <c r="AA80" s="258">
        <v>3</v>
      </c>
      <c r="AB80" s="258">
        <v>4</v>
      </c>
      <c r="AC80" s="258">
        <v>5</v>
      </c>
    </row>
    <row r="81" spans="6:12">
      <c r="H81" s="154"/>
      <c r="L81" s="153"/>
    </row>
    <row r="82" spans="6:12">
      <c r="H82" s="154"/>
      <c r="L82" s="153"/>
    </row>
    <row r="83" spans="6:12">
      <c r="F83" s="89" t="s">
        <v>111</v>
      </c>
      <c r="G83" s="89" t="s">
        <v>111</v>
      </c>
      <c r="H83" s="89" t="s">
        <v>288</v>
      </c>
      <c r="L83" s="153"/>
    </row>
    <row r="84" spans="6:12">
      <c r="F84" s="154"/>
      <c r="G84" s="89" t="s">
        <v>713</v>
      </c>
      <c r="H84" s="154"/>
      <c r="L84" s="156"/>
    </row>
    <row r="85" spans="6:12">
      <c r="G85" s="89" t="s">
        <v>509</v>
      </c>
      <c r="H85" s="154"/>
      <c r="L85" s="156"/>
    </row>
    <row r="86" spans="6:12">
      <c r="G86" s="89" t="s">
        <v>716</v>
      </c>
      <c r="H86" s="154"/>
      <c r="J86" s="89" t="s">
        <v>715</v>
      </c>
      <c r="L86" s="156"/>
    </row>
    <row r="87" spans="6:12">
      <c r="G87" s="89" t="s">
        <v>475</v>
      </c>
      <c r="H87" s="154"/>
      <c r="L87" s="156"/>
    </row>
    <row r="88" spans="6:12">
      <c r="G88" s="89" t="s">
        <v>476</v>
      </c>
      <c r="H88" s="154"/>
      <c r="L88" s="156"/>
    </row>
    <row r="89" spans="6:12">
      <c r="H89" s="154"/>
      <c r="L89" s="156"/>
    </row>
    <row r="90" spans="6:12">
      <c r="G90" s="89" t="s">
        <v>480</v>
      </c>
      <c r="H90" s="154" t="s">
        <v>711</v>
      </c>
      <c r="L90" s="156"/>
    </row>
    <row r="91" spans="6:12">
      <c r="H91" s="154"/>
      <c r="L91" s="153"/>
    </row>
    <row r="92" spans="6:12">
      <c r="G92" s="89" t="s">
        <v>518</v>
      </c>
      <c r="H92" s="154"/>
      <c r="L92" s="153"/>
    </row>
    <row r="93" spans="6:12">
      <c r="G93" s="89" t="s">
        <v>710</v>
      </c>
      <c r="H93" s="154"/>
      <c r="L93" s="156"/>
    </row>
    <row r="94" spans="6:12">
      <c r="G94" s="89" t="s">
        <v>520</v>
      </c>
      <c r="H94" s="154"/>
      <c r="L94" s="156"/>
    </row>
    <row r="95" spans="6:12">
      <c r="F95" s="89" t="s">
        <v>714</v>
      </c>
      <c r="L95" s="156"/>
    </row>
    <row r="96" spans="6:12">
      <c r="F96" s="154" t="s">
        <v>717</v>
      </c>
      <c r="H96" s="154"/>
      <c r="L96" s="153"/>
    </row>
    <row r="97" spans="4:12">
      <c r="F97" s="154"/>
      <c r="H97" s="154"/>
      <c r="L97" s="153"/>
    </row>
    <row r="98" spans="4:12">
      <c r="F98" s="89" t="s">
        <v>712</v>
      </c>
      <c r="H98" s="154"/>
      <c r="L98" s="156"/>
    </row>
    <row r="99" spans="4:12">
      <c r="H99" s="154"/>
      <c r="L99" s="156"/>
    </row>
    <row r="100" spans="4:12">
      <c r="H100" s="154"/>
      <c r="L100" s="156"/>
    </row>
    <row r="101" spans="4:12">
      <c r="H101" s="154"/>
      <c r="L101" s="153"/>
    </row>
    <row r="102" spans="4:12">
      <c r="H102" s="154"/>
      <c r="L102" s="153"/>
    </row>
    <row r="103" spans="4:12">
      <c r="D103" s="89" t="s">
        <v>849</v>
      </c>
      <c r="H103" s="154"/>
      <c r="L103" s="153"/>
    </row>
    <row r="104" spans="4:12">
      <c r="D104" s="89" t="s">
        <v>850</v>
      </c>
      <c r="F104" s="259" t="s">
        <v>847</v>
      </c>
    </row>
    <row r="105" spans="4:12">
      <c r="F105" s="89" t="s">
        <v>478</v>
      </c>
      <c r="G105" s="89" t="s">
        <v>288</v>
      </c>
      <c r="H105" s="89" t="s">
        <v>848</v>
      </c>
      <c r="L105" s="153"/>
    </row>
    <row r="106" spans="4:12">
      <c r="F106" s="89" t="s">
        <v>719</v>
      </c>
      <c r="L106" s="155"/>
    </row>
    <row r="107" spans="4:12">
      <c r="F107" s="89" t="s">
        <v>720</v>
      </c>
      <c r="L107" s="155"/>
    </row>
    <row r="108" spans="4:12">
      <c r="F108" s="89" t="s">
        <v>721</v>
      </c>
      <c r="L108" s="155"/>
    </row>
    <row r="109" spans="4:12">
      <c r="F109" s="89" t="s">
        <v>722</v>
      </c>
      <c r="L109" s="153"/>
    </row>
    <row r="111" spans="4:12">
      <c r="L111" s="153"/>
    </row>
    <row r="112" spans="4:12">
      <c r="F112" s="154"/>
      <c r="H112" s="154"/>
      <c r="I112" s="154"/>
    </row>
    <row r="113" spans="2:23">
      <c r="F113" s="154"/>
      <c r="H113" s="154"/>
      <c r="I113" s="154"/>
    </row>
    <row r="114" spans="2:23" ht="19.5">
      <c r="B114" s="260" t="s">
        <v>166</v>
      </c>
      <c r="F114" s="154"/>
      <c r="H114" s="154"/>
      <c r="I114" s="154"/>
    </row>
    <row r="115" spans="2:23" ht="19.5">
      <c r="B115" s="260" t="s">
        <v>723</v>
      </c>
      <c r="F115" s="154"/>
      <c r="H115" s="154"/>
      <c r="I115" s="154"/>
    </row>
    <row r="116" spans="2:23" ht="19.5">
      <c r="B116" s="260" t="s">
        <v>734</v>
      </c>
      <c r="F116" s="154"/>
      <c r="H116" s="154"/>
      <c r="I116" s="154"/>
    </row>
    <row r="117" spans="2:23" ht="19.5">
      <c r="B117" s="260" t="s">
        <v>735</v>
      </c>
      <c r="F117" s="154"/>
    </row>
    <row r="118" spans="2:23" ht="19.5">
      <c r="B118" s="260" t="s">
        <v>724</v>
      </c>
    </row>
    <row r="119" spans="2:23" ht="19.5">
      <c r="B119" s="260" t="s">
        <v>858</v>
      </c>
    </row>
    <row r="120" spans="2:23" ht="19.5">
      <c r="B120" s="260" t="s">
        <v>736</v>
      </c>
    </row>
    <row r="121" spans="2:23" ht="19.5">
      <c r="B121" s="260" t="s">
        <v>725</v>
      </c>
    </row>
    <row r="122" spans="2:23" ht="19.5">
      <c r="B122" s="262" t="s">
        <v>859</v>
      </c>
      <c r="C122" s="263"/>
      <c r="D122" s="118"/>
      <c r="E122" s="118"/>
      <c r="F122" s="118"/>
      <c r="G122" s="118"/>
      <c r="H122" s="118"/>
      <c r="I122" s="118"/>
      <c r="J122" s="118"/>
      <c r="K122" s="118"/>
      <c r="L122" s="118"/>
      <c r="M122" s="118"/>
      <c r="N122" s="118"/>
      <c r="O122" s="118"/>
      <c r="P122" s="118"/>
      <c r="Q122" s="118"/>
      <c r="R122" s="118"/>
      <c r="S122" s="118"/>
      <c r="T122" s="118"/>
      <c r="U122" s="118"/>
      <c r="V122" s="118"/>
      <c r="W122" s="118"/>
    </row>
    <row r="123" spans="2:23" ht="19.5">
      <c r="B123" s="262" t="s">
        <v>737</v>
      </c>
      <c r="C123" s="263"/>
      <c r="D123" s="118"/>
      <c r="E123" s="118"/>
      <c r="F123" s="118"/>
      <c r="G123" s="118"/>
      <c r="H123" s="118"/>
      <c r="I123" s="118"/>
      <c r="J123" s="118"/>
      <c r="K123" s="118"/>
      <c r="L123" s="118"/>
      <c r="M123" s="118"/>
      <c r="N123" s="118"/>
      <c r="O123" s="118"/>
      <c r="P123" s="118"/>
      <c r="Q123" s="118"/>
      <c r="R123" s="118"/>
      <c r="S123" s="118"/>
      <c r="T123" s="118"/>
      <c r="U123" s="118"/>
      <c r="V123" s="118"/>
      <c r="W123" s="118"/>
    </row>
    <row r="124" spans="2:23" ht="19.5">
      <c r="B124" s="260" t="s">
        <v>725</v>
      </c>
    </row>
    <row r="125" spans="2:23" ht="19.5">
      <c r="B125" s="260" t="s">
        <v>865</v>
      </c>
    </row>
    <row r="126" spans="2:23" ht="19.5">
      <c r="B126" s="260" t="s">
        <v>857</v>
      </c>
      <c r="F126" s="207"/>
    </row>
    <row r="127" spans="2:23" ht="19.5">
      <c r="B127" s="260" t="s">
        <v>725</v>
      </c>
      <c r="F127" s="207"/>
    </row>
    <row r="128" spans="2:23" ht="19.5">
      <c r="B128" s="260" t="s">
        <v>863</v>
      </c>
    </row>
    <row r="129" spans="1:26" ht="19.5">
      <c r="B129" s="260" t="s">
        <v>738</v>
      </c>
    </row>
    <row r="130" spans="1:26" ht="19.5">
      <c r="B130" s="260" t="s">
        <v>725</v>
      </c>
    </row>
    <row r="131" spans="1:26" ht="19.5">
      <c r="B131" s="260" t="s">
        <v>864</v>
      </c>
    </row>
    <row r="132" spans="1:26" ht="19.5">
      <c r="B132" s="260" t="s">
        <v>739</v>
      </c>
    </row>
    <row r="133" spans="1:26" ht="19.5">
      <c r="B133" s="260" t="s">
        <v>726</v>
      </c>
    </row>
    <row r="134" spans="1:26" ht="19.5">
      <c r="B134" s="260" t="s">
        <v>566</v>
      </c>
    </row>
    <row r="135" spans="1:26" ht="19.5">
      <c r="B135" s="260" t="s">
        <v>727</v>
      </c>
    </row>
    <row r="136" spans="1:26" ht="19.5">
      <c r="B136" s="260" t="s">
        <v>740</v>
      </c>
    </row>
    <row r="137" spans="1:26" ht="19.5">
      <c r="B137" s="260" t="s">
        <v>728</v>
      </c>
    </row>
    <row r="138" spans="1:26" ht="19.5">
      <c r="B138" s="260" t="s">
        <v>860</v>
      </c>
    </row>
    <row r="139" spans="1:26" ht="19.5">
      <c r="B139" s="260" t="s">
        <v>741</v>
      </c>
    </row>
    <row r="140" spans="1:26" ht="19.5">
      <c r="B140" s="260" t="s">
        <v>729</v>
      </c>
    </row>
    <row r="141" spans="1:26" ht="19.5">
      <c r="A141" s="118"/>
      <c r="B141" s="262" t="s">
        <v>862</v>
      </c>
      <c r="C141" s="263"/>
      <c r="D141" s="118"/>
      <c r="E141" s="118"/>
      <c r="F141" s="118"/>
      <c r="G141" s="118"/>
      <c r="H141" s="118"/>
      <c r="I141" s="118"/>
      <c r="J141" s="118"/>
      <c r="K141" s="118"/>
      <c r="L141" s="118"/>
      <c r="M141" s="118"/>
      <c r="N141" s="118"/>
      <c r="O141" s="118"/>
      <c r="P141" s="118"/>
      <c r="Q141" s="118"/>
      <c r="R141" s="118"/>
      <c r="S141" s="118"/>
      <c r="T141" s="118"/>
      <c r="U141" s="118"/>
      <c r="V141" s="118"/>
      <c r="W141" s="118"/>
      <c r="X141" s="118"/>
      <c r="Y141" s="118"/>
      <c r="Z141" s="118"/>
    </row>
    <row r="142" spans="1:26" ht="19.5">
      <c r="A142" s="118"/>
      <c r="B142" s="262" t="s">
        <v>861</v>
      </c>
      <c r="C142" s="263"/>
      <c r="D142" s="118"/>
      <c r="E142" s="118"/>
      <c r="F142" s="118"/>
      <c r="G142" s="118"/>
      <c r="H142" s="118"/>
      <c r="I142" s="118"/>
      <c r="J142" s="118"/>
      <c r="K142" s="118"/>
      <c r="L142" s="118"/>
      <c r="M142" s="118"/>
      <c r="N142" s="118"/>
      <c r="O142" s="118"/>
      <c r="P142" s="118"/>
      <c r="Q142" s="118"/>
      <c r="R142" s="118"/>
      <c r="S142" s="118"/>
      <c r="T142" s="118"/>
      <c r="U142" s="118"/>
      <c r="V142" s="118"/>
      <c r="W142" s="118"/>
      <c r="X142" s="118"/>
      <c r="Y142" s="118"/>
      <c r="Z142" s="118"/>
    </row>
    <row r="143" spans="1:26" ht="19.5">
      <c r="B143" s="260" t="s">
        <v>730</v>
      </c>
    </row>
    <row r="144" spans="1:26" ht="19.5">
      <c r="B144" s="260" t="s">
        <v>731</v>
      </c>
    </row>
    <row r="145" spans="2:2" ht="19.5">
      <c r="B145" s="260" t="s">
        <v>732</v>
      </c>
    </row>
    <row r="146" spans="2:2" ht="19.5">
      <c r="B146" s="260" t="s">
        <v>744</v>
      </c>
    </row>
    <row r="147" spans="2:2" ht="19.5">
      <c r="B147" s="260" t="s">
        <v>745</v>
      </c>
    </row>
    <row r="148" spans="2:2" ht="19.5">
      <c r="B148" s="260" t="s">
        <v>746</v>
      </c>
    </row>
    <row r="149" spans="2:2" ht="19.5">
      <c r="B149" s="260" t="s">
        <v>747</v>
      </c>
    </row>
    <row r="150" spans="2:2" ht="19.5">
      <c r="B150" s="260" t="s">
        <v>748</v>
      </c>
    </row>
    <row r="151" spans="2:2" ht="19.5">
      <c r="B151" s="260" t="s">
        <v>749</v>
      </c>
    </row>
    <row r="152" spans="2:2" ht="19.5">
      <c r="B152" s="260" t="s">
        <v>750</v>
      </c>
    </row>
    <row r="153" spans="2:2" ht="19.5">
      <c r="B153" s="260" t="s">
        <v>751</v>
      </c>
    </row>
    <row r="154" spans="2:2" ht="19.5">
      <c r="B154" s="260" t="s">
        <v>752</v>
      </c>
    </row>
    <row r="155" spans="2:2" ht="19.5">
      <c r="B155" s="260" t="s">
        <v>753</v>
      </c>
    </row>
    <row r="156" spans="2:2" ht="19.5">
      <c r="B156" s="260" t="s">
        <v>754</v>
      </c>
    </row>
    <row r="157" spans="2:2" ht="19.5">
      <c r="B157" s="260" t="s">
        <v>755</v>
      </c>
    </row>
    <row r="158" spans="2:2" ht="19.5">
      <c r="B158" s="260" t="s">
        <v>733</v>
      </c>
    </row>
    <row r="159" spans="2:2" ht="19.5">
      <c r="B159" s="260" t="s">
        <v>725</v>
      </c>
    </row>
    <row r="160" spans="2:2" ht="19.5">
      <c r="B160" s="260" t="s">
        <v>756</v>
      </c>
    </row>
    <row r="161" spans="2:2" ht="19.5">
      <c r="B161" s="260" t="s">
        <v>728</v>
      </c>
    </row>
    <row r="162" spans="2:2" ht="19.5">
      <c r="B162" s="260" t="s">
        <v>757</v>
      </c>
    </row>
    <row r="163" spans="2:2" ht="19.5">
      <c r="B163" s="260" t="s">
        <v>758</v>
      </c>
    </row>
    <row r="164" spans="2:2" ht="19.5">
      <c r="B164" s="260" t="s">
        <v>729</v>
      </c>
    </row>
    <row r="165" spans="2:2" ht="19.5">
      <c r="B165" s="260" t="s">
        <v>742</v>
      </c>
    </row>
    <row r="166" spans="2:2" ht="19.5">
      <c r="B166" s="260" t="s">
        <v>743</v>
      </c>
    </row>
    <row r="167" spans="2:2" ht="19.5">
      <c r="B167" s="260" t="s">
        <v>730</v>
      </c>
    </row>
    <row r="168" spans="2:2" ht="19.5">
      <c r="B168" s="260" t="s">
        <v>731</v>
      </c>
    </row>
    <row r="169" spans="2:2" ht="19.5">
      <c r="B169" s="260" t="s">
        <v>732</v>
      </c>
    </row>
    <row r="170" spans="2:2" ht="19.5">
      <c r="B170" s="260" t="s">
        <v>759</v>
      </c>
    </row>
    <row r="171" spans="2:2" ht="19.5">
      <c r="B171" s="260" t="s">
        <v>760</v>
      </c>
    </row>
    <row r="172" spans="2:2" ht="19.5">
      <c r="B172" s="260" t="s">
        <v>761</v>
      </c>
    </row>
    <row r="173" spans="2:2" ht="19.5">
      <c r="B173" s="260" t="s">
        <v>762</v>
      </c>
    </row>
    <row r="174" spans="2:2" ht="19.5">
      <c r="B174" s="260" t="s">
        <v>763</v>
      </c>
    </row>
    <row r="175" spans="2:2" ht="19.5">
      <c r="B175" s="260" t="s">
        <v>764</v>
      </c>
    </row>
    <row r="176" spans="2:2" ht="19.5">
      <c r="B176" s="260" t="s">
        <v>765</v>
      </c>
    </row>
    <row r="177" spans="2:2" ht="19.5">
      <c r="B177" s="260" t="s">
        <v>766</v>
      </c>
    </row>
    <row r="178" spans="2:2" ht="19.5">
      <c r="B178" s="260" t="s">
        <v>767</v>
      </c>
    </row>
    <row r="179" spans="2:2" ht="19.5">
      <c r="B179" s="260" t="s">
        <v>768</v>
      </c>
    </row>
    <row r="180" spans="2:2" ht="19.5">
      <c r="B180" s="260" t="s">
        <v>769</v>
      </c>
    </row>
    <row r="181" spans="2:2" ht="19.5">
      <c r="B181" s="260" t="s">
        <v>770</v>
      </c>
    </row>
    <row r="182" spans="2:2" ht="19.5">
      <c r="B182" s="260" t="s">
        <v>733</v>
      </c>
    </row>
    <row r="183" spans="2:2" ht="19.5">
      <c r="B183" s="260" t="s">
        <v>725</v>
      </c>
    </row>
    <row r="184" spans="2:2" ht="19.5">
      <c r="B184" s="260" t="s">
        <v>771</v>
      </c>
    </row>
    <row r="185" spans="2:2" ht="19.5">
      <c r="B185" s="260" t="s">
        <v>728</v>
      </c>
    </row>
    <row r="186" spans="2:2" ht="19.5">
      <c r="B186" s="260" t="s">
        <v>772</v>
      </c>
    </row>
    <row r="187" spans="2:2" ht="19.5">
      <c r="B187" s="260" t="s">
        <v>773</v>
      </c>
    </row>
    <row r="188" spans="2:2" ht="19.5">
      <c r="B188" s="260" t="s">
        <v>729</v>
      </c>
    </row>
    <row r="189" spans="2:2" ht="19.5">
      <c r="B189" s="260" t="s">
        <v>742</v>
      </c>
    </row>
    <row r="190" spans="2:2" ht="19.5">
      <c r="B190" s="260" t="s">
        <v>774</v>
      </c>
    </row>
    <row r="191" spans="2:2" ht="19.5">
      <c r="B191" s="260" t="s">
        <v>730</v>
      </c>
    </row>
    <row r="192" spans="2:2" ht="19.5">
      <c r="B192" s="260" t="s">
        <v>731</v>
      </c>
    </row>
    <row r="193" spans="2:2" ht="19.5">
      <c r="B193" s="260" t="s">
        <v>732</v>
      </c>
    </row>
    <row r="194" spans="2:2" ht="19.5">
      <c r="B194" s="260" t="s">
        <v>775</v>
      </c>
    </row>
    <row r="195" spans="2:2" ht="19.5">
      <c r="B195" s="260" t="s">
        <v>776</v>
      </c>
    </row>
    <row r="196" spans="2:2" ht="19.5">
      <c r="B196" s="260" t="s">
        <v>777</v>
      </c>
    </row>
    <row r="197" spans="2:2" ht="19.5">
      <c r="B197" s="260" t="s">
        <v>778</v>
      </c>
    </row>
    <row r="198" spans="2:2" ht="19.5">
      <c r="B198" s="260" t="s">
        <v>748</v>
      </c>
    </row>
    <row r="199" spans="2:2" ht="19.5">
      <c r="B199" s="260" t="s">
        <v>779</v>
      </c>
    </row>
    <row r="200" spans="2:2" ht="19.5">
      <c r="B200" s="260" t="s">
        <v>780</v>
      </c>
    </row>
    <row r="201" spans="2:2" ht="19.5">
      <c r="B201" s="260" t="s">
        <v>781</v>
      </c>
    </row>
    <row r="202" spans="2:2" ht="19.5">
      <c r="B202" s="260" t="s">
        <v>782</v>
      </c>
    </row>
    <row r="203" spans="2:2" ht="19.5">
      <c r="B203" s="260" t="s">
        <v>783</v>
      </c>
    </row>
    <row r="204" spans="2:2" ht="19.5">
      <c r="B204" s="260" t="s">
        <v>754</v>
      </c>
    </row>
    <row r="205" spans="2:2" ht="19.5">
      <c r="B205" s="260" t="s">
        <v>784</v>
      </c>
    </row>
    <row r="206" spans="2:2" ht="19.5">
      <c r="B206" s="260" t="s">
        <v>733</v>
      </c>
    </row>
    <row r="207" spans="2:2" ht="19.5">
      <c r="B207" s="260" t="s">
        <v>725</v>
      </c>
    </row>
    <row r="208" spans="2:2" ht="19.5">
      <c r="B208" s="260" t="s">
        <v>785</v>
      </c>
    </row>
    <row r="209" spans="2:2" ht="19.5">
      <c r="B209" s="260" t="s">
        <v>728</v>
      </c>
    </row>
    <row r="210" spans="2:2" ht="19.5">
      <c r="B210" s="260" t="s">
        <v>786</v>
      </c>
    </row>
    <row r="211" spans="2:2" ht="19.5">
      <c r="B211" s="260" t="s">
        <v>787</v>
      </c>
    </row>
    <row r="212" spans="2:2" ht="19.5">
      <c r="B212" s="260" t="s">
        <v>729</v>
      </c>
    </row>
    <row r="213" spans="2:2" ht="19.5">
      <c r="B213" s="260" t="s">
        <v>742</v>
      </c>
    </row>
    <row r="214" spans="2:2" ht="19.5">
      <c r="B214" s="260" t="s">
        <v>788</v>
      </c>
    </row>
    <row r="215" spans="2:2" ht="19.5">
      <c r="B215" s="260" t="s">
        <v>730</v>
      </c>
    </row>
    <row r="216" spans="2:2" ht="19.5">
      <c r="B216" s="260" t="s">
        <v>731</v>
      </c>
    </row>
    <row r="217" spans="2:2" ht="19.5">
      <c r="B217" s="260" t="s">
        <v>732</v>
      </c>
    </row>
    <row r="218" spans="2:2" ht="19.5">
      <c r="B218" s="260" t="s">
        <v>789</v>
      </c>
    </row>
    <row r="219" spans="2:2" ht="19.5">
      <c r="B219" s="260" t="s">
        <v>790</v>
      </c>
    </row>
    <row r="220" spans="2:2" ht="19.5">
      <c r="B220" s="260" t="s">
        <v>791</v>
      </c>
    </row>
    <row r="221" spans="2:2" ht="19.5">
      <c r="B221" s="260" t="s">
        <v>792</v>
      </c>
    </row>
    <row r="222" spans="2:2" ht="19.5">
      <c r="B222" s="260" t="s">
        <v>793</v>
      </c>
    </row>
    <row r="223" spans="2:2" ht="19.5">
      <c r="B223" s="260" t="s">
        <v>794</v>
      </c>
    </row>
    <row r="224" spans="2:2" ht="19.5">
      <c r="B224" s="260" t="s">
        <v>795</v>
      </c>
    </row>
    <row r="225" spans="2:2" ht="19.5">
      <c r="B225" s="260" t="s">
        <v>796</v>
      </c>
    </row>
    <row r="226" spans="2:2" ht="19.5">
      <c r="B226" s="260" t="s">
        <v>797</v>
      </c>
    </row>
    <row r="227" spans="2:2" ht="19.5">
      <c r="B227" s="260" t="s">
        <v>798</v>
      </c>
    </row>
    <row r="228" spans="2:2" ht="19.5">
      <c r="B228" s="260" t="s">
        <v>799</v>
      </c>
    </row>
    <row r="229" spans="2:2" ht="19.5">
      <c r="B229" s="260" t="s">
        <v>800</v>
      </c>
    </row>
    <row r="230" spans="2:2" ht="19.5">
      <c r="B230" s="260" t="s">
        <v>733</v>
      </c>
    </row>
    <row r="231" spans="2:2" ht="19.5">
      <c r="B231" s="260" t="s">
        <v>725</v>
      </c>
    </row>
    <row r="232" spans="2:2" ht="19.5">
      <c r="B232" s="260" t="s">
        <v>801</v>
      </c>
    </row>
    <row r="233" spans="2:2" ht="19.5">
      <c r="B233" s="260" t="s">
        <v>728</v>
      </c>
    </row>
    <row r="234" spans="2:2" ht="19.5">
      <c r="B234" s="260" t="s">
        <v>802</v>
      </c>
    </row>
    <row r="235" spans="2:2" ht="19.5">
      <c r="B235" s="260" t="s">
        <v>803</v>
      </c>
    </row>
    <row r="236" spans="2:2" ht="19.5">
      <c r="B236" s="260" t="s">
        <v>729</v>
      </c>
    </row>
    <row r="237" spans="2:2" ht="19.5">
      <c r="B237" s="260" t="s">
        <v>742</v>
      </c>
    </row>
    <row r="238" spans="2:2" ht="19.5">
      <c r="B238" s="260" t="s">
        <v>804</v>
      </c>
    </row>
    <row r="239" spans="2:2" ht="19.5">
      <c r="B239" s="260" t="s">
        <v>730</v>
      </c>
    </row>
    <row r="240" spans="2:2" ht="19.5">
      <c r="B240" s="260" t="s">
        <v>731</v>
      </c>
    </row>
    <row r="241" spans="2:2" ht="19.5">
      <c r="B241" s="260" t="s">
        <v>732</v>
      </c>
    </row>
    <row r="242" spans="2:2" ht="19.5">
      <c r="B242" s="260" t="s">
        <v>805</v>
      </c>
    </row>
    <row r="243" spans="2:2" ht="19.5">
      <c r="B243" s="260" t="s">
        <v>806</v>
      </c>
    </row>
    <row r="244" spans="2:2" ht="19.5">
      <c r="B244" s="260" t="s">
        <v>807</v>
      </c>
    </row>
    <row r="245" spans="2:2" ht="19.5">
      <c r="B245" s="260" t="s">
        <v>808</v>
      </c>
    </row>
    <row r="246" spans="2:2" ht="19.5">
      <c r="B246" s="260" t="s">
        <v>809</v>
      </c>
    </row>
    <row r="247" spans="2:2" ht="19.5">
      <c r="B247" s="260" t="s">
        <v>810</v>
      </c>
    </row>
    <row r="248" spans="2:2" ht="19.5">
      <c r="B248" s="260" t="s">
        <v>811</v>
      </c>
    </row>
    <row r="249" spans="2:2" ht="19.5">
      <c r="B249" s="260" t="s">
        <v>812</v>
      </c>
    </row>
    <row r="250" spans="2:2" ht="19.5">
      <c r="B250" s="260" t="s">
        <v>813</v>
      </c>
    </row>
    <row r="251" spans="2:2" ht="19.5">
      <c r="B251" s="260" t="s">
        <v>814</v>
      </c>
    </row>
    <row r="252" spans="2:2" ht="19.5">
      <c r="B252" s="260" t="s">
        <v>815</v>
      </c>
    </row>
    <row r="253" spans="2:2" ht="19.5">
      <c r="B253" s="260" t="s">
        <v>816</v>
      </c>
    </row>
    <row r="254" spans="2:2" ht="19.5">
      <c r="B254" s="260" t="s">
        <v>733</v>
      </c>
    </row>
    <row r="255" spans="2:2" ht="19.5">
      <c r="B255" s="260" t="s">
        <v>725</v>
      </c>
    </row>
    <row r="256" spans="2:2" ht="19.5">
      <c r="B256" s="260" t="s">
        <v>817</v>
      </c>
    </row>
    <row r="257" spans="2:2" ht="19.5">
      <c r="B257" s="260" t="s">
        <v>728</v>
      </c>
    </row>
    <row r="258" spans="2:2" ht="19.5">
      <c r="B258" s="260" t="s">
        <v>818</v>
      </c>
    </row>
    <row r="259" spans="2:2" ht="19.5">
      <c r="B259" s="260" t="s">
        <v>819</v>
      </c>
    </row>
    <row r="260" spans="2:2" ht="19.5">
      <c r="B260" s="260" t="s">
        <v>729</v>
      </c>
    </row>
    <row r="261" spans="2:2" ht="19.5">
      <c r="B261" s="260" t="s">
        <v>742</v>
      </c>
    </row>
    <row r="262" spans="2:2" ht="19.5">
      <c r="B262" s="260" t="s">
        <v>820</v>
      </c>
    </row>
    <row r="263" spans="2:2" ht="19.5">
      <c r="B263" s="260" t="s">
        <v>730</v>
      </c>
    </row>
    <row r="264" spans="2:2" ht="19.5">
      <c r="B264" s="260" t="s">
        <v>731</v>
      </c>
    </row>
    <row r="265" spans="2:2" ht="19.5">
      <c r="B265" s="260" t="s">
        <v>732</v>
      </c>
    </row>
    <row r="266" spans="2:2" ht="19.5">
      <c r="B266" s="260" t="s">
        <v>821</v>
      </c>
    </row>
    <row r="267" spans="2:2" ht="19.5">
      <c r="B267" s="260" t="s">
        <v>822</v>
      </c>
    </row>
    <row r="268" spans="2:2" ht="19.5">
      <c r="B268" s="260" t="s">
        <v>823</v>
      </c>
    </row>
    <row r="269" spans="2:2" ht="19.5">
      <c r="B269" s="260" t="s">
        <v>824</v>
      </c>
    </row>
    <row r="270" spans="2:2" ht="19.5">
      <c r="B270" s="260" t="s">
        <v>748</v>
      </c>
    </row>
    <row r="271" spans="2:2" ht="19.5">
      <c r="B271" s="260" t="s">
        <v>825</v>
      </c>
    </row>
    <row r="272" spans="2:2" ht="19.5">
      <c r="B272" s="260" t="s">
        <v>826</v>
      </c>
    </row>
    <row r="273" spans="2:2" ht="19.5">
      <c r="B273" s="260" t="s">
        <v>827</v>
      </c>
    </row>
    <row r="274" spans="2:2" ht="19.5">
      <c r="B274" s="260" t="s">
        <v>828</v>
      </c>
    </row>
    <row r="275" spans="2:2" ht="19.5">
      <c r="B275" s="260" t="s">
        <v>829</v>
      </c>
    </row>
    <row r="276" spans="2:2" ht="19.5">
      <c r="B276" s="260" t="s">
        <v>754</v>
      </c>
    </row>
    <row r="277" spans="2:2" ht="19.5">
      <c r="B277" s="260" t="s">
        <v>830</v>
      </c>
    </row>
    <row r="278" spans="2:2" ht="19.5">
      <c r="B278" s="260" t="s">
        <v>733</v>
      </c>
    </row>
    <row r="279" spans="2:2" ht="19.5">
      <c r="B279" s="260" t="s">
        <v>725</v>
      </c>
    </row>
    <row r="280" spans="2:2" ht="19.5">
      <c r="B280" s="260" t="s">
        <v>831</v>
      </c>
    </row>
    <row r="281" spans="2:2" ht="19.5">
      <c r="B281" s="260" t="s">
        <v>728</v>
      </c>
    </row>
    <row r="282" spans="2:2" ht="19.5">
      <c r="B282" s="260" t="s">
        <v>832</v>
      </c>
    </row>
    <row r="283" spans="2:2" ht="19.5">
      <c r="B283" s="260" t="s">
        <v>833</v>
      </c>
    </row>
    <row r="284" spans="2:2" ht="19.5">
      <c r="B284" s="260" t="s">
        <v>729</v>
      </c>
    </row>
    <row r="285" spans="2:2" ht="19.5">
      <c r="B285" s="260" t="s">
        <v>742</v>
      </c>
    </row>
    <row r="286" spans="2:2" ht="19.5">
      <c r="B286" s="260" t="s">
        <v>834</v>
      </c>
    </row>
    <row r="287" spans="2:2" ht="19.5">
      <c r="B287" s="260" t="s">
        <v>730</v>
      </c>
    </row>
    <row r="288" spans="2:2" ht="19.5">
      <c r="B288" s="260" t="s">
        <v>731</v>
      </c>
    </row>
    <row r="289" spans="2:2" ht="19.5">
      <c r="B289" s="260" t="s">
        <v>732</v>
      </c>
    </row>
    <row r="290" spans="2:2" ht="19.5">
      <c r="B290" s="260" t="s">
        <v>835</v>
      </c>
    </row>
    <row r="291" spans="2:2" ht="19.5">
      <c r="B291" s="260" t="s">
        <v>836</v>
      </c>
    </row>
    <row r="292" spans="2:2" ht="19.5">
      <c r="B292" s="260" t="s">
        <v>837</v>
      </c>
    </row>
    <row r="293" spans="2:2" ht="19.5">
      <c r="B293" s="260" t="s">
        <v>838</v>
      </c>
    </row>
    <row r="294" spans="2:2" ht="19.5">
      <c r="B294" s="260" t="s">
        <v>839</v>
      </c>
    </row>
    <row r="295" spans="2:2" ht="19.5">
      <c r="B295" s="260" t="s">
        <v>840</v>
      </c>
    </row>
    <row r="296" spans="2:2" ht="19.5">
      <c r="B296" s="260" t="s">
        <v>841</v>
      </c>
    </row>
    <row r="297" spans="2:2" ht="19.5">
      <c r="B297" s="260" t="s">
        <v>842</v>
      </c>
    </row>
    <row r="298" spans="2:2" ht="19.5">
      <c r="B298" s="260" t="s">
        <v>843</v>
      </c>
    </row>
    <row r="299" spans="2:2" ht="19.5">
      <c r="B299" s="260" t="s">
        <v>844</v>
      </c>
    </row>
    <row r="300" spans="2:2" ht="19.5">
      <c r="B300" s="260" t="s">
        <v>845</v>
      </c>
    </row>
    <row r="301" spans="2:2" ht="19.5">
      <c r="B301" s="260" t="s">
        <v>846</v>
      </c>
    </row>
    <row r="302" spans="2:2" ht="19.5">
      <c r="B302" s="260" t="s">
        <v>733</v>
      </c>
    </row>
    <row r="303" spans="2:2" ht="19.5">
      <c r="B303" s="260" t="s">
        <v>726</v>
      </c>
    </row>
    <row r="304" spans="2:2" ht="19.5">
      <c r="B304" s="260" t="s">
        <v>570</v>
      </c>
    </row>
    <row r="305" spans="2:2" ht="19.5">
      <c r="B305" s="260" t="s">
        <v>596</v>
      </c>
    </row>
    <row r="306" spans="2:2" ht="19.5">
      <c r="B306" s="261" t="s">
        <v>170</v>
      </c>
    </row>
  </sheetData>
  <hyperlinks>
    <hyperlink ref="H1" location="Index" display="Back to Index" xr:uid="{1B5CD7C6-E48E-47B3-9CAF-F1553037E541}"/>
  </hyperlinks>
  <pageMargins left="0.7" right="0.7" top="0.75" bottom="0.75" header="0.3" footer="0.3"/>
  <pageSetup paperSize="9"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949C74-60AE-4C37-B41F-770981753A03}">
  <sheetPr codeName="Sheet12">
    <outlinePr summaryBelow="0" summaryRight="0"/>
  </sheetPr>
  <dimension ref="A1:BD77"/>
  <sheetViews>
    <sheetView topLeftCell="AU28" zoomScale="70" zoomScaleNormal="70" workbookViewId="0">
      <selection activeCell="AW67" sqref="AW67:BE83"/>
    </sheetView>
  </sheetViews>
  <sheetFormatPr defaultRowHeight="14.5" outlineLevelCol="1"/>
  <cols>
    <col min="1" max="1" width="3.90625" style="89" customWidth="1" collapsed="1"/>
    <col min="2" max="2" width="15" style="89" hidden="1" customWidth="1" outlineLevel="1"/>
    <col min="3" max="3" width="2.81640625" style="103" hidden="1" customWidth="1" outlineLevel="1"/>
    <col min="4" max="4" width="34.81640625" style="89" hidden="1" customWidth="1" outlineLevel="1"/>
    <col min="5" max="5" width="8.81640625" style="89" hidden="1" customWidth="1" outlineLevel="1"/>
    <col min="6" max="6" width="15" style="89" hidden="1" customWidth="1" outlineLevel="1"/>
    <col min="7" max="7" width="2.81640625" style="89" hidden="1" customWidth="1" outlineLevel="1"/>
    <col min="8" max="8" width="34.81640625" style="89" hidden="1" customWidth="1" outlineLevel="1"/>
    <col min="9" max="9" width="8.81640625" style="89" hidden="1" customWidth="1" outlineLevel="1"/>
    <col min="10" max="10" width="15" style="89" hidden="1" customWidth="1" outlineLevel="1"/>
    <col min="11" max="11" width="2.81640625" style="89" hidden="1" customWidth="1" outlineLevel="1"/>
    <col min="12" max="12" width="34.81640625" style="89" hidden="1" customWidth="1" outlineLevel="1"/>
    <col min="13" max="13" width="3.90625" style="89" customWidth="1" collapsed="1"/>
    <col min="14" max="14" width="13.453125" style="89" hidden="1" customWidth="1" outlineLevel="1"/>
    <col min="15" max="19" width="6.6328125" style="89" hidden="1" customWidth="1" outlineLevel="1"/>
    <col min="20" max="20" width="7.1796875" style="89" hidden="1" customWidth="1" outlineLevel="1"/>
    <col min="21" max="25" width="6.6328125" style="89" hidden="1" customWidth="1" outlineLevel="1"/>
    <col min="26" max="26" width="7.1796875" style="89" hidden="1" customWidth="1" outlineLevel="1"/>
    <col min="27" max="31" width="6.6328125" style="89" hidden="1" customWidth="1" outlineLevel="1"/>
    <col min="32" max="32" width="7.1796875" style="89" hidden="1" customWidth="1" outlineLevel="1"/>
    <col min="33" max="37" width="6.6328125" style="89" hidden="1" customWidth="1" outlineLevel="1"/>
    <col min="38" max="38" width="7.1796875" style="89" hidden="1" customWidth="1" outlineLevel="1"/>
    <col min="39" max="39" width="9.81640625" style="89" hidden="1" customWidth="1" outlineLevel="1"/>
    <col min="40" max="40" width="6.26953125" style="89" customWidth="1"/>
    <col min="41" max="42" width="15.81640625" style="89" customWidth="1"/>
    <col min="43" max="47" width="15.7265625" style="89" customWidth="1"/>
    <col min="48" max="48" width="26.54296875" style="89" customWidth="1"/>
    <col min="49" max="49" width="16.81640625" style="89" customWidth="1"/>
    <col min="50" max="50" width="20.54296875" style="89" customWidth="1"/>
    <col min="51" max="51" width="21.08984375" style="89" customWidth="1"/>
    <col min="52" max="52" width="24.81640625" style="89" customWidth="1"/>
    <col min="53" max="53" width="52.7265625" style="89" customWidth="1"/>
    <col min="54" max="54" width="8.7265625" style="89"/>
    <col min="55" max="55" width="17.1796875" style="89" customWidth="1"/>
    <col min="56" max="56" width="13.90625" style="89" customWidth="1"/>
    <col min="57" max="16384" width="8.7265625" style="89"/>
  </cols>
  <sheetData>
    <row r="1" spans="1:56" ht="14" customHeight="1" thickBot="1">
      <c r="B1" s="292" t="s">
        <v>895</v>
      </c>
      <c r="C1" s="266"/>
      <c r="D1" s="265"/>
      <c r="E1" s="265"/>
      <c r="F1" s="265"/>
      <c r="G1" s="266"/>
      <c r="H1" s="51" t="s">
        <v>1098</v>
      </c>
      <c r="I1" s="265"/>
      <c r="J1" s="265"/>
      <c r="K1" s="265"/>
      <c r="L1" s="265"/>
      <c r="N1" s="154" t="s">
        <v>657</v>
      </c>
      <c r="P1" s="154" t="s">
        <v>348</v>
      </c>
      <c r="T1" s="153" t="s">
        <v>362</v>
      </c>
      <c r="AD1" s="89" t="s">
        <v>470</v>
      </c>
      <c r="AN1" s="123"/>
      <c r="AO1" s="123"/>
      <c r="AP1" s="123"/>
      <c r="AQ1" s="123"/>
      <c r="AR1" s="123"/>
      <c r="AS1" s="123"/>
      <c r="AT1" s="123"/>
    </row>
    <row r="2" spans="1:56">
      <c r="B2" s="267" t="s">
        <v>671</v>
      </c>
      <c r="C2" s="268"/>
      <c r="D2" s="269" t="s">
        <v>872</v>
      </c>
      <c r="E2" s="265"/>
      <c r="F2" s="270" t="s">
        <v>289</v>
      </c>
      <c r="G2" s="271"/>
      <c r="H2" s="272" t="s">
        <v>873</v>
      </c>
      <c r="I2" s="265"/>
      <c r="J2" s="270" t="s">
        <v>657</v>
      </c>
      <c r="K2" s="271"/>
      <c r="L2" s="272" t="s">
        <v>874</v>
      </c>
      <c r="P2" s="154" t="s">
        <v>349</v>
      </c>
      <c r="T2" s="153" t="s">
        <v>378</v>
      </c>
    </row>
    <row r="3" spans="1:56" ht="102.5" customHeight="1">
      <c r="A3" s="215"/>
      <c r="B3" s="273"/>
      <c r="C3" s="274" t="s">
        <v>852</v>
      </c>
      <c r="D3" s="275" t="s">
        <v>875</v>
      </c>
      <c r="E3" s="265"/>
      <c r="F3" s="276"/>
      <c r="G3" s="277" t="s">
        <v>297</v>
      </c>
      <c r="H3" s="278" t="s">
        <v>876</v>
      </c>
      <c r="I3" s="265"/>
      <c r="J3" s="276"/>
      <c r="K3" s="277" t="s">
        <v>681</v>
      </c>
      <c r="L3" s="278" t="s">
        <v>877</v>
      </c>
      <c r="M3" s="215"/>
      <c r="P3" s="154" t="s">
        <v>350</v>
      </c>
      <c r="T3" s="153" t="s">
        <v>379</v>
      </c>
    </row>
    <row r="4" spans="1:56">
      <c r="A4" s="214"/>
      <c r="B4" s="273"/>
      <c r="C4" s="279"/>
      <c r="D4" s="280" t="s">
        <v>851</v>
      </c>
      <c r="E4" s="265"/>
      <c r="F4" s="276"/>
      <c r="G4" s="265"/>
      <c r="H4" s="281" t="s">
        <v>296</v>
      </c>
      <c r="I4" s="265"/>
      <c r="J4" s="276"/>
      <c r="K4" s="265"/>
      <c r="L4" s="281" t="s">
        <v>295</v>
      </c>
      <c r="P4" s="154" t="s">
        <v>351</v>
      </c>
      <c r="T4" s="153" t="s">
        <v>363</v>
      </c>
    </row>
    <row r="5" spans="1:56" ht="15" thickBot="1">
      <c r="B5" s="282" t="s">
        <v>878</v>
      </c>
      <c r="C5" s="283"/>
      <c r="D5" s="284"/>
      <c r="E5" s="265"/>
      <c r="F5" s="285" t="s">
        <v>879</v>
      </c>
      <c r="G5" s="286"/>
      <c r="H5" s="287"/>
      <c r="I5" s="265"/>
      <c r="J5" s="285" t="s">
        <v>521</v>
      </c>
      <c r="K5" s="288"/>
      <c r="L5" s="287"/>
      <c r="T5" s="153" t="s">
        <v>366</v>
      </c>
    </row>
    <row r="6" spans="1:56" ht="15" thickBot="1">
      <c r="B6" s="265"/>
      <c r="C6" s="266"/>
      <c r="D6" s="265"/>
      <c r="E6" s="265"/>
      <c r="F6" s="265"/>
      <c r="G6" s="265"/>
      <c r="H6" s="265"/>
      <c r="I6" s="265"/>
      <c r="J6" s="265"/>
      <c r="K6" s="266"/>
      <c r="L6" s="265"/>
      <c r="N6" s="154" t="s">
        <v>670</v>
      </c>
      <c r="P6" s="154" t="s">
        <v>352</v>
      </c>
      <c r="T6" s="156" t="s">
        <v>369</v>
      </c>
    </row>
    <row r="7" spans="1:56">
      <c r="B7" s="270" t="s">
        <v>112</v>
      </c>
      <c r="C7" s="271"/>
      <c r="D7" s="272" t="s">
        <v>880</v>
      </c>
      <c r="E7" s="265"/>
      <c r="F7" s="270" t="s">
        <v>288</v>
      </c>
      <c r="G7" s="271"/>
      <c r="H7" s="272" t="s">
        <v>881</v>
      </c>
      <c r="I7" s="265"/>
      <c r="J7" s="270" t="s">
        <v>287</v>
      </c>
      <c r="K7" s="271"/>
      <c r="L7" s="272" t="s">
        <v>882</v>
      </c>
      <c r="P7" s="154" t="s">
        <v>354</v>
      </c>
      <c r="T7" s="156" t="s">
        <v>370</v>
      </c>
    </row>
    <row r="8" spans="1:56" ht="102.5" customHeight="1">
      <c r="A8" s="215"/>
      <c r="B8" s="289"/>
      <c r="C8" s="290" t="s">
        <v>296</v>
      </c>
      <c r="D8" s="278" t="s">
        <v>883</v>
      </c>
      <c r="E8" s="265"/>
      <c r="F8" s="289"/>
      <c r="G8" s="277" t="s">
        <v>294</v>
      </c>
      <c r="H8" s="278" t="s">
        <v>877</v>
      </c>
      <c r="I8" s="265"/>
      <c r="J8" s="276"/>
      <c r="K8" s="277" t="s">
        <v>295</v>
      </c>
      <c r="L8" s="278" t="s">
        <v>884</v>
      </c>
      <c r="M8" s="215"/>
      <c r="P8" s="154" t="s">
        <v>355</v>
      </c>
      <c r="T8" s="156" t="s">
        <v>371</v>
      </c>
    </row>
    <row r="9" spans="1:56">
      <c r="A9" s="214"/>
      <c r="B9" s="276"/>
      <c r="C9" s="265"/>
      <c r="D9" s="281" t="s">
        <v>294</v>
      </c>
      <c r="E9" s="265"/>
      <c r="F9" s="276"/>
      <c r="G9" s="265"/>
      <c r="H9" s="281" t="s">
        <v>295</v>
      </c>
      <c r="I9" s="265"/>
      <c r="J9" s="276"/>
      <c r="K9" s="265"/>
      <c r="L9" s="281" t="s">
        <v>293</v>
      </c>
      <c r="P9" s="154" t="s">
        <v>356</v>
      </c>
      <c r="T9" s="153" t="s">
        <v>347</v>
      </c>
    </row>
    <row r="10" spans="1:56" ht="15" thickBot="1">
      <c r="B10" s="285" t="s">
        <v>885</v>
      </c>
      <c r="C10" s="286"/>
      <c r="D10" s="287"/>
      <c r="E10" s="265"/>
      <c r="F10" s="285" t="s">
        <v>886</v>
      </c>
      <c r="G10" s="286"/>
      <c r="H10" s="287"/>
      <c r="I10" s="265"/>
      <c r="J10" s="285" t="s">
        <v>887</v>
      </c>
      <c r="K10" s="286"/>
      <c r="L10" s="287"/>
      <c r="P10" s="154" t="s">
        <v>357</v>
      </c>
      <c r="T10" s="153" t="s">
        <v>367</v>
      </c>
    </row>
    <row r="11" spans="1:56" ht="15" thickBot="1">
      <c r="B11" s="265"/>
      <c r="C11" s="291"/>
      <c r="D11" s="265"/>
      <c r="E11" s="265"/>
      <c r="F11" s="265"/>
      <c r="G11" s="265"/>
      <c r="H11" s="265"/>
      <c r="I11" s="265"/>
      <c r="J11" s="265"/>
      <c r="K11" s="265"/>
      <c r="L11" s="265"/>
      <c r="P11" s="154" t="s">
        <v>358</v>
      </c>
      <c r="T11" s="156" t="s">
        <v>372</v>
      </c>
    </row>
    <row r="12" spans="1:56">
      <c r="B12" s="270" t="s">
        <v>286</v>
      </c>
      <c r="C12" s="271"/>
      <c r="D12" s="272" t="s">
        <v>888</v>
      </c>
      <c r="E12" s="265"/>
      <c r="F12" s="270" t="s">
        <v>285</v>
      </c>
      <c r="G12" s="271"/>
      <c r="H12" s="272" t="s">
        <v>889</v>
      </c>
      <c r="I12" s="265"/>
      <c r="J12" s="270" t="s">
        <v>284</v>
      </c>
      <c r="K12" s="271"/>
      <c r="L12" s="272" t="s">
        <v>890</v>
      </c>
      <c r="P12" s="154" t="s">
        <v>353</v>
      </c>
      <c r="T12" s="156" t="s">
        <v>373</v>
      </c>
    </row>
    <row r="13" spans="1:56" ht="102.5" customHeight="1">
      <c r="B13" s="276"/>
      <c r="C13" s="277" t="s">
        <v>293</v>
      </c>
      <c r="D13" s="278" t="s">
        <v>891</v>
      </c>
      <c r="E13" s="265"/>
      <c r="F13" s="276"/>
      <c r="G13" s="277" t="s">
        <v>293</v>
      </c>
      <c r="H13" s="278" t="s">
        <v>891</v>
      </c>
      <c r="I13" s="265"/>
      <c r="J13" s="276"/>
      <c r="K13" s="277" t="s">
        <v>291</v>
      </c>
      <c r="L13" s="278" t="s">
        <v>892</v>
      </c>
      <c r="T13" s="156" t="s">
        <v>374</v>
      </c>
      <c r="AX13" s="392" t="s">
        <v>1082</v>
      </c>
    </row>
    <row r="14" spans="1:56">
      <c r="B14" s="276"/>
      <c r="C14" s="265"/>
      <c r="D14" s="281" t="s">
        <v>292</v>
      </c>
      <c r="E14" s="265"/>
      <c r="F14" s="276"/>
      <c r="G14" s="265"/>
      <c r="H14" s="281" t="s">
        <v>291</v>
      </c>
      <c r="I14" s="265"/>
      <c r="J14" s="276"/>
      <c r="K14" s="265"/>
      <c r="L14" s="281" t="s">
        <v>290</v>
      </c>
      <c r="AX14" s="89" t="s">
        <v>1068</v>
      </c>
    </row>
    <row r="15" spans="1:56" ht="14" customHeight="1" thickBot="1">
      <c r="B15" s="285" t="s">
        <v>893</v>
      </c>
      <c r="C15" s="286"/>
      <c r="D15" s="287"/>
      <c r="E15" s="265"/>
      <c r="F15" s="285" t="s">
        <v>894</v>
      </c>
      <c r="G15" s="286"/>
      <c r="H15" s="287"/>
      <c r="I15" s="265"/>
      <c r="J15" s="285" t="s">
        <v>521</v>
      </c>
      <c r="K15" s="288"/>
      <c r="L15" s="287"/>
      <c r="AN15" s="123"/>
      <c r="AO15" s="123"/>
      <c r="AP15" s="123"/>
      <c r="AQ15" s="123"/>
      <c r="AR15" s="123"/>
      <c r="AX15" s="89" t="s">
        <v>1069</v>
      </c>
    </row>
    <row r="16" spans="1:56" ht="14" customHeight="1" thickBot="1">
      <c r="G16" s="103"/>
      <c r="AN16" s="123"/>
      <c r="AO16" s="123"/>
      <c r="AP16" s="123"/>
      <c r="AQ16" s="123"/>
      <c r="AR16" s="123"/>
      <c r="AX16" s="382" t="s">
        <v>1066</v>
      </c>
      <c r="AY16" s="384" t="s">
        <v>711</v>
      </c>
      <c r="AZ16" s="383" t="s">
        <v>509</v>
      </c>
      <c r="BC16" s="379" t="s">
        <v>1052</v>
      </c>
      <c r="BD16" s="379" t="s">
        <v>1055</v>
      </c>
    </row>
    <row r="17" spans="3:55">
      <c r="C17" s="89"/>
      <c r="AO17" s="295" t="s">
        <v>867</v>
      </c>
      <c r="AP17" s="297" t="s">
        <v>866</v>
      </c>
      <c r="AQ17" s="373" t="s">
        <v>871</v>
      </c>
      <c r="AR17" s="374" t="s">
        <v>509</v>
      </c>
      <c r="AS17" s="378" t="s">
        <v>1052</v>
      </c>
      <c r="AT17" s="373" t="s">
        <v>1053</v>
      </c>
      <c r="AU17" s="374" t="s">
        <v>509</v>
      </c>
      <c r="AV17" s="378" t="s">
        <v>1070</v>
      </c>
      <c r="AX17" s="385" t="s">
        <v>869</v>
      </c>
      <c r="AY17" s="390"/>
      <c r="AZ17" s="391"/>
      <c r="BC17" s="89" t="s">
        <v>1065</v>
      </c>
    </row>
    <row r="18" spans="3:55">
      <c r="C18" s="89"/>
      <c r="J18" s="89" t="s">
        <v>662</v>
      </c>
      <c r="N18" s="255" t="s">
        <v>685</v>
      </c>
      <c r="AO18" s="296" t="s">
        <v>870</v>
      </c>
      <c r="AP18" s="298" t="s">
        <v>869</v>
      </c>
      <c r="AQ18" s="375"/>
      <c r="AR18" s="371"/>
      <c r="AS18" s="376"/>
      <c r="AT18" s="375"/>
      <c r="AU18" s="371"/>
      <c r="AV18" s="376"/>
      <c r="AX18" s="293" t="s">
        <v>870</v>
      </c>
      <c r="AY18" s="386" t="s">
        <v>869</v>
      </c>
      <c r="AZ18" s="387">
        <v>1000</v>
      </c>
      <c r="BA18" s="89" t="str">
        <f t="shared" ref="BA18:BA36" si="0">AX18&amp;" : { 'c' : '"&amp;AY18&amp;"', 'd': '"&amp;AZ18&amp;"' },"</f>
        <v>second : { 'c' : 'instant', 'd': '1000' },</v>
      </c>
      <c r="BC18" s="89" t="s">
        <v>1056</v>
      </c>
    </row>
    <row r="19" spans="3:55">
      <c r="C19" s="89"/>
      <c r="N19" s="227" t="s">
        <v>288</v>
      </c>
      <c r="O19" s="89" t="s">
        <v>650</v>
      </c>
      <c r="P19" s="123"/>
      <c r="Q19" s="123"/>
      <c r="R19" s="123"/>
      <c r="S19" s="123"/>
      <c r="T19" s="123"/>
      <c r="V19" s="123"/>
      <c r="W19" s="123"/>
      <c r="X19" s="123"/>
      <c r="Y19" s="123"/>
      <c r="Z19" s="123"/>
      <c r="AB19" s="123"/>
      <c r="AC19" s="123"/>
      <c r="AD19" s="123"/>
      <c r="AE19" s="123"/>
      <c r="AF19" s="123"/>
      <c r="AH19" s="123"/>
      <c r="AI19" s="123"/>
      <c r="AJ19" s="123"/>
      <c r="AK19" s="123"/>
      <c r="AL19" s="123"/>
      <c r="AM19" s="123"/>
      <c r="AO19" s="296" t="s">
        <v>853</v>
      </c>
      <c r="AP19" s="298" t="s">
        <v>870</v>
      </c>
      <c r="AQ19" s="107" t="s">
        <v>869</v>
      </c>
      <c r="AR19" s="372">
        <v>1000</v>
      </c>
      <c r="AS19" s="376" t="str">
        <f t="shared" ref="AS19:AS28" si="1">AP19&amp;AQ19</f>
        <v>secondinstant</v>
      </c>
      <c r="AT19" s="107" t="s">
        <v>1054</v>
      </c>
      <c r="AU19" s="372" t="s">
        <v>897</v>
      </c>
      <c r="AV19" s="376"/>
      <c r="AX19" s="293" t="s">
        <v>853</v>
      </c>
      <c r="AY19" s="386" t="s">
        <v>870</v>
      </c>
      <c r="AZ19" s="387">
        <v>60</v>
      </c>
      <c r="BA19" s="89" t="str">
        <f t="shared" si="0"/>
        <v>minute : { 'c' : 'second', 'd': '60' },</v>
      </c>
      <c r="BC19" s="89" t="s">
        <v>1057</v>
      </c>
    </row>
    <row r="20" spans="3:55">
      <c r="C20" s="89"/>
      <c r="O20" s="216" t="s">
        <v>348</v>
      </c>
      <c r="P20" s="217"/>
      <c r="Q20" s="217"/>
      <c r="R20" s="217"/>
      <c r="S20" s="217"/>
      <c r="T20" s="222">
        <f>SUM(O29:T29)</f>
        <v>47426</v>
      </c>
      <c r="U20" s="216" t="s">
        <v>349</v>
      </c>
      <c r="V20" s="217"/>
      <c r="W20" s="217"/>
      <c r="X20" s="217"/>
      <c r="Y20" s="217"/>
      <c r="Z20" s="218">
        <f>SUM(U29:Z29)</f>
        <v>47426</v>
      </c>
      <c r="AA20" s="216" t="s">
        <v>350</v>
      </c>
      <c r="AB20" s="217"/>
      <c r="AC20" s="217"/>
      <c r="AD20" s="217"/>
      <c r="AE20" s="217"/>
      <c r="AF20" s="217">
        <f>SUM(AA29:AF29)</f>
        <v>47426</v>
      </c>
      <c r="AG20" s="216" t="s">
        <v>351</v>
      </c>
      <c r="AH20" s="217"/>
      <c r="AI20" s="217"/>
      <c r="AJ20" s="217"/>
      <c r="AK20" s="217"/>
      <c r="AL20" s="218">
        <f>SUM(AG29,AH29:AL29)</f>
        <v>47426</v>
      </c>
      <c r="AM20" s="123"/>
      <c r="AO20" s="296" t="s">
        <v>289</v>
      </c>
      <c r="AP20" s="298" t="s">
        <v>853</v>
      </c>
      <c r="AQ20" s="107" t="s">
        <v>870</v>
      </c>
      <c r="AR20" s="372">
        <v>60</v>
      </c>
      <c r="AS20" s="376" t="str">
        <f t="shared" si="1"/>
        <v>minutesecond</v>
      </c>
      <c r="AT20" s="107" t="s">
        <v>869</v>
      </c>
      <c r="AU20" s="372">
        <v>1000</v>
      </c>
      <c r="AV20" s="376" t="str">
        <f>AT20&amp;AQ20</f>
        <v>instantsecond</v>
      </c>
      <c r="AX20" s="293" t="s">
        <v>289</v>
      </c>
      <c r="AY20" s="386" t="s">
        <v>853</v>
      </c>
      <c r="AZ20" s="387">
        <v>60</v>
      </c>
      <c r="BA20" s="89" t="str">
        <f t="shared" si="0"/>
        <v>hour : { 'c' : 'minute', 'd': '60' },</v>
      </c>
      <c r="BC20" s="89" t="s">
        <v>1058</v>
      </c>
    </row>
    <row r="21" spans="3:55">
      <c r="C21" s="89"/>
      <c r="N21" s="159" t="s">
        <v>542</v>
      </c>
      <c r="O21" s="223">
        <v>6</v>
      </c>
      <c r="P21" s="224">
        <v>7</v>
      </c>
      <c r="Q21" s="224">
        <v>8</v>
      </c>
      <c r="R21" s="224">
        <v>9</v>
      </c>
      <c r="S21" s="224">
        <v>10</v>
      </c>
      <c r="T21" s="225">
        <v>11</v>
      </c>
      <c r="U21" s="223">
        <v>12</v>
      </c>
      <c r="V21" s="224">
        <v>13</v>
      </c>
      <c r="W21" s="224">
        <v>14</v>
      </c>
      <c r="X21" s="224">
        <v>15</v>
      </c>
      <c r="Y21" s="224">
        <v>16</v>
      </c>
      <c r="Z21" s="225">
        <v>17</v>
      </c>
      <c r="AA21" s="223">
        <v>18</v>
      </c>
      <c r="AB21" s="224">
        <v>19</v>
      </c>
      <c r="AC21" s="224">
        <v>20</v>
      </c>
      <c r="AD21" s="224">
        <v>21</v>
      </c>
      <c r="AE21" s="224">
        <v>22</v>
      </c>
      <c r="AF21" s="224">
        <v>23</v>
      </c>
      <c r="AG21" s="223">
        <v>24</v>
      </c>
      <c r="AH21" s="224">
        <v>1</v>
      </c>
      <c r="AI21" s="224">
        <v>2</v>
      </c>
      <c r="AJ21" s="224">
        <v>3</v>
      </c>
      <c r="AK21" s="224">
        <v>4</v>
      </c>
      <c r="AL21" s="225">
        <v>5</v>
      </c>
      <c r="AM21" s="226">
        <f>SUM(O29:AL29)</f>
        <v>189704</v>
      </c>
      <c r="AO21" s="296" t="s">
        <v>657</v>
      </c>
      <c r="AP21" s="298" t="s">
        <v>289</v>
      </c>
      <c r="AQ21" s="107" t="s">
        <v>853</v>
      </c>
      <c r="AR21" s="372">
        <v>60</v>
      </c>
      <c r="AS21" s="376" t="str">
        <f t="shared" si="1"/>
        <v>hourminute</v>
      </c>
      <c r="AT21" s="107" t="s">
        <v>870</v>
      </c>
      <c r="AU21" s="372">
        <v>60</v>
      </c>
      <c r="AV21" s="376" t="str">
        <f t="shared" ref="AV21:AV28" si="2">AT21&amp;AQ21</f>
        <v>secondminute</v>
      </c>
      <c r="AX21" s="293" t="s">
        <v>657</v>
      </c>
      <c r="AY21" s="386" t="s">
        <v>289</v>
      </c>
      <c r="AZ21" s="387">
        <v>6</v>
      </c>
      <c r="BA21" s="89" t="str">
        <f t="shared" si="0"/>
        <v>timeofday : { 'c' : 'hour', 'd': '6' },</v>
      </c>
      <c r="BC21" s="89" t="s">
        <v>1059</v>
      </c>
    </row>
    <row r="22" spans="3:55" ht="20.5">
      <c r="C22" s="89"/>
      <c r="D22" s="370"/>
      <c r="N22" s="207" t="str">
        <f t="shared" ref="N22:N28" si="3">P6</f>
        <v>Monday</v>
      </c>
      <c r="O22" s="208">
        <v>54</v>
      </c>
      <c r="P22" s="209">
        <v>3640</v>
      </c>
      <c r="Q22" s="209">
        <v>33</v>
      </c>
      <c r="R22" s="209">
        <v>23</v>
      </c>
      <c r="S22" s="209">
        <v>55</v>
      </c>
      <c r="T22" s="210">
        <v>44</v>
      </c>
      <c r="U22" s="208">
        <v>54</v>
      </c>
      <c r="V22" s="209">
        <v>3640</v>
      </c>
      <c r="W22" s="209">
        <v>33</v>
      </c>
      <c r="X22" s="209">
        <v>23</v>
      </c>
      <c r="Y22" s="209">
        <v>55</v>
      </c>
      <c r="Z22" s="210">
        <v>44</v>
      </c>
      <c r="AA22" s="208">
        <v>54</v>
      </c>
      <c r="AB22" s="209">
        <v>3640</v>
      </c>
      <c r="AC22" s="209">
        <v>33</v>
      </c>
      <c r="AD22" s="209">
        <v>23</v>
      </c>
      <c r="AE22" s="209">
        <v>55</v>
      </c>
      <c r="AF22" s="209">
        <v>44</v>
      </c>
      <c r="AG22" s="208">
        <v>54</v>
      </c>
      <c r="AH22" s="209">
        <v>3640</v>
      </c>
      <c r="AI22" s="209">
        <v>33</v>
      </c>
      <c r="AJ22" s="209">
        <v>23</v>
      </c>
      <c r="AK22" s="209">
        <v>55</v>
      </c>
      <c r="AL22" s="210">
        <v>44</v>
      </c>
      <c r="AM22" s="239">
        <f t="shared" ref="AM22:AM28" si="4">SUM(O22:AG22)</f>
        <v>11601</v>
      </c>
      <c r="AN22" s="123"/>
      <c r="AO22" s="296" t="s">
        <v>112</v>
      </c>
      <c r="AP22" s="298" t="s">
        <v>657</v>
      </c>
      <c r="AQ22" s="107" t="s">
        <v>289</v>
      </c>
      <c r="AR22" s="372">
        <v>6</v>
      </c>
      <c r="AS22" s="376" t="str">
        <f t="shared" si="1"/>
        <v>timeofdayhour</v>
      </c>
      <c r="AT22" s="107" t="s">
        <v>853</v>
      </c>
      <c r="AU22" s="372">
        <v>60</v>
      </c>
      <c r="AV22" s="376" t="str">
        <f t="shared" si="2"/>
        <v>minutehour</v>
      </c>
      <c r="AX22" s="293" t="s">
        <v>112</v>
      </c>
      <c r="AY22" s="386" t="s">
        <v>289</v>
      </c>
      <c r="AZ22" s="387">
        <v>24</v>
      </c>
      <c r="BA22" s="89" t="str">
        <f t="shared" si="0"/>
        <v>day : { 'c' : 'hour', 'd': '24' },</v>
      </c>
      <c r="BC22" s="89" t="s">
        <v>1060</v>
      </c>
    </row>
    <row r="23" spans="3:55" ht="20.5">
      <c r="C23" s="89"/>
      <c r="D23" s="370" t="s">
        <v>1041</v>
      </c>
      <c r="N23" s="207" t="str">
        <f t="shared" si="3"/>
        <v>Tuesday</v>
      </c>
      <c r="O23" s="208">
        <v>3640</v>
      </c>
      <c r="P23" s="209">
        <v>3643</v>
      </c>
      <c r="Q23" s="209">
        <v>33</v>
      </c>
      <c r="R23" s="209">
        <v>23</v>
      </c>
      <c r="S23" s="209">
        <v>1233</v>
      </c>
      <c r="T23" s="210">
        <v>44</v>
      </c>
      <c r="U23" s="208">
        <v>3640</v>
      </c>
      <c r="V23" s="209">
        <v>3643</v>
      </c>
      <c r="W23" s="209">
        <v>33</v>
      </c>
      <c r="X23" s="209">
        <v>23</v>
      </c>
      <c r="Y23" s="209">
        <v>1233</v>
      </c>
      <c r="Z23" s="210">
        <v>44</v>
      </c>
      <c r="AA23" s="208">
        <v>3640</v>
      </c>
      <c r="AB23" s="209">
        <v>3643</v>
      </c>
      <c r="AC23" s="209">
        <v>33</v>
      </c>
      <c r="AD23" s="209">
        <v>23</v>
      </c>
      <c r="AE23" s="209">
        <v>1233</v>
      </c>
      <c r="AF23" s="209">
        <v>44</v>
      </c>
      <c r="AG23" s="208">
        <v>3640</v>
      </c>
      <c r="AH23" s="209">
        <v>3643</v>
      </c>
      <c r="AI23" s="209">
        <v>33</v>
      </c>
      <c r="AJ23" s="209">
        <v>23</v>
      </c>
      <c r="AK23" s="209">
        <v>1233</v>
      </c>
      <c r="AL23" s="210">
        <v>44</v>
      </c>
      <c r="AM23" s="239">
        <f t="shared" si="4"/>
        <v>29488</v>
      </c>
      <c r="AN23" s="123"/>
      <c r="AO23" s="296" t="s">
        <v>288</v>
      </c>
      <c r="AP23" s="298" t="s">
        <v>112</v>
      </c>
      <c r="AQ23" s="107" t="s">
        <v>289</v>
      </c>
      <c r="AR23" s="372">
        <v>24</v>
      </c>
      <c r="AS23" s="376" t="str">
        <f t="shared" si="1"/>
        <v>dayhour</v>
      </c>
      <c r="AT23" s="107" t="s">
        <v>853</v>
      </c>
      <c r="AU23" s="372">
        <v>60</v>
      </c>
      <c r="AV23" s="376" t="str">
        <f t="shared" si="2"/>
        <v>minutehour</v>
      </c>
      <c r="AX23" s="293" t="s">
        <v>288</v>
      </c>
      <c r="AY23" s="386" t="s">
        <v>112</v>
      </c>
      <c r="AZ23" s="387">
        <v>7</v>
      </c>
      <c r="BA23" s="89" t="str">
        <f t="shared" si="0"/>
        <v>week : { 'c' : 'day', 'd': '7' },</v>
      </c>
      <c r="BC23" s="89" t="s">
        <v>1061</v>
      </c>
    </row>
    <row r="24" spans="3:55" ht="20.5">
      <c r="D24" s="370" t="s">
        <v>1042</v>
      </c>
      <c r="N24" s="207" t="str">
        <f t="shared" si="3"/>
        <v>Wednesday</v>
      </c>
      <c r="O24" s="208">
        <v>54</v>
      </c>
      <c r="P24" s="209">
        <v>30</v>
      </c>
      <c r="Q24" s="209">
        <v>33</v>
      </c>
      <c r="R24" s="209">
        <v>23</v>
      </c>
      <c r="S24" s="209">
        <v>2333</v>
      </c>
      <c r="T24" s="210">
        <v>3520</v>
      </c>
      <c r="U24" s="208">
        <v>54</v>
      </c>
      <c r="V24" s="209">
        <v>30</v>
      </c>
      <c r="W24" s="209">
        <v>33</v>
      </c>
      <c r="X24" s="209">
        <v>23</v>
      </c>
      <c r="Y24" s="209">
        <v>2333</v>
      </c>
      <c r="Z24" s="210">
        <v>3520</v>
      </c>
      <c r="AA24" s="208">
        <v>54</v>
      </c>
      <c r="AB24" s="209">
        <v>30</v>
      </c>
      <c r="AC24" s="209">
        <v>33</v>
      </c>
      <c r="AD24" s="209">
        <v>23</v>
      </c>
      <c r="AE24" s="209">
        <v>2333</v>
      </c>
      <c r="AF24" s="209">
        <v>3520</v>
      </c>
      <c r="AG24" s="208">
        <v>54</v>
      </c>
      <c r="AH24" s="209">
        <v>30</v>
      </c>
      <c r="AI24" s="209">
        <v>33</v>
      </c>
      <c r="AJ24" s="209">
        <v>23</v>
      </c>
      <c r="AK24" s="209">
        <v>2333</v>
      </c>
      <c r="AL24" s="210">
        <v>3520</v>
      </c>
      <c r="AM24" s="239">
        <f t="shared" si="4"/>
        <v>18033</v>
      </c>
      <c r="AN24" s="123"/>
      <c r="AO24" s="296" t="s">
        <v>287</v>
      </c>
      <c r="AP24" s="298" t="s">
        <v>288</v>
      </c>
      <c r="AQ24" s="107" t="s">
        <v>112</v>
      </c>
      <c r="AR24" s="372">
        <v>7</v>
      </c>
      <c r="AS24" s="376" t="str">
        <f t="shared" si="1"/>
        <v>weekday</v>
      </c>
      <c r="AT24" s="107" t="s">
        <v>657</v>
      </c>
      <c r="AU24" s="372">
        <v>4</v>
      </c>
      <c r="AV24" s="376" t="str">
        <f t="shared" si="2"/>
        <v>timeofdayday</v>
      </c>
      <c r="AX24" s="293" t="s">
        <v>287</v>
      </c>
      <c r="AY24" s="386" t="s">
        <v>112</v>
      </c>
      <c r="AZ24" s="387" t="s">
        <v>105</v>
      </c>
      <c r="BA24" s="89" t="str">
        <f t="shared" si="0"/>
        <v>month : { 'c' : 'day', 'd': '??' },</v>
      </c>
      <c r="BC24" s="89" t="s">
        <v>1062</v>
      </c>
    </row>
    <row r="25" spans="3:55" ht="20.5">
      <c r="D25" s="370" t="s">
        <v>1043</v>
      </c>
      <c r="N25" s="207" t="str">
        <f t="shared" si="3"/>
        <v>Thursday</v>
      </c>
      <c r="O25" s="208">
        <v>54</v>
      </c>
      <c r="P25" s="209">
        <v>30</v>
      </c>
      <c r="Q25" s="209">
        <v>33</v>
      </c>
      <c r="R25" s="209">
        <v>3520</v>
      </c>
      <c r="S25" s="209">
        <v>2000</v>
      </c>
      <c r="T25" s="210">
        <v>2000</v>
      </c>
      <c r="U25" s="208">
        <v>54</v>
      </c>
      <c r="V25" s="209">
        <v>30</v>
      </c>
      <c r="W25" s="209">
        <v>33</v>
      </c>
      <c r="X25" s="209">
        <v>3520</v>
      </c>
      <c r="Y25" s="209">
        <v>2000</v>
      </c>
      <c r="Z25" s="210">
        <v>2000</v>
      </c>
      <c r="AA25" s="208">
        <v>54</v>
      </c>
      <c r="AB25" s="209">
        <v>30</v>
      </c>
      <c r="AC25" s="209">
        <v>33</v>
      </c>
      <c r="AD25" s="209">
        <v>3520</v>
      </c>
      <c r="AE25" s="209">
        <v>2000</v>
      </c>
      <c r="AF25" s="209">
        <v>2000</v>
      </c>
      <c r="AG25" s="208">
        <v>54</v>
      </c>
      <c r="AH25" s="209">
        <v>30</v>
      </c>
      <c r="AI25" s="209">
        <v>33</v>
      </c>
      <c r="AJ25" s="209">
        <v>3520</v>
      </c>
      <c r="AK25" s="209">
        <v>2000</v>
      </c>
      <c r="AL25" s="210">
        <v>2000</v>
      </c>
      <c r="AM25" s="239">
        <f t="shared" si="4"/>
        <v>22965</v>
      </c>
      <c r="AN25" s="123"/>
      <c r="AO25" s="296" t="s">
        <v>286</v>
      </c>
      <c r="AP25" s="298" t="s">
        <v>287</v>
      </c>
      <c r="AQ25" s="107" t="s">
        <v>112</v>
      </c>
      <c r="AR25" s="372" t="s">
        <v>105</v>
      </c>
      <c r="AS25" s="376" t="str">
        <f t="shared" si="1"/>
        <v>monthday</v>
      </c>
      <c r="AT25" s="107" t="s">
        <v>289</v>
      </c>
      <c r="AU25" s="372">
        <v>24</v>
      </c>
      <c r="AV25" s="376" t="str">
        <f t="shared" si="2"/>
        <v>hourday</v>
      </c>
      <c r="AX25" s="293" t="s">
        <v>286</v>
      </c>
      <c r="AY25" s="386" t="s">
        <v>287</v>
      </c>
      <c r="AZ25" s="387">
        <v>3</v>
      </c>
      <c r="BA25" s="89" t="str">
        <f t="shared" si="0"/>
        <v>quarter : { 'c' : 'month', 'd': '3' },</v>
      </c>
      <c r="BC25" s="89" t="s">
        <v>1063</v>
      </c>
    </row>
    <row r="26" spans="3:55" ht="20.5">
      <c r="D26" s="370" t="s">
        <v>1044</v>
      </c>
      <c r="N26" s="207" t="str">
        <f t="shared" si="3"/>
        <v>Friday</v>
      </c>
      <c r="O26" s="208">
        <v>54</v>
      </c>
      <c r="P26" s="209">
        <v>30</v>
      </c>
      <c r="Q26" s="209">
        <v>3520</v>
      </c>
      <c r="R26" s="209">
        <v>3640</v>
      </c>
      <c r="S26" s="209">
        <v>2333</v>
      </c>
      <c r="T26" s="210">
        <v>44</v>
      </c>
      <c r="U26" s="208">
        <v>54</v>
      </c>
      <c r="V26" s="209">
        <v>30</v>
      </c>
      <c r="W26" s="209">
        <v>3520</v>
      </c>
      <c r="X26" s="209">
        <v>3640</v>
      </c>
      <c r="Y26" s="209">
        <v>2333</v>
      </c>
      <c r="Z26" s="210">
        <v>44</v>
      </c>
      <c r="AA26" s="208">
        <v>54</v>
      </c>
      <c r="AB26" s="209">
        <v>30</v>
      </c>
      <c r="AC26" s="209">
        <v>3520</v>
      </c>
      <c r="AD26" s="209">
        <v>3640</v>
      </c>
      <c r="AE26" s="209">
        <v>2333</v>
      </c>
      <c r="AF26" s="209">
        <v>44</v>
      </c>
      <c r="AG26" s="208">
        <v>54</v>
      </c>
      <c r="AH26" s="209">
        <v>30</v>
      </c>
      <c r="AI26" s="209">
        <v>3520</v>
      </c>
      <c r="AJ26" s="209">
        <v>3640</v>
      </c>
      <c r="AK26" s="209">
        <v>2333</v>
      </c>
      <c r="AL26" s="210">
        <v>44</v>
      </c>
      <c r="AM26" s="239">
        <f t="shared" si="4"/>
        <v>28917</v>
      </c>
      <c r="AN26" s="123"/>
      <c r="AO26" s="296" t="s">
        <v>285</v>
      </c>
      <c r="AP26" s="298" t="s">
        <v>286</v>
      </c>
      <c r="AQ26" s="107" t="s">
        <v>287</v>
      </c>
      <c r="AR26" s="372">
        <v>3</v>
      </c>
      <c r="AS26" s="376" t="str">
        <f t="shared" si="1"/>
        <v>quartermonth</v>
      </c>
      <c r="AT26" s="107" t="s">
        <v>112</v>
      </c>
      <c r="AU26" s="372" t="s">
        <v>105</v>
      </c>
      <c r="AV26" s="376" t="str">
        <f t="shared" si="2"/>
        <v>daymonth</v>
      </c>
      <c r="AX26" s="293" t="s">
        <v>285</v>
      </c>
      <c r="AY26" s="386" t="s">
        <v>286</v>
      </c>
      <c r="AZ26" s="387">
        <v>4</v>
      </c>
      <c r="BA26" s="89" t="str">
        <f t="shared" si="0"/>
        <v>year : { 'c' : 'quarter', 'd': '4' },</v>
      </c>
      <c r="BC26" s="89" t="s">
        <v>1064</v>
      </c>
    </row>
    <row r="27" spans="3:55" ht="21" thickBot="1">
      <c r="D27" s="370" t="s">
        <v>1045</v>
      </c>
      <c r="N27" s="207" t="str">
        <f t="shared" si="3"/>
        <v>Saturday</v>
      </c>
      <c r="O27" s="208">
        <v>54</v>
      </c>
      <c r="P27" s="209">
        <v>3520</v>
      </c>
      <c r="Q27" s="209">
        <v>33</v>
      </c>
      <c r="R27" s="209">
        <v>2333</v>
      </c>
      <c r="S27" s="209">
        <v>55</v>
      </c>
      <c r="T27" s="210">
        <v>44</v>
      </c>
      <c r="U27" s="208">
        <v>54</v>
      </c>
      <c r="V27" s="209">
        <v>3520</v>
      </c>
      <c r="W27" s="209">
        <v>33</v>
      </c>
      <c r="X27" s="209">
        <v>2333</v>
      </c>
      <c r="Y27" s="209">
        <v>55</v>
      </c>
      <c r="Z27" s="210">
        <v>44</v>
      </c>
      <c r="AA27" s="208">
        <v>54</v>
      </c>
      <c r="AB27" s="209">
        <v>3520</v>
      </c>
      <c r="AC27" s="209">
        <v>33</v>
      </c>
      <c r="AD27" s="209">
        <v>2333</v>
      </c>
      <c r="AE27" s="209">
        <v>55</v>
      </c>
      <c r="AF27" s="209">
        <v>44</v>
      </c>
      <c r="AG27" s="208">
        <v>54</v>
      </c>
      <c r="AH27" s="209">
        <v>3520</v>
      </c>
      <c r="AI27" s="209">
        <v>33</v>
      </c>
      <c r="AJ27" s="209">
        <v>2333</v>
      </c>
      <c r="AK27" s="209">
        <v>55</v>
      </c>
      <c r="AL27" s="210">
        <v>44</v>
      </c>
      <c r="AM27" s="239">
        <f t="shared" si="4"/>
        <v>18171</v>
      </c>
      <c r="AO27" s="296" t="s">
        <v>868</v>
      </c>
      <c r="AP27" s="298" t="s">
        <v>285</v>
      </c>
      <c r="AQ27" s="107" t="s">
        <v>286</v>
      </c>
      <c r="AR27" s="372">
        <v>4</v>
      </c>
      <c r="AS27" s="376" t="str">
        <f t="shared" si="1"/>
        <v>yearquarter</v>
      </c>
      <c r="AT27" s="107" t="s">
        <v>287</v>
      </c>
      <c r="AU27" s="372">
        <v>3</v>
      </c>
      <c r="AV27" s="376" t="str">
        <f t="shared" si="2"/>
        <v>monthquarter</v>
      </c>
      <c r="AX27" s="294" t="s">
        <v>868</v>
      </c>
      <c r="AY27" s="388" t="s">
        <v>285</v>
      </c>
      <c r="AZ27" s="389">
        <v>5</v>
      </c>
      <c r="BA27" s="89" t="str">
        <f t="shared" si="0"/>
        <v>fiveyear : { 'c' : 'year', 'd': '5' },</v>
      </c>
      <c r="BC27" s="89" t="str">
        <f>AQ24&amp;AT24</f>
        <v>daytimeofday</v>
      </c>
    </row>
    <row r="28" spans="3:55" ht="21" thickBot="1">
      <c r="D28" s="370" t="s">
        <v>1046</v>
      </c>
      <c r="N28" s="207" t="str">
        <f t="shared" si="3"/>
        <v>Sunday</v>
      </c>
      <c r="O28" s="211">
        <v>54</v>
      </c>
      <c r="P28" s="212">
        <v>30</v>
      </c>
      <c r="Q28" s="212">
        <v>3520</v>
      </c>
      <c r="R28" s="212">
        <v>23</v>
      </c>
      <c r="S28" s="212">
        <v>2000</v>
      </c>
      <c r="T28" s="213">
        <v>44</v>
      </c>
      <c r="U28" s="211">
        <v>54</v>
      </c>
      <c r="V28" s="212">
        <v>30</v>
      </c>
      <c r="W28" s="212">
        <v>3520</v>
      </c>
      <c r="X28" s="212">
        <v>23</v>
      </c>
      <c r="Y28" s="212">
        <v>2000</v>
      </c>
      <c r="Z28" s="213">
        <v>44</v>
      </c>
      <c r="AA28" s="211">
        <v>54</v>
      </c>
      <c r="AB28" s="212">
        <v>30</v>
      </c>
      <c r="AC28" s="212">
        <v>3520</v>
      </c>
      <c r="AD28" s="212">
        <v>23</v>
      </c>
      <c r="AE28" s="212">
        <v>2000</v>
      </c>
      <c r="AF28" s="212">
        <v>44</v>
      </c>
      <c r="AG28" s="211">
        <v>54</v>
      </c>
      <c r="AH28" s="212">
        <v>30</v>
      </c>
      <c r="AI28" s="212">
        <v>3520</v>
      </c>
      <c r="AJ28" s="212">
        <v>23</v>
      </c>
      <c r="AK28" s="212">
        <v>2000</v>
      </c>
      <c r="AL28" s="213">
        <v>44</v>
      </c>
      <c r="AM28" s="239">
        <f t="shared" si="4"/>
        <v>17067</v>
      </c>
      <c r="AO28" s="296"/>
      <c r="AP28" s="299" t="s">
        <v>868</v>
      </c>
      <c r="AQ28" s="108" t="s">
        <v>285</v>
      </c>
      <c r="AR28" s="377">
        <v>5</v>
      </c>
      <c r="AS28" s="110" t="str">
        <f t="shared" si="1"/>
        <v>fiveyearyear</v>
      </c>
      <c r="AT28" s="108" t="s">
        <v>286</v>
      </c>
      <c r="AU28" s="377">
        <v>4</v>
      </c>
      <c r="AV28" s="376" t="str">
        <f t="shared" si="2"/>
        <v>quarteryear</v>
      </c>
      <c r="AX28" s="89" t="s">
        <v>1056</v>
      </c>
      <c r="AY28" s="89" t="s">
        <v>869</v>
      </c>
      <c r="AZ28" s="380">
        <v>1000</v>
      </c>
      <c r="BA28" s="89" t="str">
        <f t="shared" si="0"/>
        <v>minutesecond : { 'c' : 'instant', 'd': '1000' },</v>
      </c>
    </row>
    <row r="29" spans="3:55" ht="20.5">
      <c r="D29" s="370" t="s">
        <v>1047</v>
      </c>
      <c r="O29" s="219">
        <f>SUM(O22:O28)</f>
        <v>3964</v>
      </c>
      <c r="P29" s="220">
        <f>SUM(P22:P28)</f>
        <v>10923</v>
      </c>
      <c r="Q29" s="220">
        <f t="shared" ref="Q29:AL29" si="5">SUM(Q22:Q28)</f>
        <v>7205</v>
      </c>
      <c r="R29" s="220">
        <f t="shared" si="5"/>
        <v>9585</v>
      </c>
      <c r="S29" s="220">
        <f t="shared" si="5"/>
        <v>10009</v>
      </c>
      <c r="T29" s="221">
        <f t="shared" si="5"/>
        <v>5740</v>
      </c>
      <c r="U29" s="219">
        <f t="shared" si="5"/>
        <v>3964</v>
      </c>
      <c r="V29" s="220">
        <f t="shared" si="5"/>
        <v>10923</v>
      </c>
      <c r="W29" s="220">
        <f t="shared" si="5"/>
        <v>7205</v>
      </c>
      <c r="X29" s="220">
        <f t="shared" si="5"/>
        <v>9585</v>
      </c>
      <c r="Y29" s="220">
        <f t="shared" si="5"/>
        <v>10009</v>
      </c>
      <c r="Z29" s="221">
        <f t="shared" si="5"/>
        <v>5740</v>
      </c>
      <c r="AA29" s="219">
        <f t="shared" si="5"/>
        <v>3964</v>
      </c>
      <c r="AB29" s="220">
        <f t="shared" si="5"/>
        <v>10923</v>
      </c>
      <c r="AC29" s="220">
        <f t="shared" si="5"/>
        <v>7205</v>
      </c>
      <c r="AD29" s="220">
        <f t="shared" si="5"/>
        <v>9585</v>
      </c>
      <c r="AE29" s="220">
        <f t="shared" si="5"/>
        <v>10009</v>
      </c>
      <c r="AF29" s="220">
        <f t="shared" si="5"/>
        <v>5740</v>
      </c>
      <c r="AG29" s="219">
        <f t="shared" si="5"/>
        <v>3964</v>
      </c>
      <c r="AH29" s="220">
        <f t="shared" si="5"/>
        <v>10923</v>
      </c>
      <c r="AI29" s="220">
        <f t="shared" si="5"/>
        <v>7205</v>
      </c>
      <c r="AJ29" s="220">
        <f t="shared" si="5"/>
        <v>9585</v>
      </c>
      <c r="AK29" s="220">
        <f t="shared" si="5"/>
        <v>10009</v>
      </c>
      <c r="AL29" s="221">
        <f t="shared" si="5"/>
        <v>5740</v>
      </c>
      <c r="AM29" s="239"/>
      <c r="AX29" s="89" t="s">
        <v>1057</v>
      </c>
      <c r="AY29" s="89" t="s">
        <v>870</v>
      </c>
      <c r="AZ29" s="380">
        <v>60</v>
      </c>
      <c r="BA29" s="89" t="str">
        <f t="shared" si="0"/>
        <v>hourminute : { 'c' : 'second', 'd': '60' },</v>
      </c>
    </row>
    <row r="30" spans="3:55" ht="20.5">
      <c r="D30" s="370" t="s">
        <v>1048</v>
      </c>
      <c r="AX30" s="89" t="s">
        <v>1058</v>
      </c>
      <c r="AY30" s="89" t="s">
        <v>853</v>
      </c>
      <c r="AZ30" s="380">
        <v>60</v>
      </c>
      <c r="BA30" s="89" t="str">
        <f t="shared" si="0"/>
        <v>timeofdayhour : { 'c' : 'minute', 'd': '60' },</v>
      </c>
    </row>
    <row r="31" spans="3:55" ht="20.5">
      <c r="D31" s="370" t="s">
        <v>1049</v>
      </c>
      <c r="M31" s="123" t="s">
        <v>474</v>
      </c>
      <c r="AX31" s="89" t="s">
        <v>1059</v>
      </c>
      <c r="AY31" s="89" t="s">
        <v>853</v>
      </c>
      <c r="AZ31" s="380">
        <v>60</v>
      </c>
      <c r="BA31" s="89" t="str">
        <f t="shared" si="0"/>
        <v>dayhour : { 'c' : 'minute', 'd': '60' },</v>
      </c>
    </row>
    <row r="32" spans="3:55" ht="20.5">
      <c r="D32" s="370" t="s">
        <v>1050</v>
      </c>
      <c r="M32" s="123" t="s">
        <v>477</v>
      </c>
      <c r="N32" s="154" t="s">
        <v>111</v>
      </c>
      <c r="P32" s="154" t="s">
        <v>289</v>
      </c>
      <c r="T32" s="153" t="s">
        <v>347</v>
      </c>
      <c r="AX32" s="89" t="s">
        <v>1060</v>
      </c>
      <c r="AY32" s="89" t="s">
        <v>657</v>
      </c>
      <c r="AZ32" s="380">
        <v>4</v>
      </c>
      <c r="BA32" s="89" t="str">
        <f t="shared" si="0"/>
        <v>weekday : { 'c' : 'timeofday', 'd': '4' },</v>
      </c>
    </row>
    <row r="33" spans="4:53" ht="20.5">
      <c r="D33" s="370" t="s">
        <v>1051</v>
      </c>
      <c r="M33" s="123" t="s">
        <v>475</v>
      </c>
      <c r="N33" s="154"/>
      <c r="P33" s="154" t="s">
        <v>657</v>
      </c>
      <c r="T33" s="153" t="s">
        <v>368</v>
      </c>
      <c r="AX33" s="89" t="s">
        <v>1061</v>
      </c>
      <c r="AY33" s="89" t="s">
        <v>289</v>
      </c>
      <c r="AZ33" s="380">
        <v>24</v>
      </c>
      <c r="BA33" s="89" t="str">
        <f t="shared" si="0"/>
        <v>monthday : { 'c' : 'hour', 'd': '24' },</v>
      </c>
    </row>
    <row r="34" spans="4:53">
      <c r="D34" s="348" t="s">
        <v>1040</v>
      </c>
      <c r="M34" s="123" t="s">
        <v>716</v>
      </c>
      <c r="P34" s="154" t="s">
        <v>112</v>
      </c>
      <c r="T34" s="156" t="s">
        <v>375</v>
      </c>
      <c r="AX34" s="89" t="s">
        <v>1062</v>
      </c>
      <c r="AY34" s="89" t="s">
        <v>112</v>
      </c>
      <c r="AZ34" s="380" t="s">
        <v>105</v>
      </c>
      <c r="BA34" s="89" t="str">
        <f t="shared" si="0"/>
        <v>quartermonth : { 'c' : 'day', 'd': '??' },</v>
      </c>
    </row>
    <row r="35" spans="4:53">
      <c r="P35" s="154" t="s">
        <v>288</v>
      </c>
      <c r="T35" s="156" t="s">
        <v>376</v>
      </c>
      <c r="AX35" s="89" t="s">
        <v>1063</v>
      </c>
      <c r="AY35" s="89" t="s">
        <v>287</v>
      </c>
      <c r="AZ35" s="380">
        <v>3</v>
      </c>
      <c r="BA35" s="89" t="str">
        <f t="shared" si="0"/>
        <v>yearquarter : { 'c' : 'month', 'd': '3' },</v>
      </c>
    </row>
    <row r="36" spans="4:53">
      <c r="P36" s="154" t="s">
        <v>287</v>
      </c>
      <c r="T36" s="156" t="s">
        <v>377</v>
      </c>
      <c r="AX36" s="89" t="s">
        <v>1064</v>
      </c>
      <c r="AY36" s="89" t="s">
        <v>286</v>
      </c>
      <c r="AZ36" s="380">
        <v>4</v>
      </c>
      <c r="BA36" s="89" t="str">
        <f t="shared" si="0"/>
        <v>fiveyearyear : { 'c' : 'quarter', 'd': '4' },</v>
      </c>
    </row>
    <row r="37" spans="4:53">
      <c r="P37" s="154" t="s">
        <v>286</v>
      </c>
      <c r="T37" s="153" t="s">
        <v>347</v>
      </c>
    </row>
    <row r="38" spans="4:53" ht="25.5">
      <c r="P38" s="154"/>
      <c r="T38" s="153"/>
      <c r="AX38" s="392" t="s">
        <v>1081</v>
      </c>
    </row>
    <row r="39" spans="4:53">
      <c r="P39" s="154" t="s">
        <v>285</v>
      </c>
      <c r="T39" s="153"/>
      <c r="AX39" s="89" t="s">
        <v>1079</v>
      </c>
    </row>
    <row r="40" spans="4:53" ht="15" thickBot="1">
      <c r="P40" s="154" t="s">
        <v>284</v>
      </c>
      <c r="T40" s="153"/>
      <c r="AX40" s="89" t="s">
        <v>1080</v>
      </c>
    </row>
    <row r="41" spans="4:53" ht="15" thickBot="1">
      <c r="N41" s="89" t="s">
        <v>718</v>
      </c>
      <c r="T41" s="89" t="s">
        <v>365</v>
      </c>
      <c r="AX41" s="382" t="s">
        <v>1067</v>
      </c>
      <c r="AY41" s="383" t="s">
        <v>520</v>
      </c>
    </row>
    <row r="42" spans="4:53">
      <c r="N42" s="89" t="s">
        <v>530</v>
      </c>
      <c r="P42" s="89" t="s">
        <v>518</v>
      </c>
      <c r="T42" s="153" t="s">
        <v>166</v>
      </c>
      <c r="AX42" s="107" t="s">
        <v>869</v>
      </c>
      <c r="AY42" s="381" t="s">
        <v>870</v>
      </c>
      <c r="AZ42" s="89" t="str">
        <f>AX42&amp;" : '"&amp;AY42&amp;"', "</f>
        <v xml:space="preserve">instant : 'second', </v>
      </c>
    </row>
    <row r="43" spans="4:53">
      <c r="P43" s="89" t="s">
        <v>519</v>
      </c>
      <c r="T43" s="155" t="s">
        <v>359</v>
      </c>
      <c r="AS43" s="89" t="str">
        <f>AQ30&amp;AT30</f>
        <v/>
      </c>
      <c r="AX43" s="107" t="s">
        <v>870</v>
      </c>
      <c r="AY43" s="298" t="s">
        <v>853</v>
      </c>
      <c r="AZ43" s="89" t="str">
        <f t="shared" ref="AZ43:AZ60" si="6">AX43&amp;" : '"&amp;AY43&amp;"', "</f>
        <v xml:space="preserve">second : 'minute', </v>
      </c>
    </row>
    <row r="44" spans="4:53">
      <c r="P44" s="89" t="s">
        <v>520</v>
      </c>
      <c r="T44" s="155" t="s">
        <v>360</v>
      </c>
      <c r="AX44" s="107" t="s">
        <v>853</v>
      </c>
      <c r="AY44" s="298" t="s">
        <v>289</v>
      </c>
      <c r="AZ44" s="89" t="str">
        <f t="shared" si="6"/>
        <v xml:space="preserve">minute : 'hour', </v>
      </c>
    </row>
    <row r="45" spans="4:53">
      <c r="P45" s="89" t="s">
        <v>522</v>
      </c>
      <c r="T45" s="155" t="s">
        <v>361</v>
      </c>
      <c r="AX45" s="107" t="s">
        <v>288</v>
      </c>
      <c r="AY45" s="298" t="s">
        <v>287</v>
      </c>
      <c r="AZ45" s="89" t="str">
        <f t="shared" si="6"/>
        <v xml:space="preserve">week : 'month', </v>
      </c>
    </row>
    <row r="46" spans="4:53">
      <c r="P46" s="89" t="s">
        <v>523</v>
      </c>
      <c r="T46" s="153" t="s">
        <v>170</v>
      </c>
      <c r="AX46" s="107" t="s">
        <v>289</v>
      </c>
      <c r="AY46" s="298" t="s">
        <v>112</v>
      </c>
      <c r="AZ46" s="89" t="str">
        <f t="shared" si="6"/>
        <v xml:space="preserve">hour : 'day', </v>
      </c>
    </row>
    <row r="47" spans="4:53">
      <c r="AX47" s="107" t="s">
        <v>112</v>
      </c>
      <c r="AY47" s="298" t="s">
        <v>288</v>
      </c>
      <c r="AZ47" s="89" t="str">
        <f t="shared" si="6"/>
        <v xml:space="preserve">day : 'week', </v>
      </c>
    </row>
    <row r="48" spans="4:53">
      <c r="T48" s="153" t="s">
        <v>364</v>
      </c>
      <c r="AX48" s="107" t="s">
        <v>112</v>
      </c>
      <c r="AY48" s="298" t="s">
        <v>287</v>
      </c>
      <c r="AZ48" s="89" t="str">
        <f t="shared" si="6"/>
        <v xml:space="preserve">day : 'month', </v>
      </c>
    </row>
    <row r="49" spans="14:52">
      <c r="N49" s="154" t="s">
        <v>651</v>
      </c>
      <c r="P49" s="154" t="s">
        <v>652</v>
      </c>
      <c r="Q49" s="154"/>
      <c r="AX49" s="107" t="s">
        <v>287</v>
      </c>
      <c r="AY49" s="298" t="s">
        <v>286</v>
      </c>
      <c r="AZ49" s="89" t="str">
        <f t="shared" si="6"/>
        <v xml:space="preserve">month : 'quarter', </v>
      </c>
    </row>
    <row r="50" spans="14:52">
      <c r="N50" s="154"/>
      <c r="P50" s="154" t="s">
        <v>653</v>
      </c>
      <c r="Q50" s="154"/>
      <c r="AX50" s="107" t="s">
        <v>286</v>
      </c>
      <c r="AY50" s="298" t="s">
        <v>285</v>
      </c>
      <c r="AZ50" s="89" t="str">
        <f t="shared" si="6"/>
        <v xml:space="preserve">quarter : 'year', </v>
      </c>
    </row>
    <row r="51" spans="14:52" ht="15" thickBot="1">
      <c r="N51" s="154"/>
      <c r="P51" s="154" t="s">
        <v>654</v>
      </c>
      <c r="Q51" s="154"/>
      <c r="AX51" s="108" t="s">
        <v>285</v>
      </c>
      <c r="AY51" s="299" t="s">
        <v>868</v>
      </c>
      <c r="AZ51" s="89" t="str">
        <f t="shared" si="6"/>
        <v xml:space="preserve">year : 'fiveyear', </v>
      </c>
    </row>
    <row r="52" spans="14:52">
      <c r="N52" s="154"/>
      <c r="P52" s="154" t="s">
        <v>655</v>
      </c>
      <c r="Q52" s="154"/>
      <c r="AX52" s="89" t="s">
        <v>1071</v>
      </c>
      <c r="AY52" s="298" t="s">
        <v>853</v>
      </c>
      <c r="AZ52" s="89" t="str">
        <f t="shared" si="6"/>
        <v xml:space="preserve">instantsecond : 'minute', </v>
      </c>
    </row>
    <row r="53" spans="14:52">
      <c r="N53" s="154"/>
      <c r="P53" s="154" t="s">
        <v>656</v>
      </c>
      <c r="Q53" s="154"/>
      <c r="AX53" s="89" t="s">
        <v>1072</v>
      </c>
      <c r="AY53" s="298" t="s">
        <v>289</v>
      </c>
      <c r="AZ53" s="89" t="str">
        <f t="shared" si="6"/>
        <v xml:space="preserve">secondminute : 'hour', </v>
      </c>
    </row>
    <row r="54" spans="14:52">
      <c r="AX54" s="89" t="s">
        <v>1083</v>
      </c>
      <c r="AY54" s="298" t="s">
        <v>286</v>
      </c>
      <c r="AZ54" s="89" t="str">
        <f t="shared" si="6"/>
        <v xml:space="preserve">weekmonth : 'quarter', </v>
      </c>
    </row>
    <row r="55" spans="14:52">
      <c r="AX55" s="89" t="s">
        <v>1073</v>
      </c>
      <c r="AY55" s="298" t="s">
        <v>112</v>
      </c>
      <c r="AZ55" s="89" t="str">
        <f t="shared" si="6"/>
        <v xml:space="preserve">minutehour : 'day', </v>
      </c>
    </row>
    <row r="56" spans="14:52">
      <c r="AX56" s="89" t="s">
        <v>1074</v>
      </c>
      <c r="AY56" s="298" t="s">
        <v>288</v>
      </c>
      <c r="AZ56" s="89" t="str">
        <f t="shared" si="6"/>
        <v xml:space="preserve">timeofdayday : 'week', </v>
      </c>
    </row>
    <row r="57" spans="14:52">
      <c r="AX57" s="89" t="s">
        <v>1075</v>
      </c>
      <c r="AY57" s="298" t="s">
        <v>287</v>
      </c>
      <c r="AZ57" s="89" t="str">
        <f t="shared" si="6"/>
        <v xml:space="preserve">hourday : 'month', </v>
      </c>
    </row>
    <row r="58" spans="14:52">
      <c r="AX58" s="89" t="s">
        <v>1076</v>
      </c>
      <c r="AY58" s="298" t="s">
        <v>286</v>
      </c>
      <c r="AZ58" s="89" t="str">
        <f t="shared" si="6"/>
        <v xml:space="preserve">daymonth : 'quarter', </v>
      </c>
    </row>
    <row r="59" spans="14:52">
      <c r="AX59" s="89" t="s">
        <v>1077</v>
      </c>
      <c r="AY59" s="298" t="s">
        <v>285</v>
      </c>
      <c r="AZ59" s="89" t="str">
        <f t="shared" si="6"/>
        <v xml:space="preserve">monthquarter : 'year', </v>
      </c>
    </row>
    <row r="60" spans="14:52" ht="15" thickBot="1">
      <c r="AX60" s="89" t="s">
        <v>1078</v>
      </c>
      <c r="AY60" s="299" t="s">
        <v>868</v>
      </c>
      <c r="AZ60" s="89" t="str">
        <f t="shared" si="6"/>
        <v xml:space="preserve">quarteryear : 'fiveyear', </v>
      </c>
    </row>
    <row r="67" spans="14:44">
      <c r="N67" s="154"/>
    </row>
    <row r="68" spans="14:44">
      <c r="AO68" s="217"/>
      <c r="AP68" s="217"/>
      <c r="AQ68" s="218"/>
      <c r="AR68" s="123"/>
    </row>
    <row r="69" spans="14:44">
      <c r="AO69" s="123"/>
      <c r="AP69" s="123"/>
      <c r="AQ69" s="123"/>
      <c r="AR69" s="123"/>
    </row>
    <row r="76" spans="14:44">
      <c r="N76" s="207"/>
    </row>
    <row r="77" spans="14:44">
      <c r="N77" s="207"/>
    </row>
  </sheetData>
  <hyperlinks>
    <hyperlink ref="H1" location="Index" display="Back to Index" xr:uid="{8B9C4636-C4F3-4534-AA2C-265D42CB69AC}"/>
  </hyperlinks>
  <pageMargins left="0.7" right="0.7" top="0.75" bottom="0.75" header="0.3" footer="0.3"/>
  <pageSetup paperSize="9"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B627A1-5791-4231-9592-663255BE80A7}">
  <sheetPr codeName="Sheet13"/>
  <dimension ref="B1:H64"/>
  <sheetViews>
    <sheetView workbookViewId="0">
      <selection activeCell="H51" sqref="H51"/>
    </sheetView>
  </sheetViews>
  <sheetFormatPr defaultRowHeight="14.5"/>
  <cols>
    <col min="2" max="2" width="21.7265625" customWidth="1"/>
    <col min="3" max="3" width="19.453125" customWidth="1"/>
    <col min="4" max="4" width="22.1796875" bestFit="1" customWidth="1"/>
  </cols>
  <sheetData>
    <row r="1" spans="2:8">
      <c r="H1" s="51" t="s">
        <v>1098</v>
      </c>
    </row>
    <row r="2" spans="2:8">
      <c r="B2" s="301">
        <v>43471</v>
      </c>
    </row>
    <row r="3" spans="2:8">
      <c r="B3" t="s">
        <v>918</v>
      </c>
    </row>
    <row r="4" spans="2:8">
      <c r="B4" s="231" t="s">
        <v>904</v>
      </c>
    </row>
    <row r="5" spans="2:8">
      <c r="B5" s="302" t="s">
        <v>905</v>
      </c>
    </row>
    <row r="6" spans="2:8">
      <c r="B6" s="302" t="s">
        <v>906</v>
      </c>
    </row>
    <row r="7" spans="2:8">
      <c r="B7" s="302" t="s">
        <v>907</v>
      </c>
    </row>
    <row r="8" spans="2:8">
      <c r="B8" s="231"/>
    </row>
    <row r="9" spans="2:8">
      <c r="B9" s="231" t="s">
        <v>908</v>
      </c>
    </row>
    <row r="10" spans="2:8">
      <c r="B10" s="302" t="s">
        <v>909</v>
      </c>
    </row>
    <row r="11" spans="2:8">
      <c r="B11" s="302" t="s">
        <v>910</v>
      </c>
    </row>
    <row r="12" spans="2:8">
      <c r="B12" s="302" t="s">
        <v>911</v>
      </c>
    </row>
    <row r="13" spans="2:8">
      <c r="B13" s="302" t="s">
        <v>912</v>
      </c>
    </row>
    <row r="14" spans="2:8">
      <c r="B14" s="303"/>
    </row>
    <row r="15" spans="2:8">
      <c r="B15" s="231" t="s">
        <v>913</v>
      </c>
    </row>
    <row r="16" spans="2:8">
      <c r="B16" s="302" t="s">
        <v>914</v>
      </c>
    </row>
    <row r="17" spans="2:4">
      <c r="B17" s="302" t="s">
        <v>915</v>
      </c>
    </row>
    <row r="18" spans="2:4">
      <c r="B18" s="302" t="s">
        <v>916</v>
      </c>
    </row>
    <row r="19" spans="2:4">
      <c r="B19" s="231"/>
    </row>
    <row r="20" spans="2:4">
      <c r="B20" s="231" t="s">
        <v>917</v>
      </c>
    </row>
    <row r="22" spans="2:4">
      <c r="B22" t="s">
        <v>937</v>
      </c>
      <c r="C22" t="s">
        <v>936</v>
      </c>
      <c r="D22" t="s">
        <v>938</v>
      </c>
    </row>
    <row r="23" spans="2:4">
      <c r="B23" s="305" t="s">
        <v>919</v>
      </c>
      <c r="C23" s="305" t="s">
        <v>920</v>
      </c>
      <c r="D23" s="305" t="s">
        <v>920</v>
      </c>
    </row>
    <row r="24" spans="2:4">
      <c r="B24" s="304" t="s">
        <v>921</v>
      </c>
      <c r="C24" s="304" t="s">
        <v>922</v>
      </c>
      <c r="D24" s="304" t="s">
        <v>923</v>
      </c>
    </row>
    <row r="25" spans="2:4">
      <c r="B25" s="304" t="s">
        <v>924</v>
      </c>
      <c r="C25" s="304" t="s">
        <v>925</v>
      </c>
      <c r="D25" s="304" t="s">
        <v>926</v>
      </c>
    </row>
    <row r="26" spans="2:4">
      <c r="B26" s="304" t="s">
        <v>927</v>
      </c>
      <c r="C26" s="304" t="s">
        <v>925</v>
      </c>
      <c r="D26" s="304" t="s">
        <v>926</v>
      </c>
    </row>
    <row r="27" spans="2:4">
      <c r="B27" s="304" t="s">
        <v>928</v>
      </c>
      <c r="C27" s="304" t="s">
        <v>929</v>
      </c>
      <c r="D27" s="304" t="s">
        <v>923</v>
      </c>
    </row>
    <row r="28" spans="2:4">
      <c r="B28" s="304" t="s">
        <v>930</v>
      </c>
      <c r="C28" s="304" t="s">
        <v>929</v>
      </c>
      <c r="D28" s="304" t="s">
        <v>923</v>
      </c>
    </row>
    <row r="29" spans="2:4">
      <c r="B29" s="304" t="s">
        <v>931</v>
      </c>
      <c r="C29" s="304" t="s">
        <v>929</v>
      </c>
      <c r="D29" s="304" t="s">
        <v>923</v>
      </c>
    </row>
    <row r="30" spans="2:4">
      <c r="B30" s="304" t="s">
        <v>932</v>
      </c>
      <c r="C30" s="304" t="s">
        <v>933</v>
      </c>
      <c r="D30" s="304" t="s">
        <v>923</v>
      </c>
    </row>
    <row r="31" spans="2:4">
      <c r="B31" s="304" t="s">
        <v>91</v>
      </c>
      <c r="C31" s="304" t="s">
        <v>933</v>
      </c>
      <c r="D31" s="304" t="s">
        <v>923</v>
      </c>
    </row>
    <row r="32" spans="2:4">
      <c r="B32" s="304" t="s">
        <v>934</v>
      </c>
      <c r="C32" s="304" t="s">
        <v>76</v>
      </c>
      <c r="D32" s="304" t="s">
        <v>935</v>
      </c>
    </row>
    <row r="35" spans="2:4">
      <c r="B35" t="s">
        <v>938</v>
      </c>
      <c r="C35" t="s">
        <v>936</v>
      </c>
      <c r="D35" t="s">
        <v>937</v>
      </c>
    </row>
    <row r="36" spans="2:4">
      <c r="B36" s="305" t="s">
        <v>920</v>
      </c>
      <c r="C36" s="305" t="s">
        <v>920</v>
      </c>
      <c r="D36" s="305" t="s">
        <v>919</v>
      </c>
    </row>
    <row r="37" spans="2:4">
      <c r="B37" s="304" t="s">
        <v>935</v>
      </c>
      <c r="C37" s="304" t="s">
        <v>76</v>
      </c>
      <c r="D37" s="304" t="s">
        <v>934</v>
      </c>
    </row>
    <row r="38" spans="2:4">
      <c r="B38" s="304" t="s">
        <v>923</v>
      </c>
      <c r="C38" s="304" t="s">
        <v>922</v>
      </c>
      <c r="D38" s="304" t="s">
        <v>921</v>
      </c>
    </row>
    <row r="39" spans="2:4">
      <c r="B39" s="304" t="s">
        <v>923</v>
      </c>
      <c r="C39" s="304" t="s">
        <v>929</v>
      </c>
      <c r="D39" s="304" t="s">
        <v>928</v>
      </c>
    </row>
    <row r="40" spans="2:4">
      <c r="B40" s="304" t="s">
        <v>923</v>
      </c>
      <c r="C40" s="304" t="s">
        <v>929</v>
      </c>
      <c r="D40" s="304" t="s">
        <v>930</v>
      </c>
    </row>
    <row r="41" spans="2:4">
      <c r="B41" s="304" t="s">
        <v>923</v>
      </c>
      <c r="C41" s="304" t="s">
        <v>929</v>
      </c>
      <c r="D41" s="304" t="s">
        <v>931</v>
      </c>
    </row>
    <row r="42" spans="2:4">
      <c r="B42" s="304" t="s">
        <v>923</v>
      </c>
      <c r="C42" s="304" t="s">
        <v>933</v>
      </c>
      <c r="D42" s="304" t="s">
        <v>932</v>
      </c>
    </row>
    <row r="43" spans="2:4">
      <c r="B43" s="304" t="s">
        <v>923</v>
      </c>
      <c r="C43" s="304" t="s">
        <v>933</v>
      </c>
      <c r="D43" s="304" t="s">
        <v>91</v>
      </c>
    </row>
    <row r="44" spans="2:4">
      <c r="B44" s="304" t="s">
        <v>926</v>
      </c>
      <c r="C44" s="304" t="s">
        <v>925</v>
      </c>
      <c r="D44" s="304" t="s">
        <v>924</v>
      </c>
    </row>
    <row r="45" spans="2:4">
      <c r="B45" s="304" t="s">
        <v>926</v>
      </c>
      <c r="C45" s="304" t="s">
        <v>925</v>
      </c>
      <c r="D45" s="304" t="s">
        <v>927</v>
      </c>
    </row>
    <row r="47" spans="2:4">
      <c r="B47" s="306" t="s">
        <v>939</v>
      </c>
    </row>
    <row r="48" spans="2:4">
      <c r="B48" s="304" t="s">
        <v>935</v>
      </c>
    </row>
    <row r="49" spans="2:4">
      <c r="B49" s="304" t="s">
        <v>923</v>
      </c>
    </row>
    <row r="50" spans="2:4">
      <c r="B50" s="304" t="s">
        <v>926</v>
      </c>
    </row>
    <row r="51" spans="2:4">
      <c r="C51" s="304" t="s">
        <v>76</v>
      </c>
    </row>
    <row r="52" spans="2:4">
      <c r="C52" s="304" t="s">
        <v>922</v>
      </c>
    </row>
    <row r="53" spans="2:4">
      <c r="C53" s="304" t="s">
        <v>929</v>
      </c>
    </row>
    <row r="54" spans="2:4">
      <c r="C54" s="304" t="s">
        <v>933</v>
      </c>
    </row>
    <row r="55" spans="2:4">
      <c r="C55" s="304" t="s">
        <v>925</v>
      </c>
    </row>
    <row r="56" spans="2:4">
      <c r="D56" s="304" t="s">
        <v>934</v>
      </c>
    </row>
    <row r="57" spans="2:4">
      <c r="D57" s="304" t="s">
        <v>921</v>
      </c>
    </row>
    <row r="58" spans="2:4">
      <c r="D58" s="304" t="s">
        <v>928</v>
      </c>
    </row>
    <row r="59" spans="2:4">
      <c r="D59" s="304" t="s">
        <v>930</v>
      </c>
    </row>
    <row r="60" spans="2:4">
      <c r="D60" s="304" t="s">
        <v>931</v>
      </c>
    </row>
    <row r="61" spans="2:4">
      <c r="D61" s="304" t="s">
        <v>932</v>
      </c>
    </row>
    <row r="62" spans="2:4">
      <c r="D62" s="304" t="s">
        <v>91</v>
      </c>
    </row>
    <row r="63" spans="2:4">
      <c r="D63" s="304" t="s">
        <v>924</v>
      </c>
    </row>
    <row r="64" spans="2:4">
      <c r="D64" s="304" t="s">
        <v>927</v>
      </c>
    </row>
  </sheetData>
  <sortState xmlns:xlrd2="http://schemas.microsoft.com/office/spreadsheetml/2017/richdata2" ref="B36:D46">
    <sortCondition ref="B37:B46"/>
    <sortCondition ref="C37:C46"/>
  </sortState>
  <hyperlinks>
    <hyperlink ref="H1" location="Index" display="Back to Index" xr:uid="{47E86450-0087-4666-A4B3-5F222521C36F}"/>
  </hyperlinks>
  <pageMargins left="0.7" right="0.7" top="0.75" bottom="0.75" header="0.3" footer="0.3"/>
  <pageSetup paperSize="9" orientation="portrait" horizontalDpi="0" verticalDpi="0"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FE831-FD92-4E55-8C4F-D10B32691754}">
  <sheetPr codeName="Sheet14"/>
  <dimension ref="A1:H19"/>
  <sheetViews>
    <sheetView workbookViewId="0">
      <selection activeCell="B9" sqref="B9"/>
    </sheetView>
  </sheetViews>
  <sheetFormatPr defaultRowHeight="14.5"/>
  <cols>
    <col min="2" max="2" width="11.1796875" customWidth="1"/>
    <col min="4" max="4" width="27.54296875" customWidth="1"/>
    <col min="5" max="5" width="45.54296875" customWidth="1"/>
  </cols>
  <sheetData>
    <row r="1" spans="1:8">
      <c r="H1" s="51" t="s">
        <v>1098</v>
      </c>
    </row>
    <row r="2" spans="1:8">
      <c r="A2" t="s">
        <v>898</v>
      </c>
    </row>
    <row r="3" spans="1:8">
      <c r="B3" t="s">
        <v>900</v>
      </c>
      <c r="C3" t="s">
        <v>901</v>
      </c>
    </row>
    <row r="4" spans="1:8">
      <c r="A4" t="s">
        <v>899</v>
      </c>
      <c r="B4">
        <v>3</v>
      </c>
      <c r="C4">
        <v>20</v>
      </c>
    </row>
    <row r="5" spans="1:8">
      <c r="A5" t="s">
        <v>902</v>
      </c>
      <c r="B5">
        <f>B4*3.6</f>
        <v>10.8</v>
      </c>
      <c r="C5">
        <f>C4*3.6</f>
        <v>72</v>
      </c>
    </row>
    <row r="8" spans="1:8">
      <c r="A8" t="s">
        <v>903</v>
      </c>
    </row>
    <row r="9" spans="1:8">
      <c r="B9" s="18" t="s">
        <v>869</v>
      </c>
      <c r="D9" s="300">
        <f>D10/1000</f>
        <v>1.1574074074074074E-8</v>
      </c>
    </row>
    <row r="10" spans="1:8">
      <c r="B10" s="18" t="s">
        <v>870</v>
      </c>
      <c r="D10" s="300">
        <f>D11/60</f>
        <v>1.1574074074074073E-5</v>
      </c>
    </row>
    <row r="11" spans="1:8">
      <c r="B11" s="18" t="s">
        <v>853</v>
      </c>
      <c r="D11" s="300">
        <f>D12/60</f>
        <v>6.9444444444444436E-4</v>
      </c>
    </row>
    <row r="12" spans="1:8">
      <c r="B12" s="18" t="s">
        <v>289</v>
      </c>
      <c r="D12" s="300">
        <f>D14/24</f>
        <v>4.1666666666666664E-2</v>
      </c>
    </row>
    <row r="13" spans="1:8">
      <c r="B13" s="18" t="s">
        <v>657</v>
      </c>
      <c r="D13" s="300">
        <f>D14/4</f>
        <v>0.25</v>
      </c>
    </row>
    <row r="14" spans="1:8">
      <c r="B14" s="18" t="s">
        <v>112</v>
      </c>
      <c r="D14" s="300">
        <v>1</v>
      </c>
    </row>
    <row r="15" spans="1:8">
      <c r="B15" s="18" t="s">
        <v>288</v>
      </c>
      <c r="D15" s="300">
        <f>D14*7</f>
        <v>7</v>
      </c>
    </row>
    <row r="16" spans="1:8">
      <c r="B16" s="18" t="s">
        <v>287</v>
      </c>
      <c r="D16" s="300">
        <f>D14*31</f>
        <v>31</v>
      </c>
    </row>
    <row r="17" spans="2:4">
      <c r="B17" s="18" t="s">
        <v>286</v>
      </c>
      <c r="D17" s="300">
        <f>D16*4</f>
        <v>124</v>
      </c>
    </row>
    <row r="18" spans="2:4">
      <c r="B18" s="128" t="s">
        <v>285</v>
      </c>
      <c r="D18" s="300">
        <f>D14*365</f>
        <v>365</v>
      </c>
    </row>
    <row r="19" spans="2:4" ht="15" thickBot="1">
      <c r="B19" s="19" t="s">
        <v>868</v>
      </c>
      <c r="D19" s="300">
        <f>D18*5</f>
        <v>1825</v>
      </c>
    </row>
  </sheetData>
  <hyperlinks>
    <hyperlink ref="H1" location="Index" display="Back to Index" xr:uid="{87D7D543-7758-45E3-8640-AE22DE0EFCA6}"/>
  </hyperlinks>
  <pageMargins left="0.7" right="0.7" top="0.75" bottom="0.75" header="0.3" footer="0.3"/>
  <pageSetup paperSize="9" orientation="portrait" horizontalDpi="0" verticalDpi="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8F7B39-E69B-4EAD-AB12-E6D8C65FBADC}">
  <sheetPr codeName="Sheet15"/>
  <dimension ref="A1:H30"/>
  <sheetViews>
    <sheetView workbookViewId="0">
      <selection activeCell="P28" sqref="P28"/>
    </sheetView>
  </sheetViews>
  <sheetFormatPr defaultRowHeight="14.5"/>
  <cols>
    <col min="4" max="4" width="8.7265625" customWidth="1"/>
  </cols>
  <sheetData>
    <row r="1" spans="1:8">
      <c r="A1" t="s">
        <v>502</v>
      </c>
      <c r="H1" s="51" t="s">
        <v>1098</v>
      </c>
    </row>
    <row r="2" spans="1:8">
      <c r="A2" t="s">
        <v>686</v>
      </c>
    </row>
    <row r="3" spans="1:8">
      <c r="A3" s="206" t="s">
        <v>694</v>
      </c>
    </row>
    <row r="4" spans="1:8">
      <c r="A4" t="s">
        <v>687</v>
      </c>
    </row>
    <row r="5" spans="1:8">
      <c r="A5" s="206" t="s">
        <v>695</v>
      </c>
    </row>
    <row r="6" spans="1:8">
      <c r="A6" t="s">
        <v>503</v>
      </c>
    </row>
    <row r="7" spans="1:8">
      <c r="A7" t="s">
        <v>504</v>
      </c>
    </row>
    <row r="8" spans="1:8">
      <c r="A8" t="s">
        <v>708</v>
      </c>
    </row>
    <row r="9" spans="1:8">
      <c r="A9" t="s">
        <v>658</v>
      </c>
    </row>
    <row r="10" spans="1:8">
      <c r="A10" t="s">
        <v>659</v>
      </c>
    </row>
    <row r="11" spans="1:8">
      <c r="A11" t="s">
        <v>660</v>
      </c>
    </row>
    <row r="12" spans="1:8">
      <c r="A12" t="s">
        <v>661</v>
      </c>
    </row>
    <row r="13" spans="1:8">
      <c r="A13" t="s">
        <v>505</v>
      </c>
    </row>
    <row r="14" spans="1:8">
      <c r="A14" t="s">
        <v>506</v>
      </c>
    </row>
    <row r="15" spans="1:8">
      <c r="A15" t="s">
        <v>507</v>
      </c>
    </row>
    <row r="16" spans="1:8">
      <c r="A16" t="s">
        <v>505</v>
      </c>
    </row>
    <row r="17" spans="1:5">
      <c r="A17" t="s">
        <v>508</v>
      </c>
    </row>
    <row r="18" spans="1:5">
      <c r="A18" t="s">
        <v>688</v>
      </c>
    </row>
    <row r="19" spans="1:5">
      <c r="A19" s="256" t="s">
        <v>689</v>
      </c>
    </row>
    <row r="20" spans="1:5">
      <c r="A20" s="256" t="s">
        <v>690</v>
      </c>
    </row>
    <row r="21" spans="1:5">
      <c r="A21" t="s">
        <v>709</v>
      </c>
    </row>
    <row r="22" spans="1:5">
      <c r="A22" s="256"/>
    </row>
    <row r="23" spans="1:5">
      <c r="A23" s="256" t="s">
        <v>691</v>
      </c>
    </row>
    <row r="24" spans="1:5">
      <c r="A24" s="256" t="s">
        <v>692</v>
      </c>
    </row>
    <row r="25" spans="1:5">
      <c r="A25" t="s">
        <v>693</v>
      </c>
    </row>
    <row r="26" spans="1:5">
      <c r="A26" s="257" t="s">
        <v>696</v>
      </c>
      <c r="E26" t="s">
        <v>698</v>
      </c>
    </row>
    <row r="27" spans="1:5">
      <c r="A27" s="257" t="s">
        <v>697</v>
      </c>
      <c r="E27" t="s">
        <v>699</v>
      </c>
    </row>
    <row r="28" spans="1:5">
      <c r="C28" t="s">
        <v>703</v>
      </c>
      <c r="E28" t="s">
        <v>702</v>
      </c>
    </row>
    <row r="29" spans="1:5">
      <c r="C29" t="s">
        <v>704</v>
      </c>
      <c r="E29" t="s">
        <v>701</v>
      </c>
    </row>
    <row r="30" spans="1:5">
      <c r="C30" t="s">
        <v>705</v>
      </c>
      <c r="E30" t="s">
        <v>700</v>
      </c>
    </row>
  </sheetData>
  <hyperlinks>
    <hyperlink ref="H1" location="Index" display="Back to Index" xr:uid="{C3096AB4-1BD6-4EC7-93D2-9776B05E4887}"/>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8FFA55-C971-4731-888C-681CB82A254A}">
  <sheetPr codeName="Sheet16"/>
  <dimension ref="A1:H21"/>
  <sheetViews>
    <sheetView workbookViewId="0">
      <selection activeCell="C25" sqref="C25"/>
    </sheetView>
  </sheetViews>
  <sheetFormatPr defaultRowHeight="14.5"/>
  <cols>
    <col min="1" max="1" width="76.36328125" customWidth="1"/>
  </cols>
  <sheetData>
    <row r="1" spans="1:8" ht="145">
      <c r="A1" s="24" t="s">
        <v>164</v>
      </c>
      <c r="H1" s="51" t="s">
        <v>1098</v>
      </c>
    </row>
    <row r="2" spans="1:8" ht="44" thickBot="1">
      <c r="A2" s="24" t="s">
        <v>165</v>
      </c>
    </row>
    <row r="3" spans="1:8" ht="15" thickBot="1">
      <c r="A3" s="72" t="s">
        <v>166</v>
      </c>
    </row>
    <row r="4" spans="1:8" ht="15" thickBot="1">
      <c r="A4" s="72" t="s">
        <v>167</v>
      </c>
    </row>
    <row r="5" spans="1:8" ht="15" thickBot="1">
      <c r="A5" s="72" t="s">
        <v>168</v>
      </c>
    </row>
    <row r="6" spans="1:8" ht="15" thickBot="1">
      <c r="A6" s="72" t="s">
        <v>169</v>
      </c>
    </row>
    <row r="7" spans="1:8" ht="15" thickBot="1">
      <c r="A7" s="73" t="s">
        <v>170</v>
      </c>
    </row>
    <row r="9" spans="1:8">
      <c r="A9" s="74" t="s">
        <v>171</v>
      </c>
    </row>
    <row r="12" spans="1:8" ht="15.5">
      <c r="A12" s="240"/>
    </row>
    <row r="14" spans="1:8">
      <c r="A14" t="s">
        <v>640</v>
      </c>
    </row>
    <row r="15" spans="1:8">
      <c r="A15" t="s">
        <v>641</v>
      </c>
    </row>
    <row r="16" spans="1:8">
      <c r="A16" t="s">
        <v>642</v>
      </c>
    </row>
    <row r="17" spans="1:1">
      <c r="A17" t="s">
        <v>643</v>
      </c>
    </row>
    <row r="18" spans="1:1">
      <c r="A18" t="s">
        <v>644</v>
      </c>
    </row>
    <row r="19" spans="1:1">
      <c r="A19" t="s">
        <v>645</v>
      </c>
    </row>
    <row r="20" spans="1:1">
      <c r="A20" t="s">
        <v>646</v>
      </c>
    </row>
    <row r="21" spans="1:1">
      <c r="A21" t="s">
        <v>647</v>
      </c>
    </row>
  </sheetData>
  <hyperlinks>
    <hyperlink ref="H1" location="Index" display="Back to Index" xr:uid="{BE950307-D798-4D4F-9235-DCD17189464D}"/>
  </hyperlink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59F5B1-C4CA-4ABE-9CA4-2638FF7D9DCF}">
  <sheetPr codeName="Sheet17"/>
  <dimension ref="A1:H35"/>
  <sheetViews>
    <sheetView zoomScale="70" zoomScaleNormal="70" workbookViewId="0">
      <selection activeCell="C36" sqref="C36"/>
    </sheetView>
  </sheetViews>
  <sheetFormatPr defaultRowHeight="14.5"/>
  <cols>
    <col min="1" max="1" width="78.36328125" style="89" customWidth="1"/>
    <col min="2" max="2" width="84.6328125" style="89" customWidth="1"/>
    <col min="3" max="3" width="45.90625" style="89" customWidth="1"/>
    <col min="4" max="16384" width="8.7265625" style="89"/>
  </cols>
  <sheetData>
    <row r="1" spans="1:8">
      <c r="A1" s="87" t="s">
        <v>172</v>
      </c>
      <c r="B1" s="75"/>
      <c r="H1" s="51" t="s">
        <v>1098</v>
      </c>
    </row>
    <row r="2" spans="1:8" ht="39">
      <c r="A2" s="76" t="s">
        <v>192</v>
      </c>
      <c r="B2" s="75"/>
    </row>
    <row r="3" spans="1:8">
      <c r="A3" s="76" t="s">
        <v>173</v>
      </c>
      <c r="B3" s="75"/>
    </row>
    <row r="4" spans="1:8" ht="15" thickBot="1">
      <c r="A4" s="76" t="s">
        <v>174</v>
      </c>
      <c r="B4" s="75"/>
    </row>
    <row r="5" spans="1:8" ht="15" thickBot="1">
      <c r="A5" s="77" t="s">
        <v>194</v>
      </c>
      <c r="B5" s="75"/>
    </row>
    <row r="6" spans="1:8" ht="39">
      <c r="A6" s="76" t="s">
        <v>187</v>
      </c>
      <c r="B6" s="75"/>
    </row>
    <row r="7" spans="1:8">
      <c r="A7" s="122" t="s">
        <v>302</v>
      </c>
      <c r="B7" s="75"/>
    </row>
    <row r="8" spans="1:8">
      <c r="A8" s="76" t="s">
        <v>175</v>
      </c>
      <c r="B8" s="75"/>
    </row>
    <row r="9" spans="1:8" ht="52">
      <c r="A9" s="84" t="s">
        <v>188</v>
      </c>
      <c r="B9" s="85" t="s">
        <v>191</v>
      </c>
      <c r="C9" s="123" t="s">
        <v>299</v>
      </c>
    </row>
    <row r="10" spans="1:8">
      <c r="A10" s="84" t="s">
        <v>316</v>
      </c>
      <c r="B10" s="85" t="s">
        <v>300</v>
      </c>
      <c r="C10" s="123" t="s">
        <v>301</v>
      </c>
    </row>
    <row r="11" spans="1:8">
      <c r="C11" s="123"/>
    </row>
    <row r="12" spans="1:8">
      <c r="A12" s="84" t="s">
        <v>189</v>
      </c>
      <c r="B12" s="85" t="s">
        <v>190</v>
      </c>
      <c r="C12" s="123" t="s">
        <v>298</v>
      </c>
    </row>
    <row r="13" spans="1:8">
      <c r="A13" s="84"/>
      <c r="B13" s="85"/>
    </row>
    <row r="14" spans="1:8">
      <c r="A14" s="84"/>
      <c r="B14" s="85"/>
    </row>
    <row r="15" spans="1:8">
      <c r="A15" s="86" t="s">
        <v>176</v>
      </c>
      <c r="B15" s="75"/>
    </row>
    <row r="16" spans="1:8" ht="26">
      <c r="A16" s="76" t="s">
        <v>177</v>
      </c>
      <c r="B16" s="75"/>
    </row>
    <row r="17" spans="1:2" ht="15" thickBot="1">
      <c r="A17" s="81" t="s">
        <v>178</v>
      </c>
      <c r="B17" s="78" t="s">
        <v>43</v>
      </c>
    </row>
    <row r="18" spans="1:2" ht="15" thickBot="1">
      <c r="A18" s="82" t="s">
        <v>179</v>
      </c>
      <c r="B18" s="79" t="s">
        <v>180</v>
      </c>
    </row>
    <row r="19" spans="1:2" ht="15" thickBot="1">
      <c r="A19" s="82" t="s">
        <v>181</v>
      </c>
      <c r="B19" s="79" t="s">
        <v>182</v>
      </c>
    </row>
    <row r="20" spans="1:2" ht="15" thickBot="1">
      <c r="A20" s="82" t="s">
        <v>183</v>
      </c>
      <c r="B20" s="79" t="s">
        <v>184</v>
      </c>
    </row>
    <row r="21" spans="1:2">
      <c r="A21" s="83" t="s">
        <v>185</v>
      </c>
      <c r="B21" s="80" t="s">
        <v>186</v>
      </c>
    </row>
    <row r="23" spans="1:2">
      <c r="A23" s="86" t="s">
        <v>707</v>
      </c>
    </row>
    <row r="24" spans="1:2" ht="29">
      <c r="A24" s="124" t="s">
        <v>195</v>
      </c>
      <c r="B24" s="125" t="s">
        <v>303</v>
      </c>
    </row>
    <row r="25" spans="1:2" ht="29">
      <c r="A25" s="124" t="s">
        <v>212</v>
      </c>
      <c r="B25" s="125" t="s">
        <v>304</v>
      </c>
    </row>
    <row r="26" spans="1:2" ht="43.5">
      <c r="A26" s="124" t="s">
        <v>196</v>
      </c>
      <c r="B26" s="125" t="s">
        <v>197</v>
      </c>
    </row>
    <row r="27" spans="1:2" ht="43.5">
      <c r="A27" s="124" t="s">
        <v>198</v>
      </c>
      <c r="B27" s="125" t="s">
        <v>199</v>
      </c>
    </row>
    <row r="28" spans="1:2" ht="29">
      <c r="A28" s="124" t="s">
        <v>200</v>
      </c>
      <c r="B28" s="125" t="s">
        <v>201</v>
      </c>
    </row>
    <row r="29" spans="1:2" ht="29">
      <c r="A29" s="124" t="s">
        <v>202</v>
      </c>
      <c r="B29" s="125" t="s">
        <v>203</v>
      </c>
    </row>
    <row r="30" spans="1:2">
      <c r="A30" s="124" t="s">
        <v>204</v>
      </c>
      <c r="B30" s="125" t="s">
        <v>205</v>
      </c>
    </row>
    <row r="31" spans="1:2" ht="29">
      <c r="A31" s="124" t="s">
        <v>206</v>
      </c>
      <c r="B31" s="125" t="s">
        <v>305</v>
      </c>
    </row>
    <row r="32" spans="1:2" ht="29">
      <c r="A32" s="124" t="s">
        <v>207</v>
      </c>
      <c r="B32" s="125" t="s">
        <v>306</v>
      </c>
    </row>
    <row r="33" spans="1:2" ht="29">
      <c r="A33" s="124" t="s">
        <v>208</v>
      </c>
      <c r="B33" s="125" t="s">
        <v>209</v>
      </c>
    </row>
    <row r="34" spans="1:2" ht="43.5">
      <c r="A34" s="124" t="s">
        <v>210</v>
      </c>
      <c r="B34" s="125" t="s">
        <v>211</v>
      </c>
    </row>
    <row r="35" spans="1:2">
      <c r="B35" s="125"/>
    </row>
  </sheetData>
  <hyperlinks>
    <hyperlink ref="A7" r:id="rId1" xr:uid="{31BE612E-E710-49C8-9CA5-A9D07219BD8C}"/>
    <hyperlink ref="A25" r:id="rId2" display="https://httpstatuses.com/201" xr:uid="{75859610-2C27-4D7C-A510-46E8439DA024}"/>
    <hyperlink ref="H1" location="Index" display="Back to Index" xr:uid="{AB88D8B0-DA3F-464C-B53A-FBF53FDE0D90}"/>
  </hyperlinks>
  <pageMargins left="0.7" right="0.7" top="0.75" bottom="0.75" header="0.3" footer="0.3"/>
  <pageSetup paperSize="9" orientation="portrait" horizontalDpi="0" verticalDpi="0"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D77C08-92D3-4330-A7B2-F816270C09E5}">
  <sheetPr codeName="Sheet18"/>
  <dimension ref="A1:H25"/>
  <sheetViews>
    <sheetView workbookViewId="0">
      <selection activeCell="D15" sqref="D15"/>
    </sheetView>
  </sheetViews>
  <sheetFormatPr defaultRowHeight="14.5"/>
  <cols>
    <col min="2" max="2" width="73.6328125" customWidth="1"/>
  </cols>
  <sheetData>
    <row r="1" spans="1:8">
      <c r="A1" s="231"/>
      <c r="H1" s="51" t="s">
        <v>1098</v>
      </c>
    </row>
    <row r="2" spans="1:8">
      <c r="A2" s="231" t="s">
        <v>614</v>
      </c>
    </row>
    <row r="3" spans="1:8">
      <c r="A3" s="231" t="s">
        <v>615</v>
      </c>
    </row>
    <row r="4" spans="1:8">
      <c r="A4" s="231" t="s">
        <v>616</v>
      </c>
    </row>
    <row r="5" spans="1:8">
      <c r="A5" s="231" t="s">
        <v>617</v>
      </c>
    </row>
    <row r="6" spans="1:8">
      <c r="A6" s="231" t="s">
        <v>618</v>
      </c>
    </row>
    <row r="7" spans="1:8">
      <c r="A7" s="231" t="s">
        <v>619</v>
      </c>
    </row>
    <row r="8" spans="1:8">
      <c r="A8" s="231" t="s">
        <v>620</v>
      </c>
    </row>
    <row r="9" spans="1:8">
      <c r="A9" s="231" t="s">
        <v>621</v>
      </c>
    </row>
    <row r="10" spans="1:8">
      <c r="A10" s="231" t="s">
        <v>635</v>
      </c>
    </row>
    <row r="11" spans="1:8" ht="15" thickBot="1">
      <c r="A11" s="231" t="s">
        <v>622</v>
      </c>
    </row>
    <row r="12" spans="1:8">
      <c r="A12" s="454" t="s">
        <v>289</v>
      </c>
      <c r="B12" s="232" t="s">
        <v>623</v>
      </c>
    </row>
    <row r="13" spans="1:8" ht="29">
      <c r="A13" s="455"/>
      <c r="B13" s="233" t="s">
        <v>624</v>
      </c>
    </row>
    <row r="14" spans="1:8" ht="44" thickBot="1">
      <c r="A14" s="456"/>
      <c r="B14" s="234" t="s">
        <v>625</v>
      </c>
    </row>
    <row r="15" spans="1:8" ht="29.5" thickBot="1">
      <c r="A15" s="236" t="s">
        <v>112</v>
      </c>
      <c r="B15" s="234" t="s">
        <v>626</v>
      </c>
    </row>
    <row r="16" spans="1:8" ht="15" thickBot="1">
      <c r="A16" s="236" t="s">
        <v>288</v>
      </c>
      <c r="B16" s="234" t="s">
        <v>627</v>
      </c>
    </row>
    <row r="17" spans="1:2" ht="15" thickBot="1">
      <c r="A17" s="236" t="s">
        <v>287</v>
      </c>
      <c r="B17" s="234" t="s">
        <v>628</v>
      </c>
    </row>
    <row r="18" spans="1:2" ht="15" thickBot="1">
      <c r="A18" s="236" t="s">
        <v>286</v>
      </c>
      <c r="B18" s="234" t="s">
        <v>629</v>
      </c>
    </row>
    <row r="19" spans="1:2" ht="15" thickBot="1">
      <c r="A19" s="237" t="s">
        <v>285</v>
      </c>
      <c r="B19" s="233" t="s">
        <v>630</v>
      </c>
    </row>
    <row r="20" spans="1:2" ht="15" thickBot="1">
      <c r="A20" s="238" t="s">
        <v>284</v>
      </c>
      <c r="B20" s="235" t="s">
        <v>631</v>
      </c>
    </row>
    <row r="21" spans="1:2">
      <c r="A21" s="231"/>
    </row>
    <row r="22" spans="1:2">
      <c r="A22" s="231" t="s">
        <v>639</v>
      </c>
    </row>
    <row r="23" spans="1:2">
      <c r="A23" s="231" t="s">
        <v>632</v>
      </c>
    </row>
    <row r="24" spans="1:2">
      <c r="A24" s="231" t="s">
        <v>633</v>
      </c>
    </row>
    <row r="25" spans="1:2">
      <c r="A25" s="231" t="s">
        <v>634</v>
      </c>
    </row>
  </sheetData>
  <mergeCells count="1">
    <mergeCell ref="A12:A14"/>
  </mergeCells>
  <hyperlinks>
    <hyperlink ref="H1" location="Index" display="Back to Index" xr:uid="{7B008FA0-64CF-4645-AFDB-A8FC77E67752}"/>
  </hyperlinks>
  <pageMargins left="0.7" right="0.7" top="0.75" bottom="0.75" header="0.3" footer="0.3"/>
  <pageSetup paperSize="9" orientation="portrait" horizontalDpi="0" verticalDpi="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50AE64-D570-45A1-9111-10FA013C2FFC}">
  <sheetPr codeName="Sheet19">
    <outlinePr summaryBelow="0" summaryRight="0"/>
  </sheetPr>
  <dimension ref="A1:H28"/>
  <sheetViews>
    <sheetView workbookViewId="0">
      <selection activeCell="D14" sqref="D14"/>
    </sheetView>
  </sheetViews>
  <sheetFormatPr defaultColWidth="27.7265625" defaultRowHeight="14.5" outlineLevelRow="1" outlineLevelCol="1"/>
  <cols>
    <col min="1" max="1" width="27.7265625" style="100"/>
    <col min="2" max="2" width="37" style="100" customWidth="1" outlineLevel="1"/>
    <col min="3" max="3" width="53.81640625" style="100" customWidth="1" outlineLevel="1"/>
    <col min="4" max="4" width="53.81640625" style="100" customWidth="1"/>
    <col min="5" max="5" width="60" style="100" customWidth="1"/>
    <col min="6" max="16384" width="27.7265625" style="100"/>
  </cols>
  <sheetData>
    <row r="1" spans="1:8" ht="15" thickBot="1">
      <c r="A1" s="187"/>
      <c r="H1" s="416" t="s">
        <v>1098</v>
      </c>
    </row>
    <row r="2" spans="1:8" ht="15" thickBot="1">
      <c r="A2" s="188" t="s">
        <v>465</v>
      </c>
      <c r="B2" s="189"/>
      <c r="C2" s="189"/>
      <c r="D2" s="188" t="s">
        <v>68</v>
      </c>
      <c r="E2" s="188" t="s">
        <v>43</v>
      </c>
    </row>
    <row r="3" spans="1:8" ht="23">
      <c r="A3" s="196" t="s">
        <v>430</v>
      </c>
      <c r="B3" s="185" t="s">
        <v>433</v>
      </c>
      <c r="D3" s="190" t="s">
        <v>460</v>
      </c>
      <c r="E3" s="182" t="s">
        <v>434</v>
      </c>
    </row>
    <row r="4" spans="1:8" ht="23">
      <c r="A4" s="197" t="s">
        <v>431</v>
      </c>
      <c r="B4" s="181"/>
      <c r="D4" s="191" t="s">
        <v>461</v>
      </c>
      <c r="E4" s="182" t="s">
        <v>432</v>
      </c>
    </row>
    <row r="5" spans="1:8" ht="34.5">
      <c r="A5" s="197" t="s">
        <v>423</v>
      </c>
      <c r="B5" s="181" t="s">
        <v>420</v>
      </c>
      <c r="D5" s="192" t="s">
        <v>460</v>
      </c>
      <c r="E5" s="186" t="s">
        <v>435</v>
      </c>
    </row>
    <row r="6" spans="1:8" ht="34.5">
      <c r="A6" s="197" t="s">
        <v>424</v>
      </c>
      <c r="B6" s="181" t="s">
        <v>421</v>
      </c>
      <c r="C6" s="184" t="str">
        <f>$B$5&amp;"/"&amp;B6&amp;"/"</f>
        <v>api.sundaya.com/energy/hse/</v>
      </c>
      <c r="D6" s="192" t="s">
        <v>460</v>
      </c>
      <c r="E6" s="186" t="s">
        <v>436</v>
      </c>
    </row>
    <row r="7" spans="1:8" ht="34.5">
      <c r="A7" s="197" t="s">
        <v>425</v>
      </c>
      <c r="B7" s="181"/>
      <c r="D7" s="192" t="s">
        <v>462</v>
      </c>
      <c r="E7" s="186" t="s">
        <v>437</v>
      </c>
    </row>
    <row r="8" spans="1:8" ht="23">
      <c r="A8" s="197" t="s">
        <v>426</v>
      </c>
      <c r="B8" s="181"/>
      <c r="D8" s="192" t="s">
        <v>462</v>
      </c>
      <c r="E8" s="186" t="s">
        <v>438</v>
      </c>
    </row>
    <row r="9" spans="1:8" ht="23">
      <c r="A9" s="197" t="s">
        <v>427</v>
      </c>
      <c r="B9" s="183"/>
      <c r="D9" s="192" t="s">
        <v>462</v>
      </c>
      <c r="E9" s="186" t="s">
        <v>439</v>
      </c>
    </row>
    <row r="10" spans="1:8">
      <c r="A10" s="197" t="s">
        <v>428</v>
      </c>
      <c r="B10" s="183"/>
      <c r="D10" s="191" t="s">
        <v>463</v>
      </c>
      <c r="E10" s="180" t="s">
        <v>440</v>
      </c>
    </row>
    <row r="11" spans="1:8" outlineLevel="1">
      <c r="A11" s="198"/>
      <c r="B11" s="181" t="s">
        <v>324</v>
      </c>
      <c r="C11" s="183" t="str">
        <f>C6&amp;"week"</f>
        <v>api.sundaya.com/energy/hse/week</v>
      </c>
      <c r="D11" s="193"/>
    </row>
    <row r="12" spans="1:8" outlineLevel="1">
      <c r="A12" s="198"/>
      <c r="B12" s="181" t="s">
        <v>422</v>
      </c>
      <c r="C12" s="183" t="str">
        <f>C6&amp;"week/ending/2018-W34"</f>
        <v>api.sundaya.com/energy/hse/week/ending/2018-W34</v>
      </c>
      <c r="D12" s="193"/>
    </row>
    <row r="13" spans="1:8" ht="14" customHeight="1" outlineLevel="1">
      <c r="A13" s="198"/>
      <c r="C13" s="183" t="str">
        <f>C6&amp;"day/ending/2018-12-30"</f>
        <v>api.sundaya.com/energy/hse/day/ending/2018-12-30</v>
      </c>
      <c r="D13" s="193"/>
    </row>
    <row r="14" spans="1:8" outlineLevel="1">
      <c r="A14" s="198" t="s">
        <v>424</v>
      </c>
      <c r="B14" s="181" t="s">
        <v>321</v>
      </c>
      <c r="C14" s="184" t="str">
        <f>$B$5&amp;"/"&amp;B14&amp;"/"</f>
        <v>api.sundaya.com/energy/harvest/</v>
      </c>
      <c r="D14" s="194"/>
    </row>
    <row r="15" spans="1:8" outlineLevel="1">
      <c r="A15" s="198"/>
      <c r="B15" s="181" t="s">
        <v>130</v>
      </c>
      <c r="C15" s="183" t="str">
        <f>$C$14&amp;B15</f>
        <v>api.sundaya.com/energy/harvest/log</v>
      </c>
      <c r="D15" s="193"/>
    </row>
    <row r="16" spans="1:8" outlineLevel="1">
      <c r="A16" s="198" t="s">
        <v>424</v>
      </c>
      <c r="B16" s="181" t="s">
        <v>322</v>
      </c>
      <c r="C16" s="184" t="str">
        <f>$B$5&amp;"/"&amp;B16&amp;"/"</f>
        <v>api.sundaya.com/energy/store/</v>
      </c>
      <c r="D16" s="194"/>
    </row>
    <row r="17" spans="1:5" outlineLevel="1">
      <c r="A17" s="198" t="s">
        <v>424</v>
      </c>
      <c r="B17" s="181" t="s">
        <v>323</v>
      </c>
      <c r="C17" s="184" t="str">
        <f>$B$5&amp;"/"&amp;B17&amp;"/"</f>
        <v>api.sundaya.com/energy/enjoy/</v>
      </c>
      <c r="D17" s="194"/>
    </row>
    <row r="18" spans="1:5">
      <c r="A18" s="197" t="s">
        <v>429</v>
      </c>
      <c r="D18" s="191" t="s">
        <v>464</v>
      </c>
      <c r="E18" s="179" t="s">
        <v>441</v>
      </c>
    </row>
    <row r="19" spans="1:5" ht="23">
      <c r="A19" s="199" t="s">
        <v>442</v>
      </c>
      <c r="D19" s="191" t="s">
        <v>443</v>
      </c>
      <c r="E19" s="186" t="s">
        <v>444</v>
      </c>
    </row>
    <row r="20" spans="1:5" ht="23">
      <c r="A20" s="199" t="s">
        <v>445</v>
      </c>
      <c r="D20" s="191" t="s">
        <v>446</v>
      </c>
      <c r="E20" s="186" t="s">
        <v>447</v>
      </c>
    </row>
    <row r="21" spans="1:5">
      <c r="A21" s="199" t="s">
        <v>448</v>
      </c>
      <c r="D21" s="191" t="s">
        <v>449</v>
      </c>
      <c r="E21" s="186" t="s">
        <v>450</v>
      </c>
    </row>
    <row r="22" spans="1:5" ht="34.5">
      <c r="A22" s="199" t="s">
        <v>451</v>
      </c>
      <c r="D22" s="195" t="s">
        <v>452</v>
      </c>
      <c r="E22" s="186" t="s">
        <v>453</v>
      </c>
    </row>
    <row r="23" spans="1:5" ht="46">
      <c r="A23" s="199" t="s">
        <v>454</v>
      </c>
      <c r="D23" s="195" t="s">
        <v>455</v>
      </c>
      <c r="E23" s="186" t="s">
        <v>456</v>
      </c>
    </row>
    <row r="24" spans="1:5">
      <c r="A24" s="199" t="s">
        <v>457</v>
      </c>
      <c r="D24" s="191" t="s">
        <v>458</v>
      </c>
      <c r="E24" s="186" t="s">
        <v>459</v>
      </c>
    </row>
    <row r="25" spans="1:5">
      <c r="A25" s="187"/>
    </row>
    <row r="26" spans="1:5">
      <c r="A26" s="187"/>
    </row>
    <row r="27" spans="1:5">
      <c r="A27" s="187"/>
    </row>
    <row r="28" spans="1:5">
      <c r="A28" s="187"/>
    </row>
  </sheetData>
  <hyperlinks>
    <hyperlink ref="H1" location="Index" display="Back to Index" xr:uid="{BB6085C1-C73D-41FF-A509-CCD96A5834C0}"/>
  </hyperlink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BF5CA-0604-49AA-B390-F03C16E2F9F3}">
  <sheetPr codeName="Sheet20">
    <outlinePr summaryBelow="0" summaryRight="0"/>
  </sheetPr>
  <dimension ref="A1:R30"/>
  <sheetViews>
    <sheetView zoomScaleNormal="100" workbookViewId="0">
      <selection activeCell="Y8" sqref="Y8"/>
    </sheetView>
  </sheetViews>
  <sheetFormatPr defaultRowHeight="14.5" outlineLevelRow="1"/>
  <cols>
    <col min="1" max="9" width="2.81640625" customWidth="1"/>
    <col min="10" max="10" width="9.81640625" customWidth="1"/>
    <col min="11" max="11" width="8.7265625" customWidth="1"/>
    <col min="12" max="12" width="7.1796875" bestFit="1" customWidth="1"/>
    <col min="13" max="16" width="9" customWidth="1"/>
  </cols>
  <sheetData>
    <row r="1" spans="1:18" ht="15" thickBot="1">
      <c r="A1" s="205" t="s">
        <v>536</v>
      </c>
      <c r="B1" s="205"/>
      <c r="C1" s="205"/>
      <c r="D1" s="205"/>
      <c r="E1" s="205"/>
      <c r="F1" s="205"/>
      <c r="G1" s="205"/>
      <c r="H1" s="417" t="s">
        <v>1098</v>
      </c>
      <c r="I1" s="205"/>
      <c r="J1" s="205"/>
      <c r="K1" s="205"/>
      <c r="L1" s="205"/>
      <c r="M1" s="205"/>
      <c r="N1" s="205"/>
      <c r="O1" s="205"/>
      <c r="P1" s="205"/>
      <c r="Q1" s="205"/>
      <c r="R1" s="205"/>
    </row>
    <row r="2" spans="1:18">
      <c r="A2" t="s">
        <v>533</v>
      </c>
    </row>
    <row r="3" spans="1:18">
      <c r="A3" t="s">
        <v>534</v>
      </c>
    </row>
    <row r="4" spans="1:18" ht="174.5" customHeight="1">
      <c r="K4" s="204"/>
    </row>
    <row r="5" spans="1:18">
      <c r="A5" t="s">
        <v>532</v>
      </c>
    </row>
    <row r="6" spans="1:18">
      <c r="A6" s="206" t="s">
        <v>537</v>
      </c>
    </row>
    <row r="7" spans="1:18">
      <c r="A7" s="206" t="s">
        <v>538</v>
      </c>
    </row>
    <row r="8" spans="1:18">
      <c r="A8" s="206" t="s">
        <v>539</v>
      </c>
    </row>
    <row r="9" spans="1:18">
      <c r="A9" s="206" t="s">
        <v>540</v>
      </c>
    </row>
    <row r="10" spans="1:18">
      <c r="A10" s="206" t="s">
        <v>541</v>
      </c>
    </row>
    <row r="11" spans="1:18" ht="249" customHeight="1"/>
    <row r="13" spans="1:18" ht="15" thickBot="1">
      <c r="A13" s="205" t="s">
        <v>535</v>
      </c>
      <c r="B13" s="205"/>
      <c r="C13" s="205"/>
      <c r="D13" s="205"/>
      <c r="E13" s="205"/>
      <c r="F13" s="205"/>
      <c r="G13" s="205"/>
      <c r="H13" s="205"/>
      <c r="I13" s="205"/>
      <c r="J13" s="205"/>
      <c r="K13" s="205"/>
      <c r="L13" s="205"/>
      <c r="M13" s="205"/>
      <c r="N13" s="205"/>
      <c r="O13" s="205"/>
      <c r="P13" s="205"/>
      <c r="Q13" s="205"/>
      <c r="R13" s="205"/>
    </row>
    <row r="14" spans="1:18" outlineLevel="1">
      <c r="J14" s="69"/>
      <c r="K14" t="s">
        <v>45</v>
      </c>
    </row>
    <row r="15" spans="1:18" outlineLevel="1">
      <c r="J15" s="59"/>
      <c r="K15" t="s">
        <v>76</v>
      </c>
    </row>
    <row r="16" spans="1:18" outlineLevel="1">
      <c r="J16" s="61"/>
      <c r="K16" t="s">
        <v>78</v>
      </c>
    </row>
    <row r="17" spans="1:16" ht="19" customHeight="1" outlineLevel="1">
      <c r="J17" s="60"/>
      <c r="K17" t="s">
        <v>77</v>
      </c>
    </row>
    <row r="18" spans="1:16" outlineLevel="1">
      <c r="M18" s="62" t="s">
        <v>45</v>
      </c>
      <c r="N18" s="62" t="s">
        <v>76</v>
      </c>
      <c r="O18" s="62" t="s">
        <v>78</v>
      </c>
      <c r="P18" s="62" t="s">
        <v>77</v>
      </c>
    </row>
    <row r="19" spans="1:16" ht="23.5" customHeight="1" outlineLevel="1">
      <c r="L19" s="63" t="s">
        <v>45</v>
      </c>
      <c r="M19" s="64"/>
      <c r="N19" s="64"/>
      <c r="O19" s="64" t="s">
        <v>149</v>
      </c>
      <c r="P19" s="64" t="s">
        <v>148</v>
      </c>
    </row>
    <row r="20" spans="1:16" ht="23.5" customHeight="1" outlineLevel="1">
      <c r="L20" s="63" t="s">
        <v>76</v>
      </c>
      <c r="M20" s="64" t="s">
        <v>150</v>
      </c>
      <c r="N20" s="64"/>
      <c r="O20" s="64" t="s">
        <v>151</v>
      </c>
      <c r="P20" s="64" t="s">
        <v>152</v>
      </c>
    </row>
    <row r="21" spans="1:16" ht="23.5" customHeight="1" outlineLevel="1">
      <c r="L21" s="63" t="s">
        <v>78</v>
      </c>
      <c r="M21" s="64"/>
      <c r="N21" s="64"/>
      <c r="O21" s="64"/>
      <c r="P21" s="64"/>
    </row>
    <row r="22" spans="1:16" ht="23.5" customHeight="1" outlineLevel="1">
      <c r="L22" s="63" t="s">
        <v>77</v>
      </c>
      <c r="M22" s="68" t="s">
        <v>153</v>
      </c>
      <c r="N22" s="64"/>
      <c r="O22" s="64" t="s">
        <v>154</v>
      </c>
      <c r="P22" s="64"/>
    </row>
    <row r="23" spans="1:16" ht="51" outlineLevel="1">
      <c r="B23" s="457" t="s">
        <v>155</v>
      </c>
      <c r="C23" s="457"/>
      <c r="D23" s="457"/>
      <c r="E23" s="66" t="s">
        <v>159</v>
      </c>
      <c r="F23" s="66" t="s">
        <v>156</v>
      </c>
      <c r="G23" s="66" t="s">
        <v>156</v>
      </c>
    </row>
    <row r="24" spans="1:16" ht="8.5" customHeight="1" outlineLevel="1">
      <c r="B24" s="65"/>
      <c r="C24" s="65"/>
      <c r="D24" s="65"/>
      <c r="E24" s="65"/>
    </row>
    <row r="25" spans="1:16" outlineLevel="1">
      <c r="B25" s="61"/>
      <c r="C25" s="61"/>
      <c r="D25" s="61"/>
    </row>
    <row r="26" spans="1:16" outlineLevel="1">
      <c r="A26" s="70" t="s">
        <v>161</v>
      </c>
      <c r="B26" s="69"/>
      <c r="C26" s="60"/>
      <c r="G26" s="69"/>
    </row>
    <row r="27" spans="1:16" outlineLevel="1">
      <c r="A27" s="70" t="s">
        <v>162</v>
      </c>
      <c r="E27" s="69"/>
      <c r="F27" s="60"/>
      <c r="G27" s="60"/>
    </row>
    <row r="28" spans="1:16" outlineLevel="1">
      <c r="D28" s="59"/>
      <c r="E28" s="59"/>
      <c r="F28" s="59"/>
    </row>
    <row r="29" spans="1:16" ht="13" customHeight="1" outlineLevel="1">
      <c r="B29" s="65"/>
      <c r="D29" s="65"/>
      <c r="E29" s="65"/>
      <c r="F29" s="65"/>
      <c r="G29" s="65"/>
    </row>
    <row r="30" spans="1:16" ht="78.5" customHeight="1" outlineLevel="1">
      <c r="B30" s="67" t="s">
        <v>157</v>
      </c>
      <c r="C30" s="67" t="s">
        <v>160</v>
      </c>
      <c r="D30" s="458" t="s">
        <v>158</v>
      </c>
      <c r="E30" s="458"/>
      <c r="F30" s="458"/>
      <c r="G30" s="67" t="s">
        <v>157</v>
      </c>
      <c r="H30" s="48"/>
    </row>
  </sheetData>
  <mergeCells count="2">
    <mergeCell ref="B23:D23"/>
    <mergeCell ref="D30:F30"/>
  </mergeCells>
  <hyperlinks>
    <hyperlink ref="H1" location="Index" display="Back to Index" xr:uid="{A41EFC15-AF01-4BCE-B10F-B577BB502C4E}"/>
  </hyperlinks>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1420ED-F783-4894-B9F7-6248C4F78D49}">
  <sheetPr codeName="Sheet21">
    <outlinePr summaryBelow="0" summaryRight="0"/>
  </sheetPr>
  <dimension ref="A1:H164"/>
  <sheetViews>
    <sheetView workbookViewId="0">
      <selection activeCell="S186" sqref="S186"/>
    </sheetView>
  </sheetViews>
  <sheetFormatPr defaultRowHeight="14.5" outlineLevelRow="3"/>
  <cols>
    <col min="5" max="5" width="24.54296875" customWidth="1"/>
    <col min="6" max="6" width="10.7265625" customWidth="1"/>
  </cols>
  <sheetData>
    <row r="1" spans="1:8">
      <c r="A1" t="s">
        <v>543</v>
      </c>
      <c r="H1" s="51" t="s">
        <v>1098</v>
      </c>
    </row>
    <row r="2" spans="1:8">
      <c r="A2" t="s">
        <v>510</v>
      </c>
    </row>
    <row r="4" spans="1:8" collapsed="1">
      <c r="A4" t="s">
        <v>480</v>
      </c>
    </row>
    <row r="5" spans="1:8" hidden="1" outlineLevel="1">
      <c r="B5" t="s">
        <v>466</v>
      </c>
    </row>
    <row r="6" spans="1:8" hidden="1" outlineLevel="1">
      <c r="B6" t="s">
        <v>468</v>
      </c>
      <c r="E6" t="s">
        <v>467</v>
      </c>
    </row>
    <row r="7" spans="1:8" hidden="1" outlineLevel="1">
      <c r="B7" t="s">
        <v>470</v>
      </c>
      <c r="E7" t="s">
        <v>469</v>
      </c>
    </row>
    <row r="8" spans="1:8" hidden="1" outlineLevel="2">
      <c r="C8" t="s">
        <v>468</v>
      </c>
      <c r="E8" t="s">
        <v>491</v>
      </c>
    </row>
    <row r="9" spans="1:8" hidden="1" outlineLevel="2">
      <c r="C9" t="s">
        <v>476</v>
      </c>
      <c r="E9" t="s">
        <v>490</v>
      </c>
    </row>
    <row r="10" spans="1:8" hidden="1" outlineLevel="3">
      <c r="D10" t="s">
        <v>477</v>
      </c>
      <c r="E10" t="s">
        <v>489</v>
      </c>
    </row>
    <row r="11" spans="1:8" hidden="1" outlineLevel="3">
      <c r="D11" t="s">
        <v>478</v>
      </c>
      <c r="E11" t="s">
        <v>488</v>
      </c>
    </row>
    <row r="12" spans="1:8" hidden="1" outlineLevel="2">
      <c r="C12" t="s">
        <v>472</v>
      </c>
      <c r="E12" t="s">
        <v>487</v>
      </c>
    </row>
    <row r="13" spans="1:8" hidden="1" outlineLevel="3">
      <c r="D13" t="s">
        <v>477</v>
      </c>
    </row>
    <row r="14" spans="1:8" hidden="1" outlineLevel="3">
      <c r="D14" t="s">
        <v>474</v>
      </c>
      <c r="E14" t="s">
        <v>486</v>
      </c>
    </row>
    <row r="15" spans="1:8" hidden="1" outlineLevel="3">
      <c r="D15" t="s">
        <v>475</v>
      </c>
      <c r="E15" t="s">
        <v>485</v>
      </c>
    </row>
    <row r="16" spans="1:8" hidden="1" outlineLevel="3">
      <c r="D16" t="s">
        <v>468</v>
      </c>
      <c r="E16" t="s">
        <v>484</v>
      </c>
    </row>
    <row r="17" spans="2:5" hidden="1" outlineLevel="3">
      <c r="D17" t="s">
        <v>481</v>
      </c>
      <c r="E17" t="s">
        <v>483</v>
      </c>
    </row>
    <row r="18" spans="2:5" hidden="1" outlineLevel="1">
      <c r="B18" t="s">
        <v>472</v>
      </c>
      <c r="E18" t="s">
        <v>471</v>
      </c>
    </row>
    <row r="19" spans="2:5" hidden="1" outlineLevel="2">
      <c r="C19" t="s">
        <v>477</v>
      </c>
      <c r="E19" s="200" t="s">
        <v>482</v>
      </c>
    </row>
    <row r="20" spans="2:5" hidden="1" outlineLevel="2">
      <c r="C20" t="s">
        <v>474</v>
      </c>
    </row>
    <row r="21" spans="2:5" hidden="1" outlineLevel="2">
      <c r="C21" t="s">
        <v>475</v>
      </c>
    </row>
    <row r="22" spans="2:5" hidden="1" outlineLevel="2">
      <c r="C22" t="s">
        <v>468</v>
      </c>
    </row>
    <row r="23" spans="2:5" hidden="1" outlineLevel="2">
      <c r="C23" t="s">
        <v>481</v>
      </c>
    </row>
    <row r="24" spans="2:5" hidden="1" outlineLevel="1">
      <c r="B24" t="s">
        <v>473</v>
      </c>
      <c r="E24" t="s">
        <v>492</v>
      </c>
    </row>
    <row r="25" spans="2:5" hidden="1" outlineLevel="2">
      <c r="C25" t="s">
        <v>474</v>
      </c>
      <c r="E25" t="s">
        <v>493</v>
      </c>
    </row>
    <row r="26" spans="2:5" hidden="1" outlineLevel="2">
      <c r="C26" t="s">
        <v>468</v>
      </c>
      <c r="E26" t="s">
        <v>494</v>
      </c>
    </row>
    <row r="27" spans="2:5" hidden="1" outlineLevel="2">
      <c r="C27" t="s">
        <v>475</v>
      </c>
      <c r="E27" t="s">
        <v>495</v>
      </c>
    </row>
    <row r="28" spans="2:5" hidden="1" outlineLevel="2">
      <c r="C28" t="s">
        <v>476</v>
      </c>
      <c r="E28" t="s">
        <v>496</v>
      </c>
    </row>
    <row r="29" spans="2:5" hidden="1" outlineLevel="3">
      <c r="D29" t="s">
        <v>477</v>
      </c>
      <c r="E29" t="s">
        <v>497</v>
      </c>
    </row>
    <row r="30" spans="2:5" hidden="1" outlineLevel="3">
      <c r="D30" t="s">
        <v>478</v>
      </c>
      <c r="E30" t="s">
        <v>498</v>
      </c>
    </row>
    <row r="31" spans="2:5" hidden="1" outlineLevel="1">
      <c r="B31" t="s">
        <v>479</v>
      </c>
      <c r="E31" t="s">
        <v>499</v>
      </c>
    </row>
    <row r="32" spans="2:5" hidden="1" outlineLevel="2">
      <c r="C32" t="s">
        <v>476</v>
      </c>
      <c r="E32" t="s">
        <v>500</v>
      </c>
    </row>
    <row r="33" spans="1:5" hidden="1" outlineLevel="3">
      <c r="D33" t="s">
        <v>477</v>
      </c>
      <c r="E33" t="s">
        <v>497</v>
      </c>
    </row>
    <row r="34" spans="1:5" hidden="1" outlineLevel="3">
      <c r="D34" t="s">
        <v>478</v>
      </c>
      <c r="E34" t="s">
        <v>498</v>
      </c>
    </row>
    <row r="35" spans="1:5" hidden="1" outlineLevel="3">
      <c r="D35" t="s">
        <v>475</v>
      </c>
      <c r="E35" t="s">
        <v>501</v>
      </c>
    </row>
    <row r="37" spans="1:5">
      <c r="A37" t="s">
        <v>551</v>
      </c>
    </row>
    <row r="38" spans="1:5" outlineLevel="1">
      <c r="A38" s="228" t="s">
        <v>544</v>
      </c>
    </row>
    <row r="39" spans="1:5" outlineLevel="1">
      <c r="A39" s="228" t="s">
        <v>649</v>
      </c>
    </row>
    <row r="40" spans="1:5" outlineLevel="1">
      <c r="A40" s="228" t="s">
        <v>648</v>
      </c>
    </row>
    <row r="41" spans="1:5" outlineLevel="1">
      <c r="A41" s="228" t="s">
        <v>545</v>
      </c>
    </row>
    <row r="42" spans="1:5" outlineLevel="1">
      <c r="A42" s="229"/>
    </row>
    <row r="43" spans="1:5" outlineLevel="1">
      <c r="A43" s="228" t="s">
        <v>546</v>
      </c>
    </row>
    <row r="44" spans="1:5" outlineLevel="1">
      <c r="A44" s="228" t="s">
        <v>547</v>
      </c>
    </row>
    <row r="45" spans="1:5" outlineLevel="1">
      <c r="A45" s="228" t="s">
        <v>548</v>
      </c>
    </row>
    <row r="46" spans="1:5" outlineLevel="1">
      <c r="A46" s="228" t="s">
        <v>549</v>
      </c>
    </row>
    <row r="47" spans="1:5" outlineLevel="1">
      <c r="A47" s="229"/>
    </row>
    <row r="48" spans="1:5" outlineLevel="1">
      <c r="A48" s="228" t="s">
        <v>550</v>
      </c>
    </row>
    <row r="50" spans="1:1" collapsed="1">
      <c r="A50" s="230" t="s">
        <v>599</v>
      </c>
    </row>
    <row r="51" spans="1:1" hidden="1" outlineLevel="1">
      <c r="A51" s="228" t="s">
        <v>552</v>
      </c>
    </row>
    <row r="52" spans="1:1" hidden="1" outlineLevel="1">
      <c r="A52" s="228" t="s">
        <v>553</v>
      </c>
    </row>
    <row r="53" spans="1:1" hidden="1" outlineLevel="1">
      <c r="A53" s="228" t="s">
        <v>554</v>
      </c>
    </row>
    <row r="54" spans="1:1" hidden="1" outlineLevel="1">
      <c r="A54" s="228" t="s">
        <v>555</v>
      </c>
    </row>
    <row r="55" spans="1:1" hidden="1" outlineLevel="1">
      <c r="A55" s="228" t="s">
        <v>556</v>
      </c>
    </row>
    <row r="56" spans="1:1" hidden="1" outlineLevel="1">
      <c r="A56" s="228" t="s">
        <v>557</v>
      </c>
    </row>
    <row r="57" spans="1:1" hidden="1" outlineLevel="1">
      <c r="A57" s="228" t="s">
        <v>558</v>
      </c>
    </row>
    <row r="58" spans="1:1" hidden="1" outlineLevel="1">
      <c r="A58" s="228" t="s">
        <v>559</v>
      </c>
    </row>
    <row r="59" spans="1:1" hidden="1" outlineLevel="1">
      <c r="A59" s="228" t="s">
        <v>556</v>
      </c>
    </row>
    <row r="60" spans="1:1" hidden="1" outlineLevel="1">
      <c r="A60" s="228" t="s">
        <v>560</v>
      </c>
    </row>
    <row r="61" spans="1:1" hidden="1" outlineLevel="1">
      <c r="A61" s="228" t="s">
        <v>561</v>
      </c>
    </row>
    <row r="62" spans="1:1" hidden="1" outlineLevel="1">
      <c r="A62" s="228" t="s">
        <v>562</v>
      </c>
    </row>
    <row r="63" spans="1:1" hidden="1" outlineLevel="1">
      <c r="A63" s="228" t="s">
        <v>563</v>
      </c>
    </row>
    <row r="64" spans="1:1" hidden="1" outlineLevel="1">
      <c r="A64" s="228" t="s">
        <v>564</v>
      </c>
    </row>
    <row r="65" spans="1:1" hidden="1" outlineLevel="1">
      <c r="A65" s="228" t="s">
        <v>565</v>
      </c>
    </row>
    <row r="66" spans="1:1" hidden="1" outlineLevel="1">
      <c r="A66" s="228" t="s">
        <v>566</v>
      </c>
    </row>
    <row r="67" spans="1:1" hidden="1" outlineLevel="1">
      <c r="A67" s="228" t="s">
        <v>567</v>
      </c>
    </row>
    <row r="68" spans="1:1" hidden="1" outlineLevel="1">
      <c r="A68" s="228" t="s">
        <v>568</v>
      </c>
    </row>
    <row r="69" spans="1:1" hidden="1" outlineLevel="1">
      <c r="A69" s="228" t="s">
        <v>569</v>
      </c>
    </row>
    <row r="70" spans="1:1" hidden="1" outlineLevel="1">
      <c r="A70" s="228" t="s">
        <v>570</v>
      </c>
    </row>
    <row r="71" spans="1:1" hidden="1" outlineLevel="1">
      <c r="A71" s="228" t="s">
        <v>571</v>
      </c>
    </row>
    <row r="72" spans="1:1" hidden="1" outlineLevel="1">
      <c r="A72" s="228" t="s">
        <v>572</v>
      </c>
    </row>
    <row r="73" spans="1:1" hidden="1" outlineLevel="1">
      <c r="A73" s="228" t="s">
        <v>561</v>
      </c>
    </row>
    <row r="74" spans="1:1" hidden="1" outlineLevel="1">
      <c r="A74" s="228" t="s">
        <v>573</v>
      </c>
    </row>
    <row r="75" spans="1:1" hidden="1" outlineLevel="1">
      <c r="A75" s="228" t="s">
        <v>563</v>
      </c>
    </row>
    <row r="76" spans="1:1" hidden="1" outlineLevel="1">
      <c r="A76" s="228" t="s">
        <v>574</v>
      </c>
    </row>
    <row r="77" spans="1:1" hidden="1" outlineLevel="1">
      <c r="A77" s="228" t="s">
        <v>575</v>
      </c>
    </row>
    <row r="78" spans="1:1" hidden="1" outlineLevel="1">
      <c r="A78" s="228" t="s">
        <v>566</v>
      </c>
    </row>
    <row r="79" spans="1:1" hidden="1" outlineLevel="1">
      <c r="A79" s="228" t="s">
        <v>567</v>
      </c>
    </row>
    <row r="80" spans="1:1" hidden="1" outlineLevel="1">
      <c r="A80" s="228" t="s">
        <v>576</v>
      </c>
    </row>
    <row r="81" spans="1:1" hidden="1" outlineLevel="1">
      <c r="A81" s="228" t="s">
        <v>577</v>
      </c>
    </row>
    <row r="82" spans="1:1" hidden="1" outlineLevel="1">
      <c r="A82" s="228" t="s">
        <v>570</v>
      </c>
    </row>
    <row r="83" spans="1:1" hidden="1" outlineLevel="1">
      <c r="A83" s="228" t="s">
        <v>571</v>
      </c>
    </row>
    <row r="84" spans="1:1" hidden="1" outlineLevel="1">
      <c r="A84" s="228" t="s">
        <v>572</v>
      </c>
    </row>
    <row r="85" spans="1:1" hidden="1" outlineLevel="1">
      <c r="A85" s="228" t="s">
        <v>561</v>
      </c>
    </row>
    <row r="86" spans="1:1" hidden="1" outlineLevel="1">
      <c r="A86" s="228" t="s">
        <v>578</v>
      </c>
    </row>
    <row r="87" spans="1:1" hidden="1" outlineLevel="1">
      <c r="A87" s="228" t="s">
        <v>563</v>
      </c>
    </row>
    <row r="88" spans="1:1" hidden="1" outlineLevel="1">
      <c r="A88" s="228" t="s">
        <v>579</v>
      </c>
    </row>
    <row r="89" spans="1:1" hidden="1" outlineLevel="1">
      <c r="A89" s="228" t="s">
        <v>580</v>
      </c>
    </row>
    <row r="90" spans="1:1" hidden="1" outlineLevel="1">
      <c r="A90" s="228" t="s">
        <v>566</v>
      </c>
    </row>
    <row r="91" spans="1:1" hidden="1" outlineLevel="1">
      <c r="A91" s="228" t="s">
        <v>567</v>
      </c>
    </row>
    <row r="92" spans="1:1" hidden="1" outlineLevel="1">
      <c r="A92" s="228" t="s">
        <v>581</v>
      </c>
    </row>
    <row r="93" spans="1:1" hidden="1" outlineLevel="1">
      <c r="A93" s="228" t="s">
        <v>582</v>
      </c>
    </row>
    <row r="94" spans="1:1" hidden="1" outlineLevel="1">
      <c r="A94" s="228" t="s">
        <v>570</v>
      </c>
    </row>
    <row r="95" spans="1:1" hidden="1" outlineLevel="1">
      <c r="A95" s="228" t="s">
        <v>583</v>
      </c>
    </row>
    <row r="96" spans="1:1" hidden="1" outlineLevel="1">
      <c r="A96" s="228" t="s">
        <v>559</v>
      </c>
    </row>
    <row r="97" spans="1:1" hidden="1" outlineLevel="1">
      <c r="A97" s="228" t="s">
        <v>556</v>
      </c>
    </row>
    <row r="98" spans="1:1" hidden="1" outlineLevel="1">
      <c r="A98" s="228" t="s">
        <v>584</v>
      </c>
    </row>
    <row r="99" spans="1:1" hidden="1" outlineLevel="1">
      <c r="A99" s="228" t="s">
        <v>585</v>
      </c>
    </row>
    <row r="100" spans="1:1" hidden="1" outlineLevel="1">
      <c r="A100" s="228" t="s">
        <v>563</v>
      </c>
    </row>
    <row r="101" spans="1:1" hidden="1" outlineLevel="1">
      <c r="A101" s="228" t="s">
        <v>586</v>
      </c>
    </row>
    <row r="102" spans="1:1" hidden="1" outlineLevel="1">
      <c r="A102" s="228" t="s">
        <v>570</v>
      </c>
    </row>
    <row r="103" spans="1:1" hidden="1" outlineLevel="1">
      <c r="A103" s="228" t="s">
        <v>587</v>
      </c>
    </row>
    <row r="104" spans="1:1" hidden="1" outlineLevel="1">
      <c r="A104" s="228" t="s">
        <v>559</v>
      </c>
    </row>
    <row r="105" spans="1:1" hidden="1" outlineLevel="1">
      <c r="A105" s="228" t="s">
        <v>556</v>
      </c>
    </row>
    <row r="106" spans="1:1" hidden="1" outlineLevel="1">
      <c r="A106" s="228" t="s">
        <v>588</v>
      </c>
    </row>
    <row r="107" spans="1:1" hidden="1" outlineLevel="1">
      <c r="A107" s="228" t="s">
        <v>589</v>
      </c>
    </row>
    <row r="108" spans="1:1" hidden="1" outlineLevel="1">
      <c r="A108" s="228" t="s">
        <v>590</v>
      </c>
    </row>
    <row r="109" spans="1:1" hidden="1" outlineLevel="1">
      <c r="A109" s="228" t="s">
        <v>591</v>
      </c>
    </row>
    <row r="110" spans="1:1" hidden="1" outlineLevel="1">
      <c r="A110" s="228" t="s">
        <v>592</v>
      </c>
    </row>
    <row r="111" spans="1:1" hidden="1" outlineLevel="1">
      <c r="A111" s="228" t="s">
        <v>593</v>
      </c>
    </row>
    <row r="112" spans="1:1" hidden="1" outlineLevel="1">
      <c r="A112" s="228" t="s">
        <v>594</v>
      </c>
    </row>
    <row r="113" spans="1:1" hidden="1" outlineLevel="1">
      <c r="A113" s="228" t="s">
        <v>595</v>
      </c>
    </row>
    <row r="114" spans="1:1" hidden="1" outlineLevel="1">
      <c r="A114" s="228" t="s">
        <v>596</v>
      </c>
    </row>
    <row r="115" spans="1:1" hidden="1" outlineLevel="1">
      <c r="A115" s="228" t="s">
        <v>597</v>
      </c>
    </row>
    <row r="116" spans="1:1" hidden="1" outlineLevel="1">
      <c r="A116" s="228" t="s">
        <v>170</v>
      </c>
    </row>
    <row r="118" spans="1:1" collapsed="1">
      <c r="A118" s="230" t="s">
        <v>600</v>
      </c>
    </row>
    <row r="119" spans="1:1" hidden="1" outlineLevel="1">
      <c r="A119" s="228" t="s">
        <v>552</v>
      </c>
    </row>
    <row r="120" spans="1:1" hidden="1" outlineLevel="1">
      <c r="A120" s="228" t="s">
        <v>553</v>
      </c>
    </row>
    <row r="121" spans="1:1" hidden="1" outlineLevel="1">
      <c r="A121" s="228" t="s">
        <v>554</v>
      </c>
    </row>
    <row r="122" spans="1:1" hidden="1" outlineLevel="1">
      <c r="A122" s="228" t="s">
        <v>555</v>
      </c>
    </row>
    <row r="123" spans="1:1" hidden="1" outlineLevel="1">
      <c r="A123" s="228" t="s">
        <v>556</v>
      </c>
    </row>
    <row r="124" spans="1:1" hidden="1" outlineLevel="1">
      <c r="A124" s="228" t="s">
        <v>557</v>
      </c>
    </row>
    <row r="125" spans="1:1" hidden="1" outlineLevel="1">
      <c r="A125" s="228" t="s">
        <v>601</v>
      </c>
    </row>
    <row r="126" spans="1:1" hidden="1" outlineLevel="1">
      <c r="A126" s="228" t="s">
        <v>602</v>
      </c>
    </row>
    <row r="127" spans="1:1" hidden="1" outlineLevel="1">
      <c r="A127" s="228" t="s">
        <v>603</v>
      </c>
    </row>
    <row r="128" spans="1:1" hidden="1" outlineLevel="1">
      <c r="A128" s="228" t="s">
        <v>559</v>
      </c>
    </row>
    <row r="129" spans="1:1" hidden="1" outlineLevel="1">
      <c r="A129" s="228" t="s">
        <v>556</v>
      </c>
    </row>
    <row r="130" spans="1:1" hidden="1" outlineLevel="1">
      <c r="A130" s="228" t="s">
        <v>560</v>
      </c>
    </row>
    <row r="131" spans="1:1" hidden="1" outlineLevel="1">
      <c r="A131" s="228" t="s">
        <v>561</v>
      </c>
    </row>
    <row r="132" spans="1:1" hidden="1" outlineLevel="1">
      <c r="A132" s="228" t="s">
        <v>562</v>
      </c>
    </row>
    <row r="133" spans="1:1" hidden="1" outlineLevel="1">
      <c r="A133" s="228" t="s">
        <v>563</v>
      </c>
    </row>
    <row r="134" spans="1:1" hidden="1" outlineLevel="1">
      <c r="A134" s="228" t="s">
        <v>564</v>
      </c>
    </row>
    <row r="135" spans="1:1" hidden="1" outlineLevel="1">
      <c r="A135" s="228" t="s">
        <v>565</v>
      </c>
    </row>
    <row r="136" spans="1:1" hidden="1" outlineLevel="1">
      <c r="A136" s="228" t="s">
        <v>566</v>
      </c>
    </row>
    <row r="137" spans="1:1" hidden="1" outlineLevel="1">
      <c r="A137" s="228" t="s">
        <v>567</v>
      </c>
    </row>
    <row r="138" spans="1:1" hidden="1" outlineLevel="1">
      <c r="A138" s="228" t="s">
        <v>568</v>
      </c>
    </row>
    <row r="139" spans="1:1" hidden="1" outlineLevel="1">
      <c r="A139" s="228" t="s">
        <v>569</v>
      </c>
    </row>
    <row r="140" spans="1:1" hidden="1" outlineLevel="1">
      <c r="A140" s="228" t="s">
        <v>570</v>
      </c>
    </row>
    <row r="141" spans="1:1" hidden="1" outlineLevel="1">
      <c r="A141" s="228" t="s">
        <v>587</v>
      </c>
    </row>
    <row r="142" spans="1:1" hidden="1" outlineLevel="1">
      <c r="A142" s="228" t="s">
        <v>604</v>
      </c>
    </row>
    <row r="143" spans="1:1" hidden="1" outlineLevel="1">
      <c r="A143" s="228" t="s">
        <v>597</v>
      </c>
    </row>
    <row r="144" spans="1:1" hidden="1" outlineLevel="1">
      <c r="A144" s="228" t="s">
        <v>170</v>
      </c>
    </row>
    <row r="147" spans="1:1" collapsed="1">
      <c r="A147" s="230" t="s">
        <v>612</v>
      </c>
    </row>
    <row r="148" spans="1:1" hidden="1" outlineLevel="1">
      <c r="A148" t="s">
        <v>605</v>
      </c>
    </row>
    <row r="149" spans="1:1" hidden="1" outlineLevel="1">
      <c r="A149" t="s">
        <v>606</v>
      </c>
    </row>
    <row r="150" spans="1:1" hidden="1" outlineLevel="1">
      <c r="A150" t="s">
        <v>607</v>
      </c>
    </row>
    <row r="151" spans="1:1" hidden="1" outlineLevel="1">
      <c r="A151" t="s">
        <v>598</v>
      </c>
    </row>
    <row r="152" spans="1:1" hidden="1" outlineLevel="1">
      <c r="A152" s="228" t="s">
        <v>552</v>
      </c>
    </row>
    <row r="153" spans="1:1" hidden="1" outlineLevel="1">
      <c r="A153" s="228" t="s">
        <v>553</v>
      </c>
    </row>
    <row r="154" spans="1:1" hidden="1" outlineLevel="1">
      <c r="A154" s="228" t="s">
        <v>554</v>
      </c>
    </row>
    <row r="155" spans="1:1" hidden="1" outlineLevel="1">
      <c r="A155" s="228" t="s">
        <v>555</v>
      </c>
    </row>
    <row r="156" spans="1:1" hidden="1" outlineLevel="1">
      <c r="A156" s="228" t="s">
        <v>556</v>
      </c>
    </row>
    <row r="157" spans="1:1" hidden="1" outlineLevel="1">
      <c r="A157" s="228" t="s">
        <v>608</v>
      </c>
    </row>
    <row r="158" spans="1:1" hidden="1" outlineLevel="1">
      <c r="A158" s="228" t="s">
        <v>609</v>
      </c>
    </row>
    <row r="159" spans="1:1" hidden="1" outlineLevel="1">
      <c r="A159" s="228" t="s">
        <v>610</v>
      </c>
    </row>
    <row r="160" spans="1:1" hidden="1" outlineLevel="1">
      <c r="A160" s="228" t="s">
        <v>611</v>
      </c>
    </row>
    <row r="161" spans="1:1" hidden="1" outlineLevel="1">
      <c r="A161" s="228" t="s">
        <v>596</v>
      </c>
    </row>
    <row r="162" spans="1:1" hidden="1" outlineLevel="1">
      <c r="A162" s="228" t="s">
        <v>597</v>
      </c>
    </row>
    <row r="163" spans="1:1" hidden="1" outlineLevel="1">
      <c r="A163" s="228" t="s">
        <v>170</v>
      </c>
    </row>
    <row r="164" spans="1:1">
      <c r="A164" s="228"/>
    </row>
  </sheetData>
  <hyperlinks>
    <hyperlink ref="H1" location="Index" display="Back to Index" xr:uid="{B6F5A315-81F7-4A39-AB21-FE5262080D3D}"/>
  </hyperlinks>
  <pageMargins left="0.7" right="0.7" top="0.75" bottom="0.75" header="0.3" footer="0.3"/>
  <pageSetup paperSize="9" orientation="portrait" horizontalDpi="0" verticalDpi="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A2173F-8908-41C7-AF53-85B3423F7688}">
  <sheetPr codeName="Sheet22"/>
  <dimension ref="B1:L20"/>
  <sheetViews>
    <sheetView workbookViewId="0">
      <selection activeCell="J4" sqref="J4"/>
    </sheetView>
  </sheetViews>
  <sheetFormatPr defaultRowHeight="14.5"/>
  <cols>
    <col min="6" max="6" width="10.90625" customWidth="1"/>
    <col min="10" max="10" width="10.08984375" customWidth="1"/>
    <col min="11" max="11" width="14.81640625" customWidth="1"/>
  </cols>
  <sheetData>
    <row r="1" spans="2:12">
      <c r="F1" s="398"/>
      <c r="G1" s="398"/>
      <c r="H1" s="51" t="s">
        <v>1098</v>
      </c>
      <c r="I1" s="398"/>
      <c r="J1" s="398"/>
      <c r="K1" s="398"/>
    </row>
    <row r="2" spans="2:12">
      <c r="F2" s="398"/>
      <c r="G2" s="398"/>
      <c r="H2" s="398"/>
      <c r="I2" s="398"/>
      <c r="J2" s="400" t="s">
        <v>1088</v>
      </c>
      <c r="K2" s="398"/>
    </row>
    <row r="3" spans="2:12">
      <c r="D3" s="403"/>
      <c r="E3" s="409"/>
      <c r="F3" s="404"/>
      <c r="G3" s="404"/>
      <c r="H3" s="404"/>
      <c r="I3" s="405" t="s">
        <v>1089</v>
      </c>
      <c r="J3" s="401">
        <v>600</v>
      </c>
      <c r="K3" s="398"/>
    </row>
    <row r="4" spans="2:12">
      <c r="D4" s="406"/>
      <c r="E4" s="62"/>
      <c r="F4" s="407"/>
      <c r="G4" s="407"/>
      <c r="H4" s="407"/>
      <c r="I4" s="408" t="s">
        <v>1090</v>
      </c>
      <c r="J4" s="401">
        <v>1200</v>
      </c>
      <c r="K4" s="398"/>
    </row>
    <row r="5" spans="2:12">
      <c r="B5" s="89"/>
      <c r="C5" s="89"/>
      <c r="F5" s="399"/>
      <c r="G5" s="399"/>
      <c r="H5" s="399"/>
      <c r="I5" s="400" t="s">
        <v>1096</v>
      </c>
      <c r="J5" s="402">
        <f>J3+J4</f>
        <v>1800</v>
      </c>
      <c r="K5" s="399"/>
      <c r="L5" s="89"/>
    </row>
    <row r="6" spans="2:12">
      <c r="B6" s="89"/>
      <c r="C6" s="89"/>
      <c r="D6" s="89"/>
      <c r="E6" s="89"/>
      <c r="F6" s="399"/>
      <c r="G6" s="399"/>
      <c r="H6" s="399"/>
      <c r="I6" s="399"/>
      <c r="J6" s="399"/>
      <c r="K6" s="399"/>
      <c r="L6" s="89"/>
    </row>
    <row r="7" spans="2:12">
      <c r="B7" s="89"/>
      <c r="C7" s="89"/>
      <c r="D7" s="89"/>
      <c r="E7" s="89"/>
      <c r="F7" s="89"/>
      <c r="G7" s="89"/>
      <c r="H7" s="89"/>
      <c r="I7" s="89"/>
      <c r="J7" s="89"/>
      <c r="K7" s="89"/>
      <c r="L7" s="89"/>
    </row>
    <row r="8" spans="2:12">
      <c r="B8" s="89"/>
      <c r="C8" s="89"/>
      <c r="D8" s="89"/>
      <c r="E8" s="89"/>
      <c r="F8" s="89"/>
      <c r="G8" s="89"/>
      <c r="H8" s="89"/>
      <c r="I8" s="89"/>
      <c r="J8" s="89"/>
      <c r="K8" s="89"/>
      <c r="L8" s="89"/>
    </row>
    <row r="9" spans="2:12" ht="15" thickBot="1">
      <c r="B9" s="89"/>
      <c r="C9" s="89"/>
      <c r="D9" s="89" t="s">
        <v>1091</v>
      </c>
      <c r="E9" s="89"/>
      <c r="F9" s="89"/>
      <c r="G9" s="89" t="s">
        <v>1095</v>
      </c>
      <c r="H9" s="89" t="s">
        <v>1092</v>
      </c>
      <c r="I9" s="89" t="s">
        <v>1094</v>
      </c>
      <c r="J9" s="89" t="s">
        <v>1094</v>
      </c>
      <c r="K9" s="89"/>
      <c r="L9" s="89"/>
    </row>
    <row r="10" spans="2:12" ht="15" thickBot="1">
      <c r="B10" s="89"/>
      <c r="C10" s="89"/>
      <c r="D10" s="410" t="s">
        <v>1087</v>
      </c>
      <c r="E10" s="411"/>
      <c r="F10" s="412"/>
      <c r="G10" s="410" t="s">
        <v>1086</v>
      </c>
      <c r="H10" s="411"/>
      <c r="I10" s="411"/>
      <c r="J10" s="412"/>
      <c r="K10" s="89"/>
      <c r="L10" s="89"/>
    </row>
    <row r="11" spans="2:12" ht="15" thickBot="1">
      <c r="B11" s="89"/>
      <c r="C11" s="89"/>
      <c r="D11" s="413" t="s">
        <v>1085</v>
      </c>
      <c r="E11" s="414" t="s">
        <v>1084</v>
      </c>
      <c r="F11" s="414" t="s">
        <v>1093</v>
      </c>
      <c r="G11" s="413">
        <v>1</v>
      </c>
      <c r="H11" s="414">
        <v>100</v>
      </c>
      <c r="I11" s="414">
        <v>1000</v>
      </c>
      <c r="J11" s="415">
        <v>5000</v>
      </c>
      <c r="K11" s="89"/>
      <c r="L11" s="89"/>
    </row>
    <row r="12" spans="2:12" ht="15" thickTop="1">
      <c r="B12" s="89"/>
      <c r="C12" s="89"/>
      <c r="D12" s="397">
        <v>0.1</v>
      </c>
      <c r="E12" s="372">
        <f t="shared" ref="E12:E17" si="0">D12*60</f>
        <v>6</v>
      </c>
      <c r="F12" s="372">
        <f t="shared" ref="F12:F17" si="1">(1/D12)*60</f>
        <v>600</v>
      </c>
      <c r="G12" s="107">
        <f t="shared" ref="G12:G17" si="2">$F12*($J$5/1000)</f>
        <v>1080</v>
      </c>
      <c r="H12" s="393">
        <f t="shared" ref="H12:H17" si="3">(G12*H$11)/1000</f>
        <v>108</v>
      </c>
      <c r="I12" s="393">
        <f>H12*I$11/1000</f>
        <v>108</v>
      </c>
      <c r="J12" s="376">
        <f>I12*J$11/1000</f>
        <v>540</v>
      </c>
      <c r="K12" s="89"/>
      <c r="L12" s="89"/>
    </row>
    <row r="13" spans="2:12">
      <c r="B13" s="89"/>
      <c r="C13" s="89"/>
      <c r="D13" s="397">
        <v>0.5</v>
      </c>
      <c r="E13" s="372">
        <f t="shared" si="0"/>
        <v>30</v>
      </c>
      <c r="F13" s="372">
        <f t="shared" si="1"/>
        <v>120</v>
      </c>
      <c r="G13" s="107">
        <f t="shared" si="2"/>
        <v>216</v>
      </c>
      <c r="H13" s="393">
        <f t="shared" si="3"/>
        <v>21.6</v>
      </c>
      <c r="I13" s="393">
        <f t="shared" ref="I13:J17" si="4">H13*I$11/1000</f>
        <v>21.6</v>
      </c>
      <c r="J13" s="376">
        <f t="shared" si="4"/>
        <v>108</v>
      </c>
      <c r="K13" s="89"/>
      <c r="L13" s="89"/>
    </row>
    <row r="14" spans="2:12">
      <c r="B14" s="89"/>
      <c r="C14" s="89"/>
      <c r="D14" s="395">
        <v>1</v>
      </c>
      <c r="E14" s="372">
        <f t="shared" si="0"/>
        <v>60</v>
      </c>
      <c r="F14" s="372">
        <f t="shared" si="1"/>
        <v>60</v>
      </c>
      <c r="G14" s="107">
        <f t="shared" si="2"/>
        <v>108</v>
      </c>
      <c r="H14" s="393">
        <f t="shared" si="3"/>
        <v>10.8</v>
      </c>
      <c r="I14" s="393">
        <f t="shared" si="4"/>
        <v>10.8</v>
      </c>
      <c r="J14" s="376">
        <f t="shared" si="4"/>
        <v>54</v>
      </c>
      <c r="K14" s="89"/>
      <c r="L14" s="89"/>
    </row>
    <row r="15" spans="2:12">
      <c r="B15" s="89"/>
      <c r="C15" s="89"/>
      <c r="D15" s="395">
        <v>6</v>
      </c>
      <c r="E15" s="372">
        <f t="shared" si="0"/>
        <v>360</v>
      </c>
      <c r="F15" s="372">
        <f t="shared" si="1"/>
        <v>10</v>
      </c>
      <c r="G15" s="107">
        <f t="shared" si="2"/>
        <v>18</v>
      </c>
      <c r="H15" s="393">
        <f t="shared" si="3"/>
        <v>1.8</v>
      </c>
      <c r="I15" s="393">
        <f t="shared" si="4"/>
        <v>1.8</v>
      </c>
      <c r="J15" s="376">
        <f t="shared" si="4"/>
        <v>9</v>
      </c>
      <c r="K15" s="89"/>
      <c r="L15" s="89"/>
    </row>
    <row r="16" spans="2:12">
      <c r="B16" s="89"/>
      <c r="C16" s="89"/>
      <c r="D16" s="395">
        <v>12</v>
      </c>
      <c r="E16" s="372">
        <f t="shared" si="0"/>
        <v>720</v>
      </c>
      <c r="F16" s="372">
        <f t="shared" si="1"/>
        <v>5</v>
      </c>
      <c r="G16" s="107">
        <f t="shared" si="2"/>
        <v>9</v>
      </c>
      <c r="H16" s="393">
        <f t="shared" si="3"/>
        <v>0.9</v>
      </c>
      <c r="I16" s="393">
        <f t="shared" si="4"/>
        <v>0.9</v>
      </c>
      <c r="J16" s="376">
        <f t="shared" si="4"/>
        <v>4.5</v>
      </c>
      <c r="K16" s="89"/>
      <c r="L16" s="89"/>
    </row>
    <row r="17" spans="2:12" ht="15" thickBot="1">
      <c r="B17" s="89"/>
      <c r="C17" s="89"/>
      <c r="D17" s="396">
        <v>30</v>
      </c>
      <c r="E17" s="377">
        <f t="shared" si="0"/>
        <v>1800</v>
      </c>
      <c r="F17" s="377">
        <f t="shared" si="1"/>
        <v>2</v>
      </c>
      <c r="G17" s="108">
        <f t="shared" si="2"/>
        <v>3.6</v>
      </c>
      <c r="H17" s="394">
        <f t="shared" si="3"/>
        <v>0.36</v>
      </c>
      <c r="I17" s="394">
        <f t="shared" si="4"/>
        <v>0.36</v>
      </c>
      <c r="J17" s="110">
        <f t="shared" si="4"/>
        <v>1.8</v>
      </c>
      <c r="K17" s="89"/>
      <c r="L17" s="89"/>
    </row>
    <row r="18" spans="2:12">
      <c r="B18" s="89"/>
      <c r="C18" s="89"/>
      <c r="D18" s="89"/>
      <c r="E18" s="89"/>
      <c r="F18" s="89"/>
      <c r="G18" s="89"/>
      <c r="H18" s="89"/>
      <c r="I18" s="89"/>
      <c r="J18" s="89"/>
      <c r="K18" s="89"/>
      <c r="L18" s="89"/>
    </row>
    <row r="19" spans="2:12">
      <c r="B19" s="89"/>
      <c r="C19" s="89"/>
      <c r="D19" s="89"/>
      <c r="E19" s="89"/>
      <c r="F19" s="89"/>
      <c r="G19" s="89"/>
      <c r="H19" s="89"/>
      <c r="I19" s="89"/>
      <c r="J19" s="89"/>
      <c r="K19" s="89"/>
      <c r="L19" s="89"/>
    </row>
    <row r="20" spans="2:12">
      <c r="B20" s="89"/>
      <c r="C20" s="89"/>
      <c r="D20" s="89"/>
      <c r="E20" s="89"/>
      <c r="F20" s="89"/>
      <c r="G20" s="89"/>
      <c r="H20" s="89"/>
      <c r="I20" s="89"/>
      <c r="J20" s="89"/>
      <c r="K20" s="89"/>
      <c r="L20" s="89"/>
    </row>
  </sheetData>
  <hyperlinks>
    <hyperlink ref="H1" location="Index" display="Back to Index" xr:uid="{61DF4244-3096-4C7A-9491-C9CCDA970F5B}"/>
  </hyperlinks>
  <pageMargins left="0.7" right="0.7" top="0.75" bottom="0.75" header="0.3" footer="0.3"/>
  <pageSetup paperSize="9" orientation="portrait" horizontalDpi="0" verticalDpi="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F9FDEC-8319-4C8B-BB25-AAEE032A5843}">
  <sheetPr codeName="Sheet24"/>
  <dimension ref="A1:T221"/>
  <sheetViews>
    <sheetView tabSelected="1" zoomScale="85" zoomScaleNormal="85" workbookViewId="0">
      <selection activeCell="F19" sqref="F19"/>
    </sheetView>
  </sheetViews>
  <sheetFormatPr defaultRowHeight="14.5"/>
  <cols>
    <col min="1" max="2" width="22.90625" customWidth="1"/>
    <col min="3" max="3" width="12.90625" customWidth="1"/>
    <col min="4" max="4" width="18.36328125" customWidth="1"/>
    <col min="5" max="5" width="18.26953125" customWidth="1"/>
    <col min="6" max="6" width="59.6328125" customWidth="1"/>
    <col min="7" max="7" width="29.54296875" customWidth="1"/>
    <col min="8" max="8" width="47.08984375" customWidth="1"/>
    <col min="9" max="9" width="14" customWidth="1"/>
    <col min="10" max="10" width="18.453125" customWidth="1"/>
    <col min="11" max="11" width="7.6328125" customWidth="1"/>
    <col min="12" max="13" width="15.1796875" customWidth="1"/>
    <col min="14" max="14" width="20.7265625" customWidth="1"/>
    <col min="15" max="15" width="53.08984375" customWidth="1"/>
    <col min="16" max="16" width="11.54296875" customWidth="1"/>
    <col min="17" max="17" width="11.36328125" customWidth="1"/>
    <col min="18" max="18" width="4.453125" customWidth="1"/>
    <col min="19" max="20" width="10.54296875" customWidth="1"/>
  </cols>
  <sheetData>
    <row r="1" spans="1:17" ht="15" thickBot="1"/>
    <row r="2" spans="1:17">
      <c r="A2" s="230" t="s">
        <v>1250</v>
      </c>
      <c r="B2" s="505" t="s">
        <v>1302</v>
      </c>
    </row>
    <row r="3" spans="1:17">
      <c r="A3" s="230"/>
      <c r="B3" s="506" t="s">
        <v>1203</v>
      </c>
    </row>
    <row r="4" spans="1:17">
      <c r="A4" s="230"/>
      <c r="B4" s="507" t="s">
        <v>1242</v>
      </c>
    </row>
    <row r="5" spans="1:17" ht="15" thickBot="1">
      <c r="B5" s="508" t="s">
        <v>1243</v>
      </c>
    </row>
    <row r="6" spans="1:17" ht="15" thickBot="1"/>
    <row r="7" spans="1:17" ht="15" thickBot="1">
      <c r="A7" s="230" t="s">
        <v>1202</v>
      </c>
      <c r="B7" s="509" t="s">
        <v>44</v>
      </c>
      <c r="D7" s="230" t="s">
        <v>1219</v>
      </c>
      <c r="E7" s="509" t="s">
        <v>44</v>
      </c>
    </row>
    <row r="8" spans="1:17" ht="15" thickBot="1">
      <c r="B8" s="495" t="s">
        <v>1214</v>
      </c>
      <c r="E8" s="495" t="s">
        <v>1214</v>
      </c>
    </row>
    <row r="9" spans="1:17" ht="15" thickBot="1">
      <c r="B9" s="510" t="s">
        <v>1215</v>
      </c>
      <c r="E9" s="510" t="s">
        <v>1215</v>
      </c>
    </row>
    <row r="10" spans="1:17" ht="15" thickBot="1">
      <c r="B10" s="511"/>
      <c r="E10" s="494" t="s">
        <v>1303</v>
      </c>
    </row>
    <row r="11" spans="1:17" ht="15" thickBot="1"/>
    <row r="12" spans="1:17" ht="15" thickBot="1">
      <c r="A12" s="475" t="s">
        <v>318</v>
      </c>
      <c r="B12" s="476" t="s">
        <v>1304</v>
      </c>
      <c r="C12" s="476" t="s">
        <v>5</v>
      </c>
      <c r="D12" s="476" t="s">
        <v>243</v>
      </c>
      <c r="E12" s="476" t="s">
        <v>40</v>
      </c>
      <c r="F12" s="477" t="s">
        <v>43</v>
      </c>
      <c r="G12" s="423"/>
      <c r="P12" t="s">
        <v>1222</v>
      </c>
      <c r="Q12" s="438"/>
    </row>
    <row r="13" spans="1:17" ht="50.5" thickBot="1">
      <c r="A13" s="502" t="s">
        <v>1305</v>
      </c>
      <c r="B13" s="482" t="s">
        <v>161</v>
      </c>
      <c r="C13" s="482" t="s">
        <v>460</v>
      </c>
      <c r="D13" s="485"/>
      <c r="E13" s="482" t="s">
        <v>1177</v>
      </c>
      <c r="F13" s="486" t="s">
        <v>1333</v>
      </c>
      <c r="G13" s="460"/>
      <c r="P13" t="s">
        <v>1220</v>
      </c>
      <c r="Q13" t="s">
        <v>242</v>
      </c>
    </row>
    <row r="14" spans="1:17" ht="31" customHeight="1" thickBot="1">
      <c r="A14" s="503" t="s">
        <v>1306</v>
      </c>
      <c r="B14" s="483" t="s">
        <v>161</v>
      </c>
      <c r="C14" s="483" t="s">
        <v>1307</v>
      </c>
      <c r="D14" s="424" t="s">
        <v>145</v>
      </c>
      <c r="E14" s="483" t="s">
        <v>1177</v>
      </c>
      <c r="F14" s="487" t="s">
        <v>1308</v>
      </c>
      <c r="G14" s="461"/>
    </row>
    <row r="15" spans="1:17" ht="23.5" customHeight="1">
      <c r="A15" s="503" t="s">
        <v>1309</v>
      </c>
      <c r="B15" s="483" t="s">
        <v>161</v>
      </c>
      <c r="C15" s="483" t="s">
        <v>460</v>
      </c>
      <c r="D15" s="488"/>
      <c r="E15" s="483" t="s">
        <v>1177</v>
      </c>
      <c r="F15" s="487" t="s">
        <v>1335</v>
      </c>
      <c r="G15" s="466"/>
      <c r="P15" s="230" t="s">
        <v>1250</v>
      </c>
      <c r="Q15" s="435" t="s">
        <v>1302</v>
      </c>
    </row>
    <row r="16" spans="1:17" ht="21" customHeight="1" thickBot="1">
      <c r="A16" s="503" t="s">
        <v>1310</v>
      </c>
      <c r="B16" s="483" t="s">
        <v>161</v>
      </c>
      <c r="C16" s="483" t="s">
        <v>1311</v>
      </c>
      <c r="D16" s="488" t="s">
        <v>1197</v>
      </c>
      <c r="E16" s="483" t="s">
        <v>1177</v>
      </c>
      <c r="F16" s="487" t="s">
        <v>1357</v>
      </c>
      <c r="G16" s="461"/>
      <c r="Q16" s="436" t="s">
        <v>1242</v>
      </c>
    </row>
    <row r="17" spans="1:20" ht="18.5" customHeight="1">
      <c r="A17" s="503" t="s">
        <v>1312</v>
      </c>
      <c r="B17" s="483" t="s">
        <v>1270</v>
      </c>
      <c r="C17" s="483" t="s">
        <v>1192</v>
      </c>
      <c r="D17" s="488"/>
      <c r="E17" s="483" t="s">
        <v>1177</v>
      </c>
      <c r="F17" s="487" t="s">
        <v>1313</v>
      </c>
      <c r="G17" s="466"/>
    </row>
    <row r="18" spans="1:20" ht="34" customHeight="1" thickBot="1">
      <c r="A18" s="503" t="s">
        <v>1314</v>
      </c>
      <c r="B18" s="483" t="s">
        <v>1271</v>
      </c>
      <c r="C18" s="483" t="s">
        <v>1315</v>
      </c>
      <c r="D18" s="488"/>
      <c r="E18" s="483" t="s">
        <v>1177</v>
      </c>
      <c r="F18" s="487" t="s">
        <v>1316</v>
      </c>
      <c r="G18" s="460"/>
      <c r="P18" s="230" t="s">
        <v>1202</v>
      </c>
      <c r="Q18" s="434" t="s">
        <v>44</v>
      </c>
      <c r="S18" s="230" t="s">
        <v>1219</v>
      </c>
      <c r="T18" s="434" t="s">
        <v>44</v>
      </c>
    </row>
    <row r="19" spans="1:20" ht="52" thickBot="1">
      <c r="A19" s="503" t="s">
        <v>1318</v>
      </c>
      <c r="B19" s="483" t="s">
        <v>1160</v>
      </c>
      <c r="C19" s="483" t="s">
        <v>1320</v>
      </c>
      <c r="D19" s="489" t="s">
        <v>1342</v>
      </c>
      <c r="E19" s="490" t="s">
        <v>1178</v>
      </c>
      <c r="F19" s="487" t="s">
        <v>1358</v>
      </c>
      <c r="G19" s="460"/>
      <c r="T19" s="459" t="s">
        <v>1303</v>
      </c>
    </row>
    <row r="20" spans="1:20" ht="59.5" customHeight="1" thickBot="1">
      <c r="A20" s="503" t="s">
        <v>1319</v>
      </c>
      <c r="B20" s="483" t="s">
        <v>1270</v>
      </c>
      <c r="C20" s="483" t="s">
        <v>1320</v>
      </c>
      <c r="D20" s="489" t="s">
        <v>1337</v>
      </c>
      <c r="E20" s="483" t="s">
        <v>1177</v>
      </c>
      <c r="F20" s="487" t="s">
        <v>1336</v>
      </c>
      <c r="G20" s="460"/>
    </row>
    <row r="21" spans="1:20" ht="83" customHeight="1" thickBot="1">
      <c r="A21" s="503" t="s">
        <v>1339</v>
      </c>
      <c r="B21" s="483" t="s">
        <v>1321</v>
      </c>
      <c r="C21" s="483" t="s">
        <v>1322</v>
      </c>
      <c r="D21" s="488" t="s">
        <v>1338</v>
      </c>
      <c r="E21" s="490" t="s">
        <v>1178</v>
      </c>
      <c r="F21" s="487" t="s">
        <v>1359</v>
      </c>
      <c r="G21" s="460"/>
    </row>
    <row r="22" spans="1:20" ht="38" thickBot="1">
      <c r="A22" s="503" t="s">
        <v>1323</v>
      </c>
      <c r="B22" s="483" t="s">
        <v>1160</v>
      </c>
      <c r="C22" s="483" t="s">
        <v>1192</v>
      </c>
      <c r="D22" s="489" t="s">
        <v>1360</v>
      </c>
      <c r="E22" s="490" t="s">
        <v>1178</v>
      </c>
      <c r="F22" s="487" t="s">
        <v>1341</v>
      </c>
      <c r="G22" s="460"/>
    </row>
    <row r="23" spans="1:20" ht="66.5" customHeight="1" thickBot="1">
      <c r="A23" s="504" t="s">
        <v>1340</v>
      </c>
      <c r="B23" s="484" t="s">
        <v>1321</v>
      </c>
      <c r="C23" s="483" t="s">
        <v>1322</v>
      </c>
      <c r="D23" s="491" t="s">
        <v>1343</v>
      </c>
      <c r="E23" s="492" t="s">
        <v>1178</v>
      </c>
      <c r="F23" s="493" t="s">
        <v>1345</v>
      </c>
      <c r="G23" s="461"/>
    </row>
    <row r="27" spans="1:20" ht="15" thickBot="1">
      <c r="A27" t="s">
        <v>1334</v>
      </c>
    </row>
    <row r="28" spans="1:20">
      <c r="A28" s="462" t="s">
        <v>1317</v>
      </c>
      <c r="B28" s="463" t="s">
        <v>402</v>
      </c>
      <c r="C28" s="463" t="s">
        <v>1192</v>
      </c>
      <c r="D28" s="463"/>
      <c r="E28" s="464" t="s">
        <v>1178</v>
      </c>
      <c r="F28" s="465"/>
    </row>
    <row r="29" spans="1:20">
      <c r="D29" s="22"/>
    </row>
    <row r="30" spans="1:20" ht="15" thickBot="1">
      <c r="D30" s="22"/>
    </row>
    <row r="31" spans="1:20" ht="15" thickBot="1">
      <c r="A31" s="475" t="s">
        <v>318</v>
      </c>
      <c r="B31" s="476" t="s">
        <v>1304</v>
      </c>
      <c r="C31" s="476" t="s">
        <v>5</v>
      </c>
      <c r="D31" s="476" t="s">
        <v>243</v>
      </c>
      <c r="E31" s="476" t="s">
        <v>40</v>
      </c>
      <c r="F31" s="477" t="s">
        <v>43</v>
      </c>
    </row>
    <row r="32" spans="1:20">
      <c r="A32" s="480" t="s">
        <v>1324</v>
      </c>
      <c r="B32" s="481"/>
      <c r="C32" s="482" t="s">
        <v>460</v>
      </c>
      <c r="D32" s="485"/>
      <c r="E32" s="473" t="s">
        <v>1177</v>
      </c>
      <c r="F32" s="474" t="s">
        <v>1325</v>
      </c>
    </row>
    <row r="33" spans="1:6" ht="25">
      <c r="A33" s="469" t="s">
        <v>1306</v>
      </c>
      <c r="B33" s="478"/>
      <c r="C33" s="483" t="s">
        <v>1307</v>
      </c>
      <c r="D33" s="479" t="s">
        <v>145</v>
      </c>
      <c r="E33" s="467" t="s">
        <v>1177</v>
      </c>
      <c r="F33" s="468" t="s">
        <v>1308</v>
      </c>
    </row>
    <row r="34" spans="1:6" ht="88.5" customHeight="1">
      <c r="A34" s="469" t="s">
        <v>1326</v>
      </c>
      <c r="B34" s="467" t="s">
        <v>1270</v>
      </c>
      <c r="C34" s="483" t="s">
        <v>1320</v>
      </c>
      <c r="D34" s="489" t="s">
        <v>1351</v>
      </c>
      <c r="E34" s="467" t="s">
        <v>1177</v>
      </c>
      <c r="F34" s="468" t="s">
        <v>1355</v>
      </c>
    </row>
    <row r="35" spans="1:6" ht="34" customHeight="1">
      <c r="A35" s="469" t="s">
        <v>1327</v>
      </c>
      <c r="B35" s="467" t="s">
        <v>1271</v>
      </c>
      <c r="C35" s="483" t="s">
        <v>1320</v>
      </c>
      <c r="D35" s="489" t="s">
        <v>1351</v>
      </c>
      <c r="E35" s="467" t="s">
        <v>1177</v>
      </c>
      <c r="F35" s="468" t="s">
        <v>1344</v>
      </c>
    </row>
    <row r="36" spans="1:6">
      <c r="A36" s="469" t="s">
        <v>1328</v>
      </c>
      <c r="B36" s="467" t="s">
        <v>1270</v>
      </c>
      <c r="C36" s="483" t="s">
        <v>1192</v>
      </c>
      <c r="D36" s="488"/>
      <c r="E36" s="467" t="s">
        <v>1177</v>
      </c>
      <c r="F36" s="468" t="s">
        <v>1352</v>
      </c>
    </row>
    <row r="37" spans="1:6" ht="25">
      <c r="A37" s="469" t="s">
        <v>1329</v>
      </c>
      <c r="B37" s="467" t="s">
        <v>1271</v>
      </c>
      <c r="C37" s="483" t="s">
        <v>1315</v>
      </c>
      <c r="D37" s="488"/>
      <c r="E37" s="467" t="s">
        <v>1177</v>
      </c>
      <c r="F37" s="468" t="s">
        <v>1330</v>
      </c>
    </row>
    <row r="38" spans="1:6" ht="87.5">
      <c r="A38" s="469" t="s">
        <v>1331</v>
      </c>
      <c r="B38" s="467" t="s">
        <v>1270</v>
      </c>
      <c r="C38" s="483" t="s">
        <v>1320</v>
      </c>
      <c r="D38" s="489" t="s">
        <v>1354</v>
      </c>
      <c r="E38" s="467" t="s">
        <v>1177</v>
      </c>
      <c r="F38" s="468" t="s">
        <v>1356</v>
      </c>
    </row>
    <row r="39" spans="1:6" ht="25.5" thickBot="1">
      <c r="A39" s="470" t="s">
        <v>1332</v>
      </c>
      <c r="B39" s="471" t="s">
        <v>1271</v>
      </c>
      <c r="C39" s="484" t="s">
        <v>1320</v>
      </c>
      <c r="D39" s="491" t="s">
        <v>1354</v>
      </c>
      <c r="E39" s="471" t="s">
        <v>1177</v>
      </c>
      <c r="F39" s="472" t="s">
        <v>1353</v>
      </c>
    </row>
    <row r="40" spans="1:6">
      <c r="D40" s="22"/>
    </row>
    <row r="45" spans="1:6">
      <c r="A45" s="501" t="s">
        <v>1349</v>
      </c>
      <c r="B45" s="501"/>
      <c r="C45" s="501" t="s">
        <v>1350</v>
      </c>
    </row>
    <row r="46" spans="1:6" ht="15" thickBot="1"/>
    <row r="47" spans="1:6" ht="15" thickBot="1">
      <c r="A47" s="500" t="s">
        <v>1346</v>
      </c>
      <c r="C47" s="497" t="s">
        <v>869</v>
      </c>
    </row>
    <row r="48" spans="1:6" ht="15" thickBot="1">
      <c r="A48" s="499" t="s">
        <v>1347</v>
      </c>
      <c r="B48" s="314"/>
      <c r="C48" s="497" t="s">
        <v>870</v>
      </c>
    </row>
    <row r="49" spans="1:3" ht="15" thickBot="1">
      <c r="A49" s="498" t="s">
        <v>1348</v>
      </c>
      <c r="C49" s="497" t="s">
        <v>853</v>
      </c>
    </row>
    <row r="50" spans="1:3" ht="15" thickBot="1">
      <c r="A50" s="497" t="s">
        <v>1303</v>
      </c>
      <c r="C50" s="497" t="s">
        <v>289</v>
      </c>
    </row>
    <row r="51" spans="1:3" ht="15" thickBot="1">
      <c r="A51" s="496"/>
      <c r="C51" s="497" t="s">
        <v>657</v>
      </c>
    </row>
    <row r="52" spans="1:3" ht="15" thickBot="1">
      <c r="C52" s="497" t="s">
        <v>112</v>
      </c>
    </row>
    <row r="53" spans="1:3" ht="15" thickBot="1">
      <c r="C53" s="497" t="s">
        <v>288</v>
      </c>
    </row>
    <row r="54" spans="1:3" ht="15" thickBot="1">
      <c r="C54" s="497" t="s">
        <v>287</v>
      </c>
    </row>
    <row r="55" spans="1:3" ht="15" thickBot="1">
      <c r="C55" s="497" t="s">
        <v>286</v>
      </c>
    </row>
    <row r="56" spans="1:3" ht="15" thickBot="1">
      <c r="C56" s="497" t="s">
        <v>285</v>
      </c>
    </row>
    <row r="57" spans="1:3" ht="15" thickBot="1">
      <c r="C57" s="497" t="s">
        <v>868</v>
      </c>
    </row>
    <row r="82" spans="3:4">
      <c r="C82" s="448" t="s">
        <v>1258</v>
      </c>
      <c r="D82" s="448"/>
    </row>
    <row r="83" spans="3:4">
      <c r="C83" s="447" t="s">
        <v>1253</v>
      </c>
      <c r="D83" s="447"/>
    </row>
    <row r="84" spans="3:4">
      <c r="C84" s="447" t="s">
        <v>1297</v>
      </c>
      <c r="D84" s="447"/>
    </row>
    <row r="85" spans="3:4">
      <c r="C85" s="447" t="s">
        <v>1260</v>
      </c>
      <c r="D85" s="447"/>
    </row>
    <row r="86" spans="3:4">
      <c r="C86" s="447" t="s">
        <v>1268</v>
      </c>
      <c r="D86" s="447"/>
    </row>
    <row r="87" spans="3:4">
      <c r="C87" s="447" t="s">
        <v>1259</v>
      </c>
      <c r="D87" s="447"/>
    </row>
    <row r="88" spans="3:4">
      <c r="C88" s="447" t="s">
        <v>1300</v>
      </c>
      <c r="D88" s="447"/>
    </row>
    <row r="89" spans="3:4">
      <c r="C89" s="448" t="s">
        <v>1256</v>
      </c>
      <c r="D89" s="448"/>
    </row>
    <row r="90" spans="3:4">
      <c r="C90" t="s">
        <v>1257</v>
      </c>
    </row>
    <row r="92" spans="3:4">
      <c r="C92" s="447" t="s">
        <v>1261</v>
      </c>
      <c r="D92" s="447"/>
    </row>
    <row r="93" spans="3:4">
      <c r="C93" s="447" t="s">
        <v>1262</v>
      </c>
      <c r="D93" s="447"/>
    </row>
    <row r="94" spans="3:4">
      <c r="C94" s="447" t="s">
        <v>1263</v>
      </c>
      <c r="D94" s="447"/>
    </row>
    <row r="95" spans="3:4">
      <c r="C95" s="447" t="s">
        <v>1264</v>
      </c>
      <c r="D95" s="447"/>
    </row>
    <row r="96" spans="3:4">
      <c r="C96" s="447" t="s">
        <v>1265</v>
      </c>
      <c r="D96" s="447"/>
    </row>
    <row r="97" spans="3:4">
      <c r="C97" s="447" t="s">
        <v>1266</v>
      </c>
      <c r="D97" s="447"/>
    </row>
    <row r="98" spans="3:4">
      <c r="C98" s="447" t="s">
        <v>1301</v>
      </c>
      <c r="D98" s="447"/>
    </row>
    <row r="101" spans="3:4">
      <c r="C101" t="s">
        <v>1298</v>
      </c>
    </row>
    <row r="102" spans="3:4">
      <c r="C102" t="s">
        <v>1267</v>
      </c>
    </row>
    <row r="103" spans="3:4">
      <c r="C103" t="s">
        <v>1299</v>
      </c>
    </row>
    <row r="105" spans="3:4">
      <c r="C105" s="446" t="s">
        <v>1285</v>
      </c>
      <c r="D105" s="446"/>
    </row>
    <row r="106" spans="3:4">
      <c r="C106" t="s">
        <v>1288</v>
      </c>
    </row>
    <row r="107" spans="3:4">
      <c r="C107" t="s">
        <v>1289</v>
      </c>
    </row>
    <row r="108" spans="3:4">
      <c r="C108" s="230" t="s">
        <v>1292</v>
      </c>
      <c r="D108" s="230"/>
    </row>
    <row r="109" spans="3:4">
      <c r="C109" s="230" t="s">
        <v>1291</v>
      </c>
      <c r="D109" s="230"/>
    </row>
    <row r="110" spans="3:4">
      <c r="C110" s="230" t="s">
        <v>1290</v>
      </c>
      <c r="D110" s="230"/>
    </row>
    <row r="111" spans="3:4">
      <c r="C111" t="s">
        <v>1293</v>
      </c>
    </row>
    <row r="113" spans="3:7">
      <c r="C113" s="446" t="s">
        <v>1286</v>
      </c>
      <c r="D113" s="446"/>
    </row>
    <row r="114" spans="3:7">
      <c r="C114" t="s">
        <v>1294</v>
      </c>
    </row>
    <row r="115" spans="3:7">
      <c r="C115" t="s">
        <v>1295</v>
      </c>
    </row>
    <row r="116" spans="3:7">
      <c r="E116" t="s">
        <v>1287</v>
      </c>
    </row>
    <row r="117" spans="3:7">
      <c r="E117" t="s">
        <v>1296</v>
      </c>
    </row>
    <row r="118" spans="3:7">
      <c r="E118" s="230" t="s">
        <v>1291</v>
      </c>
    </row>
    <row r="119" spans="3:7">
      <c r="E119" s="230" t="s">
        <v>1290</v>
      </c>
    </row>
    <row r="123" spans="3:7">
      <c r="C123" t="s">
        <v>1124</v>
      </c>
      <c r="E123" t="s">
        <v>1269</v>
      </c>
    </row>
    <row r="124" spans="3:7">
      <c r="E124" t="s">
        <v>476</v>
      </c>
      <c r="F124" t="s">
        <v>1125</v>
      </c>
    </row>
    <row r="125" spans="3:7">
      <c r="F125" t="s">
        <v>388</v>
      </c>
      <c r="G125" t="s">
        <v>1270</v>
      </c>
    </row>
    <row r="126" spans="3:7">
      <c r="G126" t="s">
        <v>1271</v>
      </c>
    </row>
    <row r="127" spans="3:7">
      <c r="F127" t="s">
        <v>1272</v>
      </c>
      <c r="G127" t="s">
        <v>1270</v>
      </c>
    </row>
    <row r="128" spans="3:7">
      <c r="F128" t="s">
        <v>1273</v>
      </c>
      <c r="G128" t="s">
        <v>1270</v>
      </c>
    </row>
    <row r="129" spans="3:9">
      <c r="G129" t="s">
        <v>1271</v>
      </c>
    </row>
    <row r="133" spans="3:9">
      <c r="C133" t="s">
        <v>1124</v>
      </c>
      <c r="E133" t="s">
        <v>1125</v>
      </c>
    </row>
    <row r="134" spans="3:9">
      <c r="E134" t="s">
        <v>1274</v>
      </c>
      <c r="I134" s="445"/>
    </row>
    <row r="135" spans="3:9">
      <c r="E135" t="s">
        <v>476</v>
      </c>
      <c r="F135" t="s">
        <v>1205</v>
      </c>
      <c r="G135" t="s">
        <v>1275</v>
      </c>
    </row>
    <row r="136" spans="3:9">
      <c r="G136" t="s">
        <v>1276</v>
      </c>
    </row>
    <row r="137" spans="3:9">
      <c r="G137" t="s">
        <v>1271</v>
      </c>
    </row>
    <row r="138" spans="3:9">
      <c r="G138" t="s">
        <v>1277</v>
      </c>
    </row>
    <row r="139" spans="3:9">
      <c r="G139" t="s">
        <v>1278</v>
      </c>
      <c r="H139" t="s">
        <v>1246</v>
      </c>
    </row>
    <row r="140" spans="3:9">
      <c r="H140" t="s">
        <v>1245</v>
      </c>
    </row>
    <row r="141" spans="3:9">
      <c r="H141" t="s">
        <v>1244</v>
      </c>
    </row>
    <row r="142" spans="3:9">
      <c r="F142" t="s">
        <v>1279</v>
      </c>
      <c r="G142" t="s">
        <v>1270</v>
      </c>
    </row>
    <row r="143" spans="3:9">
      <c r="F143" t="s">
        <v>1280</v>
      </c>
      <c r="G143" t="s">
        <v>1278</v>
      </c>
      <c r="H143" t="s">
        <v>1281</v>
      </c>
    </row>
    <row r="144" spans="3:9">
      <c r="H144" t="s">
        <v>1038</v>
      </c>
    </row>
    <row r="145" spans="1:14">
      <c r="G145" t="s">
        <v>1282</v>
      </c>
      <c r="H145" t="s">
        <v>1281</v>
      </c>
    </row>
    <row r="146" spans="1:14">
      <c r="H146" t="s">
        <v>1038</v>
      </c>
    </row>
    <row r="149" spans="1:14">
      <c r="I149" s="51" t="s">
        <v>1098</v>
      </c>
      <c r="K149" s="51"/>
      <c r="L149" s="51"/>
      <c r="M149" s="51"/>
    </row>
    <row r="150" spans="1:14">
      <c r="A150" s="426" t="s">
        <v>123</v>
      </c>
      <c r="I150" s="51"/>
      <c r="K150" s="51"/>
      <c r="L150" s="51"/>
      <c r="M150" s="51"/>
      <c r="N150" s="200"/>
    </row>
    <row r="151" spans="1:14">
      <c r="A151" s="200" t="s">
        <v>1178</v>
      </c>
      <c r="B151" t="s">
        <v>1200</v>
      </c>
      <c r="I151" s="51"/>
      <c r="K151" s="51"/>
      <c r="L151" s="51"/>
      <c r="M151" s="51"/>
      <c r="N151" s="200"/>
    </row>
    <row r="152" spans="1:14">
      <c r="A152" s="200" t="s">
        <v>1201</v>
      </c>
      <c r="I152" s="51"/>
      <c r="K152" s="51"/>
      <c r="L152" s="51"/>
      <c r="M152" s="51"/>
      <c r="N152" s="200"/>
    </row>
    <row r="153" spans="1:14">
      <c r="A153" s="200" t="s">
        <v>1218</v>
      </c>
      <c r="B153" t="s">
        <v>1255</v>
      </c>
      <c r="I153" s="51"/>
      <c r="K153" s="51"/>
      <c r="L153" s="51"/>
      <c r="M153" s="51"/>
      <c r="N153" s="200"/>
    </row>
    <row r="154" spans="1:14" ht="15" thickBot="1">
      <c r="A154" s="200"/>
      <c r="B154" s="230" t="s">
        <v>1254</v>
      </c>
      <c r="I154" s="51"/>
      <c r="K154" s="51"/>
      <c r="L154" s="51"/>
      <c r="M154" s="51"/>
      <c r="N154" s="200"/>
    </row>
    <row r="155" spans="1:14">
      <c r="A155" s="428" t="s">
        <v>1204</v>
      </c>
      <c r="B155" s="431" t="s">
        <v>1206</v>
      </c>
      <c r="I155" s="51"/>
      <c r="K155" s="51"/>
      <c r="L155" s="51"/>
      <c r="M155" s="51"/>
      <c r="N155" s="200"/>
    </row>
    <row r="156" spans="1:14" ht="15" thickBot="1">
      <c r="A156" s="429" t="s">
        <v>1205</v>
      </c>
      <c r="B156" s="432" t="s">
        <v>1207</v>
      </c>
    </row>
    <row r="157" spans="1:14" ht="15" thickBot="1">
      <c r="A157" s="430" t="s">
        <v>1208</v>
      </c>
      <c r="B157" s="440" t="s">
        <v>1209</v>
      </c>
      <c r="C157" s="443" t="s">
        <v>1249</v>
      </c>
      <c r="D157" s="444" t="s">
        <v>1250</v>
      </c>
      <c r="J157" t="s">
        <v>1251</v>
      </c>
    </row>
    <row r="158" spans="1:14" ht="15" thickBot="1">
      <c r="C158" s="437" t="s">
        <v>476</v>
      </c>
      <c r="D158" s="423" t="s">
        <v>1173</v>
      </c>
      <c r="E158" s="423" t="s">
        <v>1175</v>
      </c>
      <c r="F158" s="423" t="s">
        <v>1174</v>
      </c>
      <c r="G158" s="423" t="s">
        <v>1191</v>
      </c>
      <c r="H158" s="423" t="s">
        <v>1196</v>
      </c>
      <c r="I158" s="423" t="s">
        <v>1176</v>
      </c>
      <c r="J158" s="423" t="s">
        <v>1055</v>
      </c>
    </row>
    <row r="159" spans="1:14" ht="15" thickBot="1">
      <c r="A159" s="351"/>
      <c r="B159" s="440" t="s">
        <v>1241</v>
      </c>
      <c r="C159" s="439">
        <f>LEN(E159)</f>
        <v>12</v>
      </c>
      <c r="D159" s="438" t="s">
        <v>1221</v>
      </c>
      <c r="E159" s="22" t="s">
        <v>1247</v>
      </c>
      <c r="G159" t="s">
        <v>460</v>
      </c>
      <c r="H159" s="424"/>
      <c r="I159" t="s">
        <v>1177</v>
      </c>
      <c r="J159" t="s">
        <v>1190</v>
      </c>
    </row>
    <row r="160" spans="1:14">
      <c r="A160" s="351"/>
      <c r="C160" s="439">
        <f t="shared" ref="C160:C186" si="0">LEN(E160)</f>
        <v>24</v>
      </c>
      <c r="D160" s="438" t="s">
        <v>1125</v>
      </c>
      <c r="E160" s="22" t="s">
        <v>1182</v>
      </c>
      <c r="F160" t="s">
        <v>662</v>
      </c>
      <c r="G160" s="421" t="s">
        <v>1194</v>
      </c>
      <c r="H160" s="424" t="s">
        <v>145</v>
      </c>
      <c r="I160" t="s">
        <v>1177</v>
      </c>
      <c r="J160" t="s">
        <v>1126</v>
      </c>
    </row>
    <row r="161" spans="1:10">
      <c r="A161" s="351"/>
      <c r="C161" s="439">
        <f t="shared" si="0"/>
        <v>5</v>
      </c>
      <c r="D161" s="427" t="s">
        <v>1128</v>
      </c>
      <c r="E161" s="22">
        <v>3.9289999999999998</v>
      </c>
      <c r="F161" t="s">
        <v>1158</v>
      </c>
      <c r="G161" t="s">
        <v>1192</v>
      </c>
      <c r="H161" s="424"/>
      <c r="I161" t="s">
        <v>1177</v>
      </c>
      <c r="J161" t="s">
        <v>1164</v>
      </c>
    </row>
    <row r="162" spans="1:10">
      <c r="A162" s="351"/>
      <c r="C162" s="439">
        <f t="shared" si="0"/>
        <v>5</v>
      </c>
      <c r="D162" s="427" t="s">
        <v>1129</v>
      </c>
      <c r="E162" s="22">
        <v>3.9289999999999998</v>
      </c>
      <c r="F162" t="s">
        <v>1158</v>
      </c>
      <c r="G162" t="s">
        <v>1192</v>
      </c>
      <c r="H162" s="424"/>
      <c r="I162" t="s">
        <v>1177</v>
      </c>
      <c r="J162" t="s">
        <v>1164</v>
      </c>
    </row>
    <row r="163" spans="1:10">
      <c r="A163" s="351"/>
      <c r="C163" s="439">
        <f t="shared" si="0"/>
        <v>5</v>
      </c>
      <c r="D163" s="427" t="s">
        <v>1130</v>
      </c>
      <c r="E163" s="22">
        <v>3.9289999999999998</v>
      </c>
      <c r="F163" t="s">
        <v>1158</v>
      </c>
      <c r="G163" t="s">
        <v>1192</v>
      </c>
      <c r="H163" s="424"/>
      <c r="I163" t="s">
        <v>1177</v>
      </c>
      <c r="J163" t="s">
        <v>1164</v>
      </c>
    </row>
    <row r="164" spans="1:10">
      <c r="A164" s="351"/>
      <c r="C164" s="439">
        <f t="shared" si="0"/>
        <v>5</v>
      </c>
      <c r="D164" s="427" t="s">
        <v>1131</v>
      </c>
      <c r="E164" s="22">
        <v>3.9289999999999998</v>
      </c>
      <c r="F164" t="s">
        <v>1158</v>
      </c>
      <c r="G164" t="s">
        <v>1192</v>
      </c>
      <c r="H164" s="424"/>
      <c r="I164" t="s">
        <v>1177</v>
      </c>
      <c r="J164" t="s">
        <v>1164</v>
      </c>
    </row>
    <row r="165" spans="1:10">
      <c r="A165" s="351"/>
      <c r="C165" s="439">
        <f t="shared" si="0"/>
        <v>5</v>
      </c>
      <c r="D165" s="427" t="s">
        <v>1132</v>
      </c>
      <c r="E165" s="22">
        <v>3.9289999999999998</v>
      </c>
      <c r="F165" t="s">
        <v>1158</v>
      </c>
      <c r="G165" t="s">
        <v>1192</v>
      </c>
      <c r="H165" s="424"/>
      <c r="I165" t="s">
        <v>1177</v>
      </c>
      <c r="J165" t="s">
        <v>1164</v>
      </c>
    </row>
    <row r="166" spans="1:10">
      <c r="A166" s="351"/>
      <c r="C166" s="439">
        <f t="shared" si="0"/>
        <v>5</v>
      </c>
      <c r="D166" s="427" t="s">
        <v>1133</v>
      </c>
      <c r="E166" s="22">
        <v>3.9289999999999998</v>
      </c>
      <c r="F166" t="s">
        <v>1158</v>
      </c>
      <c r="G166" t="s">
        <v>1192</v>
      </c>
      <c r="H166" s="424"/>
      <c r="I166" t="s">
        <v>1177</v>
      </c>
      <c r="J166" t="s">
        <v>1164</v>
      </c>
    </row>
    <row r="167" spans="1:10">
      <c r="A167" s="351"/>
      <c r="C167" s="439">
        <f t="shared" si="0"/>
        <v>5</v>
      </c>
      <c r="D167" s="427" t="s">
        <v>1134</v>
      </c>
      <c r="E167" s="22">
        <v>3.9289999999999998</v>
      </c>
      <c r="F167" t="s">
        <v>1158</v>
      </c>
      <c r="G167" t="s">
        <v>1192</v>
      </c>
      <c r="H167" s="424"/>
      <c r="I167" t="s">
        <v>1177</v>
      </c>
      <c r="J167" t="s">
        <v>1164</v>
      </c>
    </row>
    <row r="168" spans="1:10">
      <c r="A168" s="351"/>
      <c r="C168" s="439">
        <f t="shared" si="0"/>
        <v>5</v>
      </c>
      <c r="D168" s="427" t="s">
        <v>1135</v>
      </c>
      <c r="E168" s="22">
        <v>3.9289999999999998</v>
      </c>
      <c r="F168" t="s">
        <v>1158</v>
      </c>
      <c r="G168" t="s">
        <v>1192</v>
      </c>
      <c r="H168" s="424"/>
      <c r="I168" t="s">
        <v>1177</v>
      </c>
      <c r="J168" t="s">
        <v>1164</v>
      </c>
    </row>
    <row r="169" spans="1:10">
      <c r="A169" s="351"/>
      <c r="C169" s="439">
        <f t="shared" si="0"/>
        <v>5</v>
      </c>
      <c r="D169" s="427" t="s">
        <v>1136</v>
      </c>
      <c r="E169" s="22">
        <v>3.9289999999999998</v>
      </c>
      <c r="F169" t="s">
        <v>1158</v>
      </c>
      <c r="G169" t="s">
        <v>1192</v>
      </c>
      <c r="H169" s="424"/>
      <c r="I169" t="s">
        <v>1177</v>
      </c>
      <c r="J169" t="s">
        <v>1164</v>
      </c>
    </row>
    <row r="170" spans="1:10">
      <c r="A170" s="351"/>
      <c r="C170" s="439">
        <f t="shared" si="0"/>
        <v>5</v>
      </c>
      <c r="D170" s="427" t="s">
        <v>1137</v>
      </c>
      <c r="E170" s="22">
        <v>3.9289999999999998</v>
      </c>
      <c r="F170" t="s">
        <v>1158</v>
      </c>
      <c r="G170" t="s">
        <v>1192</v>
      </c>
      <c r="H170" s="424"/>
      <c r="I170" t="s">
        <v>1177</v>
      </c>
      <c r="J170" t="s">
        <v>1164</v>
      </c>
    </row>
    <row r="171" spans="1:10">
      <c r="A171" s="351"/>
      <c r="C171" s="439">
        <f t="shared" si="0"/>
        <v>5</v>
      </c>
      <c r="D171" s="427" t="s">
        <v>1138</v>
      </c>
      <c r="E171" s="22">
        <v>3.9289999999999998</v>
      </c>
      <c r="F171" t="s">
        <v>1158</v>
      </c>
      <c r="G171" t="s">
        <v>1192</v>
      </c>
      <c r="H171" s="424"/>
      <c r="I171" t="s">
        <v>1177</v>
      </c>
      <c r="J171" t="s">
        <v>1164</v>
      </c>
    </row>
    <row r="172" spans="1:10">
      <c r="A172" s="351"/>
      <c r="C172" s="439">
        <f t="shared" si="0"/>
        <v>5</v>
      </c>
      <c r="D172" s="427" t="s">
        <v>1139</v>
      </c>
      <c r="E172" s="22">
        <v>3.9289999999999998</v>
      </c>
      <c r="F172" t="s">
        <v>1158</v>
      </c>
      <c r="G172" t="s">
        <v>1192</v>
      </c>
      <c r="H172" s="424"/>
      <c r="I172" t="s">
        <v>1177</v>
      </c>
      <c r="J172" t="s">
        <v>1164</v>
      </c>
    </row>
    <row r="173" spans="1:10">
      <c r="A173" s="351"/>
      <c r="C173" s="439">
        <f t="shared" si="0"/>
        <v>5</v>
      </c>
      <c r="D173" s="427" t="s">
        <v>1140</v>
      </c>
      <c r="E173" s="22">
        <v>3.9289999999999998</v>
      </c>
      <c r="F173" t="s">
        <v>1158</v>
      </c>
      <c r="G173" t="s">
        <v>1192</v>
      </c>
      <c r="H173" s="424"/>
      <c r="I173" t="s">
        <v>1177</v>
      </c>
      <c r="J173" t="s">
        <v>1164</v>
      </c>
    </row>
    <row r="174" spans="1:10">
      <c r="A174" s="351"/>
      <c r="C174" s="439">
        <f t="shared" si="0"/>
        <v>5</v>
      </c>
      <c r="D174" s="427" t="s">
        <v>1141</v>
      </c>
      <c r="E174" s="22">
        <v>3.9289999999999998</v>
      </c>
      <c r="F174" t="s">
        <v>1158</v>
      </c>
      <c r="G174" t="s">
        <v>1192</v>
      </c>
      <c r="H174" s="424"/>
      <c r="I174" t="s">
        <v>1177</v>
      </c>
      <c r="J174" t="s">
        <v>1164</v>
      </c>
    </row>
    <row r="175" spans="1:10">
      <c r="A175" s="351"/>
      <c r="C175" s="439">
        <f t="shared" si="0"/>
        <v>4</v>
      </c>
      <c r="D175" s="425" t="s">
        <v>1143</v>
      </c>
      <c r="E175" s="22">
        <v>55.1</v>
      </c>
      <c r="F175" t="s">
        <v>1158</v>
      </c>
      <c r="G175" t="s">
        <v>1192</v>
      </c>
      <c r="H175" s="424"/>
      <c r="I175" t="s">
        <v>1177</v>
      </c>
      <c r="J175" t="s">
        <v>1162</v>
      </c>
    </row>
    <row r="176" spans="1:10">
      <c r="A176" s="351"/>
      <c r="C176" s="439">
        <f t="shared" si="0"/>
        <v>3</v>
      </c>
      <c r="D176" s="425" t="s">
        <v>1144</v>
      </c>
      <c r="E176" s="424" t="s">
        <v>1183</v>
      </c>
      <c r="F176" t="s">
        <v>1159</v>
      </c>
      <c r="G176" t="s">
        <v>1192</v>
      </c>
      <c r="H176" s="424"/>
      <c r="I176" t="s">
        <v>1177</v>
      </c>
      <c r="J176" t="s">
        <v>1127</v>
      </c>
    </row>
    <row r="177" spans="1:10">
      <c r="A177" s="351"/>
      <c r="C177" s="439">
        <f t="shared" si="0"/>
        <v>4</v>
      </c>
      <c r="D177" s="425" t="s">
        <v>1142</v>
      </c>
      <c r="E177" s="424">
        <v>94.3</v>
      </c>
      <c r="F177" t="s">
        <v>402</v>
      </c>
      <c r="G177" t="s">
        <v>1193</v>
      </c>
      <c r="H177" s="424" t="s">
        <v>1198</v>
      </c>
      <c r="I177" t="s">
        <v>1178</v>
      </c>
      <c r="J177" t="s">
        <v>1163</v>
      </c>
    </row>
    <row r="178" spans="1:10">
      <c r="A178" s="351"/>
      <c r="C178" s="439">
        <f t="shared" si="0"/>
        <v>4</v>
      </c>
      <c r="D178" s="425" t="s">
        <v>1145</v>
      </c>
      <c r="E178" s="424" t="s">
        <v>1184</v>
      </c>
      <c r="F178" s="421" t="s">
        <v>1160</v>
      </c>
      <c r="G178" t="s">
        <v>1193</v>
      </c>
      <c r="H178" s="424"/>
      <c r="I178" t="s">
        <v>1178</v>
      </c>
      <c r="J178" t="s">
        <v>1235</v>
      </c>
    </row>
    <row r="179" spans="1:10">
      <c r="A179" s="351"/>
      <c r="C179" s="439">
        <f t="shared" si="0"/>
        <v>4</v>
      </c>
      <c r="D179" s="425" t="s">
        <v>1146</v>
      </c>
      <c r="E179" s="424" t="s">
        <v>1185</v>
      </c>
      <c r="F179" s="421" t="s">
        <v>1160</v>
      </c>
      <c r="G179" t="s">
        <v>1193</v>
      </c>
      <c r="H179" s="424"/>
      <c r="I179" t="s">
        <v>1178</v>
      </c>
      <c r="J179" t="s">
        <v>1236</v>
      </c>
    </row>
    <row r="180" spans="1:10">
      <c r="A180" s="351"/>
      <c r="C180" s="439">
        <f t="shared" si="0"/>
        <v>4</v>
      </c>
      <c r="D180" s="425" t="s">
        <v>1147</v>
      </c>
      <c r="E180" s="424" t="s">
        <v>1186</v>
      </c>
      <c r="F180" s="421" t="s">
        <v>1160</v>
      </c>
      <c r="G180" t="s">
        <v>1193</v>
      </c>
      <c r="H180" s="424"/>
      <c r="I180" t="s">
        <v>1178</v>
      </c>
      <c r="J180" t="s">
        <v>1237</v>
      </c>
    </row>
    <row r="181" spans="1:10">
      <c r="A181" s="351"/>
      <c r="C181" s="439">
        <f t="shared" si="0"/>
        <v>4</v>
      </c>
      <c r="D181" s="442" t="s">
        <v>1148</v>
      </c>
      <c r="E181" s="424" t="s">
        <v>1187</v>
      </c>
      <c r="F181" s="421" t="s">
        <v>1160</v>
      </c>
      <c r="G181" t="s">
        <v>1193</v>
      </c>
      <c r="H181" s="424"/>
      <c r="I181" t="s">
        <v>1178</v>
      </c>
      <c r="J181" t="s">
        <v>1171</v>
      </c>
    </row>
    <row r="182" spans="1:10">
      <c r="A182" s="351"/>
      <c r="C182" s="439">
        <f t="shared" si="0"/>
        <v>4</v>
      </c>
      <c r="D182" s="441" t="s">
        <v>1149</v>
      </c>
      <c r="E182" s="424" t="s">
        <v>1187</v>
      </c>
      <c r="F182" s="421" t="s">
        <v>1160</v>
      </c>
      <c r="G182" t="s">
        <v>1193</v>
      </c>
      <c r="H182" s="424"/>
      <c r="I182" t="s">
        <v>1178</v>
      </c>
      <c r="J182" t="s">
        <v>1172</v>
      </c>
    </row>
    <row r="183" spans="1:10">
      <c r="A183" s="351"/>
      <c r="C183" s="439">
        <f t="shared" si="0"/>
        <v>1</v>
      </c>
      <c r="D183" s="442" t="s">
        <v>1169</v>
      </c>
      <c r="E183" s="22">
        <v>1</v>
      </c>
      <c r="G183" s="421" t="s">
        <v>1161</v>
      </c>
      <c r="H183" s="424" t="s">
        <v>1168</v>
      </c>
      <c r="I183" t="s">
        <v>1178</v>
      </c>
      <c r="J183" t="s">
        <v>1179</v>
      </c>
    </row>
    <row r="184" spans="1:10">
      <c r="A184" s="351"/>
      <c r="C184" s="439">
        <f t="shared" si="0"/>
        <v>1</v>
      </c>
      <c r="D184" s="441" t="s">
        <v>1170</v>
      </c>
      <c r="E184" s="22">
        <v>1</v>
      </c>
      <c r="G184" s="421" t="s">
        <v>1161</v>
      </c>
      <c r="H184" s="424" t="s">
        <v>1168</v>
      </c>
      <c r="I184" t="s">
        <v>1178</v>
      </c>
      <c r="J184" t="s">
        <v>1180</v>
      </c>
    </row>
    <row r="185" spans="1:10">
      <c r="C185" s="439">
        <f t="shared" si="0"/>
        <v>11</v>
      </c>
      <c r="D185" s="433" t="s">
        <v>1211</v>
      </c>
      <c r="E185" s="22" t="s">
        <v>1252</v>
      </c>
      <c r="G185" s="421" t="s">
        <v>460</v>
      </c>
      <c r="H185" s="424"/>
      <c r="I185" t="s">
        <v>1177</v>
      </c>
      <c r="J185" t="s">
        <v>1199</v>
      </c>
    </row>
    <row r="186" spans="1:10">
      <c r="C186" s="439">
        <f t="shared" si="0"/>
        <v>2</v>
      </c>
      <c r="D186" s="433" t="s">
        <v>1210</v>
      </c>
      <c r="E186" s="22">
        <v>12</v>
      </c>
      <c r="G186" t="s">
        <v>460</v>
      </c>
      <c r="H186" s="424" t="s">
        <v>1197</v>
      </c>
      <c r="I186" t="s">
        <v>1177</v>
      </c>
      <c r="J186" t="s">
        <v>1195</v>
      </c>
    </row>
    <row r="187" spans="1:10" ht="15" thickBot="1">
      <c r="C187" s="439"/>
      <c r="E187" s="22"/>
      <c r="H187" s="424"/>
    </row>
    <row r="188" spans="1:10" ht="15" thickBot="1">
      <c r="A188" s="351"/>
      <c r="C188" s="443" t="s">
        <v>1249</v>
      </c>
      <c r="D188" s="444" t="s">
        <v>1284</v>
      </c>
      <c r="E188" s="230" t="s">
        <v>1283</v>
      </c>
      <c r="H188" s="424"/>
      <c r="J188" t="s">
        <v>1251</v>
      </c>
    </row>
    <row r="189" spans="1:10" ht="15" thickBot="1">
      <c r="A189" s="351"/>
      <c r="C189" s="437" t="s">
        <v>476</v>
      </c>
      <c r="D189" s="423" t="s">
        <v>1173</v>
      </c>
      <c r="E189" s="423" t="s">
        <v>1175</v>
      </c>
      <c r="F189" s="423" t="s">
        <v>1174</v>
      </c>
      <c r="G189" s="423" t="s">
        <v>1191</v>
      </c>
      <c r="H189" s="423" t="s">
        <v>1196</v>
      </c>
      <c r="I189" s="423" t="s">
        <v>1176</v>
      </c>
      <c r="J189" s="423" t="s">
        <v>1055</v>
      </c>
    </row>
    <row r="190" spans="1:10">
      <c r="A190" s="351"/>
      <c r="C190" s="439">
        <f>LEN(E190)</f>
        <v>15</v>
      </c>
      <c r="D190" s="438" t="s">
        <v>1221</v>
      </c>
      <c r="E190" s="424" t="s">
        <v>1248</v>
      </c>
      <c r="G190" t="s">
        <v>460</v>
      </c>
      <c r="H190" s="424"/>
      <c r="I190" t="s">
        <v>1177</v>
      </c>
      <c r="J190" t="s">
        <v>1216</v>
      </c>
    </row>
    <row r="191" spans="1:10">
      <c r="A191" s="351"/>
      <c r="C191" s="439">
        <f t="shared" ref="C191:C204" si="1">LEN(E191)</f>
        <v>24</v>
      </c>
      <c r="D191" s="438" t="s">
        <v>1125</v>
      </c>
      <c r="E191" s="424" t="s">
        <v>1182</v>
      </c>
      <c r="G191" s="421" t="s">
        <v>1194</v>
      </c>
      <c r="H191" s="424" t="s">
        <v>145</v>
      </c>
      <c r="I191" t="s">
        <v>1177</v>
      </c>
      <c r="J191" t="s">
        <v>1126</v>
      </c>
    </row>
    <row r="192" spans="1:10">
      <c r="A192" s="351"/>
      <c r="C192" s="439">
        <f t="shared" si="1"/>
        <v>2</v>
      </c>
      <c r="D192" s="425" t="s">
        <v>1223</v>
      </c>
      <c r="E192" s="424">
        <v>48</v>
      </c>
      <c r="F192" t="s">
        <v>1158</v>
      </c>
      <c r="G192" t="s">
        <v>1193</v>
      </c>
      <c r="I192" t="s">
        <v>1218</v>
      </c>
      <c r="J192" t="s">
        <v>1217</v>
      </c>
    </row>
    <row r="193" spans="1:10">
      <c r="A193" s="351"/>
      <c r="C193" s="439">
        <f t="shared" si="1"/>
        <v>2</v>
      </c>
      <c r="D193" s="425" t="s">
        <v>1224</v>
      </c>
      <c r="E193" s="424">
        <v>48</v>
      </c>
      <c r="F193" t="s">
        <v>1158</v>
      </c>
      <c r="G193" t="s">
        <v>1193</v>
      </c>
      <c r="I193" t="s">
        <v>1218</v>
      </c>
      <c r="J193" t="s">
        <v>1188</v>
      </c>
    </row>
    <row r="194" spans="1:10">
      <c r="A194" s="351"/>
      <c r="C194" s="439">
        <f t="shared" si="1"/>
        <v>2</v>
      </c>
      <c r="D194" s="425" t="s">
        <v>1225</v>
      </c>
      <c r="E194" s="424">
        <v>48</v>
      </c>
      <c r="F194" t="s">
        <v>1158</v>
      </c>
      <c r="G194" t="s">
        <v>1193</v>
      </c>
      <c r="I194" t="s">
        <v>1218</v>
      </c>
      <c r="J194" t="s">
        <v>1188</v>
      </c>
    </row>
    <row r="195" spans="1:10">
      <c r="A195" s="351"/>
      <c r="C195" s="439">
        <f t="shared" si="1"/>
        <v>2</v>
      </c>
      <c r="D195" s="425" t="s">
        <v>1226</v>
      </c>
      <c r="E195" s="424">
        <v>48</v>
      </c>
      <c r="F195" t="s">
        <v>1158</v>
      </c>
      <c r="G195" t="s">
        <v>1193</v>
      </c>
      <c r="I195" t="s">
        <v>1218</v>
      </c>
      <c r="J195" t="s">
        <v>1188</v>
      </c>
    </row>
    <row r="196" spans="1:10">
      <c r="A196" s="351"/>
      <c r="C196" s="439">
        <f t="shared" si="1"/>
        <v>3</v>
      </c>
      <c r="D196" s="425" t="s">
        <v>1227</v>
      </c>
      <c r="E196" s="424" t="s">
        <v>1238</v>
      </c>
      <c r="F196" t="s">
        <v>1159</v>
      </c>
      <c r="G196" t="s">
        <v>1193</v>
      </c>
      <c r="I196" t="s">
        <v>1177</v>
      </c>
      <c r="J196" t="s">
        <v>1189</v>
      </c>
    </row>
    <row r="197" spans="1:10">
      <c r="A197" s="351"/>
      <c r="C197" s="439">
        <f t="shared" si="1"/>
        <v>3</v>
      </c>
      <c r="D197" s="425" t="s">
        <v>1228</v>
      </c>
      <c r="E197" s="424" t="s">
        <v>1238</v>
      </c>
      <c r="F197" t="s">
        <v>1159</v>
      </c>
      <c r="G197" t="s">
        <v>1193</v>
      </c>
      <c r="I197" t="s">
        <v>1218</v>
      </c>
      <c r="J197" t="s">
        <v>1189</v>
      </c>
    </row>
    <row r="198" spans="1:10">
      <c r="A198" s="351"/>
      <c r="C198" s="439">
        <f t="shared" si="1"/>
        <v>3</v>
      </c>
      <c r="D198" s="425" t="s">
        <v>1229</v>
      </c>
      <c r="E198" s="424" t="s">
        <v>1238</v>
      </c>
      <c r="F198" t="s">
        <v>1159</v>
      </c>
      <c r="G198" t="s">
        <v>1193</v>
      </c>
      <c r="I198" t="s">
        <v>1218</v>
      </c>
      <c r="J198" t="s">
        <v>1189</v>
      </c>
    </row>
    <row r="199" spans="1:10">
      <c r="A199" s="351"/>
      <c r="C199" s="439">
        <f t="shared" si="1"/>
        <v>3</v>
      </c>
      <c r="D199" s="425" t="s">
        <v>1230</v>
      </c>
      <c r="E199" s="424" t="s">
        <v>1238</v>
      </c>
      <c r="F199" t="s">
        <v>1159</v>
      </c>
      <c r="G199" t="s">
        <v>1193</v>
      </c>
      <c r="I199" t="s">
        <v>1218</v>
      </c>
      <c r="J199" t="s">
        <v>1189</v>
      </c>
    </row>
    <row r="200" spans="1:10">
      <c r="A200" s="351"/>
      <c r="C200" s="439">
        <f t="shared" si="1"/>
        <v>4</v>
      </c>
      <c r="D200" s="433" t="s">
        <v>1150</v>
      </c>
      <c r="E200" s="424" t="s">
        <v>1239</v>
      </c>
      <c r="F200" t="s">
        <v>1158</v>
      </c>
      <c r="G200" t="s">
        <v>1193</v>
      </c>
      <c r="I200" t="s">
        <v>1177</v>
      </c>
      <c r="J200" t="s">
        <v>1165</v>
      </c>
    </row>
    <row r="201" spans="1:10">
      <c r="A201" s="352"/>
      <c r="C201" s="439">
        <f t="shared" si="1"/>
        <v>2</v>
      </c>
      <c r="D201" s="427" t="s">
        <v>1231</v>
      </c>
      <c r="E201" s="424">
        <v>48</v>
      </c>
      <c r="F201" t="s">
        <v>1158</v>
      </c>
      <c r="G201" t="s">
        <v>1193</v>
      </c>
      <c r="I201" t="s">
        <v>1177</v>
      </c>
      <c r="J201" t="s">
        <v>1213</v>
      </c>
    </row>
    <row r="202" spans="1:10">
      <c r="C202" s="439">
        <f t="shared" si="1"/>
        <v>2</v>
      </c>
      <c r="D202" s="427" t="s">
        <v>1232</v>
      </c>
      <c r="E202" s="424">
        <v>48</v>
      </c>
      <c r="F202" t="s">
        <v>1158</v>
      </c>
      <c r="G202" t="s">
        <v>1193</v>
      </c>
      <c r="I202" t="s">
        <v>1177</v>
      </c>
      <c r="J202" t="s">
        <v>1212</v>
      </c>
    </row>
    <row r="203" spans="1:10">
      <c r="C203" s="439">
        <f t="shared" si="1"/>
        <v>3</v>
      </c>
      <c r="D203" s="427" t="s">
        <v>1234</v>
      </c>
      <c r="E203" s="424" t="s">
        <v>1240</v>
      </c>
      <c r="F203" t="s">
        <v>1159</v>
      </c>
      <c r="G203" t="s">
        <v>1193</v>
      </c>
      <c r="I203" t="s">
        <v>1177</v>
      </c>
      <c r="J203" t="s">
        <v>1152</v>
      </c>
    </row>
    <row r="204" spans="1:10">
      <c r="C204" s="439">
        <f t="shared" si="1"/>
        <v>3</v>
      </c>
      <c r="D204" s="427" t="s">
        <v>1233</v>
      </c>
      <c r="E204" s="424" t="s">
        <v>1240</v>
      </c>
      <c r="F204" t="s">
        <v>1159</v>
      </c>
      <c r="G204" t="s">
        <v>1193</v>
      </c>
      <c r="I204" t="s">
        <v>1177</v>
      </c>
      <c r="J204" t="s">
        <v>1151</v>
      </c>
    </row>
    <row r="206" spans="1:10">
      <c r="J206" s="420" t="s">
        <v>1181</v>
      </c>
    </row>
    <row r="207" spans="1:10">
      <c r="C207" s="439"/>
      <c r="J207" s="420" t="s">
        <v>1153</v>
      </c>
    </row>
    <row r="208" spans="1:10">
      <c r="C208" s="439"/>
      <c r="J208" s="420" t="s">
        <v>1154</v>
      </c>
    </row>
    <row r="209" spans="3:10">
      <c r="C209" s="439"/>
      <c r="J209" s="420" t="s">
        <v>1156</v>
      </c>
    </row>
    <row r="210" spans="3:10">
      <c r="C210" s="439"/>
      <c r="J210" s="420" t="s">
        <v>1153</v>
      </c>
    </row>
    <row r="211" spans="3:10">
      <c r="C211" s="439"/>
      <c r="J211" s="420" t="s">
        <v>1154</v>
      </c>
    </row>
    <row r="212" spans="3:10">
      <c r="C212" s="439"/>
      <c r="J212" s="420" t="s">
        <v>1155</v>
      </c>
    </row>
    <row r="213" spans="3:10">
      <c r="C213" s="439"/>
    </row>
    <row r="214" spans="3:10">
      <c r="C214" s="439"/>
      <c r="J214" s="420" t="s">
        <v>1157</v>
      </c>
    </row>
    <row r="215" spans="3:10">
      <c r="C215" s="439"/>
    </row>
    <row r="216" spans="3:10">
      <c r="C216" s="439"/>
    </row>
    <row r="217" spans="3:10">
      <c r="C217" s="439"/>
    </row>
    <row r="220" spans="3:10">
      <c r="E220" s="422" t="s">
        <v>1166</v>
      </c>
    </row>
    <row r="221" spans="3:10">
      <c r="E221" s="422" t="s">
        <v>1167</v>
      </c>
    </row>
  </sheetData>
  <hyperlinks>
    <hyperlink ref="I149" location="Index" display="Back to Index" xr:uid="{B5FD63EA-1F6A-420C-A5C4-69E9C9654E9E}"/>
  </hyperlinks>
  <pageMargins left="0.7" right="0.7" top="0.75" bottom="0.75" header="0.3" footer="0.3"/>
  <pageSetup paperSize="9" orientation="portrait" horizontalDpi="0" verticalDpi="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42</vt:i4>
      </vt:variant>
    </vt:vector>
  </HeadingPairs>
  <TitlesOfParts>
    <vt:vector size="66" baseType="lpstr">
      <vt:lpstr>INDEX</vt:lpstr>
      <vt:lpstr>Reference</vt:lpstr>
      <vt:lpstr>Kehua</vt:lpstr>
      <vt:lpstr>Poweroad</vt:lpstr>
      <vt:lpstr>Parameters</vt:lpstr>
      <vt:lpstr>Entity Model</vt:lpstr>
      <vt:lpstr>CVL</vt:lpstr>
      <vt:lpstr>PV Calc</vt:lpstr>
      <vt:lpstr>Data Graph</vt:lpstr>
      <vt:lpstr>Entity Data</vt:lpstr>
      <vt:lpstr>GRAPH</vt:lpstr>
      <vt:lpstr>Period DATA</vt:lpstr>
      <vt:lpstr>Period</vt:lpstr>
      <vt:lpstr>Products</vt:lpstr>
      <vt:lpstr>Joules</vt:lpstr>
      <vt:lpstr>paths</vt:lpstr>
      <vt:lpstr>timestamp</vt:lpstr>
      <vt:lpstr>requests</vt:lpstr>
      <vt:lpstr>draft specs</vt:lpstr>
      <vt:lpstr>swagger</vt:lpstr>
      <vt:lpstr>graphs</vt:lpstr>
      <vt:lpstr>collection+json</vt:lpstr>
      <vt:lpstr>sizing</vt:lpstr>
      <vt:lpstr>datasets</vt:lpstr>
      <vt:lpstr>Asset_InLocation</vt:lpstr>
      <vt:lpstr>AssetID</vt:lpstr>
      <vt:lpstr>AssetName</vt:lpstr>
      <vt:lpstr>datapoint_category</vt:lpstr>
      <vt:lpstr>datapoint_function</vt:lpstr>
      <vt:lpstr>datapoint_subcategory</vt:lpstr>
      <vt:lpstr>DatapointID</vt:lpstr>
      <vt:lpstr>energy_stage</vt:lpstr>
      <vt:lpstr>Products!Extract</vt:lpstr>
      <vt:lpstr>Index</vt:lpstr>
      <vt:lpstr>location_category</vt:lpstr>
      <vt:lpstr>location_subcategory</vt:lpstr>
      <vt:lpstr>LocationID</vt:lpstr>
      <vt:lpstr>LocationName</vt:lpstr>
      <vt:lpstr>OPTIONALITY</vt:lpstr>
      <vt:lpstr>PARAMETER</vt:lpstr>
      <vt:lpstr>PARAMETER_TYPE</vt:lpstr>
      <vt:lpstr>period</vt:lpstr>
      <vt:lpstr>Start10</vt:lpstr>
      <vt:lpstr>Start11</vt:lpstr>
      <vt:lpstr>Start12</vt:lpstr>
      <vt:lpstr>Start13</vt:lpstr>
      <vt:lpstr>Start14</vt:lpstr>
      <vt:lpstr>Start15</vt:lpstr>
      <vt:lpstr>Start16</vt:lpstr>
      <vt:lpstr>Start17</vt:lpstr>
      <vt:lpstr>Start18</vt:lpstr>
      <vt:lpstr>Start19</vt:lpstr>
      <vt:lpstr>Start2</vt:lpstr>
      <vt:lpstr>Start20</vt:lpstr>
      <vt:lpstr>Start21</vt:lpstr>
      <vt:lpstr>Start22</vt:lpstr>
      <vt:lpstr>Start23</vt:lpstr>
      <vt:lpstr>Start24</vt:lpstr>
      <vt:lpstr>Start3</vt:lpstr>
      <vt:lpstr>Start4</vt:lpstr>
      <vt:lpstr>Start5</vt:lpstr>
      <vt:lpstr>Start6</vt:lpstr>
      <vt:lpstr>Start7</vt:lpstr>
      <vt:lpstr>Start8</vt:lpstr>
      <vt:lpstr>Start9</vt:lpstr>
      <vt:lpstr>UserID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machanmugam</dc:creator>
  <cp:lastModifiedBy>machanmugam</cp:lastModifiedBy>
  <dcterms:created xsi:type="dcterms:W3CDTF">2018-11-30T05:54:59Z</dcterms:created>
  <dcterms:modified xsi:type="dcterms:W3CDTF">2019-07-22T11:42:33Z</dcterms:modified>
</cp:coreProperties>
</file>