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/repos/equipment-examinations/2024-03-02/outputs/analysis/"/>
    </mc:Choice>
  </mc:AlternateContent>
  <xr:revisionPtr revIDLastSave="0" documentId="13_ncr:1_{F287576C-ACF1-2249-A7DA-EE49A532E1A1}" xr6:coauthVersionLast="47" xr6:coauthVersionMax="47" xr10:uidLastSave="{00000000-0000-0000-0000-000000000000}"/>
  <bookViews>
    <workbookView xWindow="660" yWindow="980" windowWidth="27640" windowHeight="16940" activeTab="1" xr2:uid="{0F2DA5C2-EC41-3042-A5A2-58EEF7F1F80C}"/>
  </bookViews>
  <sheets>
    <sheet name="twenty" sheetId="1" r:id="rId1"/>
    <sheet name="te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C16" i="2"/>
  <c r="C17" i="2"/>
  <c r="C18" i="2"/>
  <c r="C19" i="2"/>
  <c r="C20" i="2"/>
  <c r="C21" i="2"/>
  <c r="C22" i="2"/>
  <c r="C23" i="2"/>
  <c r="C24" i="2"/>
  <c r="C15" i="2"/>
  <c r="C7" i="2"/>
  <c r="D2" i="2"/>
  <c r="C8" i="2"/>
  <c r="D3" i="2"/>
  <c r="C2" i="2"/>
  <c r="D4" i="2"/>
  <c r="C9" i="2"/>
  <c r="D5" i="2"/>
  <c r="C11" i="2"/>
  <c r="D6" i="2"/>
  <c r="C3" i="2"/>
  <c r="D7" i="2"/>
  <c r="C6" i="2"/>
  <c r="D8" i="2"/>
  <c r="C10" i="2"/>
  <c r="D9" i="2"/>
  <c r="C4" i="2"/>
  <c r="D10" i="2"/>
  <c r="C5" i="2"/>
  <c r="D11" i="2"/>
  <c r="C47" i="1"/>
  <c r="C46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5" i="1"/>
  <c r="D15" i="1"/>
  <c r="D11" i="1"/>
  <c r="D19" i="1"/>
  <c r="D17" i="1"/>
  <c r="D3" i="1"/>
  <c r="D16" i="1"/>
  <c r="D14" i="1"/>
  <c r="D7" i="1"/>
  <c r="D8" i="1"/>
  <c r="D9" i="1"/>
  <c r="D6" i="1"/>
  <c r="D21" i="1"/>
  <c r="D12" i="1"/>
  <c r="D10" i="1"/>
  <c r="D4" i="1"/>
  <c r="D5" i="1"/>
  <c r="D18" i="1"/>
  <c r="D13" i="1"/>
  <c r="D2" i="1"/>
  <c r="D20" i="1"/>
  <c r="C15" i="1"/>
  <c r="C11" i="1"/>
  <c r="C19" i="1"/>
  <c r="C17" i="1"/>
  <c r="C3" i="1"/>
  <c r="C16" i="1"/>
  <c r="C14" i="1"/>
  <c r="C7" i="1"/>
  <c r="C8" i="1"/>
  <c r="C9" i="1"/>
  <c r="C6" i="1"/>
  <c r="C21" i="1"/>
  <c r="C12" i="1"/>
  <c r="C10" i="1"/>
  <c r="C4" i="1"/>
  <c r="C5" i="1"/>
  <c r="C18" i="1"/>
  <c r="C13" i="1"/>
  <c r="C2" i="1"/>
  <c r="C20" i="1"/>
</calcChain>
</file>

<file path=xl/sharedStrings.xml><?xml version="1.0" encoding="utf-8"?>
<sst xmlns="http://schemas.openxmlformats.org/spreadsheetml/2006/main" count="98" uniqueCount="32">
  <si>
    <t xml:space="preserve"> 16:34:45.886</t>
  </si>
  <si>
    <t xml:space="preserve"> 16:34:45.804</t>
  </si>
  <si>
    <t xml:space="preserve"> 16:34:45.742</t>
  </si>
  <si>
    <t xml:space="preserve"> 16:34:45.859</t>
  </si>
  <si>
    <t xml:space="preserve"> 16:34:45.832</t>
  </si>
  <si>
    <t xml:space="preserve"> 16:34:45.621</t>
  </si>
  <si>
    <t xml:space="preserve"> 16:34:45.812</t>
  </si>
  <si>
    <t xml:space="preserve"> 16:34:45.796</t>
  </si>
  <si>
    <t xml:space="preserve"> 16:34:45.703</t>
  </si>
  <si>
    <t xml:space="preserve"> 16:34:45.722</t>
  </si>
  <si>
    <t xml:space="preserve"> 16:34:45.656</t>
  </si>
  <si>
    <t xml:space="preserve"> 16:34:45.898</t>
  </si>
  <si>
    <t xml:space="preserve"> 16:34:45.757</t>
  </si>
  <si>
    <t xml:space="preserve"> 16:34:45.726</t>
  </si>
  <si>
    <t xml:space="preserve"> 16:34:45.652</t>
  </si>
  <si>
    <t xml:space="preserve"> 16:34:45.855</t>
  </si>
  <si>
    <t xml:space="preserve"> 16:34:45.785</t>
  </si>
  <si>
    <t xml:space="preserve"> 16:34:45.335</t>
  </si>
  <si>
    <t>READOUT</t>
  </si>
  <si>
    <t>SRR</t>
  </si>
  <si>
    <t>Blue</t>
  </si>
  <si>
    <t>Red</t>
  </si>
  <si>
    <t>Time</t>
  </si>
  <si>
    <t>SIID</t>
  </si>
  <si>
    <t>SRR Channel</t>
  </si>
  <si>
    <t>SRR Count</t>
  </si>
  <si>
    <t>Average</t>
  </si>
  <si>
    <t>StDev</t>
  </si>
  <si>
    <t xml:space="preserve"> 16:27:54.570</t>
  </si>
  <si>
    <t xml:space="preserve"> 16:27:54.500</t>
  </si>
  <si>
    <t xml:space="preserve"> 16:27:54.632</t>
  </si>
  <si>
    <t xml:space="preserve"> 16:27:54.531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</si>
</sst>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3813-AEC6-8D4F-8F7F-E55E9026F72E}">
  <dimension ref="A1:I47"/>
  <sheetViews>
    <sheetView topLeftCell="A15" workbookViewId="0">
      <selection activeCell="D43" sqref="D43"/>
    </sheetView>
  </sheetViews>
  <sheetFormatPr baseColWidth="10" defaultRowHeight="16" x14ac:dyDescent="0.2"/>
  <cols>
    <col min="2" max="2" width="12" bestFit="1" customWidth="1"/>
    <col min="3" max="3" width="14.83203125" customWidth="1"/>
    <col min="8" max="8" width="11.6640625" bestFit="1" customWidth="1"/>
  </cols>
  <sheetData>
    <row r="1" spans="1:9" x14ac:dyDescent="0.2">
      <c r="A1" t="s">
        <v>23</v>
      </c>
      <c r="B1" t="s">
        <v>18</v>
      </c>
      <c r="C1" t="s">
        <v>19</v>
      </c>
      <c r="D1" t="s">
        <v>25</v>
      </c>
      <c r="G1" t="s">
        <v>23</v>
      </c>
      <c r="H1" t="s">
        <v>22</v>
      </c>
      <c r="I1" t="s">
        <v>24</v>
      </c>
    </row>
    <row r="2" spans="1:9" x14ac:dyDescent="0.2">
      <c r="A2">
        <v>8509930</v>
      </c>
      <c r="B2" t="s">
        <v>17</v>
      </c>
      <c r="C2" s="1">
        <f>VLOOKUP(A2,G$2:H$22,2,FALSE)</f>
        <v>0.69080248842592595</v>
      </c>
      <c r="D2">
        <f>COUNTIF(G$2:G$22,A2)</f>
        <v>1</v>
      </c>
      <c r="G2">
        <v>8509930</v>
      </c>
      <c r="H2" s="1">
        <v>0.69080248842592595</v>
      </c>
      <c r="I2" t="s">
        <v>21</v>
      </c>
    </row>
    <row r="3" spans="1:9" x14ac:dyDescent="0.2">
      <c r="A3">
        <v>8509791</v>
      </c>
      <c r="B3" t="s">
        <v>5</v>
      </c>
      <c r="C3" s="1">
        <f>VLOOKUP(A3,G$2:H$22,2,FALSE)</f>
        <v>0.69080579861111113</v>
      </c>
      <c r="D3">
        <f>COUNTIF(G$2:G$22,A3)</f>
        <v>2</v>
      </c>
      <c r="G3">
        <v>8509791</v>
      </c>
      <c r="H3" s="1">
        <v>0.69080579861111113</v>
      </c>
      <c r="I3" t="s">
        <v>21</v>
      </c>
    </row>
    <row r="4" spans="1:9" x14ac:dyDescent="0.2">
      <c r="A4">
        <v>8509883</v>
      </c>
      <c r="B4" t="s">
        <v>14</v>
      </c>
      <c r="C4" s="1">
        <f>VLOOKUP(A4,G$2:H$22,2,FALSE)</f>
        <v>0.69080615740740747</v>
      </c>
      <c r="D4">
        <f>COUNTIF(G$2:G$22,A4)</f>
        <v>1</v>
      </c>
      <c r="G4">
        <v>8509791</v>
      </c>
      <c r="H4" s="1">
        <v>0.69080579861111113</v>
      </c>
      <c r="I4" t="s">
        <v>21</v>
      </c>
    </row>
    <row r="5" spans="1:9" x14ac:dyDescent="0.2">
      <c r="A5">
        <v>8509836</v>
      </c>
      <c r="B5" t="s">
        <v>14</v>
      </c>
      <c r="C5" s="1">
        <f>VLOOKUP(A5,G$2:H$22,2,FALSE)</f>
        <v>0.69080615740740747</v>
      </c>
      <c r="D5">
        <f>COUNTIF(G$2:G$22,A5)</f>
        <v>1</v>
      </c>
      <c r="G5">
        <v>8509836</v>
      </c>
      <c r="H5" s="1">
        <v>0.69080615740740747</v>
      </c>
      <c r="I5" t="s">
        <v>21</v>
      </c>
    </row>
    <row r="6" spans="1:9" x14ac:dyDescent="0.2">
      <c r="A6">
        <v>8509951</v>
      </c>
      <c r="B6" t="s">
        <v>10</v>
      </c>
      <c r="C6" s="1">
        <f>VLOOKUP(A6,G$2:H$22,2,FALSE)</f>
        <v>0.69080620370370371</v>
      </c>
      <c r="D6">
        <f>COUNTIF(G$2:G$22,A6)</f>
        <v>1</v>
      </c>
      <c r="G6">
        <v>8509883</v>
      </c>
      <c r="H6" s="1">
        <v>0.69080615740740747</v>
      </c>
      <c r="I6" t="s">
        <v>21</v>
      </c>
    </row>
    <row r="7" spans="1:9" x14ac:dyDescent="0.2">
      <c r="A7">
        <v>8509964</v>
      </c>
      <c r="B7" t="s">
        <v>8</v>
      </c>
      <c r="C7" s="1">
        <f>VLOOKUP(A7,G$2:H$22,2,FALSE)</f>
        <v>0.69080674768518524</v>
      </c>
      <c r="D7">
        <f>COUNTIF(G$2:G$22,A7)</f>
        <v>1</v>
      </c>
      <c r="G7">
        <v>8509951</v>
      </c>
      <c r="H7" s="1">
        <v>0.69080620370370371</v>
      </c>
      <c r="I7" t="s">
        <v>21</v>
      </c>
    </row>
    <row r="8" spans="1:9" x14ac:dyDescent="0.2">
      <c r="A8">
        <v>8509875</v>
      </c>
      <c r="B8" t="s">
        <v>8</v>
      </c>
      <c r="C8" s="1">
        <f>VLOOKUP(A8,G$2:H$22,2,FALSE)</f>
        <v>0.69080674768518524</v>
      </c>
      <c r="D8">
        <f>COUNTIF(G$2:G$22,A8)</f>
        <v>2</v>
      </c>
      <c r="G8">
        <v>8509964</v>
      </c>
      <c r="H8" s="1">
        <v>0.69080674768518524</v>
      </c>
      <c r="I8" t="s">
        <v>20</v>
      </c>
    </row>
    <row r="9" spans="1:9" x14ac:dyDescent="0.2">
      <c r="A9">
        <v>8509804</v>
      </c>
      <c r="B9" t="s">
        <v>9</v>
      </c>
      <c r="C9" s="1">
        <f>VLOOKUP(A9,G$2:H$22,2,FALSE)</f>
        <v>0.69080696759259264</v>
      </c>
      <c r="D9">
        <f>COUNTIF(G$2:G$22,A9)</f>
        <v>1</v>
      </c>
      <c r="G9">
        <v>8509875</v>
      </c>
      <c r="H9" s="1">
        <v>0.69080674768518524</v>
      </c>
      <c r="I9" t="s">
        <v>21</v>
      </c>
    </row>
    <row r="10" spans="1:9" x14ac:dyDescent="0.2">
      <c r="A10">
        <v>8509975</v>
      </c>
      <c r="B10" t="s">
        <v>13</v>
      </c>
      <c r="C10" s="1">
        <f>VLOOKUP(A10,G$2:H$22,2,FALSE)</f>
        <v>0.69080701388888888</v>
      </c>
      <c r="D10">
        <f>COUNTIF(G$2:G$22,A10)</f>
        <v>1</v>
      </c>
      <c r="G10">
        <v>8509875</v>
      </c>
      <c r="H10" s="1">
        <v>0.69080674768518524</v>
      </c>
      <c r="I10" t="s">
        <v>21</v>
      </c>
    </row>
    <row r="11" spans="1:9" x14ac:dyDescent="0.2">
      <c r="A11">
        <v>8509807</v>
      </c>
      <c r="B11" t="s">
        <v>2</v>
      </c>
      <c r="C11" s="1">
        <f>VLOOKUP(A11,G$2:H$22,2,FALSE)</f>
        <v>0.69080719907407406</v>
      </c>
      <c r="D11">
        <f>COUNTIF(G$2:G$22,A11)</f>
        <v>1</v>
      </c>
      <c r="G11">
        <v>8509804</v>
      </c>
      <c r="H11" s="1">
        <v>0.69080696759259264</v>
      </c>
      <c r="I11" t="s">
        <v>21</v>
      </c>
    </row>
    <row r="12" spans="1:9" x14ac:dyDescent="0.2">
      <c r="A12">
        <v>8509878</v>
      </c>
      <c r="B12" t="s">
        <v>12</v>
      </c>
      <c r="C12" s="1">
        <f>VLOOKUP(A12,G$2:H$22,2,FALSE)</f>
        <v>0.69080737268518511</v>
      </c>
      <c r="D12">
        <f>COUNTIF(G$2:G$22,A12)</f>
        <v>1</v>
      </c>
      <c r="G12">
        <v>8509975</v>
      </c>
      <c r="H12" s="1">
        <v>0.69080701388888888</v>
      </c>
      <c r="I12" t="s">
        <v>21</v>
      </c>
    </row>
    <row r="13" spans="1:9" x14ac:dyDescent="0.2">
      <c r="A13">
        <v>8509846</v>
      </c>
      <c r="B13" t="s">
        <v>16</v>
      </c>
      <c r="C13" s="1">
        <f>VLOOKUP(A13,G$2:H$22,2,FALSE)</f>
        <v>0.69080769675925935</v>
      </c>
      <c r="D13">
        <f>COUNTIF(G$2:G$22,A13)</f>
        <v>1</v>
      </c>
      <c r="G13">
        <v>8509807</v>
      </c>
      <c r="H13" s="1">
        <v>0.69080719907407406</v>
      </c>
      <c r="I13" t="s">
        <v>20</v>
      </c>
    </row>
    <row r="14" spans="1:9" x14ac:dyDescent="0.2">
      <c r="A14">
        <v>8509907</v>
      </c>
      <c r="B14" t="s">
        <v>7</v>
      </c>
      <c r="C14" s="1">
        <f>VLOOKUP(A14,G$2:H$22,2,FALSE)</f>
        <v>0.69080782407407415</v>
      </c>
      <c r="D14">
        <f>COUNTIF(G$2:G$22,A14)</f>
        <v>1</v>
      </c>
      <c r="G14">
        <v>8509878</v>
      </c>
      <c r="H14" s="1">
        <v>0.69080737268518511</v>
      </c>
      <c r="I14" t="s">
        <v>21</v>
      </c>
    </row>
    <row r="15" spans="1:9" x14ac:dyDescent="0.2">
      <c r="A15">
        <v>8509861</v>
      </c>
      <c r="B15" t="s">
        <v>1</v>
      </c>
      <c r="C15" s="1">
        <f>VLOOKUP(A15,G$2:H$22,2,FALSE)</f>
        <v>0.69080791666666663</v>
      </c>
      <c r="D15">
        <f>COUNTIF(G$2:G$22,A15)</f>
        <v>1</v>
      </c>
      <c r="G15">
        <v>8509846</v>
      </c>
      <c r="H15" s="1">
        <v>0.69080769675925935</v>
      </c>
      <c r="I15" t="s">
        <v>21</v>
      </c>
    </row>
    <row r="16" spans="1:9" x14ac:dyDescent="0.2">
      <c r="A16">
        <v>8509817</v>
      </c>
      <c r="B16" t="s">
        <v>6</v>
      </c>
      <c r="C16" s="1">
        <f>VLOOKUP(A16,G$2:H$22,2,FALSE)</f>
        <v>0.69080800925925923</v>
      </c>
      <c r="D16">
        <f>COUNTIF(G$2:G$22,A16)</f>
        <v>2</v>
      </c>
      <c r="G16">
        <v>8509907</v>
      </c>
      <c r="H16" s="1">
        <v>0.69080782407407415</v>
      </c>
      <c r="I16" t="s">
        <v>21</v>
      </c>
    </row>
    <row r="17" spans="1:9" x14ac:dyDescent="0.2">
      <c r="A17">
        <v>8509945</v>
      </c>
      <c r="B17" t="s">
        <v>4</v>
      </c>
      <c r="C17" s="1">
        <f>VLOOKUP(A17,G$2:H$22,2,FALSE)</f>
        <v>0.69080824074074076</v>
      </c>
      <c r="D17">
        <f>COUNTIF(G$2:G$22,A17)</f>
        <v>1</v>
      </c>
      <c r="G17">
        <v>8509861</v>
      </c>
      <c r="H17" s="1">
        <v>0.69080791666666663</v>
      </c>
      <c r="I17" t="s">
        <v>21</v>
      </c>
    </row>
    <row r="18" spans="1:9" x14ac:dyDescent="0.2">
      <c r="A18">
        <v>8509803</v>
      </c>
      <c r="B18" t="s">
        <v>15</v>
      </c>
      <c r="C18" s="1" t="e">
        <f>VLOOKUP(A18,G$2:H$22,2,FALSE)</f>
        <v>#N/A</v>
      </c>
      <c r="D18">
        <f>COUNTIF(G$2:G$22,A18)</f>
        <v>0</v>
      </c>
      <c r="G18">
        <v>8509817</v>
      </c>
      <c r="H18" s="1">
        <v>0.69080800925925923</v>
      </c>
      <c r="I18" t="s">
        <v>21</v>
      </c>
    </row>
    <row r="19" spans="1:9" x14ac:dyDescent="0.2">
      <c r="A19">
        <v>8509915</v>
      </c>
      <c r="B19" t="s">
        <v>3</v>
      </c>
      <c r="C19" s="1">
        <f>VLOOKUP(A19,G$2:H$22,2,FALSE)</f>
        <v>0.69080855324074075</v>
      </c>
      <c r="D19">
        <f>COUNTIF(G$2:G$22,A19)</f>
        <v>1</v>
      </c>
      <c r="G19">
        <v>8509817</v>
      </c>
      <c r="H19" s="1">
        <v>0.69080800925925923</v>
      </c>
      <c r="I19" t="s">
        <v>21</v>
      </c>
    </row>
    <row r="20" spans="1:9" x14ac:dyDescent="0.2">
      <c r="A20">
        <v>8509850</v>
      </c>
      <c r="B20" t="s">
        <v>0</v>
      </c>
      <c r="C20" s="1" t="e">
        <f>VLOOKUP(A20,G$2:H$22,2,FALSE)</f>
        <v>#N/A</v>
      </c>
      <c r="D20">
        <f>COUNTIF(G$2:G$22,A20)</f>
        <v>0</v>
      </c>
      <c r="G20">
        <v>8509945</v>
      </c>
      <c r="H20" s="1">
        <v>0.69080824074074076</v>
      </c>
      <c r="I20" t="s">
        <v>21</v>
      </c>
    </row>
    <row r="21" spans="1:9" x14ac:dyDescent="0.2">
      <c r="A21">
        <v>8509788</v>
      </c>
      <c r="B21" t="s">
        <v>11</v>
      </c>
      <c r="C21" s="1">
        <f>VLOOKUP(A21,G$2:H$22,2,FALSE)</f>
        <v>0.69080900462962969</v>
      </c>
      <c r="D21">
        <f>COUNTIF(G$2:G$22,A21)</f>
        <v>1</v>
      </c>
      <c r="G21">
        <v>8509915</v>
      </c>
      <c r="H21" s="1">
        <v>0.69080855324074075</v>
      </c>
      <c r="I21" t="s">
        <v>21</v>
      </c>
    </row>
    <row r="22" spans="1:9" x14ac:dyDescent="0.2">
      <c r="G22">
        <v>8509788</v>
      </c>
      <c r="H22" s="1">
        <v>0.69080900462962969</v>
      </c>
      <c r="I22" t="s">
        <v>21</v>
      </c>
    </row>
    <row r="25" spans="1:9" x14ac:dyDescent="0.2">
      <c r="A25">
        <v>8509930</v>
      </c>
      <c r="B25" t="s">
        <v>17</v>
      </c>
      <c r="C25" s="2">
        <f>TIMEVALUE(B25)*86400-59685</f>
        <v>0.33499999999912689</v>
      </c>
    </row>
    <row r="26" spans="1:9" x14ac:dyDescent="0.2">
      <c r="A26">
        <v>8509791</v>
      </c>
      <c r="B26" t="s">
        <v>5</v>
      </c>
      <c r="C26" s="2">
        <f t="shared" ref="C26:C44" si="0">TIMEVALUE(B26)*86400-59685</f>
        <v>0.62099999999918509</v>
      </c>
    </row>
    <row r="27" spans="1:9" x14ac:dyDescent="0.2">
      <c r="A27">
        <v>8509883</v>
      </c>
      <c r="B27" t="s">
        <v>14</v>
      </c>
      <c r="C27" s="2">
        <f t="shared" si="0"/>
        <v>0.6520000000091386</v>
      </c>
    </row>
    <row r="28" spans="1:9" x14ac:dyDescent="0.2">
      <c r="A28">
        <v>8509836</v>
      </c>
      <c r="B28" t="s">
        <v>14</v>
      </c>
      <c r="C28" s="2">
        <f t="shared" si="0"/>
        <v>0.6520000000091386</v>
      </c>
    </row>
    <row r="29" spans="1:9" x14ac:dyDescent="0.2">
      <c r="A29">
        <v>8509951</v>
      </c>
      <c r="B29" t="s">
        <v>10</v>
      </c>
      <c r="C29" s="2">
        <f t="shared" si="0"/>
        <v>0.65600000000267755</v>
      </c>
    </row>
    <row r="30" spans="1:9" x14ac:dyDescent="0.2">
      <c r="A30">
        <v>8509964</v>
      </c>
      <c r="B30" t="s">
        <v>8</v>
      </c>
      <c r="C30" s="2">
        <f t="shared" si="0"/>
        <v>0.70300000000133878</v>
      </c>
    </row>
    <row r="31" spans="1:9" x14ac:dyDescent="0.2">
      <c r="A31">
        <v>8509875</v>
      </c>
      <c r="B31" t="s">
        <v>8</v>
      </c>
      <c r="C31" s="2">
        <f t="shared" si="0"/>
        <v>0.70300000000133878</v>
      </c>
    </row>
    <row r="32" spans="1:9" x14ac:dyDescent="0.2">
      <c r="A32">
        <v>8509804</v>
      </c>
      <c r="B32" t="s">
        <v>9</v>
      </c>
      <c r="C32" s="2">
        <f t="shared" si="0"/>
        <v>0.72200000000157161</v>
      </c>
    </row>
    <row r="33" spans="1:3" x14ac:dyDescent="0.2">
      <c r="A33">
        <v>8509975</v>
      </c>
      <c r="B33" t="s">
        <v>13</v>
      </c>
      <c r="C33" s="2">
        <f t="shared" si="0"/>
        <v>0.72600000000238651</v>
      </c>
    </row>
    <row r="34" spans="1:3" x14ac:dyDescent="0.2">
      <c r="A34">
        <v>8509807</v>
      </c>
      <c r="B34" t="s">
        <v>2</v>
      </c>
      <c r="C34" s="2">
        <f t="shared" si="0"/>
        <v>0.74199999999837019</v>
      </c>
    </row>
    <row r="35" spans="1:3" x14ac:dyDescent="0.2">
      <c r="A35">
        <v>8509878</v>
      </c>
      <c r="B35" t="s">
        <v>12</v>
      </c>
      <c r="C35" s="2">
        <f t="shared" si="0"/>
        <v>0.75699999999051215</v>
      </c>
    </row>
    <row r="36" spans="1:3" x14ac:dyDescent="0.2">
      <c r="A36">
        <v>8509846</v>
      </c>
      <c r="B36" t="s">
        <v>16</v>
      </c>
      <c r="C36" s="2">
        <f t="shared" si="0"/>
        <v>0.78500000001076842</v>
      </c>
    </row>
    <row r="37" spans="1:3" x14ac:dyDescent="0.2">
      <c r="A37">
        <v>8509907</v>
      </c>
      <c r="B37" t="s">
        <v>7</v>
      </c>
      <c r="C37" s="2">
        <f t="shared" si="0"/>
        <v>0.79600000000937143</v>
      </c>
    </row>
    <row r="38" spans="1:3" x14ac:dyDescent="0.2">
      <c r="A38">
        <v>8509861</v>
      </c>
      <c r="B38" t="s">
        <v>1</v>
      </c>
      <c r="C38" s="2">
        <f t="shared" si="0"/>
        <v>0.80399999999644933</v>
      </c>
    </row>
    <row r="39" spans="1:3" x14ac:dyDescent="0.2">
      <c r="A39">
        <v>8509817</v>
      </c>
      <c r="B39" t="s">
        <v>6</v>
      </c>
      <c r="C39" s="2">
        <f t="shared" si="0"/>
        <v>0.81199999999807915</v>
      </c>
    </row>
    <row r="40" spans="1:3" x14ac:dyDescent="0.2">
      <c r="A40">
        <v>8509945</v>
      </c>
      <c r="B40" t="s">
        <v>4</v>
      </c>
      <c r="C40" s="2">
        <f t="shared" si="0"/>
        <v>0.83200000000215368</v>
      </c>
    </row>
    <row r="41" spans="1:3" x14ac:dyDescent="0.2">
      <c r="A41">
        <v>8509803</v>
      </c>
      <c r="B41" t="s">
        <v>15</v>
      </c>
      <c r="C41" s="2">
        <f t="shared" si="0"/>
        <v>0.85500000000320142</v>
      </c>
    </row>
    <row r="42" spans="1:3" x14ac:dyDescent="0.2">
      <c r="A42">
        <v>8509915</v>
      </c>
      <c r="B42" t="s">
        <v>3</v>
      </c>
      <c r="C42" s="2">
        <f t="shared" si="0"/>
        <v>0.85900000000401633</v>
      </c>
    </row>
    <row r="43" spans="1:3" x14ac:dyDescent="0.2">
      <c r="A43">
        <v>8509850</v>
      </c>
      <c r="B43" t="s">
        <v>0</v>
      </c>
      <c r="C43" s="2">
        <f t="shared" si="0"/>
        <v>0.88599999999860302</v>
      </c>
    </row>
    <row r="44" spans="1:3" x14ac:dyDescent="0.2">
      <c r="A44">
        <v>8509788</v>
      </c>
      <c r="B44" t="s">
        <v>11</v>
      </c>
      <c r="C44" s="2">
        <f t="shared" si="0"/>
        <v>0.8980000000083237</v>
      </c>
    </row>
    <row r="46" spans="1:3" x14ac:dyDescent="0.2">
      <c r="B46" t="s">
        <v>26</v>
      </c>
      <c r="C46" s="2">
        <f>AVERAGE(C25:C44)</f>
        <v>0.73980000000228752</v>
      </c>
    </row>
    <row r="47" spans="1:3" x14ac:dyDescent="0.2">
      <c r="B47" t="s">
        <v>27</v>
      </c>
      <c r="C47" s="2">
        <f>STDEVP(C25:C44)</f>
        <v>0.12264811453956384</v>
      </c>
    </row>
  </sheetData>
  <sortState xmlns:xlrd2="http://schemas.microsoft.com/office/spreadsheetml/2017/richdata2" ref="A2:D21">
    <sortCondition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DF24-CB5B-3545-9FC6-B3E4E30ECAA5}">
  <dimension ref="A1:H27"/>
  <sheetViews>
    <sheetView tabSelected="1" workbookViewId="0">
      <selection activeCell="C27" sqref="C27"/>
    </sheetView>
  </sheetViews>
  <sheetFormatPr baseColWidth="10" defaultRowHeight="16" x14ac:dyDescent="0.2"/>
  <cols>
    <col min="2" max="2" width="11.6640625" bestFit="1" customWidth="1"/>
    <col min="3" max="3" width="11.6640625" customWidth="1"/>
    <col min="8" max="8" width="11.6640625" bestFit="1" customWidth="1"/>
  </cols>
  <sheetData>
    <row r="1" spans="1:8" x14ac:dyDescent="0.2">
      <c r="A1" t="s">
        <v>23</v>
      </c>
      <c r="B1" t="s">
        <v>18</v>
      </c>
      <c r="C1" t="s">
        <v>19</v>
      </c>
      <c r="D1" t="s">
        <v>25</v>
      </c>
      <c r="G1" t="s">
        <v>23</v>
      </c>
      <c r="H1" t="s">
        <v>19</v>
      </c>
    </row>
    <row r="2" spans="1:8" x14ac:dyDescent="0.2">
      <c r="A2">
        <v>8509788</v>
      </c>
      <c r="B2" t="s">
        <v>29</v>
      </c>
      <c r="C2" s="1">
        <f>VLOOKUP(A2,G$2:H$22,2,FALSE)</f>
        <v>0.68604745370370368</v>
      </c>
      <c r="D2">
        <f t="shared" ref="D2:D11" si="0">COUNTIF(G$2:G$22,A2)</f>
        <v>1</v>
      </c>
      <c r="G2">
        <v>8509788</v>
      </c>
      <c r="H2" s="1">
        <v>0.68604745370370368</v>
      </c>
    </row>
    <row r="3" spans="1:8" x14ac:dyDescent="0.2">
      <c r="A3">
        <v>8509883</v>
      </c>
      <c r="B3" t="s">
        <v>29</v>
      </c>
      <c r="C3" s="1">
        <f>VLOOKUP(A3,G$2:H$22,2,FALSE)</f>
        <v>0.68604745370370368</v>
      </c>
      <c r="D3">
        <f t="shared" si="0"/>
        <v>1</v>
      </c>
      <c r="G3">
        <v>8509804</v>
      </c>
      <c r="H3" s="1">
        <v>0.68604826388888884</v>
      </c>
    </row>
    <row r="4" spans="1:8" x14ac:dyDescent="0.2">
      <c r="A4">
        <v>8509951</v>
      </c>
      <c r="B4" t="s">
        <v>29</v>
      </c>
      <c r="C4" s="1">
        <f>VLOOKUP(A4,G$2:H$22,2,FALSE)</f>
        <v>0.68604745370370368</v>
      </c>
      <c r="D4">
        <f t="shared" si="0"/>
        <v>1</v>
      </c>
      <c r="G4">
        <v>8509804</v>
      </c>
      <c r="H4" s="1">
        <v>0.68604826388888884</v>
      </c>
    </row>
    <row r="5" spans="1:8" x14ac:dyDescent="0.2">
      <c r="A5">
        <v>8509850</v>
      </c>
      <c r="B5" t="s">
        <v>29</v>
      </c>
      <c r="C5" s="1">
        <f>VLOOKUP(A5,G$2:H$22,2,FALSE)</f>
        <v>0.68604745370370368</v>
      </c>
      <c r="D5">
        <f t="shared" si="0"/>
        <v>1</v>
      </c>
      <c r="G5">
        <v>8509850</v>
      </c>
      <c r="H5" s="1">
        <v>0.68604745370370368</v>
      </c>
    </row>
    <row r="6" spans="1:8" x14ac:dyDescent="0.2">
      <c r="A6">
        <v>8509945</v>
      </c>
      <c r="B6" t="s">
        <v>31</v>
      </c>
      <c r="C6" s="1">
        <f>VLOOKUP(A6,G$2:H$22,2,FALSE)</f>
        <v>0.68604781250000002</v>
      </c>
      <c r="D6">
        <f t="shared" si="0"/>
        <v>1</v>
      </c>
      <c r="G6">
        <v>8509861</v>
      </c>
      <c r="H6" s="1">
        <v>0.68604898148148141</v>
      </c>
    </row>
    <row r="7" spans="1:8" x14ac:dyDescent="0.2">
      <c r="A7">
        <v>8509807</v>
      </c>
      <c r="B7" t="s">
        <v>28</v>
      </c>
      <c r="C7" s="1" t="e">
        <f>VLOOKUP(A7,G$2:H$22,2,FALSE)</f>
        <v>#N/A</v>
      </c>
      <c r="D7">
        <f t="shared" si="0"/>
        <v>0</v>
      </c>
      <c r="G7">
        <v>8509883</v>
      </c>
      <c r="H7" s="1">
        <v>0.68604745370370368</v>
      </c>
    </row>
    <row r="8" spans="1:8" x14ac:dyDescent="0.2">
      <c r="A8">
        <v>8509907</v>
      </c>
      <c r="B8" t="s">
        <v>28</v>
      </c>
      <c r="C8" s="1">
        <f>VLOOKUP(A8,G$2:H$22,2,FALSE)</f>
        <v>0.68604826388888884</v>
      </c>
      <c r="D8">
        <f t="shared" si="0"/>
        <v>2</v>
      </c>
      <c r="G8">
        <v>8509907</v>
      </c>
      <c r="H8" s="1">
        <v>0.68604826388888884</v>
      </c>
    </row>
    <row r="9" spans="1:8" x14ac:dyDescent="0.2">
      <c r="A9">
        <v>8509930</v>
      </c>
      <c r="B9" t="s">
        <v>28</v>
      </c>
      <c r="C9" s="1">
        <f>VLOOKUP(A9,G$2:H$22,2,FALSE)</f>
        <v>0.68604826388888884</v>
      </c>
      <c r="D9">
        <f t="shared" si="0"/>
        <v>1</v>
      </c>
      <c r="G9">
        <v>8509907</v>
      </c>
      <c r="H9" s="1">
        <v>0.68604826388888884</v>
      </c>
    </row>
    <row r="10" spans="1:8" x14ac:dyDescent="0.2">
      <c r="A10">
        <v>8509804</v>
      </c>
      <c r="B10" t="s">
        <v>28</v>
      </c>
      <c r="C10" s="1">
        <f>VLOOKUP(A10,G$2:H$22,2,FALSE)</f>
        <v>0.68604826388888884</v>
      </c>
      <c r="D10">
        <f t="shared" si="0"/>
        <v>2</v>
      </c>
      <c r="G10">
        <v>8509930</v>
      </c>
      <c r="H10" s="1">
        <v>0.68604826388888884</v>
      </c>
    </row>
    <row r="11" spans="1:8" x14ac:dyDescent="0.2">
      <c r="A11">
        <v>8509861</v>
      </c>
      <c r="B11" t="s">
        <v>30</v>
      </c>
      <c r="C11" s="1">
        <f>VLOOKUP(A11,G$2:H$22,2,FALSE)</f>
        <v>0.68604898148148141</v>
      </c>
      <c r="D11">
        <f t="shared" si="0"/>
        <v>1</v>
      </c>
      <c r="G11">
        <v>8509945</v>
      </c>
      <c r="H11" s="1">
        <v>0.68604781250000002</v>
      </c>
    </row>
    <row r="12" spans="1:8" x14ac:dyDescent="0.2">
      <c r="B12" s="1"/>
      <c r="C12" s="1"/>
      <c r="G12">
        <v>8509951</v>
      </c>
      <c r="H12" s="1">
        <v>0.68604745370370368</v>
      </c>
    </row>
    <row r="13" spans="1:8" x14ac:dyDescent="0.2">
      <c r="C13" s="1"/>
      <c r="H13" s="1"/>
    </row>
    <row r="14" spans="1:8" x14ac:dyDescent="0.2">
      <c r="C14" s="1"/>
    </row>
    <row r="15" spans="1:8" x14ac:dyDescent="0.2">
      <c r="A15">
        <v>8509788</v>
      </c>
      <c r="B15" t="s">
        <v>29</v>
      </c>
      <c r="C15" s="2">
        <f>TIMEVALUE(B15)*86400-59274</f>
        <v>0.5</v>
      </c>
    </row>
    <row r="16" spans="1:8" x14ac:dyDescent="0.2">
      <c r="A16">
        <v>8509883</v>
      </c>
      <c r="B16" t="s">
        <v>29</v>
      </c>
      <c r="C16" s="2">
        <f t="shared" ref="C16:C24" si="1">TIMEVALUE(B16)*86400-59274</f>
        <v>0.5</v>
      </c>
    </row>
    <row r="17" spans="1:3" x14ac:dyDescent="0.2">
      <c r="A17">
        <v>8509951</v>
      </c>
      <c r="B17" t="s">
        <v>29</v>
      </c>
      <c r="C17" s="2">
        <f t="shared" si="1"/>
        <v>0.5</v>
      </c>
    </row>
    <row r="18" spans="1:3" x14ac:dyDescent="0.2">
      <c r="A18">
        <v>8509850</v>
      </c>
      <c r="B18" t="s">
        <v>29</v>
      </c>
      <c r="C18" s="2">
        <f t="shared" si="1"/>
        <v>0.5</v>
      </c>
    </row>
    <row r="19" spans="1:3" x14ac:dyDescent="0.2">
      <c r="A19">
        <v>8509945</v>
      </c>
      <c r="B19" t="s">
        <v>31</v>
      </c>
      <c r="C19" s="2">
        <f t="shared" si="1"/>
        <v>0.53100000000267755</v>
      </c>
    </row>
    <row r="20" spans="1:3" x14ac:dyDescent="0.2">
      <c r="A20">
        <v>8509807</v>
      </c>
      <c r="B20" t="s">
        <v>28</v>
      </c>
      <c r="C20" s="2">
        <f t="shared" si="1"/>
        <v>0.569999999992433</v>
      </c>
    </row>
    <row r="21" spans="1:3" x14ac:dyDescent="0.2">
      <c r="A21">
        <v>8509907</v>
      </c>
      <c r="B21" t="s">
        <v>28</v>
      </c>
      <c r="C21" s="2">
        <f t="shared" si="1"/>
        <v>0.569999999992433</v>
      </c>
    </row>
    <row r="22" spans="1:3" x14ac:dyDescent="0.2">
      <c r="A22">
        <v>8509930</v>
      </c>
      <c r="B22" t="s">
        <v>28</v>
      </c>
      <c r="C22" s="2">
        <f t="shared" si="1"/>
        <v>0.569999999992433</v>
      </c>
    </row>
    <row r="23" spans="1:3" x14ac:dyDescent="0.2">
      <c r="A23">
        <v>8509804</v>
      </c>
      <c r="B23" t="s">
        <v>28</v>
      </c>
      <c r="C23" s="2">
        <f t="shared" si="1"/>
        <v>0.569999999992433</v>
      </c>
    </row>
    <row r="24" spans="1:3" x14ac:dyDescent="0.2">
      <c r="A24">
        <v>8509861</v>
      </c>
      <c r="B24" t="s">
        <v>30</v>
      </c>
      <c r="C24" s="2">
        <f t="shared" si="1"/>
        <v>0.63199999999051215</v>
      </c>
    </row>
    <row r="26" spans="1:3" x14ac:dyDescent="0.2">
      <c r="B26" t="s">
        <v>26</v>
      </c>
      <c r="C26" s="2">
        <f>AVERAGE(C15:C24)</f>
        <v>0.54429999999629219</v>
      </c>
    </row>
    <row r="27" spans="1:3" x14ac:dyDescent="0.2">
      <c r="B27" t="s">
        <v>27</v>
      </c>
      <c r="C27" s="2">
        <f>STDEVP(C15:C24)</f>
        <v>4.2848687257264755E-2</v>
      </c>
    </row>
  </sheetData>
  <sortState xmlns:xlrd2="http://schemas.microsoft.com/office/spreadsheetml/2017/richdata2" ref="A2:C11">
    <sortCondition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twenty</vt:lpstr>
      <vt:lpstr>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Tona</dc:creator>
  <cp:lastModifiedBy>Edoardo Tona</cp:lastModifiedBy>
  <dcterms:created xsi:type="dcterms:W3CDTF">2024-03-05T22:28:53Z</dcterms:created>
  <dcterms:modified xsi:type="dcterms:W3CDTF">2024-03-05T22:44:08Z</dcterms:modified>
</cp:coreProperties>
</file>