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oardo/repos/equipment-examinations/2024-03-02/outputs/analysis/"/>
    </mc:Choice>
  </mc:AlternateContent>
  <xr:revisionPtr revIDLastSave="0" documentId="13_ncr:1_{4A316E2E-2BEA-D448-95AF-A5BD78DC9952}" xr6:coauthVersionLast="47" xr6:coauthVersionMax="47" xr10:uidLastSave="{00000000-0000-0000-0000-000000000000}"/>
  <bookViews>
    <workbookView xWindow="3440" yWindow="2860" windowWidth="25300" windowHeight="17780" xr2:uid="{D5AB5245-E2D5-0A4D-9F39-36F53832340C}"/>
  </bookViews>
  <sheets>
    <sheet name="Comparison" sheetId="1" r:id="rId1"/>
    <sheet name="Sportident" sheetId="4" r:id="rId2"/>
    <sheet name="Photocell" sheetId="7" r:id="rId3"/>
    <sheet name="Photofinish" sheetId="1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2" i="1"/>
  <c r="K3" i="1"/>
  <c r="K4" i="1"/>
  <c r="K5" i="1"/>
  <c r="K6" i="1"/>
  <c r="K7" i="1"/>
  <c r="M83" i="1" s="1" a="1"/>
  <c r="M83" i="1" s="1"/>
  <c r="K8" i="1"/>
  <c r="M90" i="1" s="1" a="1"/>
  <c r="M90" i="1" s="1"/>
  <c r="K9" i="1"/>
  <c r="M98" i="1" s="1" a="1"/>
  <c r="M98" i="1" s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2" i="1"/>
  <c r="M81" i="1" a="1"/>
  <c r="M81" i="1" s="1"/>
  <c r="M88" i="1" a="1"/>
  <c r="M88" i="1" s="1"/>
  <c r="M96" i="1" a="1"/>
  <c r="M96" i="1" s="1"/>
  <c r="M97" i="1" a="1"/>
  <c r="M97" i="1" s="1"/>
  <c r="F3" i="1"/>
  <c r="G3" i="1"/>
  <c r="H3" i="1"/>
  <c r="I3" i="1"/>
  <c r="F4" i="1"/>
  <c r="G4" i="1"/>
  <c r="H4" i="1"/>
  <c r="I4" i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F24" i="1"/>
  <c r="G24" i="1"/>
  <c r="H24" i="1"/>
  <c r="I24" i="1"/>
  <c r="F25" i="1"/>
  <c r="G25" i="1"/>
  <c r="H25" i="1"/>
  <c r="I25" i="1"/>
  <c r="F26" i="1"/>
  <c r="G26" i="1"/>
  <c r="H26" i="1"/>
  <c r="I26" i="1"/>
  <c r="F27" i="1"/>
  <c r="G27" i="1"/>
  <c r="H27" i="1"/>
  <c r="I27" i="1"/>
  <c r="F28" i="1"/>
  <c r="G28" i="1"/>
  <c r="H28" i="1"/>
  <c r="I28" i="1"/>
  <c r="F29" i="1"/>
  <c r="G29" i="1"/>
  <c r="H29" i="1"/>
  <c r="I29" i="1"/>
  <c r="F30" i="1"/>
  <c r="G30" i="1"/>
  <c r="H30" i="1"/>
  <c r="I30" i="1"/>
  <c r="F31" i="1"/>
  <c r="G31" i="1"/>
  <c r="H31" i="1"/>
  <c r="I31" i="1"/>
  <c r="F32" i="1"/>
  <c r="G32" i="1"/>
  <c r="H32" i="1"/>
  <c r="I32" i="1"/>
  <c r="F33" i="1"/>
  <c r="G33" i="1"/>
  <c r="H33" i="1"/>
  <c r="I33" i="1"/>
  <c r="F34" i="1"/>
  <c r="G34" i="1"/>
  <c r="H34" i="1"/>
  <c r="I34" i="1"/>
  <c r="F35" i="1"/>
  <c r="G35" i="1"/>
  <c r="H35" i="1"/>
  <c r="I35" i="1"/>
  <c r="F36" i="1"/>
  <c r="G36" i="1"/>
  <c r="H36" i="1"/>
  <c r="I36" i="1"/>
  <c r="F37" i="1"/>
  <c r="G37" i="1"/>
  <c r="H37" i="1"/>
  <c r="I37" i="1"/>
  <c r="F38" i="1"/>
  <c r="G38" i="1"/>
  <c r="H38" i="1"/>
  <c r="I38" i="1"/>
  <c r="F39" i="1"/>
  <c r="G39" i="1"/>
  <c r="H39" i="1"/>
  <c r="I39" i="1"/>
  <c r="F40" i="1"/>
  <c r="G40" i="1"/>
  <c r="H40" i="1"/>
  <c r="I40" i="1"/>
  <c r="F41" i="1"/>
  <c r="G41" i="1"/>
  <c r="H41" i="1"/>
  <c r="I41" i="1"/>
  <c r="F42" i="1"/>
  <c r="G42" i="1"/>
  <c r="H42" i="1"/>
  <c r="I42" i="1"/>
  <c r="F43" i="1"/>
  <c r="G43" i="1"/>
  <c r="H43" i="1"/>
  <c r="I43" i="1"/>
  <c r="F44" i="1"/>
  <c r="G44" i="1"/>
  <c r="H44" i="1"/>
  <c r="I44" i="1"/>
  <c r="F45" i="1"/>
  <c r="G45" i="1"/>
  <c r="H45" i="1"/>
  <c r="I45" i="1"/>
  <c r="F46" i="1"/>
  <c r="G46" i="1"/>
  <c r="H46" i="1"/>
  <c r="I46" i="1"/>
  <c r="F47" i="1"/>
  <c r="G47" i="1"/>
  <c r="H47" i="1"/>
  <c r="I47" i="1"/>
  <c r="F48" i="1"/>
  <c r="G48" i="1"/>
  <c r="H48" i="1"/>
  <c r="I48" i="1"/>
  <c r="F49" i="1"/>
  <c r="G49" i="1"/>
  <c r="H49" i="1"/>
  <c r="I49" i="1"/>
  <c r="F50" i="1"/>
  <c r="G50" i="1"/>
  <c r="H50" i="1"/>
  <c r="I50" i="1"/>
  <c r="F51" i="1"/>
  <c r="G51" i="1"/>
  <c r="H51" i="1"/>
  <c r="I51" i="1"/>
  <c r="F52" i="1"/>
  <c r="G52" i="1"/>
  <c r="H52" i="1"/>
  <c r="I52" i="1"/>
  <c r="F53" i="1"/>
  <c r="G53" i="1"/>
  <c r="H53" i="1"/>
  <c r="I53" i="1"/>
  <c r="F54" i="1"/>
  <c r="G54" i="1"/>
  <c r="H54" i="1"/>
  <c r="I54" i="1"/>
  <c r="F55" i="1"/>
  <c r="G55" i="1"/>
  <c r="H55" i="1"/>
  <c r="I55" i="1"/>
  <c r="F56" i="1"/>
  <c r="G56" i="1"/>
  <c r="H56" i="1"/>
  <c r="I56" i="1"/>
  <c r="F57" i="1"/>
  <c r="G57" i="1"/>
  <c r="H57" i="1"/>
  <c r="I57" i="1"/>
  <c r="F58" i="1"/>
  <c r="G58" i="1"/>
  <c r="H58" i="1"/>
  <c r="I58" i="1"/>
  <c r="F59" i="1"/>
  <c r="G59" i="1"/>
  <c r="H59" i="1"/>
  <c r="I59" i="1"/>
  <c r="F60" i="1"/>
  <c r="G60" i="1"/>
  <c r="H60" i="1"/>
  <c r="I60" i="1"/>
  <c r="F61" i="1"/>
  <c r="G61" i="1"/>
  <c r="H61" i="1"/>
  <c r="I61" i="1"/>
  <c r="F62" i="1"/>
  <c r="G62" i="1"/>
  <c r="H62" i="1"/>
  <c r="I62" i="1"/>
  <c r="F2" i="1"/>
  <c r="H2" i="1"/>
  <c r="I2" i="1"/>
  <c r="C62" i="14"/>
  <c r="G2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79" i="1"/>
  <c r="C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52" i="14"/>
  <c r="C53" i="14"/>
  <c r="C54" i="14"/>
  <c r="C55" i="14"/>
  <c r="C56" i="14"/>
  <c r="C57" i="14"/>
  <c r="C58" i="14"/>
  <c r="C59" i="14"/>
  <c r="C60" i="14"/>
  <c r="C61" i="14"/>
  <c r="C2" i="14"/>
  <c r="M89" i="1" l="1" a="1"/>
  <c r="M89" i="1" s="1"/>
  <c r="M82" i="1" a="1"/>
  <c r="M82" i="1" s="1"/>
  <c r="M80" i="1" a="1"/>
  <c r="M80" i="1" s="1"/>
  <c r="M94" i="1" a="1"/>
  <c r="M94" i="1" s="1"/>
  <c r="M87" i="1" a="1"/>
  <c r="M87" i="1" s="1"/>
  <c r="M93" i="1" a="1"/>
  <c r="M93" i="1" s="1"/>
  <c r="M86" i="1" a="1"/>
  <c r="M86" i="1" s="1"/>
  <c r="M95" i="1" a="1"/>
  <c r="M95" i="1" s="1"/>
  <c r="M92" i="1" a="1"/>
  <c r="M92" i="1" s="1"/>
  <c r="M85" i="1" a="1"/>
  <c r="M85" i="1" s="1"/>
  <c r="M79" i="1" a="1"/>
  <c r="M79" i="1" s="1"/>
  <c r="M91" i="1" a="1"/>
  <c r="M91" i="1" s="1"/>
  <c r="M84" i="1" a="1"/>
  <c r="M84" i="1" s="1"/>
  <c r="P15" i="1"/>
  <c r="P7" i="1"/>
  <c r="P3" i="1"/>
  <c r="P11" i="1"/>
  <c r="P13" i="1"/>
  <c r="P5" i="1"/>
  <c r="P16" i="1"/>
  <c r="P8" i="1"/>
  <c r="P4" i="1"/>
  <c r="L59" i="1"/>
  <c r="L51" i="1"/>
  <c r="L44" i="1"/>
  <c r="L36" i="1"/>
  <c r="L28" i="1"/>
  <c r="L20" i="1"/>
  <c r="L12" i="1"/>
  <c r="L4" i="1"/>
  <c r="P57" i="1"/>
  <c r="P2" i="1"/>
  <c r="P62" i="1"/>
  <c r="P60" i="1"/>
  <c r="P58" i="1"/>
  <c r="P56" i="1"/>
  <c r="P54" i="1"/>
  <c r="P52" i="1"/>
  <c r="P50" i="1"/>
  <c r="P47" i="1"/>
  <c r="P45" i="1"/>
  <c r="P43" i="1"/>
  <c r="P41" i="1"/>
  <c r="P39" i="1"/>
  <c r="P37" i="1"/>
  <c r="P35" i="1"/>
  <c r="P33" i="1"/>
  <c r="P29" i="1"/>
  <c r="P42" i="1"/>
  <c r="P26" i="1"/>
  <c r="L62" i="1"/>
  <c r="L60" i="1"/>
  <c r="L56" i="1"/>
  <c r="L54" i="1"/>
  <c r="L52" i="1"/>
  <c r="L50" i="1"/>
  <c r="L47" i="1"/>
  <c r="L45" i="1"/>
  <c r="L41" i="1"/>
  <c r="L39" i="1"/>
  <c r="L37" i="1"/>
  <c r="L35" i="1"/>
  <c r="L31" i="1"/>
  <c r="L29" i="1"/>
  <c r="L25" i="1"/>
  <c r="L23" i="1"/>
  <c r="L21" i="1"/>
  <c r="L19" i="1"/>
  <c r="L17" i="1"/>
  <c r="L15" i="1"/>
  <c r="L13" i="1"/>
  <c r="L11" i="1"/>
  <c r="L9" i="1"/>
  <c r="L7" i="1"/>
  <c r="L5" i="1"/>
  <c r="L3" i="1"/>
  <c r="P31" i="1"/>
  <c r="P27" i="1"/>
  <c r="P25" i="1"/>
  <c r="P23" i="1"/>
  <c r="P21" i="1"/>
  <c r="P19" i="1"/>
  <c r="P59" i="1"/>
  <c r="P51" i="1"/>
  <c r="P36" i="1"/>
  <c r="P32" i="1"/>
  <c r="P20" i="1"/>
  <c r="P9" i="1"/>
  <c r="L61" i="1"/>
  <c r="L53" i="1"/>
  <c r="L48" i="1"/>
  <c r="L46" i="1"/>
  <c r="L38" i="1"/>
  <c r="L32" i="1"/>
  <c r="L30" i="1"/>
  <c r="L22" i="1"/>
  <c r="L16" i="1"/>
  <c r="L14" i="1"/>
  <c r="L10" i="1"/>
  <c r="L8" i="1"/>
  <c r="L6" i="1"/>
  <c r="L2" i="1"/>
  <c r="L58" i="1"/>
  <c r="L43" i="1"/>
  <c r="L27" i="1"/>
  <c r="L57" i="1"/>
  <c r="L49" i="1"/>
  <c r="L42" i="1"/>
  <c r="L34" i="1"/>
  <c r="L26" i="1"/>
  <c r="L18" i="1"/>
  <c r="P48" i="1"/>
  <c r="P53" i="1"/>
  <c r="P38" i="1"/>
  <c r="P22" i="1"/>
  <c r="P10" i="1"/>
  <c r="L33" i="1"/>
  <c r="P28" i="1"/>
  <c r="L55" i="1"/>
  <c r="L40" i="1"/>
  <c r="L24" i="1"/>
  <c r="P44" i="1"/>
  <c r="P49" i="1"/>
  <c r="P18" i="1"/>
  <c r="P12" i="1"/>
  <c r="P34" i="1"/>
  <c r="P55" i="1"/>
  <c r="P24" i="1"/>
  <c r="P40" i="1"/>
  <c r="P61" i="1"/>
  <c r="P30" i="1"/>
  <c r="P14" i="1"/>
  <c r="P6" i="1"/>
  <c r="P46" i="1"/>
  <c r="P17" i="1"/>
  <c r="C64" i="14"/>
  <c r="C65" i="14"/>
  <c r="K88" i="1" l="1"/>
  <c r="K92" i="1"/>
  <c r="K93" i="1"/>
  <c r="K90" i="1"/>
  <c r="K85" i="1"/>
  <c r="K98" i="1"/>
  <c r="K96" i="1"/>
  <c r="K95" i="1"/>
  <c r="K94" i="1"/>
  <c r="K80" i="1"/>
  <c r="K79" i="1"/>
  <c r="K97" i="1"/>
  <c r="K81" i="1"/>
  <c r="K84" i="1"/>
  <c r="K86" i="1"/>
  <c r="K89" i="1"/>
  <c r="K87" i="1"/>
  <c r="K82" i="1"/>
  <c r="K91" i="1"/>
  <c r="K8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C0D0D5-1A7B-6645-AA22-1CE5570A6976}" keepAlive="1" name="Query - timing_mode_photofinish" description="Connessione alla query 'timing_mode_photofinish' nella cartella di lavoro." type="5" refreshedVersion="8" background="1" saveData="1">
    <dbPr connection="Provider=Microsoft.Mashup.OleDb.1;Data Source=$Workbook$;Location=timing_mode_photofinish;Extended Properties=&quot;&quot;" command="SELECT * FROM [timing_mode_photofinish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<sst xmlns="http://schemas.openxmlformats.org/spreadsheetml/2006/main" count="932" uniqueCount="375">
  <si>
    <t>SIID</t>
  </si>
  <si>
    <t>READOUT</t>
  </si>
  <si>
    <t>Source</t>
  </si>
  <si>
    <t>Time</t>
  </si>
  <si>
    <t>SRR</t>
  </si>
  <si>
    <t>LAP  2</t>
  </si>
  <si>
    <t>LAP  1</t>
  </si>
  <si>
    <t>STOP</t>
  </si>
  <si>
    <t>STOP = logical AND 1 &amp; 2</t>
  </si>
  <si>
    <t>Photocell time</t>
  </si>
  <si>
    <t>Photocell time (s)</t>
  </si>
  <si>
    <t>Sportident time (s)</t>
  </si>
  <si>
    <t>Average</t>
  </si>
  <si>
    <t>StDev</t>
  </si>
  <si>
    <t>Time Card</t>
  </si>
  <si>
    <t>Time Chest</t>
  </si>
  <si>
    <t>Photofinish card</t>
  </si>
  <si>
    <t>Photofinish chest</t>
  </si>
  <si>
    <t>Photofinish card (s)</t>
  </si>
  <si>
    <t>Photofinish chest (s)</t>
  </si>
  <si>
    <t>LAP1 = photocell 1 at 120cm</t>
  </si>
  <si>
    <t>LAP2 = photocell 2 at 90cm</t>
  </si>
  <si>
    <t>Count</t>
  </si>
  <si>
    <t>Standard Error</t>
  </si>
  <si>
    <t>Median</t>
  </si>
  <si>
    <t>Mean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</si>
  <si>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</si>
  <si>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</si>
  <si>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</si>
  <si>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</si>
  <si>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</si>
  <si>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</si>
  <si>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</si>
  <si>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</si>
  <si>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</si>
  <si>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By Card</t>
  </si>
  <si>
    <t>Diff chest - card</t>
  </si>
  <si>
    <t>Card number</t>
  </si>
  <si>
    <t>16:06:00.765</t>
  </si>
  <si>
    <t>16:06:42.960</t>
  </si>
  <si>
    <t>16:06:47.304</t>
  </si>
  <si>
    <t>16:07:27.929</t>
  </si>
  <si>
    <t>16:07:30.929</t>
  </si>
  <si>
    <t>16:07:41.703</t>
  </si>
  <si>
    <t>16:08:04.171</t>
  </si>
  <si>
    <t>16:08:26.039</t>
  </si>
  <si>
    <t>16:08:43.039</t>
  </si>
  <si>
    <t>16:08:49.039</t>
  </si>
  <si>
    <t>16:09:13.101</t>
  </si>
  <si>
    <t>16:09:19.531</t>
  </si>
  <si>
    <t>16:09:25.437</t>
  </si>
  <si>
    <t>16:09:54.960</t>
  </si>
  <si>
    <t>16:09:59.664</t>
  </si>
  <si>
    <t>16:10:02.039</t>
  </si>
  <si>
    <t>16:10:48.039</t>
  </si>
  <si>
    <t>16:10:51.007</t>
  </si>
  <si>
    <t>16:10:52.929</t>
  </si>
  <si>
    <t>16:11:23.632</t>
  </si>
  <si>
    <t>The "allow duplicate" check was not selected to only the first 20 readouts have been saved</t>
  </si>
  <si>
    <t>Sportident Time (srr)</t>
  </si>
  <si>
    <t>16:05:00.8881</t>
  </si>
  <si>
    <t>16:05:00.9918</t>
  </si>
  <si>
    <t>16:05:00.9951</t>
  </si>
  <si>
    <t>16:05:19.6217</t>
  </si>
  <si>
    <t>16:05:19.6841</t>
  </si>
  <si>
    <t>16:06:01.1463</t>
  </si>
  <si>
    <t>16:06:01.1620</t>
  </si>
  <si>
    <t>16:06:43.5200</t>
  </si>
  <si>
    <t>16:06:47.6646</t>
  </si>
  <si>
    <t>16:06:47.6696</t>
  </si>
  <si>
    <t>16:07:28.3054</t>
  </si>
  <si>
    <t>16:07:28.3069</t>
  </si>
  <si>
    <t>16:07:31.3866</t>
  </si>
  <si>
    <t>16:07:31.3999</t>
  </si>
  <si>
    <t>16:07:42.1866</t>
  </si>
  <si>
    <t>16:07:42.1974</t>
  </si>
  <si>
    <t>16:08:04.5195</t>
  </si>
  <si>
    <t>16:08:04.5246</t>
  </si>
  <si>
    <t>16:08:07.9171</t>
  </si>
  <si>
    <t>16:08:07.9247</t>
  </si>
  <si>
    <t>16:08:26.6660</t>
  </si>
  <si>
    <t>16:08:26.6779</t>
  </si>
  <si>
    <t>16:08:43.3631</t>
  </si>
  <si>
    <t>16:08:43.4385</t>
  </si>
  <si>
    <t>16:08:49.5446</t>
  </si>
  <si>
    <t>16:08:49.5486</t>
  </si>
  <si>
    <t>16:09:13.7392</t>
  </si>
  <si>
    <t>16:09:13.8343</t>
  </si>
  <si>
    <t>16:09:13.9410</t>
  </si>
  <si>
    <t>16:09:19.9200</t>
  </si>
  <si>
    <t>16:09:19.9589</t>
  </si>
  <si>
    <t>16:09:19.9634</t>
  </si>
  <si>
    <t>16:09:26.0406</t>
  </si>
  <si>
    <t>16:09:26.0471</t>
  </si>
  <si>
    <t>16:09:55.4447</t>
  </si>
  <si>
    <t>16:09:55.4454</t>
  </si>
  <si>
    <t>16:10:00.1826</t>
  </si>
  <si>
    <t>16:10:00.2022</t>
  </si>
  <si>
    <t>16:10:02.6395</t>
  </si>
  <si>
    <t>16:10:02.6473</t>
  </si>
  <si>
    <t>16:10:48.4505</t>
  </si>
  <si>
    <t>16:10:48.4535</t>
  </si>
  <si>
    <t>16:10:51.4834</t>
  </si>
  <si>
    <t>16:10:51.4938</t>
  </si>
  <si>
    <t>16:10:53.6365</t>
  </si>
  <si>
    <t>16:10:53.6567</t>
  </si>
  <si>
    <t>16:11:23.9540</t>
  </si>
  <si>
    <t>16:11:24.0014</t>
  </si>
  <si>
    <t>16:11:24.0017</t>
  </si>
  <si>
    <t>16:11:29.7808</t>
  </si>
  <si>
    <t>16:11:29.7899</t>
  </si>
  <si>
    <t>16:11:38.9263</t>
  </si>
  <si>
    <t>16:11:38.9442</t>
  </si>
  <si>
    <t>16:12:00.6681</t>
  </si>
  <si>
    <t>16:12:00.6734</t>
  </si>
  <si>
    <t>16:12:08.1693</t>
  </si>
  <si>
    <t>16:12:08.1745</t>
  </si>
  <si>
    <t>16:12:21.4506</t>
  </si>
  <si>
    <t>16:12:21.4717</t>
  </si>
  <si>
    <t>16:12:37.9397</t>
  </si>
  <si>
    <t>16:12:37.9927</t>
  </si>
  <si>
    <t>16:12:38.0036</t>
  </si>
  <si>
    <t>16:12:44.3527</t>
  </si>
  <si>
    <t>16:12:44.3572</t>
  </si>
  <si>
    <t>16:13:03.9592</t>
  </si>
  <si>
    <t>16:13:03.9741</t>
  </si>
  <si>
    <t>16:13:15.1105</t>
  </si>
  <si>
    <t>16:13:15.1177</t>
  </si>
  <si>
    <t>16:13:20.7668</t>
  </si>
  <si>
    <t>16:13:20.7858</t>
  </si>
  <si>
    <t>16:13:52.0753</t>
  </si>
  <si>
    <t>16:13:52.0885</t>
  </si>
  <si>
    <t>16:13:55.0768</t>
  </si>
  <si>
    <t>16:13:55.0904</t>
  </si>
  <si>
    <t>16:13:57.9080</t>
  </si>
  <si>
    <t>16:13:57.9135</t>
  </si>
  <si>
    <t>16:14:38.7592</t>
  </si>
  <si>
    <t>16:14:38.7595</t>
  </si>
  <si>
    <t>16:15:00.2750</t>
  </si>
  <si>
    <t>16:15:00.2770</t>
  </si>
  <si>
    <t>16:15:02.0732</t>
  </si>
  <si>
    <t>16:15:02.0880</t>
  </si>
  <si>
    <t>16:15:18.4442</t>
  </si>
  <si>
    <t>16:15:18.4451</t>
  </si>
  <si>
    <t>16:15:40.4273</t>
  </si>
  <si>
    <t>16:15:40.4408</t>
  </si>
  <si>
    <t>16:15:56.5434</t>
  </si>
  <si>
    <t>16:15:56.5482</t>
  </si>
  <si>
    <t>16:16:19.4349</t>
  </si>
  <si>
    <t>16:16:19.4474</t>
  </si>
  <si>
    <t>16:16:34.8420</t>
  </si>
  <si>
    <t>16:16:34.8498</t>
  </si>
  <si>
    <t>16:16:56.8339</t>
  </si>
  <si>
    <t>16:16:56.8424</t>
  </si>
  <si>
    <t>16:17:12.1381</t>
  </si>
  <si>
    <t>16:17:12.1405</t>
  </si>
  <si>
    <t>16:17:34.9065</t>
  </si>
  <si>
    <t>16:17:34.9235</t>
  </si>
  <si>
    <t>16:17:35.1236</t>
  </si>
  <si>
    <t>16:17:47.5364</t>
  </si>
  <si>
    <t>16:17:47.5465</t>
  </si>
  <si>
    <t>16:18:33.7333</t>
  </si>
  <si>
    <t>16:18:33.7479</t>
  </si>
  <si>
    <t>16:18:37.6751</t>
  </si>
  <si>
    <t>16:18:37.6978</t>
  </si>
  <si>
    <t>16:19:12.9565</t>
  </si>
  <si>
    <t>16:19:12.9626</t>
  </si>
  <si>
    <t>16:19:16.7548</t>
  </si>
  <si>
    <t>16:19:16.7586</t>
  </si>
  <si>
    <t>16:19:51.1848</t>
  </si>
  <si>
    <t>16:19:51.1854</t>
  </si>
  <si>
    <t>16:19:51.1855</t>
  </si>
  <si>
    <t>16:19:58.0664</t>
  </si>
  <si>
    <t>16:19:58.0792</t>
  </si>
  <si>
    <t>16:20:32.1873</t>
  </si>
  <si>
    <t>16:20:32.1893</t>
  </si>
  <si>
    <t>16:20:36.2105</t>
  </si>
  <si>
    <t>16:20:36.2107</t>
  </si>
  <si>
    <t>16:21:07.6792</t>
  </si>
  <si>
    <t>16:21:07.6834</t>
  </si>
  <si>
    <t>16:21:13.8786</t>
  </si>
  <si>
    <t>16:21:13.8975</t>
  </si>
  <si>
    <t>16:21:44.3948</t>
  </si>
  <si>
    <t>16:21:44.3969</t>
  </si>
  <si>
    <t>16:21:52.0418</t>
  </si>
  <si>
    <t>16:21:52.0588</t>
  </si>
  <si>
    <t>16:22:21.0193</t>
  </si>
  <si>
    <t>16:22:21.0242</t>
  </si>
  <si>
    <t>16:22:29.3062</t>
  </si>
  <si>
    <t>16:22:29.3089</t>
  </si>
  <si>
    <t>16:23:01.3796</t>
  </si>
  <si>
    <t>16:23:01.3812</t>
  </si>
  <si>
    <t>16:23:04.2403</t>
  </si>
  <si>
    <t>16:23:04.2442</t>
  </si>
  <si>
    <t>16:27:55.1428</t>
  </si>
  <si>
    <t>16:27:55.1534</t>
  </si>
  <si>
    <t>16:28:08.2174</t>
  </si>
  <si>
    <t>16:28:08.2461</t>
  </si>
  <si>
    <t>16:28:38.0408</t>
  </si>
  <si>
    <t>16:28:38.0608</t>
  </si>
  <si>
    <t>16:28:41.3475</t>
  </si>
  <si>
    <t>16:28:41.3476</t>
  </si>
  <si>
    <t>16:28:41.3477</t>
  </si>
  <si>
    <t>16:30:20.5662</t>
  </si>
  <si>
    <t>16:30:20.6650</t>
  </si>
  <si>
    <t>16:30:20.6750</t>
  </si>
  <si>
    <t>According to the photocell recordings the SRR haven't lost any time</t>
  </si>
  <si>
    <t>16:08:07.406</t>
  </si>
  <si>
    <t>16:11:29.335</t>
  </si>
  <si>
    <t>16:11:38.273</t>
  </si>
  <si>
    <t>16:12:00.273</t>
  </si>
  <si>
    <t>16:12:07.765</t>
  </si>
  <si>
    <t>16:12:20.898</t>
  </si>
  <si>
    <t>16:12:37.570</t>
  </si>
  <si>
    <t>16:12:43.734</t>
  </si>
  <si>
    <t>16:13:03.437</t>
  </si>
  <si>
    <t>16:13:14.796</t>
  </si>
  <si>
    <t>16:13:20.101</t>
  </si>
  <si>
    <t>16:13:51.406</t>
  </si>
  <si>
    <t>16:13:54.664</t>
  </si>
  <si>
    <t>16:13:57.632</t>
  </si>
  <si>
    <t>16:14:38.304</t>
  </si>
  <si>
    <t>16:14:59.601</t>
  </si>
  <si>
    <t>16:15:01.171</t>
  </si>
  <si>
    <t>16:15:18.007</t>
  </si>
  <si>
    <t>16:15:39.929</t>
  </si>
  <si>
    <t>16:15:56.203</t>
  </si>
  <si>
    <t>16:16:18.898</t>
  </si>
  <si>
    <t>16:16:34.406</t>
  </si>
  <si>
    <t>16:16:56.203</t>
  </si>
  <si>
    <t>16:17:11.765</t>
  </si>
  <si>
    <t>16:17:34.273</t>
  </si>
  <si>
    <t>16:17:47.140</t>
  </si>
  <si>
    <t>16:18:33.406</t>
  </si>
  <si>
    <t>16:18:37.007</t>
  </si>
  <si>
    <t>16:19:12.500</t>
  </si>
  <si>
    <t>16:19:16.273</t>
  </si>
  <si>
    <t>16:19:50.765</t>
  </si>
  <si>
    <t>16:19:57.570</t>
  </si>
  <si>
    <t>16:20:31.734</t>
  </si>
  <si>
    <t>16:20:35.632</t>
  </si>
  <si>
    <t>16:21:07.367</t>
  </si>
  <si>
    <t>16:21:13.273</t>
  </si>
  <si>
    <t>16:21:44.070</t>
  </si>
  <si>
    <t>16:21:51.531</t>
  </si>
  <si>
    <t>16:22:20.601</t>
  </si>
  <si>
    <t>16:22:28.835</t>
  </si>
  <si>
    <t>16:23:01.007</t>
  </si>
  <si>
    <t>16:23:03.734</t>
  </si>
  <si>
    <t>16:06:43.3242</t>
  </si>
  <si>
    <t>16:06:43.5092</t>
  </si>
  <si>
    <t>16:06:47.5407</t>
  </si>
  <si>
    <t>16:06:47.6642</t>
  </si>
  <si>
    <t>16:07:28.1722</t>
  </si>
  <si>
    <t>16:07:28.2997</t>
  </si>
  <si>
    <t>16:07:31.1512</t>
  </si>
  <si>
    <t>16:07:31.3967</t>
  </si>
  <si>
    <t>16:07:41.9617</t>
  </si>
  <si>
    <t>16:07:42.1817</t>
  </si>
  <si>
    <t>16:08:04.3882</t>
  </si>
  <si>
    <t>16:08:04.5167</t>
  </si>
  <si>
    <t>16:08:07.6737</t>
  </si>
  <si>
    <t>16:08:07.9132</t>
  </si>
  <si>
    <t>16:08:26.4377</t>
  </si>
  <si>
    <t>16:08:26.6707</t>
  </si>
  <si>
    <t>16:08:43.3167</t>
  </si>
  <si>
    <t>16:08:43.4352</t>
  </si>
  <si>
    <t>16:08:49.3177</t>
  </si>
  <si>
    <t>16:08:49.5402</t>
  </si>
  <si>
    <t>16:09:13.6082</t>
  </si>
  <si>
    <t>16:09:13.8287</t>
  </si>
  <si>
    <t>16:09:19.8502</t>
  </si>
  <si>
    <t>16:09:19.9607</t>
  </si>
  <si>
    <t>16:09:25.8417</t>
  </si>
  <si>
    <t>16:09:26.0367</t>
  </si>
  <si>
    <t>16:09:55.2882</t>
  </si>
  <si>
    <t>16:09:55.4457</t>
  </si>
  <si>
    <t>16:10:00.1827</t>
  </si>
  <si>
    <t>16:10:00.1882</t>
  </si>
  <si>
    <t>16:10:02.4217</t>
  </si>
  <si>
    <t>16:10:02.6442</t>
  </si>
  <si>
    <t>16:10:48.3247</t>
  </si>
  <si>
    <t>16:10:48.4507</t>
  </si>
  <si>
    <t>16:10:53.3957</t>
  </si>
  <si>
    <t>16:10:53.6372</t>
  </si>
  <si>
    <t>16:11:23.8842</t>
  </si>
  <si>
    <t>16:11:29.5597</t>
  </si>
  <si>
    <t>16:11:29.7602</t>
  </si>
  <si>
    <t>16:11:38.6747</t>
  </si>
  <si>
    <t>16:11:38.9167</t>
  </si>
  <si>
    <t>16:12:00.5397</t>
  </si>
  <si>
    <t>16:12:00.6727</t>
  </si>
  <si>
    <t>16:12:07.9742</t>
  </si>
  <si>
    <t>16:12:08.1642</t>
  </si>
  <si>
    <t>16:12:21.3302</t>
  </si>
  <si>
    <t>16:12:21.4622</t>
  </si>
  <si>
    <t>16:12:37.8952</t>
  </si>
  <si>
    <t>16:12:38.0002</t>
  </si>
  <si>
    <t>16:12:44.1387</t>
  </si>
  <si>
    <t>16:12:44.3507</t>
  </si>
  <si>
    <t>16:13:03.7072</t>
  </si>
  <si>
    <t>16:13:03.9587</t>
  </si>
  <si>
    <t>16:13:15.0297</t>
  </si>
  <si>
    <t>16:13:15.1217</t>
  </si>
  <si>
    <t>16:13:20.5232</t>
  </si>
  <si>
    <t>16:13:20.8147</t>
  </si>
  <si>
    <t>16:13:51.8507</t>
  </si>
  <si>
    <t>16:13:52.0752</t>
  </si>
  <si>
    <t>16:13:55.0882</t>
  </si>
  <si>
    <t>16:13:55.0942</t>
  </si>
  <si>
    <t>16:13:57.7697</t>
  </si>
  <si>
    <t>16:13:57.8982</t>
  </si>
  <si>
    <t>16:14:38.6377</t>
  </si>
  <si>
    <t>16:15:00.0322</t>
  </si>
  <si>
    <t>16:15:00.2777</t>
  </si>
  <si>
    <t>16:15:01.8012</t>
  </si>
  <si>
    <t>16:15:02.0677</t>
  </si>
  <si>
    <t>16:15:18.3257</t>
  </si>
  <si>
    <t>16:15:40.1637</t>
  </si>
  <si>
    <t>16:15:40.4347</t>
  </si>
  <si>
    <t>16:15:56.4317</t>
  </si>
  <si>
    <t>16:15:56.5502</t>
  </si>
  <si>
    <t>16:16:19.2267</t>
  </si>
  <si>
    <t>16:16:19.4537</t>
  </si>
  <si>
    <t>16:16:34.7152</t>
  </si>
  <si>
    <t>16:16:34.8502</t>
  </si>
  <si>
    <t>16:16:56.6162</t>
  </si>
  <si>
    <t>16:16:56.8512</t>
  </si>
  <si>
    <t>16:17:11.9847</t>
  </si>
  <si>
    <t>16:17:12.1442</t>
  </si>
  <si>
    <t>16:17:34.6702</t>
  </si>
  <si>
    <t>16:17:34.9227</t>
  </si>
  <si>
    <t>16:17:47.4437</t>
  </si>
  <si>
    <t>16:17:47.5472</t>
  </si>
  <si>
    <t>16:18:33.7512</t>
  </si>
  <si>
    <t>16:18:33.7602</t>
  </si>
  <si>
    <t>16:18:37.4467</t>
  </si>
  <si>
    <t>16:18:37.7012</t>
  </si>
  <si>
    <t>16:19:12.8512</t>
  </si>
  <si>
    <t>16:19:12.9657</t>
  </si>
  <si>
    <t>16:19:16.5367</t>
  </si>
  <si>
    <t>16:19:16.7617</t>
  </si>
  <si>
    <t>16:19:51.0342</t>
  </si>
  <si>
    <t>16:19:51.1862</t>
  </si>
  <si>
    <t>16:19:57.8317</t>
  </si>
  <si>
    <t>16:19:58.0852</t>
  </si>
  <si>
    <t>16:20:32.0367</t>
  </si>
  <si>
    <t>16:20:32.1917</t>
  </si>
  <si>
    <t>16:20:35.9832</t>
  </si>
  <si>
    <t>16:20:36.2102</t>
  </si>
  <si>
    <t>16:21:07.5232</t>
  </si>
  <si>
    <t>16:21:07.6822</t>
  </si>
  <si>
    <t>16:21:13.6417</t>
  </si>
  <si>
    <t>16:21:13.8942</t>
  </si>
  <si>
    <t>16:21:44.2367</t>
  </si>
  <si>
    <t>16:21:44.3987</t>
  </si>
  <si>
    <t>16:21:51.8157</t>
  </si>
  <si>
    <t>16:21:52.0662</t>
  </si>
  <si>
    <t>16:22:20.8967</t>
  </si>
  <si>
    <t>16:22:21.0257</t>
  </si>
  <si>
    <t>16:22:29.0557</t>
  </si>
  <si>
    <t>16:22:29.3147</t>
  </si>
  <si>
    <t>16:23:01.2172</t>
  </si>
  <si>
    <t>16:23:01.3852</t>
  </si>
  <si>
    <t>16:23:04.0517</t>
  </si>
  <si>
    <t>16:23:04.2387</t>
  </si>
  <si>
    <t>16:10:51.2537</t>
  </si>
  <si>
    <t>16:10:51.4667</t>
  </si>
  <si>
    <t>PF card-PF chest</t>
  </si>
  <si>
    <t>PF chest - Photocell</t>
  </si>
  <si>
    <t>PF card - Photocell</t>
  </si>
  <si>
    <t>PF chest - Sportident</t>
  </si>
  <si>
    <t>PF card - Sportident</t>
  </si>
  <si>
    <t>PF chest - Photocell ND</t>
  </si>
  <si>
    <t>PF card - Sportident 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</si>
</sst>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7" formatCode="hh:mm:ss.000"/>
  </numFmts>
  <fonts count="3" x14ac:knownFonts="1">
    <font>
      <sz val="12"/>
      <color theme="1"/>
      <name val="Aptos Narrow"/>
      <family val="2"/>
      <scheme val="minor"/>
    </font>
    <font>
      <sz val="12"/>
      <color theme="4" tint="0.59999389629810485"/>
      <name val="Aptos Narrow"/>
      <family val="2"/>
      <scheme val="minor"/>
    </font>
    <font>
      <sz val="12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64" fontId="0" fillId="0" borderId="0" xfId="0" applyNumberFormat="1"/>
    <xf numFmtId="165" fontId="0" fillId="0" borderId="0" xfId="0" applyNumberFormat="1"/>
    <xf numFmtId="167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3" borderId="0" xfId="0" applyFill="1"/>
    <xf numFmtId="165" fontId="0" fillId="3" borderId="0" xfId="0" applyNumberFormat="1" applyFill="1"/>
    <xf numFmtId="0" fontId="0" fillId="5" borderId="0" xfId="0" applyFill="1"/>
    <xf numFmtId="165" fontId="0" fillId="5" borderId="0" xfId="0" applyNumberFormat="1" applyFill="1"/>
    <xf numFmtId="0" fontId="0" fillId="0" borderId="0" xfId="0" applyAlignment="1">
      <alignment horizontal="center" textRotation="90"/>
    </xf>
    <xf numFmtId="0" fontId="0" fillId="2" borderId="0" xfId="0" applyFill="1" applyAlignment="1">
      <alignment horizontal="center" textRotation="90"/>
    </xf>
    <xf numFmtId="0" fontId="0" fillId="3" borderId="0" xfId="0" applyFill="1" applyAlignment="1">
      <alignment horizontal="center" textRotation="90"/>
    </xf>
    <xf numFmtId="0" fontId="0" fillId="5" borderId="0" xfId="0" applyFill="1" applyAlignment="1">
      <alignment horizontal="center" textRotation="90"/>
    </xf>
    <xf numFmtId="1" fontId="0" fillId="0" borderId="0" xfId="0" applyNumberFormat="1"/>
    <xf numFmtId="0" fontId="0" fillId="6" borderId="0" xfId="0" applyFill="1" applyAlignment="1">
      <alignment horizontal="center" textRotation="90"/>
    </xf>
    <xf numFmtId="165" fontId="0" fillId="6" borderId="0" xfId="0" applyNumberFormat="1" applyFill="1"/>
    <xf numFmtId="0" fontId="0" fillId="6" borderId="0" xfId="0" applyFill="1"/>
    <xf numFmtId="1" fontId="0" fillId="6" borderId="0" xfId="0" applyNumberFormat="1" applyFill="1"/>
    <xf numFmtId="0" fontId="1" fillId="6" borderId="0" xfId="0" applyFont="1" applyFill="1" applyAlignment="1">
      <alignment horizontal="center" textRotation="90"/>
    </xf>
    <xf numFmtId="165" fontId="1" fillId="6" borderId="0" xfId="0" applyNumberFormat="1" applyFont="1" applyFill="1"/>
    <xf numFmtId="1" fontId="1" fillId="6" borderId="0" xfId="0" applyNumberFormat="1" applyFont="1" applyFill="1"/>
    <xf numFmtId="0" fontId="1" fillId="6" borderId="0" xfId="0" applyFont="1" applyFill="1"/>
    <xf numFmtId="167" fontId="0" fillId="2" borderId="0" xfId="0" applyNumberFormat="1" applyFill="1"/>
    <xf numFmtId="165" fontId="0" fillId="0" borderId="0" xfId="0" applyNumberFormat="1" applyFill="1"/>
    <xf numFmtId="0" fontId="0" fillId="0" borderId="0" xfId="0" applyFill="1"/>
    <xf numFmtId="0" fontId="2" fillId="4" borderId="0" xfId="0" applyFont="1" applyFill="1" applyAlignment="1">
      <alignment horizontal="center" textRotation="90"/>
    </xf>
    <xf numFmtId="0" fontId="2" fillId="4" borderId="0" xfId="0" applyFont="1" applyFill="1"/>
    <xf numFmtId="49" fontId="2" fillId="4" borderId="0" xfId="0" applyNumberFormat="1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strRef>
              <c:f>Comparison!$O$1</c:f>
              <c:strCache>
                <c:ptCount val="1"/>
                <c:pt idx="0">
                  <c:v>PF chest - Photocell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Comparison!$O$2:$O$62</c:f>
              <c:numCache>
                <c:formatCode>0.0000</c:formatCode>
                <c:ptCount val="61"/>
                <c:pt idx="0">
                  <c:v>1.0799999996379483E-2</c:v>
                </c:pt>
                <c:pt idx="1">
                  <c:v>5.4000000018277206E-3</c:v>
                </c:pt>
                <c:pt idx="2">
                  <c:v>7.2000000000116415E-3</c:v>
                </c:pt>
                <c:pt idx="3">
                  <c:v>3.1999999991967343E-3</c:v>
                </c:pt>
                <c:pt idx="4">
                  <c:v>1.5699999996286351E-2</c:v>
                </c:pt>
                <c:pt idx="5">
                  <c:v>7.8999999968800694E-3</c:v>
                </c:pt>
                <c:pt idx="6">
                  <c:v>1.1500000000523869E-2</c:v>
                </c:pt>
                <c:pt idx="7">
                  <c:v>7.2000000000116415E-3</c:v>
                </c:pt>
                <c:pt idx="8">
                  <c:v>3.2999999966705218E-3</c:v>
                </c:pt>
                <c:pt idx="9">
                  <c:v>8.3999999988009222E-3</c:v>
                </c:pt>
                <c:pt idx="10">
                  <c:v>5.6000000040512532E-3</c:v>
                </c:pt>
                <c:pt idx="11">
                  <c:v>2.6999999972758815E-3</c:v>
                </c:pt>
                <c:pt idx="12">
                  <c:v>1.0400000006484333E-2</c:v>
                </c:pt>
                <c:pt idx="13">
                  <c:v>-2.9999999969732016E-4</c:v>
                </c:pt>
                <c:pt idx="14">
                  <c:v>1.4000000002852175E-2</c:v>
                </c:pt>
                <c:pt idx="15">
                  <c:v>3.0999999944469891E-3</c:v>
                </c:pt>
                <c:pt idx="16">
                  <c:v>2.8000000020256266E-3</c:v>
                </c:pt>
                <c:pt idx="17">
                  <c:v>2.7099999999336433E-2</c:v>
                </c:pt>
                <c:pt idx="18">
                  <c:v>1.9500000002153683E-2</c:v>
                </c:pt>
                <c:pt idx="19">
                  <c:v>0</c:v>
                </c:pt>
                <c:pt idx="20">
                  <c:v>2.9700000006414484E-2</c:v>
                </c:pt>
                <c:pt idx="21">
                  <c:v>2.749999999650754E-2</c:v>
                </c:pt>
                <c:pt idx="22">
                  <c:v>6.9999999686842784E-4</c:v>
                </c:pt>
                <c:pt idx="23">
                  <c:v>1.0300000001734588E-2</c:v>
                </c:pt>
                <c:pt idx="24">
                  <c:v>9.5000000001164153E-3</c:v>
                </c:pt>
                <c:pt idx="25">
                  <c:v>3.3999999941443093E-3</c:v>
                </c:pt>
                <c:pt idx="26">
                  <c:v>6.4999999958672561E-3</c:v>
                </c:pt>
                <c:pt idx="27">
                  <c:v>1.5399999996589031E-2</c:v>
                </c:pt>
                <c:pt idx="28">
                  <c:v>-4.0000000008149073E-3</c:v>
                </c:pt>
                <c:pt idx="29">
                  <c:v>-2.8900000004796311E-2</c:v>
                </c:pt>
                <c:pt idx="30">
                  <c:v>1.329999999870779E-2</c:v>
                </c:pt>
                <c:pt idx="31">
                  <c:v>-3.7999999985913746E-3</c:v>
                </c:pt>
                <c:pt idx="32">
                  <c:v>1.5299999999115244E-2</c:v>
                </c:pt>
                <c:pt idx="33">
                  <c:v>2.9999999969732016E-4</c:v>
                </c:pt>
                <c:pt idx="34">
                  <c:v>-6.9999999686842784E-4</c:v>
                </c:pt>
                <c:pt idx="35">
                  <c:v>2.0300000003771856E-2</c:v>
                </c:pt>
                <c:pt idx="36">
                  <c:v>8.9999999909196049E-4</c:v>
                </c:pt>
                <c:pt idx="37">
                  <c:v>6.0999999986961484E-3</c:v>
                </c:pt>
                <c:pt idx="38">
                  <c:v>-2.0000000004074536E-3</c:v>
                </c:pt>
                <c:pt idx="39">
                  <c:v>-6.300000000919681E-3</c:v>
                </c:pt>
                <c:pt idx="40">
                  <c:v>-3.9999999717110768E-4</c:v>
                </c:pt>
                <c:pt idx="41">
                  <c:v>-8.7999999959720299E-3</c:v>
                </c:pt>
                <c:pt idx="42">
                  <c:v>-3.7000000011175871E-3</c:v>
                </c:pt>
                <c:pt idx="43">
                  <c:v>7.9999999434221536E-4</c:v>
                </c:pt>
                <c:pt idx="44">
                  <c:v>-7.0000000414438546E-4</c:v>
                </c:pt>
                <c:pt idx="45">
                  <c:v>-1.2299999994866084E-2</c:v>
                </c:pt>
                <c:pt idx="46">
                  <c:v>-3.4000000014202669E-3</c:v>
                </c:pt>
                <c:pt idx="47">
                  <c:v>-3.1000000017229468E-3</c:v>
                </c:pt>
                <c:pt idx="48">
                  <c:v>-3.1000000017229468E-3</c:v>
                </c:pt>
                <c:pt idx="49">
                  <c:v>-7.9999999434221536E-4</c:v>
                </c:pt>
                <c:pt idx="50">
                  <c:v>-6.0000000012223609E-3</c:v>
                </c:pt>
                <c:pt idx="51">
                  <c:v>-2.4000000048545189E-3</c:v>
                </c:pt>
                <c:pt idx="52">
                  <c:v>5.0000000192085281E-4</c:v>
                </c:pt>
                <c:pt idx="53">
                  <c:v>1.1999999987892807E-3</c:v>
                </c:pt>
                <c:pt idx="54">
                  <c:v>3.2999999966705218E-3</c:v>
                </c:pt>
                <c:pt idx="55">
                  <c:v>-1.799999998183921E-3</c:v>
                </c:pt>
                <c:pt idx="56">
                  <c:v>-7.4000000022351742E-3</c:v>
                </c:pt>
                <c:pt idx="57">
                  <c:v>-1.4999999984866008E-3</c:v>
                </c:pt>
                <c:pt idx="58">
                  <c:v>-5.7999999989988282E-3</c:v>
                </c:pt>
                <c:pt idx="59">
                  <c:v>-3.9999999935389496E-3</c:v>
                </c:pt>
                <c:pt idx="60">
                  <c:v>5.4999999993015081E-3</c:v>
                </c:pt>
              </c:numCache>
            </c:numRef>
          </c:xVal>
          <c:yVal>
            <c:numRef>
              <c:f>Comparison!$P$2:$P$62</c:f>
              <c:numCache>
                <c:formatCode>0.0000</c:formatCode>
                <c:ptCount val="61"/>
                <c:pt idx="0">
                  <c:v>31.249023479122112</c:v>
                </c:pt>
                <c:pt idx="1">
                  <c:v>39.98921856089234</c:v>
                </c:pt>
                <c:pt idx="2">
                  <c:v>38.090231484830767</c:v>
                </c:pt>
                <c:pt idx="3">
                  <c:v>40.548737234474991</c:v>
                </c:pt>
                <c:pt idx="4">
                  <c:v>19.237358364264459</c:v>
                </c:pt>
                <c:pt idx="5">
                  <c:v>37.03915674932221</c:v>
                </c:pt>
                <c:pt idx="6">
                  <c:v>29.603938265241677</c:v>
                </c:pt>
                <c:pt idx="7">
                  <c:v>38.090231484830767</c:v>
                </c:pt>
                <c:pt idx="8">
                  <c:v>40.56722591640343</c:v>
                </c:pt>
                <c:pt idx="9">
                  <c:v>36.193566498746129</c:v>
                </c:pt>
                <c:pt idx="10">
                  <c:v>39.839590322167368</c:v>
                </c:pt>
                <c:pt idx="11">
                  <c:v>40.393620579978766</c:v>
                </c:pt>
                <c:pt idx="12">
                  <c:v>32.156446898764926</c:v>
                </c:pt>
                <c:pt idx="13">
                  <c:v>37.386262765887849</c:v>
                </c:pt>
                <c:pt idx="14">
                  <c:v>23.414037818617448</c:v>
                </c:pt>
                <c:pt idx="15">
                  <c:v>40.526059657567892</c:v>
                </c:pt>
                <c:pt idx="16">
                  <c:v>40.432970424364619</c:v>
                </c:pt>
                <c:pt idx="17">
                  <c:v>2.37725826473612</c:v>
                </c:pt>
                <c:pt idx="18">
                  <c:v>11.127660833913771</c:v>
                </c:pt>
                <c:pt idx="19">
                  <c:v>37.834999546221553</c:v>
                </c:pt>
                <c:pt idx="20">
                  <c:v>1.2221177606583462</c:v>
                </c:pt>
                <c:pt idx="21">
                  <c:v>2.1557554936196297</c:v>
                </c:pt>
                <c:pt idx="22">
                  <c:v>38.762349216257753</c:v>
                </c:pt>
                <c:pt idx="23">
                  <c:v>32.379006012920179</c:v>
                </c:pt>
                <c:pt idx="24">
                  <c:v>34.088505356448636</c:v>
                </c:pt>
                <c:pt idx="25">
                  <c:v>40.581519964925135</c:v>
                </c:pt>
                <c:pt idx="26">
                  <c:v>38.972854366729351</c:v>
                </c:pt>
                <c:pt idx="27">
                  <c:v>19.959440478765309</c:v>
                </c:pt>
                <c:pt idx="28">
                  <c:v>29.889662334645529</c:v>
                </c:pt>
                <c:pt idx="29">
                  <c:v>0.16592899823895127</c:v>
                </c:pt>
                <c:pt idx="30">
                  <c:v>25.167171827104529</c:v>
                </c:pt>
                <c:pt idx="31">
                  <c:v>30.36328853180332</c:v>
                </c:pt>
                <c:pt idx="32">
                  <c:v>20.201923196196962</c:v>
                </c:pt>
                <c:pt idx="33">
                  <c:v>38.253450120310909</c:v>
                </c:pt>
                <c:pt idx="34">
                  <c:v>36.74290227081184</c:v>
                </c:pt>
                <c:pt idx="35">
                  <c:v>9.7291990039221083</c:v>
                </c:pt>
                <c:pt idx="36">
                  <c:v>38.99509312927205</c:v>
                </c:pt>
                <c:pt idx="37">
                  <c:v>39.396497748228512</c:v>
                </c:pt>
                <c:pt idx="38">
                  <c:v>34.332304641533234</c:v>
                </c:pt>
                <c:pt idx="39">
                  <c:v>24.214203061052725</c:v>
                </c:pt>
                <c:pt idx="40">
                  <c:v>37.230157362699657</c:v>
                </c:pt>
                <c:pt idx="41">
                  <c:v>18.100073817352744</c:v>
                </c:pt>
                <c:pt idx="42">
                  <c:v>30.598154866284855</c:v>
                </c:pt>
                <c:pt idx="43">
                  <c:v>38.880560296208792</c:v>
                </c:pt>
                <c:pt idx="44">
                  <c:v>36.742902258656706</c:v>
                </c:pt>
                <c:pt idx="45">
                  <c:v>10.802088940725442</c:v>
                </c:pt>
                <c:pt idx="46">
                  <c:v>31.294258566897735</c:v>
                </c:pt>
                <c:pt idx="47">
                  <c:v>31.976379780855499</c:v>
                </c:pt>
                <c:pt idx="48">
                  <c:v>31.976379780855499</c:v>
                </c:pt>
                <c:pt idx="49">
                  <c:v>36.574328707881129</c:v>
                </c:pt>
                <c:pt idx="50">
                  <c:v>24.965937963853463</c:v>
                </c:pt>
                <c:pt idx="51">
                  <c:v>33.504709864373943</c:v>
                </c:pt>
                <c:pt idx="52">
                  <c:v>38.515035830587266</c:v>
                </c:pt>
                <c:pt idx="53">
                  <c:v>39.316281449424174</c:v>
                </c:pt>
                <c:pt idx="54">
                  <c:v>40.56722591640343</c:v>
                </c:pt>
                <c:pt idx="55">
                  <c:v>34.732147595653586</c:v>
                </c:pt>
                <c:pt idx="56">
                  <c:v>21.474445262069604</c:v>
                </c:pt>
                <c:pt idx="57">
                  <c:v>35.313220313324571</c:v>
                </c:pt>
                <c:pt idx="58">
                  <c:v>25.466824889382906</c:v>
                </c:pt>
                <c:pt idx="59">
                  <c:v>29.889662351966088</c:v>
                </c:pt>
                <c:pt idx="60">
                  <c:v>39.916401257651707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74D-8741-9A7F-F172FD1E8D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646287"/>
        <c:axId val="1793912447"/>
      </c:scatterChart>
      <c:scatterChart>
        <c:scatterStyle val="lineMarker"/>
        <c:varyColors val="0"/>
        <c:ser>
          <c:idx val="0"/>
          <c:order val="0"/>
          <c:tx>
            <c:strRef>
              <c:f>Comparison!$K$1</c:f>
              <c:strCache>
                <c:ptCount val="1"/>
                <c:pt idx="0">
                  <c:v>PF card - Sportident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Comparison!$K$2:$K$62</c:f>
              <c:numCache>
                <c:formatCode>0.0000</c:formatCode>
                <c:ptCount val="61"/>
                <c:pt idx="0">
                  <c:v>-0.36420000000362052</c:v>
                </c:pt>
                <c:pt idx="1">
                  <c:v>-0.23670000000129221</c:v>
                </c:pt>
                <c:pt idx="2">
                  <c:v>-0.24320000000443542</c:v>
                </c:pt>
                <c:pt idx="3">
                  <c:v>-0.22220000000379514</c:v>
                </c:pt>
                <c:pt idx="4">
                  <c:v>-0.25869999999849824</c:v>
                </c:pt>
                <c:pt idx="5">
                  <c:v>-0.21719999999913853</c:v>
                </c:pt>
                <c:pt idx="6">
                  <c:v>-0.2676999999966938</c:v>
                </c:pt>
                <c:pt idx="7">
                  <c:v>-0.39870000000519212</c:v>
                </c:pt>
                <c:pt idx="8">
                  <c:v>-0.27770000000600703</c:v>
                </c:pt>
                <c:pt idx="9">
                  <c:v>-0.27870000000257278</c:v>
                </c:pt>
                <c:pt idx="10">
                  <c:v>-0.50720000000001164</c:v>
                </c:pt>
                <c:pt idx="11">
                  <c:v>-0.31919999999809079</c:v>
                </c:pt>
                <c:pt idx="12">
                  <c:v>-0.40469999999913853</c:v>
                </c:pt>
                <c:pt idx="13">
                  <c:v>-0.32820000000356231</c:v>
                </c:pt>
                <c:pt idx="14">
                  <c:v>-0.51870000000053551</c:v>
                </c:pt>
                <c:pt idx="15">
                  <c:v>-0.38270000000193249</c:v>
                </c:pt>
                <c:pt idx="16">
                  <c:v>-0.28570000000036089</c:v>
                </c:pt>
                <c:pt idx="17">
                  <c:v>-0.24670000000332948</c:v>
                </c:pt>
                <c:pt idx="18">
                  <c:v>-0.46670000000449363</c:v>
                </c:pt>
                <c:pt idx="19">
                  <c:v>-0.25220000000263099</c:v>
                </c:pt>
                <c:pt idx="20">
                  <c:v>-0.22469999999884749</c:v>
                </c:pt>
                <c:pt idx="21">
                  <c:v>-0.40170000000216532</c:v>
                </c:pt>
                <c:pt idx="22">
                  <c:v>-0.26670000000012806</c:v>
                </c:pt>
                <c:pt idx="23">
                  <c:v>-0.20919999999750871</c:v>
                </c:pt>
                <c:pt idx="24">
                  <c:v>-0.43219999999564607</c:v>
                </c:pt>
                <c:pt idx="25">
                  <c:v>-0.32519999999931315</c:v>
                </c:pt>
                <c:pt idx="26">
                  <c:v>-0.40470000000641448</c:v>
                </c:pt>
                <c:pt idx="27">
                  <c:v>-0.27019999999902211</c:v>
                </c:pt>
                <c:pt idx="28">
                  <c:v>-0.23369999999704305</c:v>
                </c:pt>
                <c:pt idx="29">
                  <c:v>-0.42220000000088476</c:v>
                </c:pt>
                <c:pt idx="30">
                  <c:v>-0.44470000000001164</c:v>
                </c:pt>
                <c:pt idx="31">
                  <c:v>-0.42420000000129221</c:v>
                </c:pt>
                <c:pt idx="32">
                  <c:v>-0.13769999999931315</c:v>
                </c:pt>
                <c:pt idx="33">
                  <c:v>-0.33370000000286382</c:v>
                </c:pt>
                <c:pt idx="34">
                  <c:v>-0.43119999999908032</c:v>
                </c:pt>
                <c:pt idx="35">
                  <c:v>-0.63019999999960419</c:v>
                </c:pt>
                <c:pt idx="36">
                  <c:v>-0.31870000000344589</c:v>
                </c:pt>
                <c:pt idx="37">
                  <c:v>-0.23470000000088476</c:v>
                </c:pt>
                <c:pt idx="38">
                  <c:v>-0.2286999999996624</c:v>
                </c:pt>
                <c:pt idx="39">
                  <c:v>-0.3286999999982072</c:v>
                </c:pt>
                <c:pt idx="40">
                  <c:v>-0.30919999999605352</c:v>
                </c:pt>
                <c:pt idx="41">
                  <c:v>-0.41319999999541324</c:v>
                </c:pt>
                <c:pt idx="42">
                  <c:v>-0.21970000000146683</c:v>
                </c:pt>
                <c:pt idx="43">
                  <c:v>-0.39719999999942956</c:v>
                </c:pt>
                <c:pt idx="44">
                  <c:v>-0.30370000000402797</c:v>
                </c:pt>
                <c:pt idx="45">
                  <c:v>-0.34519999999611173</c:v>
                </c:pt>
                <c:pt idx="46">
                  <c:v>-0.43970000000263099</c:v>
                </c:pt>
                <c:pt idx="47">
                  <c:v>-0.35119999999733409</c:v>
                </c:pt>
                <c:pt idx="48">
                  <c:v>-0.2636999999958789</c:v>
                </c:pt>
                <c:pt idx="49">
                  <c:v>-0.26920000000245636</c:v>
                </c:pt>
                <c:pt idx="50">
                  <c:v>-0.2617000000027474</c:v>
                </c:pt>
                <c:pt idx="51">
                  <c:v>-0.30270000000018626</c:v>
                </c:pt>
                <c:pt idx="52">
                  <c:v>-0.35120000000461005</c:v>
                </c:pt>
                <c:pt idx="53">
                  <c:v>-0.15620000000490109</c:v>
                </c:pt>
                <c:pt idx="54">
                  <c:v>-0.36869999999908032</c:v>
                </c:pt>
                <c:pt idx="55">
                  <c:v>-0.16670000000158325</c:v>
                </c:pt>
                <c:pt idx="56">
                  <c:v>-0.28469999999651918</c:v>
                </c:pt>
                <c:pt idx="57">
                  <c:v>-0.2956999999951222</c:v>
                </c:pt>
                <c:pt idx="58">
                  <c:v>-0.22069999999803258</c:v>
                </c:pt>
                <c:pt idx="59">
                  <c:v>-0.21020000000135042</c:v>
                </c:pt>
                <c:pt idx="60">
                  <c:v>-0.31770000000688015</c:v>
                </c:pt>
              </c:numCache>
            </c:numRef>
          </c:xVal>
          <c:yVal>
            <c:numRef>
              <c:f>Comparison!$L$2:$L$62</c:f>
              <c:numCache>
                <c:formatCode>0.0000</c:formatCode>
                <c:ptCount val="61"/>
                <c:pt idx="0">
                  <c:v>3.7118784791419892</c:v>
                </c:pt>
                <c:pt idx="1">
                  <c:v>2.8910836310368442</c:v>
                </c:pt>
                <c:pt idx="2">
                  <c:v>3.055937597873196</c:v>
                </c:pt>
                <c:pt idx="3">
                  <c:v>2.5127721579132656</c:v>
                </c:pt>
                <c:pt idx="4">
                  <c:v>3.4239873848984295</c:v>
                </c:pt>
                <c:pt idx="5">
                  <c:v>2.3815013291726501</c:v>
                </c:pt>
                <c:pt idx="6">
                  <c:v>3.614165625267566</c:v>
                </c:pt>
                <c:pt idx="7">
                  <c:v>2.9318158398742802</c:v>
                </c:pt>
                <c:pt idx="8">
                  <c:v>3.7984896504920354</c:v>
                </c:pt>
                <c:pt idx="9">
                  <c:v>3.8151514762127516</c:v>
                </c:pt>
                <c:pt idx="10">
                  <c:v>0.60111920795003215</c:v>
                </c:pt>
                <c:pt idx="11">
                  <c:v>4.1576962865600828</c:v>
                </c:pt>
                <c:pt idx="12">
                  <c:v>2.7770682451449282</c:v>
                </c:pt>
                <c:pt idx="13">
                  <c:v>4.1365947745511091</c:v>
                </c:pt>
                <c:pt idx="14">
                  <c:v>0.47148832144529751</c:v>
                </c:pt>
                <c:pt idx="15">
                  <c:v>3.3237978625544655</c:v>
                </c:pt>
                <c:pt idx="16">
                  <c:v>3.9219026682291354</c:v>
                </c:pt>
                <c:pt idx="17">
                  <c:v>3.1425859852135734</c:v>
                </c:pt>
                <c:pt idx="18">
                  <c:v>1.2612307764806296</c:v>
                </c:pt>
                <c:pt idx="19">
                  <c:v>3.2749223333281794</c:v>
                </c:pt>
                <c:pt idx="20">
                  <c:v>2.5784695457839413</c:v>
                </c:pt>
                <c:pt idx="21">
                  <c:v>2.8547882330953369</c:v>
                </c:pt>
                <c:pt idx="22">
                  <c:v>3.5940847193618009</c:v>
                </c:pt>
                <c:pt idx="23">
                  <c:v>2.1732724835191641</c:v>
                </c:pt>
                <c:pt idx="24">
                  <c:v>2.0602474759641791</c:v>
                </c:pt>
                <c:pt idx="25">
                  <c:v>4.1476693737651891</c:v>
                </c:pt>
                <c:pt idx="26">
                  <c:v>2.7770682449557298</c:v>
                </c:pt>
                <c:pt idx="27">
                  <c:v>3.6631189512929558</c:v>
                </c:pt>
                <c:pt idx="28">
                  <c:v>2.8136678463958762</c:v>
                </c:pt>
                <c:pt idx="29">
                  <c:v>2.3184552624474128</c:v>
                </c:pt>
                <c:pt idx="30">
                  <c:v>1.750598416704344</c:v>
                </c:pt>
                <c:pt idx="31">
                  <c:v>2.2663148154042192</c:v>
                </c:pt>
                <c:pt idx="32">
                  <c:v>0.70452506012333005</c:v>
                </c:pt>
                <c:pt idx="33">
                  <c:v>4.1059299380054863</c:v>
                </c:pt>
                <c:pt idx="34">
                  <c:v>2.0857372718466043</c:v>
                </c:pt>
                <c:pt idx="35">
                  <c:v>2.1242373632060392E-2</c:v>
                </c:pt>
                <c:pt idx="36">
                  <c:v>4.1577990101317024</c:v>
                </c:pt>
                <c:pt idx="37">
                  <c:v>2.8395484046636605</c:v>
                </c:pt>
                <c:pt idx="38">
                  <c:v>2.6833850130617476</c:v>
                </c:pt>
                <c:pt idx="39">
                  <c:v>4.1343589274342829</c:v>
                </c:pt>
                <c:pt idx="40">
                  <c:v>4.1383445302814383</c:v>
                </c:pt>
                <c:pt idx="41">
                  <c:v>2.5545642389120569</c:v>
                </c:pt>
                <c:pt idx="42">
                  <c:v>2.4470868615125716</c:v>
                </c:pt>
                <c:pt idx="43">
                  <c:v>2.9700165722595924</c:v>
                </c:pt>
                <c:pt idx="44">
                  <c:v>4.1086725654170007</c:v>
                </c:pt>
                <c:pt idx="45">
                  <c:v>3.9998501448066501</c:v>
                </c:pt>
                <c:pt idx="46">
                  <c:v>1.8722514176991791</c:v>
                </c:pt>
                <c:pt idx="47">
                  <c:v>3.9231607807057216</c:v>
                </c:pt>
                <c:pt idx="48">
                  <c:v>3.5322062076663623</c:v>
                </c:pt>
                <c:pt idx="49">
                  <c:v>3.6437553777955771</c:v>
                </c:pt>
                <c:pt idx="50">
                  <c:v>3.4896511253352283</c:v>
                </c:pt>
                <c:pt idx="51">
                  <c:v>4.1018522969908338</c:v>
                </c:pt>
                <c:pt idx="52">
                  <c:v>3.9231607806043187</c:v>
                </c:pt>
                <c:pt idx="53">
                  <c:v>0.99449774543049618</c:v>
                </c:pt>
                <c:pt idx="54">
                  <c:v>3.6258844504388619</c:v>
                </c:pt>
                <c:pt idx="55">
                  <c:v>1.1895720732748509</c:v>
                </c:pt>
                <c:pt idx="56">
                  <c:v>3.9077447090257986</c:v>
                </c:pt>
                <c:pt idx="57">
                  <c:v>4.0421141576538764</c:v>
                </c:pt>
                <c:pt idx="58">
                  <c:v>2.4733538632647614</c:v>
                </c:pt>
                <c:pt idx="59">
                  <c:v>2.1991070333946499</c:v>
                </c:pt>
                <c:pt idx="60">
                  <c:v>4.1576657476104062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4D-8741-9A7F-F172FD1E8D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918528"/>
        <c:axId val="70301295"/>
      </c:scatterChart>
      <c:valAx>
        <c:axId val="182964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93912447"/>
        <c:crosses val="autoZero"/>
        <c:crossBetween val="midCat"/>
      </c:valAx>
      <c:valAx>
        <c:axId val="179391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29646287"/>
        <c:crosses val="autoZero"/>
        <c:crossBetween val="midCat"/>
      </c:valAx>
      <c:valAx>
        <c:axId val="70301295"/>
        <c:scaling>
          <c:orientation val="minMax"/>
          <c:max val="5"/>
        </c:scaling>
        <c:delete val="0"/>
        <c:axPos val="r"/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43918528"/>
        <c:crosses val="max"/>
        <c:crossBetween val="midCat"/>
      </c:valAx>
      <c:valAx>
        <c:axId val="2143918528"/>
        <c:scaling>
          <c:orientation val="minMax"/>
        </c:scaling>
        <c:delete val="1"/>
        <c:axPos val="b"/>
        <c:numFmt formatCode="0.0000" sourceLinked="1"/>
        <c:majorTickMark val="out"/>
        <c:minorTickMark val="none"/>
        <c:tickLblPos val="nextTo"/>
        <c:crossAx val="703012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Comparison!$K$1</c:f>
              <c:strCache>
                <c:ptCount val="1"/>
                <c:pt idx="0">
                  <c:v>PF card - Sportident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Comparison!$K$2:$K$62</c:f>
              <c:numCache>
                <c:formatCode>0.0000</c:formatCode>
                <c:ptCount val="61"/>
                <c:pt idx="0">
                  <c:v>-0.36420000000362052</c:v>
                </c:pt>
                <c:pt idx="1">
                  <c:v>-0.23670000000129221</c:v>
                </c:pt>
                <c:pt idx="2">
                  <c:v>-0.24320000000443542</c:v>
                </c:pt>
                <c:pt idx="3">
                  <c:v>-0.22220000000379514</c:v>
                </c:pt>
                <c:pt idx="4">
                  <c:v>-0.25869999999849824</c:v>
                </c:pt>
                <c:pt idx="5">
                  <c:v>-0.21719999999913853</c:v>
                </c:pt>
                <c:pt idx="6">
                  <c:v>-0.2676999999966938</c:v>
                </c:pt>
                <c:pt idx="7">
                  <c:v>-0.39870000000519212</c:v>
                </c:pt>
                <c:pt idx="8">
                  <c:v>-0.27770000000600703</c:v>
                </c:pt>
                <c:pt idx="9">
                  <c:v>-0.27870000000257278</c:v>
                </c:pt>
                <c:pt idx="10">
                  <c:v>-0.50720000000001164</c:v>
                </c:pt>
                <c:pt idx="11">
                  <c:v>-0.31919999999809079</c:v>
                </c:pt>
                <c:pt idx="12">
                  <c:v>-0.40469999999913853</c:v>
                </c:pt>
                <c:pt idx="13">
                  <c:v>-0.32820000000356231</c:v>
                </c:pt>
                <c:pt idx="14">
                  <c:v>-0.51870000000053551</c:v>
                </c:pt>
                <c:pt idx="15">
                  <c:v>-0.38270000000193249</c:v>
                </c:pt>
                <c:pt idx="16">
                  <c:v>-0.28570000000036089</c:v>
                </c:pt>
                <c:pt idx="17">
                  <c:v>-0.24670000000332948</c:v>
                </c:pt>
                <c:pt idx="18">
                  <c:v>-0.46670000000449363</c:v>
                </c:pt>
                <c:pt idx="19">
                  <c:v>-0.25220000000263099</c:v>
                </c:pt>
                <c:pt idx="20">
                  <c:v>-0.22469999999884749</c:v>
                </c:pt>
                <c:pt idx="21">
                  <c:v>-0.40170000000216532</c:v>
                </c:pt>
                <c:pt idx="22">
                  <c:v>-0.26670000000012806</c:v>
                </c:pt>
                <c:pt idx="23">
                  <c:v>-0.20919999999750871</c:v>
                </c:pt>
                <c:pt idx="24">
                  <c:v>-0.43219999999564607</c:v>
                </c:pt>
                <c:pt idx="25">
                  <c:v>-0.32519999999931315</c:v>
                </c:pt>
                <c:pt idx="26">
                  <c:v>-0.40470000000641448</c:v>
                </c:pt>
                <c:pt idx="27">
                  <c:v>-0.27019999999902211</c:v>
                </c:pt>
                <c:pt idx="28">
                  <c:v>-0.23369999999704305</c:v>
                </c:pt>
                <c:pt idx="29">
                  <c:v>-0.42220000000088476</c:v>
                </c:pt>
                <c:pt idx="30">
                  <c:v>-0.44470000000001164</c:v>
                </c:pt>
                <c:pt idx="31">
                  <c:v>-0.42420000000129221</c:v>
                </c:pt>
                <c:pt idx="32">
                  <c:v>-0.13769999999931315</c:v>
                </c:pt>
                <c:pt idx="33">
                  <c:v>-0.33370000000286382</c:v>
                </c:pt>
                <c:pt idx="34">
                  <c:v>-0.43119999999908032</c:v>
                </c:pt>
                <c:pt idx="35">
                  <c:v>-0.63019999999960419</c:v>
                </c:pt>
                <c:pt idx="36">
                  <c:v>-0.31870000000344589</c:v>
                </c:pt>
                <c:pt idx="37">
                  <c:v>-0.23470000000088476</c:v>
                </c:pt>
                <c:pt idx="38">
                  <c:v>-0.2286999999996624</c:v>
                </c:pt>
                <c:pt idx="39">
                  <c:v>-0.3286999999982072</c:v>
                </c:pt>
                <c:pt idx="40">
                  <c:v>-0.30919999999605352</c:v>
                </c:pt>
                <c:pt idx="41">
                  <c:v>-0.41319999999541324</c:v>
                </c:pt>
                <c:pt idx="42">
                  <c:v>-0.21970000000146683</c:v>
                </c:pt>
                <c:pt idx="43">
                  <c:v>-0.39719999999942956</c:v>
                </c:pt>
                <c:pt idx="44">
                  <c:v>-0.30370000000402797</c:v>
                </c:pt>
                <c:pt idx="45">
                  <c:v>-0.34519999999611173</c:v>
                </c:pt>
                <c:pt idx="46">
                  <c:v>-0.43970000000263099</c:v>
                </c:pt>
                <c:pt idx="47">
                  <c:v>-0.35119999999733409</c:v>
                </c:pt>
                <c:pt idx="48">
                  <c:v>-0.2636999999958789</c:v>
                </c:pt>
                <c:pt idx="49">
                  <c:v>-0.26920000000245636</c:v>
                </c:pt>
                <c:pt idx="50">
                  <c:v>-0.2617000000027474</c:v>
                </c:pt>
                <c:pt idx="51">
                  <c:v>-0.30270000000018626</c:v>
                </c:pt>
                <c:pt idx="52">
                  <c:v>-0.35120000000461005</c:v>
                </c:pt>
                <c:pt idx="53">
                  <c:v>-0.15620000000490109</c:v>
                </c:pt>
                <c:pt idx="54">
                  <c:v>-0.36869999999908032</c:v>
                </c:pt>
                <c:pt idx="55">
                  <c:v>-0.16670000000158325</c:v>
                </c:pt>
                <c:pt idx="56">
                  <c:v>-0.28469999999651918</c:v>
                </c:pt>
                <c:pt idx="57">
                  <c:v>-0.2956999999951222</c:v>
                </c:pt>
                <c:pt idx="58">
                  <c:v>-0.22069999999803258</c:v>
                </c:pt>
                <c:pt idx="59">
                  <c:v>-0.21020000000135042</c:v>
                </c:pt>
                <c:pt idx="60">
                  <c:v>-0.31770000000688015</c:v>
                </c:pt>
              </c:numCache>
            </c:numRef>
          </c:xVal>
          <c:yVal>
            <c:numRef>
              <c:f>Comparison!$J$2:$J$62</c:f>
              <c:numCache>
                <c:formatCode>General</c:formatCode>
                <c:ptCount val="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9D-EA41-A02E-F65078F3BCCC}"/>
            </c:ext>
          </c:extLst>
        </c:ser>
        <c:ser>
          <c:idx val="1"/>
          <c:order val="1"/>
          <c:tx>
            <c:strRef>
              <c:f>Comparison!$O$1</c:f>
              <c:strCache>
                <c:ptCount val="1"/>
                <c:pt idx="0">
                  <c:v>PF chest - Photocell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Comparison!$O$2:$O$62</c:f>
              <c:numCache>
                <c:formatCode>0.0000</c:formatCode>
                <c:ptCount val="61"/>
                <c:pt idx="0">
                  <c:v>1.0799999996379483E-2</c:v>
                </c:pt>
                <c:pt idx="1">
                  <c:v>5.4000000018277206E-3</c:v>
                </c:pt>
                <c:pt idx="2">
                  <c:v>7.2000000000116415E-3</c:v>
                </c:pt>
                <c:pt idx="3">
                  <c:v>3.1999999991967343E-3</c:v>
                </c:pt>
                <c:pt idx="4">
                  <c:v>1.5699999996286351E-2</c:v>
                </c:pt>
                <c:pt idx="5">
                  <c:v>7.8999999968800694E-3</c:v>
                </c:pt>
                <c:pt idx="6">
                  <c:v>1.1500000000523869E-2</c:v>
                </c:pt>
                <c:pt idx="7">
                  <c:v>7.2000000000116415E-3</c:v>
                </c:pt>
                <c:pt idx="8">
                  <c:v>3.2999999966705218E-3</c:v>
                </c:pt>
                <c:pt idx="9">
                  <c:v>8.3999999988009222E-3</c:v>
                </c:pt>
                <c:pt idx="10">
                  <c:v>5.6000000040512532E-3</c:v>
                </c:pt>
                <c:pt idx="11">
                  <c:v>2.6999999972758815E-3</c:v>
                </c:pt>
                <c:pt idx="12">
                  <c:v>1.0400000006484333E-2</c:v>
                </c:pt>
                <c:pt idx="13">
                  <c:v>-2.9999999969732016E-4</c:v>
                </c:pt>
                <c:pt idx="14">
                  <c:v>1.4000000002852175E-2</c:v>
                </c:pt>
                <c:pt idx="15">
                  <c:v>3.0999999944469891E-3</c:v>
                </c:pt>
                <c:pt idx="16">
                  <c:v>2.8000000020256266E-3</c:v>
                </c:pt>
                <c:pt idx="17">
                  <c:v>2.7099999999336433E-2</c:v>
                </c:pt>
                <c:pt idx="18">
                  <c:v>1.9500000002153683E-2</c:v>
                </c:pt>
                <c:pt idx="19">
                  <c:v>0</c:v>
                </c:pt>
                <c:pt idx="20">
                  <c:v>2.9700000006414484E-2</c:v>
                </c:pt>
                <c:pt idx="21">
                  <c:v>2.749999999650754E-2</c:v>
                </c:pt>
                <c:pt idx="22">
                  <c:v>6.9999999686842784E-4</c:v>
                </c:pt>
                <c:pt idx="23">
                  <c:v>1.0300000001734588E-2</c:v>
                </c:pt>
                <c:pt idx="24">
                  <c:v>9.5000000001164153E-3</c:v>
                </c:pt>
                <c:pt idx="25">
                  <c:v>3.3999999941443093E-3</c:v>
                </c:pt>
                <c:pt idx="26">
                  <c:v>6.4999999958672561E-3</c:v>
                </c:pt>
                <c:pt idx="27">
                  <c:v>1.5399999996589031E-2</c:v>
                </c:pt>
                <c:pt idx="28">
                  <c:v>-4.0000000008149073E-3</c:v>
                </c:pt>
                <c:pt idx="29">
                  <c:v>-2.8900000004796311E-2</c:v>
                </c:pt>
                <c:pt idx="30">
                  <c:v>1.329999999870779E-2</c:v>
                </c:pt>
                <c:pt idx="31">
                  <c:v>-3.7999999985913746E-3</c:v>
                </c:pt>
                <c:pt idx="32">
                  <c:v>1.5299999999115244E-2</c:v>
                </c:pt>
                <c:pt idx="33">
                  <c:v>2.9999999969732016E-4</c:v>
                </c:pt>
                <c:pt idx="34">
                  <c:v>-6.9999999686842784E-4</c:v>
                </c:pt>
                <c:pt idx="35">
                  <c:v>2.0300000003771856E-2</c:v>
                </c:pt>
                <c:pt idx="36">
                  <c:v>8.9999999909196049E-4</c:v>
                </c:pt>
                <c:pt idx="37">
                  <c:v>6.0999999986961484E-3</c:v>
                </c:pt>
                <c:pt idx="38">
                  <c:v>-2.0000000004074536E-3</c:v>
                </c:pt>
                <c:pt idx="39">
                  <c:v>-6.300000000919681E-3</c:v>
                </c:pt>
                <c:pt idx="40">
                  <c:v>-3.9999999717110768E-4</c:v>
                </c:pt>
                <c:pt idx="41">
                  <c:v>-8.7999999959720299E-3</c:v>
                </c:pt>
                <c:pt idx="42">
                  <c:v>-3.7000000011175871E-3</c:v>
                </c:pt>
                <c:pt idx="43">
                  <c:v>7.9999999434221536E-4</c:v>
                </c:pt>
                <c:pt idx="44">
                  <c:v>-7.0000000414438546E-4</c:v>
                </c:pt>
                <c:pt idx="45">
                  <c:v>-1.2299999994866084E-2</c:v>
                </c:pt>
                <c:pt idx="46">
                  <c:v>-3.4000000014202669E-3</c:v>
                </c:pt>
                <c:pt idx="47">
                  <c:v>-3.1000000017229468E-3</c:v>
                </c:pt>
                <c:pt idx="48">
                  <c:v>-3.1000000017229468E-3</c:v>
                </c:pt>
                <c:pt idx="49">
                  <c:v>-7.9999999434221536E-4</c:v>
                </c:pt>
                <c:pt idx="50">
                  <c:v>-6.0000000012223609E-3</c:v>
                </c:pt>
                <c:pt idx="51">
                  <c:v>-2.4000000048545189E-3</c:v>
                </c:pt>
                <c:pt idx="52">
                  <c:v>5.0000000192085281E-4</c:v>
                </c:pt>
                <c:pt idx="53">
                  <c:v>1.1999999987892807E-3</c:v>
                </c:pt>
                <c:pt idx="54">
                  <c:v>3.2999999966705218E-3</c:v>
                </c:pt>
                <c:pt idx="55">
                  <c:v>-1.799999998183921E-3</c:v>
                </c:pt>
                <c:pt idx="56">
                  <c:v>-7.4000000022351742E-3</c:v>
                </c:pt>
                <c:pt idx="57">
                  <c:v>-1.4999999984866008E-3</c:v>
                </c:pt>
                <c:pt idx="58">
                  <c:v>-5.7999999989988282E-3</c:v>
                </c:pt>
                <c:pt idx="59">
                  <c:v>-3.9999999935389496E-3</c:v>
                </c:pt>
                <c:pt idx="60">
                  <c:v>5.4999999993015081E-3</c:v>
                </c:pt>
              </c:numCache>
            </c:numRef>
          </c:xVal>
          <c:yVal>
            <c:numRef>
              <c:f>Comparison!$J$2:$J$62</c:f>
              <c:numCache>
                <c:formatCode>General</c:formatCode>
                <c:ptCount val="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9D-EA41-A02E-F65078F3B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5567727"/>
        <c:axId val="1827235503"/>
      </c:scatterChart>
      <c:valAx>
        <c:axId val="2075567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27235503"/>
        <c:crosses val="autoZero"/>
        <c:crossBetween val="midCat"/>
      </c:valAx>
      <c:valAx>
        <c:axId val="182723550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755677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663290</xdr:colOff>
      <xdr:row>17</xdr:row>
      <xdr:rowOff>143405</xdr:rowOff>
    </xdr:from>
    <xdr:to>
      <xdr:col>23</xdr:col>
      <xdr:colOff>512136</xdr:colOff>
      <xdr:row>29</xdr:row>
      <xdr:rowOff>12701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B1E48669-36CA-07F5-D560-50312B8190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663830</xdr:colOff>
      <xdr:row>1</xdr:row>
      <xdr:rowOff>24647</xdr:rowOff>
    </xdr:from>
    <xdr:to>
      <xdr:col>23</xdr:col>
      <xdr:colOff>273683</xdr:colOff>
      <xdr:row>14</xdr:row>
      <xdr:rowOff>120016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CE6A5D94-31A2-26AC-7297-27263AA766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33F2B-0907-8247-BC13-0B3BE1C82C97}">
  <dimension ref="A1:Q110"/>
  <sheetViews>
    <sheetView tabSelected="1" topLeftCell="C1" zoomScale="90" zoomScaleNormal="254" workbookViewId="0">
      <selection activeCell="K2" sqref="K2"/>
    </sheetView>
  </sheetViews>
  <sheetFormatPr baseColWidth="10" defaultRowHeight="16" x14ac:dyDescent="0.2"/>
  <cols>
    <col min="2" max="2" width="13" style="5" bestFit="1" customWidth="1"/>
    <col min="3" max="3" width="14" style="5" bestFit="1" customWidth="1"/>
    <col min="4" max="5" width="12.6640625" style="27" bestFit="1" customWidth="1"/>
    <col min="6" max="6" width="12.33203125" style="6" bestFit="1" customWidth="1"/>
    <col min="7" max="7" width="10.6640625" style="6" bestFit="1" customWidth="1"/>
    <col min="8" max="9" width="10.6640625" style="8" bestFit="1" customWidth="1"/>
    <col min="10" max="10" width="24" bestFit="1" customWidth="1"/>
    <col min="11" max="11" width="11.83203125" style="17" bestFit="1" customWidth="1"/>
    <col min="12" max="12" width="9" style="22" customWidth="1"/>
    <col min="13" max="14" width="9" customWidth="1"/>
    <col min="15" max="15" width="9" style="17" customWidth="1"/>
    <col min="16" max="16" width="9" style="22" customWidth="1"/>
    <col min="17" max="17" width="9" customWidth="1"/>
  </cols>
  <sheetData>
    <row r="1" spans="1:17" s="10" customFormat="1" ht="121" x14ac:dyDescent="0.2">
      <c r="A1" s="10" t="s">
        <v>37</v>
      </c>
      <c r="B1" s="11" t="s">
        <v>59</v>
      </c>
      <c r="C1" s="11" t="s">
        <v>9</v>
      </c>
      <c r="D1" s="26" t="s">
        <v>16</v>
      </c>
      <c r="E1" s="26" t="s">
        <v>17</v>
      </c>
      <c r="F1" s="12" t="s">
        <v>11</v>
      </c>
      <c r="G1" s="12" t="s">
        <v>10</v>
      </c>
      <c r="H1" s="13" t="s">
        <v>18</v>
      </c>
      <c r="I1" s="13" t="s">
        <v>19</v>
      </c>
      <c r="K1" s="15" t="s">
        <v>372</v>
      </c>
      <c r="L1" s="19" t="s">
        <v>374</v>
      </c>
      <c r="M1" s="10" t="s">
        <v>371</v>
      </c>
      <c r="N1" s="10" t="s">
        <v>370</v>
      </c>
      <c r="O1" s="15" t="s">
        <v>369</v>
      </c>
      <c r="P1" s="19" t="s">
        <v>373</v>
      </c>
      <c r="Q1" s="10" t="s">
        <v>368</v>
      </c>
    </row>
    <row r="2" spans="1:17" x14ac:dyDescent="0.2">
      <c r="A2">
        <v>8509791</v>
      </c>
      <c r="B2" s="23" t="s">
        <v>39</v>
      </c>
      <c r="C2" s="5" t="s">
        <v>67</v>
      </c>
      <c r="D2" s="28" t="s">
        <v>249</v>
      </c>
      <c r="E2" s="28" t="s">
        <v>250</v>
      </c>
      <c r="F2" s="7">
        <f>MID(B2,1,2)*3600+MID(B2,4,2)*60+MID(B2,7,2)+MID(B2,10,3)/1000-16*3600</f>
        <v>402.95999999999913</v>
      </c>
      <c r="G2" s="7">
        <f t="shared" ref="G2" si="0">MID(C2,1,2)*3600+MID(C2,4,2)*60+MID(C2,7,2)+MID(C2,10,4)/10000-16*3600</f>
        <v>403.5199999999968</v>
      </c>
      <c r="H2" s="9">
        <f t="shared" ref="H2" si="1">MID(D2,1,2)*3600+MID(D2,4,2)*60+MID(D2,7,2)+MID(D2,10,4)/10000-16*3600</f>
        <v>403.32420000000275</v>
      </c>
      <c r="I2" s="9">
        <f t="shared" ref="I2" si="2">MID(E2,1,2)*3600+MID(E2,4,2)*60+MID(E2,7,2)+MID(E2,10,4)/10000-16*3600</f>
        <v>403.50920000000042</v>
      </c>
      <c r="J2">
        <v>1</v>
      </c>
      <c r="K2" s="16">
        <f>F2-H2</f>
        <v>-0.36420000000362052</v>
      </c>
      <c r="L2" s="20">
        <f>NORMDIST(K2,K$64,K$68,FALSE)</f>
        <v>3.7118784791419892</v>
      </c>
      <c r="M2" s="2">
        <f>F2-I2</f>
        <v>-0.54920000000129221</v>
      </c>
      <c r="N2" s="2">
        <f>G2-H2</f>
        <v>0.19579999999405118</v>
      </c>
      <c r="O2" s="16">
        <f>G2-I2</f>
        <v>1.0799999996379483E-2</v>
      </c>
      <c r="P2" s="20">
        <f>NORMDIST(O2,O$64,O$68,FALSE)</f>
        <v>31.249023479122112</v>
      </c>
      <c r="Q2" s="2">
        <f>H2-I2</f>
        <v>-0.18499999999767169</v>
      </c>
    </row>
    <row r="3" spans="1:17" x14ac:dyDescent="0.2">
      <c r="A3">
        <v>8509930</v>
      </c>
      <c r="B3" s="23" t="s">
        <v>40</v>
      </c>
      <c r="C3" s="5" t="s">
        <v>69</v>
      </c>
      <c r="D3" s="28" t="s">
        <v>251</v>
      </c>
      <c r="E3" s="28" t="s">
        <v>252</v>
      </c>
      <c r="F3" s="7">
        <f t="shared" ref="F3:F62" si="3">MID(B3,1,2)*3600+MID(B3,4,2)*60+MID(B3,7,2)+MID(B3,10,3)/1000-16*3600</f>
        <v>407.30399999999645</v>
      </c>
      <c r="G3" s="7">
        <f t="shared" ref="G3:G62" si="4">MID(C3,1,2)*3600+MID(C3,4,2)*60+MID(C3,7,2)+MID(C3,10,4)/10000-16*3600</f>
        <v>407.66960000000108</v>
      </c>
      <c r="H3" s="9">
        <f t="shared" ref="H3:H62" si="5">MID(D3,1,2)*3600+MID(D3,4,2)*60+MID(D3,7,2)+MID(D3,10,4)/10000-16*3600</f>
        <v>407.54069999999774</v>
      </c>
      <c r="I3" s="9">
        <f t="shared" ref="I3:I62" si="6">MID(E3,1,2)*3600+MID(E3,4,2)*60+MID(E3,7,2)+MID(E3,10,4)/10000-16*3600</f>
        <v>407.66419999999925</v>
      </c>
      <c r="J3">
        <v>2</v>
      </c>
      <c r="K3" s="16">
        <f t="shared" ref="K3:K62" si="7">F3-H3</f>
        <v>-0.23670000000129221</v>
      </c>
      <c r="L3" s="20">
        <f>NORMDIST(K3,K$64,K$68,FALSE)</f>
        <v>2.8910836310368442</v>
      </c>
      <c r="M3" s="2">
        <f t="shared" ref="M3:M62" si="8">F3-I3</f>
        <v>-0.36020000000280561</v>
      </c>
      <c r="N3" s="2">
        <f t="shared" ref="N3:N62" si="9">G3-H3</f>
        <v>0.12890000000334112</v>
      </c>
      <c r="O3" s="16">
        <f t="shared" ref="O3:O62" si="10">G3-I3</f>
        <v>5.4000000018277206E-3</v>
      </c>
      <c r="P3" s="20">
        <f>NORMDIST(O3,O$64,O$68,FALSE)</f>
        <v>39.98921856089234</v>
      </c>
      <c r="Q3" s="2">
        <f t="shared" ref="Q3:Q62" si="11">H3-I3</f>
        <v>-0.1235000000015134</v>
      </c>
    </row>
    <row r="4" spans="1:17" x14ac:dyDescent="0.2">
      <c r="A4">
        <v>8509878</v>
      </c>
      <c r="B4" s="23" t="s">
        <v>41</v>
      </c>
      <c r="C4" s="5" t="s">
        <v>71</v>
      </c>
      <c r="D4" s="28" t="s">
        <v>253</v>
      </c>
      <c r="E4" s="28" t="s">
        <v>254</v>
      </c>
      <c r="F4" s="7">
        <f t="shared" si="3"/>
        <v>447.92899999999645</v>
      </c>
      <c r="G4" s="7">
        <f t="shared" si="4"/>
        <v>448.30690000000322</v>
      </c>
      <c r="H4" s="9">
        <f t="shared" si="5"/>
        <v>448.17220000000088</v>
      </c>
      <c r="I4" s="9">
        <f t="shared" si="6"/>
        <v>448.29970000000321</v>
      </c>
      <c r="J4">
        <v>3</v>
      </c>
      <c r="K4" s="16">
        <f t="shared" si="7"/>
        <v>-0.24320000000443542</v>
      </c>
      <c r="L4" s="20">
        <f>NORMDIST(K4,K$64,K$68,FALSE)</f>
        <v>3.055937597873196</v>
      </c>
      <c r="M4" s="2">
        <f t="shared" si="8"/>
        <v>-0.37070000000676373</v>
      </c>
      <c r="N4" s="2">
        <f t="shared" si="9"/>
        <v>0.13470000000233995</v>
      </c>
      <c r="O4" s="16">
        <f t="shared" si="10"/>
        <v>7.2000000000116415E-3</v>
      </c>
      <c r="P4" s="20">
        <f>NORMDIST(O4,O$64,O$68,FALSE)</f>
        <v>38.090231484830767</v>
      </c>
      <c r="Q4" s="2">
        <f t="shared" si="11"/>
        <v>-0.12750000000232831</v>
      </c>
    </row>
    <row r="5" spans="1:17" x14ac:dyDescent="0.2">
      <c r="A5">
        <v>8509964</v>
      </c>
      <c r="B5" s="23" t="s">
        <v>42</v>
      </c>
      <c r="C5" s="5" t="s">
        <v>73</v>
      </c>
      <c r="D5" s="28" t="s">
        <v>255</v>
      </c>
      <c r="E5" s="28" t="s">
        <v>256</v>
      </c>
      <c r="F5" s="7">
        <f t="shared" si="3"/>
        <v>450.92899999999645</v>
      </c>
      <c r="G5" s="7">
        <f t="shared" si="4"/>
        <v>451.39989999999671</v>
      </c>
      <c r="H5" s="9">
        <f t="shared" si="5"/>
        <v>451.15120000000024</v>
      </c>
      <c r="I5" s="9">
        <f t="shared" si="6"/>
        <v>451.39669999999751</v>
      </c>
      <c r="J5">
        <v>4</v>
      </c>
      <c r="K5" s="16">
        <f t="shared" si="7"/>
        <v>-0.22220000000379514</v>
      </c>
      <c r="L5" s="20">
        <f>NORMDIST(K5,K$64,K$68,FALSE)</f>
        <v>2.5127721579132656</v>
      </c>
      <c r="M5" s="2">
        <f t="shared" si="8"/>
        <v>-0.46770000000105938</v>
      </c>
      <c r="N5" s="2">
        <f t="shared" si="9"/>
        <v>0.24869999999646097</v>
      </c>
      <c r="O5" s="16">
        <f t="shared" si="10"/>
        <v>3.1999999991967343E-3</v>
      </c>
      <c r="P5" s="20">
        <f>NORMDIST(O5,O$64,O$68,FALSE)</f>
        <v>40.548737234474991</v>
      </c>
      <c r="Q5" s="2">
        <f t="shared" si="11"/>
        <v>-0.24549999999726424</v>
      </c>
    </row>
    <row r="6" spans="1:17" x14ac:dyDescent="0.2">
      <c r="A6">
        <v>8509861</v>
      </c>
      <c r="B6" s="23" t="s">
        <v>43</v>
      </c>
      <c r="C6" s="5" t="s">
        <v>75</v>
      </c>
      <c r="D6" s="28" t="s">
        <v>257</v>
      </c>
      <c r="E6" s="28" t="s">
        <v>258</v>
      </c>
      <c r="F6" s="7">
        <f t="shared" si="3"/>
        <v>461.70300000000134</v>
      </c>
      <c r="G6" s="7">
        <f t="shared" si="4"/>
        <v>462.19739999999729</v>
      </c>
      <c r="H6" s="9">
        <f t="shared" si="5"/>
        <v>461.96169999999984</v>
      </c>
      <c r="I6" s="9">
        <f t="shared" si="6"/>
        <v>462.181700000001</v>
      </c>
      <c r="J6">
        <v>5</v>
      </c>
      <c r="K6" s="16">
        <f t="shared" si="7"/>
        <v>-0.25869999999849824</v>
      </c>
      <c r="L6" s="20">
        <f>NORMDIST(K6,K$64,K$68,FALSE)</f>
        <v>3.4239873848984295</v>
      </c>
      <c r="M6" s="2">
        <f t="shared" si="8"/>
        <v>-0.4786999999996624</v>
      </c>
      <c r="N6" s="2">
        <f t="shared" si="9"/>
        <v>0.2356999999974505</v>
      </c>
      <c r="O6" s="16">
        <f t="shared" si="10"/>
        <v>1.5699999996286351E-2</v>
      </c>
      <c r="P6" s="20">
        <f>NORMDIST(O6,O$64,O$68,FALSE)</f>
        <v>19.237358364264459</v>
      </c>
      <c r="Q6" s="2">
        <f t="shared" si="11"/>
        <v>-0.22000000000116415</v>
      </c>
    </row>
    <row r="7" spans="1:17" x14ac:dyDescent="0.2">
      <c r="A7">
        <v>8509975</v>
      </c>
      <c r="B7" s="23" t="s">
        <v>44</v>
      </c>
      <c r="C7" s="5" t="s">
        <v>77</v>
      </c>
      <c r="D7" s="28" t="s">
        <v>259</v>
      </c>
      <c r="E7" s="28" t="s">
        <v>260</v>
      </c>
      <c r="F7" s="7">
        <f t="shared" si="3"/>
        <v>484.1710000000021</v>
      </c>
      <c r="G7" s="7">
        <f t="shared" si="4"/>
        <v>484.52459999999701</v>
      </c>
      <c r="H7" s="9">
        <f t="shared" si="5"/>
        <v>484.38820000000123</v>
      </c>
      <c r="I7" s="9">
        <f t="shared" si="6"/>
        <v>484.51670000000013</v>
      </c>
      <c r="J7">
        <v>6</v>
      </c>
      <c r="K7" s="16">
        <f t="shared" si="7"/>
        <v>-0.21719999999913853</v>
      </c>
      <c r="L7" s="20">
        <f>NORMDIST(K7,K$64,K$68,FALSE)</f>
        <v>2.3815013291726501</v>
      </c>
      <c r="M7" s="2">
        <f t="shared" si="8"/>
        <v>-0.34569999999803258</v>
      </c>
      <c r="N7" s="2">
        <f t="shared" si="9"/>
        <v>0.13639999999577412</v>
      </c>
      <c r="O7" s="16">
        <f t="shared" si="10"/>
        <v>7.8999999968800694E-3</v>
      </c>
      <c r="P7" s="20">
        <f>NORMDIST(O7,O$64,O$68,FALSE)</f>
        <v>37.03915674932221</v>
      </c>
      <c r="Q7" s="2">
        <f t="shared" si="11"/>
        <v>-0.12849999999889405</v>
      </c>
    </row>
    <row r="8" spans="1:17" x14ac:dyDescent="0.2">
      <c r="A8">
        <v>8509875</v>
      </c>
      <c r="B8" s="23" t="s">
        <v>207</v>
      </c>
      <c r="C8" s="5" t="s">
        <v>79</v>
      </c>
      <c r="D8" s="28" t="s">
        <v>261</v>
      </c>
      <c r="E8" s="28" t="s">
        <v>262</v>
      </c>
      <c r="F8" s="7">
        <f t="shared" si="3"/>
        <v>487.40600000000268</v>
      </c>
      <c r="G8" s="7">
        <f t="shared" si="4"/>
        <v>487.92470000000321</v>
      </c>
      <c r="H8" s="9">
        <f t="shared" si="5"/>
        <v>487.67369999999937</v>
      </c>
      <c r="I8" s="9">
        <f t="shared" si="6"/>
        <v>487.91320000000269</v>
      </c>
      <c r="J8">
        <v>7</v>
      </c>
      <c r="K8" s="16">
        <f t="shared" si="7"/>
        <v>-0.2676999999966938</v>
      </c>
      <c r="L8" s="20">
        <f>NORMDIST(K8,K$64,K$68,FALSE)</f>
        <v>3.614165625267566</v>
      </c>
      <c r="M8" s="2">
        <f t="shared" si="8"/>
        <v>-0.50720000000001164</v>
      </c>
      <c r="N8" s="2">
        <f t="shared" si="9"/>
        <v>0.25100000000384171</v>
      </c>
      <c r="O8" s="16">
        <f t="shared" si="10"/>
        <v>1.1500000000523869E-2</v>
      </c>
      <c r="P8" s="20">
        <f>NORMDIST(O8,O$64,O$68,FALSE)</f>
        <v>29.603938265241677</v>
      </c>
      <c r="Q8" s="2">
        <f t="shared" si="11"/>
        <v>-0.23950000000331784</v>
      </c>
    </row>
    <row r="9" spans="1:17" x14ac:dyDescent="0.2">
      <c r="A9">
        <v>8509788</v>
      </c>
      <c r="B9" s="23" t="s">
        <v>45</v>
      </c>
      <c r="C9" s="5" t="s">
        <v>81</v>
      </c>
      <c r="D9" s="28" t="s">
        <v>263</v>
      </c>
      <c r="E9" s="28" t="s">
        <v>264</v>
      </c>
      <c r="F9" s="7">
        <f t="shared" si="3"/>
        <v>506.03899999999703</v>
      </c>
      <c r="G9" s="7">
        <f t="shared" si="4"/>
        <v>506.67790000000241</v>
      </c>
      <c r="H9" s="9">
        <f t="shared" si="5"/>
        <v>506.43770000000222</v>
      </c>
      <c r="I9" s="9">
        <f t="shared" si="6"/>
        <v>506.6707000000024</v>
      </c>
      <c r="J9">
        <v>8</v>
      </c>
      <c r="K9" s="16">
        <f t="shared" si="7"/>
        <v>-0.39870000000519212</v>
      </c>
      <c r="L9" s="20">
        <f>NORMDIST(K9,K$64,K$68,FALSE)</f>
        <v>2.9318158398742802</v>
      </c>
      <c r="M9" s="2">
        <f t="shared" si="8"/>
        <v>-0.63170000000536675</v>
      </c>
      <c r="N9" s="2">
        <f t="shared" si="9"/>
        <v>0.24020000000018626</v>
      </c>
      <c r="O9" s="16">
        <f t="shared" si="10"/>
        <v>7.2000000000116415E-3</v>
      </c>
      <c r="P9" s="20">
        <f>NORMDIST(O9,O$64,O$68,FALSE)</f>
        <v>38.090231484830767</v>
      </c>
      <c r="Q9" s="2">
        <f t="shared" si="11"/>
        <v>-0.23300000000017462</v>
      </c>
    </row>
    <row r="10" spans="1:17" x14ac:dyDescent="0.2">
      <c r="A10">
        <v>8509850</v>
      </c>
      <c r="B10" s="23" t="s">
        <v>46</v>
      </c>
      <c r="C10" s="5" t="s">
        <v>83</v>
      </c>
      <c r="D10" s="28" t="s">
        <v>265</v>
      </c>
      <c r="E10" s="28" t="s">
        <v>266</v>
      </c>
      <c r="F10" s="7">
        <f t="shared" si="3"/>
        <v>523.03899999999703</v>
      </c>
      <c r="G10" s="7">
        <f t="shared" si="4"/>
        <v>523.43849999999657</v>
      </c>
      <c r="H10" s="9">
        <f t="shared" si="5"/>
        <v>523.31670000000304</v>
      </c>
      <c r="I10" s="9">
        <f t="shared" si="6"/>
        <v>523.4351999999999</v>
      </c>
      <c r="J10">
        <v>9</v>
      </c>
      <c r="K10" s="16">
        <f t="shared" si="7"/>
        <v>-0.27770000000600703</v>
      </c>
      <c r="L10" s="20">
        <f>NORMDIST(K10,K$64,K$68,FALSE)</f>
        <v>3.7984896504920354</v>
      </c>
      <c r="M10" s="2">
        <f t="shared" si="8"/>
        <v>-0.39620000000286382</v>
      </c>
      <c r="N10" s="2">
        <f t="shared" si="9"/>
        <v>0.12179999999352731</v>
      </c>
      <c r="O10" s="16">
        <f t="shared" si="10"/>
        <v>3.2999999966705218E-3</v>
      </c>
      <c r="P10" s="20">
        <f>NORMDIST(O10,O$64,O$68,FALSE)</f>
        <v>40.56722591640343</v>
      </c>
      <c r="Q10" s="2">
        <f t="shared" si="11"/>
        <v>-0.11849999999685679</v>
      </c>
    </row>
    <row r="11" spans="1:17" x14ac:dyDescent="0.2">
      <c r="A11">
        <v>8509807</v>
      </c>
      <c r="B11" s="23" t="s">
        <v>47</v>
      </c>
      <c r="C11" s="5" t="s">
        <v>85</v>
      </c>
      <c r="D11" s="28" t="s">
        <v>267</v>
      </c>
      <c r="E11" s="28" t="s">
        <v>268</v>
      </c>
      <c r="F11" s="7">
        <f t="shared" si="3"/>
        <v>529.03899999999703</v>
      </c>
      <c r="G11" s="7">
        <f t="shared" si="4"/>
        <v>529.5486000000019</v>
      </c>
      <c r="H11" s="9">
        <f t="shared" si="5"/>
        <v>529.3176999999996</v>
      </c>
      <c r="I11" s="9">
        <f t="shared" si="6"/>
        <v>529.5402000000031</v>
      </c>
      <c r="J11">
        <v>10</v>
      </c>
      <c r="K11" s="16">
        <f t="shared" si="7"/>
        <v>-0.27870000000257278</v>
      </c>
      <c r="L11" s="20">
        <f>NORMDIST(K11,K$64,K$68,FALSE)</f>
        <v>3.8151514762127516</v>
      </c>
      <c r="M11" s="2">
        <f t="shared" si="8"/>
        <v>-0.50120000000606524</v>
      </c>
      <c r="N11" s="2">
        <f t="shared" si="9"/>
        <v>0.23090000000229338</v>
      </c>
      <c r="O11" s="16">
        <f t="shared" si="10"/>
        <v>8.3999999988009222E-3</v>
      </c>
      <c r="P11" s="20">
        <f>NORMDIST(O11,O$64,O$68,FALSE)</f>
        <v>36.193566498746129</v>
      </c>
      <c r="Q11" s="2">
        <f t="shared" si="11"/>
        <v>-0.22250000000349246</v>
      </c>
    </row>
    <row r="12" spans="1:17" x14ac:dyDescent="0.2">
      <c r="A12">
        <v>8509836</v>
      </c>
      <c r="B12" s="23" t="s">
        <v>48</v>
      </c>
      <c r="C12" s="5" t="s">
        <v>87</v>
      </c>
      <c r="D12" s="28" t="s">
        <v>269</v>
      </c>
      <c r="E12" s="28" t="s">
        <v>270</v>
      </c>
      <c r="F12" s="7">
        <f t="shared" si="3"/>
        <v>553.10100000000239</v>
      </c>
      <c r="G12" s="7">
        <f t="shared" si="4"/>
        <v>553.83430000000226</v>
      </c>
      <c r="H12" s="9">
        <f t="shared" si="5"/>
        <v>553.6082000000024</v>
      </c>
      <c r="I12" s="9">
        <f t="shared" si="6"/>
        <v>553.82869999999821</v>
      </c>
      <c r="J12">
        <v>11</v>
      </c>
      <c r="K12" s="16">
        <f t="shared" si="7"/>
        <v>-0.50720000000001164</v>
      </c>
      <c r="L12" s="20">
        <f>NORMDIST(K12,K$64,K$68,FALSE)</f>
        <v>0.60111920795003215</v>
      </c>
      <c r="M12" s="2">
        <f t="shared" si="8"/>
        <v>-0.72769999999582069</v>
      </c>
      <c r="N12" s="2">
        <f t="shared" si="9"/>
        <v>0.2260999999998603</v>
      </c>
      <c r="O12" s="16">
        <f t="shared" si="10"/>
        <v>5.6000000040512532E-3</v>
      </c>
      <c r="P12" s="20">
        <f>NORMDIST(O12,O$64,O$68,FALSE)</f>
        <v>39.839590322167368</v>
      </c>
      <c r="Q12" s="2">
        <f t="shared" si="11"/>
        <v>-0.22049999999580905</v>
      </c>
    </row>
    <row r="13" spans="1:17" x14ac:dyDescent="0.2">
      <c r="A13">
        <v>8509951</v>
      </c>
      <c r="B13" s="23" t="s">
        <v>49</v>
      </c>
      <c r="C13" s="5" t="s">
        <v>91</v>
      </c>
      <c r="D13" s="28" t="s">
        <v>271</v>
      </c>
      <c r="E13" s="28" t="s">
        <v>272</v>
      </c>
      <c r="F13" s="7">
        <f t="shared" si="3"/>
        <v>559.53100000000268</v>
      </c>
      <c r="G13" s="7">
        <f t="shared" si="4"/>
        <v>559.96340000000055</v>
      </c>
      <c r="H13" s="9">
        <f t="shared" si="5"/>
        <v>559.85020000000077</v>
      </c>
      <c r="I13" s="9">
        <f t="shared" si="6"/>
        <v>559.96070000000327</v>
      </c>
      <c r="J13">
        <v>12</v>
      </c>
      <c r="K13" s="16">
        <f t="shared" si="7"/>
        <v>-0.31919999999809079</v>
      </c>
      <c r="L13" s="20">
        <f>NORMDIST(K13,K$64,K$68,FALSE)</f>
        <v>4.1576962865600828</v>
      </c>
      <c r="M13" s="2">
        <f t="shared" si="8"/>
        <v>-0.42970000000059372</v>
      </c>
      <c r="N13" s="2">
        <f t="shared" si="9"/>
        <v>0.11319999999977881</v>
      </c>
      <c r="O13" s="16">
        <f t="shared" si="10"/>
        <v>2.6999999972758815E-3</v>
      </c>
      <c r="P13" s="20">
        <f>NORMDIST(O13,O$64,O$68,FALSE)</f>
        <v>40.393620579978766</v>
      </c>
      <c r="Q13" s="2">
        <f t="shared" si="11"/>
        <v>-0.11050000000250293</v>
      </c>
    </row>
    <row r="14" spans="1:17" x14ac:dyDescent="0.2">
      <c r="A14">
        <v>8509883</v>
      </c>
      <c r="B14" s="23" t="s">
        <v>50</v>
      </c>
      <c r="C14" s="5" t="s">
        <v>93</v>
      </c>
      <c r="D14" s="28" t="s">
        <v>273</v>
      </c>
      <c r="E14" s="28" t="s">
        <v>274</v>
      </c>
      <c r="F14" s="7">
        <f t="shared" si="3"/>
        <v>565.43699999999808</v>
      </c>
      <c r="G14" s="7">
        <f t="shared" si="4"/>
        <v>566.04710000000341</v>
      </c>
      <c r="H14" s="9">
        <f t="shared" si="5"/>
        <v>565.84169999999722</v>
      </c>
      <c r="I14" s="9">
        <f t="shared" si="6"/>
        <v>566.03669999999693</v>
      </c>
      <c r="J14">
        <v>13</v>
      </c>
      <c r="K14" s="16">
        <f t="shared" si="7"/>
        <v>-0.40469999999913853</v>
      </c>
      <c r="L14" s="20">
        <f>NORMDIST(K14,K$64,K$68,FALSE)</f>
        <v>2.7770682451449282</v>
      </c>
      <c r="M14" s="2">
        <f t="shared" si="8"/>
        <v>-0.59969999999884749</v>
      </c>
      <c r="N14" s="2">
        <f t="shared" si="9"/>
        <v>0.2054000000061933</v>
      </c>
      <c r="O14" s="16">
        <f t="shared" si="10"/>
        <v>1.0400000006484333E-2</v>
      </c>
      <c r="P14" s="20">
        <f>NORMDIST(O14,O$64,O$68,FALSE)</f>
        <v>32.156446898764926</v>
      </c>
      <c r="Q14" s="2">
        <f t="shared" si="11"/>
        <v>-0.19499999999970896</v>
      </c>
    </row>
    <row r="15" spans="1:17" x14ac:dyDescent="0.2">
      <c r="A15">
        <v>8509817</v>
      </c>
      <c r="B15" s="23" t="s">
        <v>51</v>
      </c>
      <c r="C15" s="5" t="s">
        <v>95</v>
      </c>
      <c r="D15" s="28" t="s">
        <v>275</v>
      </c>
      <c r="E15" s="28" t="s">
        <v>276</v>
      </c>
      <c r="F15" s="7">
        <f t="shared" si="3"/>
        <v>594.95999999999913</v>
      </c>
      <c r="G15" s="7">
        <f t="shared" si="4"/>
        <v>595.44539999999688</v>
      </c>
      <c r="H15" s="9">
        <f t="shared" si="5"/>
        <v>595.28820000000269</v>
      </c>
      <c r="I15" s="9">
        <f t="shared" si="6"/>
        <v>595.44569999999658</v>
      </c>
      <c r="J15">
        <v>14</v>
      </c>
      <c r="K15" s="16">
        <f t="shared" si="7"/>
        <v>-0.32820000000356231</v>
      </c>
      <c r="L15" s="20">
        <f>NORMDIST(K15,K$64,K$68,FALSE)</f>
        <v>4.1365947745511091</v>
      </c>
      <c r="M15" s="2">
        <f t="shared" si="8"/>
        <v>-0.4856999999974505</v>
      </c>
      <c r="N15" s="2">
        <f t="shared" si="9"/>
        <v>0.15719999999419088</v>
      </c>
      <c r="O15" s="16">
        <f t="shared" si="10"/>
        <v>-2.9999999969732016E-4</v>
      </c>
      <c r="P15" s="20">
        <f>NORMDIST(O15,O$64,O$68,FALSE)</f>
        <v>37.386262765887849</v>
      </c>
      <c r="Q15" s="2">
        <f t="shared" si="11"/>
        <v>-0.1574999999938882</v>
      </c>
    </row>
    <row r="16" spans="1:17" x14ac:dyDescent="0.2">
      <c r="A16">
        <v>8509846</v>
      </c>
      <c r="B16" s="23" t="s">
        <v>52</v>
      </c>
      <c r="C16" s="5" t="s">
        <v>97</v>
      </c>
      <c r="D16" s="28" t="s">
        <v>277</v>
      </c>
      <c r="E16" s="28" t="s">
        <v>278</v>
      </c>
      <c r="F16" s="7">
        <f t="shared" si="3"/>
        <v>599.66399999999703</v>
      </c>
      <c r="G16" s="7">
        <f t="shared" si="4"/>
        <v>600.20219999999972</v>
      </c>
      <c r="H16" s="9">
        <f t="shared" si="5"/>
        <v>600.18269999999757</v>
      </c>
      <c r="I16" s="9">
        <f t="shared" si="6"/>
        <v>600.18819999999687</v>
      </c>
      <c r="J16">
        <v>15</v>
      </c>
      <c r="K16" s="16">
        <f t="shared" si="7"/>
        <v>-0.51870000000053551</v>
      </c>
      <c r="L16" s="20">
        <f>NORMDIST(K16,K$64,K$68,FALSE)</f>
        <v>0.47148832144529751</v>
      </c>
      <c r="M16" s="2">
        <f t="shared" si="8"/>
        <v>-0.52419999999983702</v>
      </c>
      <c r="N16" s="2">
        <f t="shared" si="9"/>
        <v>1.9500000002153683E-2</v>
      </c>
      <c r="O16" s="16">
        <f t="shared" si="10"/>
        <v>1.4000000002852175E-2</v>
      </c>
      <c r="P16" s="20">
        <f>NORMDIST(O16,O$64,O$68,FALSE)</f>
        <v>23.414037818617448</v>
      </c>
      <c r="Q16" s="2">
        <f t="shared" si="11"/>
        <v>-5.4999999993015081E-3</v>
      </c>
    </row>
    <row r="17" spans="1:17" x14ac:dyDescent="0.2">
      <c r="A17">
        <v>8509804</v>
      </c>
      <c r="B17" s="23" t="s">
        <v>53</v>
      </c>
      <c r="C17" s="5" t="s">
        <v>99</v>
      </c>
      <c r="D17" s="28" t="s">
        <v>279</v>
      </c>
      <c r="E17" s="28" t="s">
        <v>280</v>
      </c>
      <c r="F17" s="7">
        <f t="shared" si="3"/>
        <v>602.03899999999703</v>
      </c>
      <c r="G17" s="7">
        <f t="shared" si="4"/>
        <v>602.6472999999969</v>
      </c>
      <c r="H17" s="9">
        <f t="shared" si="5"/>
        <v>602.42169999999896</v>
      </c>
      <c r="I17" s="9">
        <f t="shared" si="6"/>
        <v>602.64420000000246</v>
      </c>
      <c r="J17">
        <v>16</v>
      </c>
      <c r="K17" s="16">
        <f t="shared" si="7"/>
        <v>-0.38270000000193249</v>
      </c>
      <c r="L17" s="20">
        <f>NORMDIST(K17,K$64,K$68,FALSE)</f>
        <v>3.3237978625544655</v>
      </c>
      <c r="M17" s="2">
        <f t="shared" si="8"/>
        <v>-0.60520000000542495</v>
      </c>
      <c r="N17" s="2">
        <f t="shared" si="9"/>
        <v>0.22559999999793945</v>
      </c>
      <c r="O17" s="16">
        <f t="shared" si="10"/>
        <v>3.0999999944469891E-3</v>
      </c>
      <c r="P17" s="20">
        <f>NORMDIST(O17,O$64,O$68,FALSE)</f>
        <v>40.526059657567892</v>
      </c>
      <c r="Q17" s="2">
        <f t="shared" si="11"/>
        <v>-0.22250000000349246</v>
      </c>
    </row>
    <row r="18" spans="1:17" x14ac:dyDescent="0.2">
      <c r="A18">
        <v>8509803</v>
      </c>
      <c r="B18" s="23" t="s">
        <v>54</v>
      </c>
      <c r="C18" s="5" t="s">
        <v>101</v>
      </c>
      <c r="D18" s="28" t="s">
        <v>281</v>
      </c>
      <c r="E18" s="28" t="s">
        <v>282</v>
      </c>
      <c r="F18" s="7">
        <f t="shared" si="3"/>
        <v>648.03899999999703</v>
      </c>
      <c r="G18" s="7">
        <f t="shared" si="4"/>
        <v>648.45350000000326</v>
      </c>
      <c r="H18" s="9">
        <f t="shared" si="5"/>
        <v>648.32469999999739</v>
      </c>
      <c r="I18" s="9">
        <f t="shared" si="6"/>
        <v>648.45070000000123</v>
      </c>
      <c r="J18">
        <v>17</v>
      </c>
      <c r="K18" s="16">
        <f t="shared" si="7"/>
        <v>-0.28570000000036089</v>
      </c>
      <c r="L18" s="20">
        <f>NORMDIST(K18,K$64,K$68,FALSE)</f>
        <v>3.9219026682291354</v>
      </c>
      <c r="M18" s="2">
        <f t="shared" si="8"/>
        <v>-0.41170000000420259</v>
      </c>
      <c r="N18" s="2">
        <f t="shared" si="9"/>
        <v>0.12880000000586733</v>
      </c>
      <c r="O18" s="16">
        <f t="shared" si="10"/>
        <v>2.8000000020256266E-3</v>
      </c>
      <c r="P18" s="20">
        <f>NORMDIST(O18,O$64,O$68,FALSE)</f>
        <v>40.432970424364619</v>
      </c>
      <c r="Q18" s="2">
        <f t="shared" si="11"/>
        <v>-0.12600000000384171</v>
      </c>
    </row>
    <row r="19" spans="1:17" x14ac:dyDescent="0.2">
      <c r="A19">
        <v>8509915</v>
      </c>
      <c r="B19" s="23" t="s">
        <v>55</v>
      </c>
      <c r="C19" s="5" t="s">
        <v>103</v>
      </c>
      <c r="D19" s="28" t="s">
        <v>366</v>
      </c>
      <c r="E19" s="28" t="s">
        <v>367</v>
      </c>
      <c r="F19" s="7">
        <f t="shared" si="3"/>
        <v>651.00699999999779</v>
      </c>
      <c r="G19" s="7">
        <f t="shared" si="4"/>
        <v>651.49379999999655</v>
      </c>
      <c r="H19" s="9">
        <f t="shared" si="5"/>
        <v>651.25370000000112</v>
      </c>
      <c r="I19" s="9">
        <f t="shared" si="6"/>
        <v>651.46669999999722</v>
      </c>
      <c r="J19">
        <v>18</v>
      </c>
      <c r="K19" s="16">
        <f t="shared" si="7"/>
        <v>-0.24670000000332948</v>
      </c>
      <c r="L19" s="20">
        <f>NORMDIST(K19,K$64,K$68,FALSE)</f>
        <v>3.1425859852135734</v>
      </c>
      <c r="M19" s="2">
        <f t="shared" si="8"/>
        <v>-0.45969999999942956</v>
      </c>
      <c r="N19" s="2">
        <f t="shared" si="9"/>
        <v>0.24009999999543652</v>
      </c>
      <c r="O19" s="16">
        <f t="shared" si="10"/>
        <v>2.7099999999336433E-2</v>
      </c>
      <c r="P19" s="20">
        <f>NORMDIST(O19,O$64,O$68,FALSE)</f>
        <v>2.37725826473612</v>
      </c>
      <c r="Q19" s="2">
        <f t="shared" si="11"/>
        <v>-0.21299999999610009</v>
      </c>
    </row>
    <row r="20" spans="1:17" x14ac:dyDescent="0.2">
      <c r="A20">
        <v>8509945</v>
      </c>
      <c r="B20" s="23" t="s">
        <v>56</v>
      </c>
      <c r="C20" s="5" t="s">
        <v>105</v>
      </c>
      <c r="D20" s="28" t="s">
        <v>283</v>
      </c>
      <c r="E20" s="28" t="s">
        <v>284</v>
      </c>
      <c r="F20" s="7">
        <f t="shared" si="3"/>
        <v>652.92899999999645</v>
      </c>
      <c r="G20" s="7">
        <f t="shared" si="4"/>
        <v>653.65669999999955</v>
      </c>
      <c r="H20" s="9">
        <f t="shared" si="5"/>
        <v>653.39570000000094</v>
      </c>
      <c r="I20" s="9">
        <f t="shared" si="6"/>
        <v>653.63719999999739</v>
      </c>
      <c r="J20">
        <v>19</v>
      </c>
      <c r="K20" s="16">
        <f t="shared" si="7"/>
        <v>-0.46670000000449363</v>
      </c>
      <c r="L20" s="20">
        <f>NORMDIST(K20,K$64,K$68,FALSE)</f>
        <v>1.2612307764806296</v>
      </c>
      <c r="M20" s="2">
        <f t="shared" si="8"/>
        <v>-0.70820000000094296</v>
      </c>
      <c r="N20" s="2">
        <f t="shared" si="9"/>
        <v>0.26099999999860302</v>
      </c>
      <c r="O20" s="16">
        <f t="shared" si="10"/>
        <v>1.9500000002153683E-2</v>
      </c>
      <c r="P20" s="20">
        <f>NORMDIST(O20,O$64,O$68,FALSE)</f>
        <v>11.127660833913771</v>
      </c>
      <c r="Q20" s="2">
        <f t="shared" si="11"/>
        <v>-0.24149999999644933</v>
      </c>
    </row>
    <row r="21" spans="1:17" x14ac:dyDescent="0.2">
      <c r="A21">
        <v>8509907</v>
      </c>
      <c r="B21" s="23" t="s">
        <v>57</v>
      </c>
      <c r="C21" s="5" t="s">
        <v>108</v>
      </c>
      <c r="D21" s="28" t="s">
        <v>285</v>
      </c>
      <c r="E21" s="28" t="s">
        <v>108</v>
      </c>
      <c r="F21" s="7">
        <f t="shared" si="3"/>
        <v>683.63199999999779</v>
      </c>
      <c r="G21" s="7">
        <f t="shared" si="4"/>
        <v>684.00170000000071</v>
      </c>
      <c r="H21" s="9">
        <f t="shared" si="5"/>
        <v>683.88420000000042</v>
      </c>
      <c r="I21" s="9">
        <f t="shared" si="6"/>
        <v>684.00170000000071</v>
      </c>
      <c r="J21">
        <v>20</v>
      </c>
      <c r="K21" s="16">
        <f t="shared" si="7"/>
        <v>-0.25220000000263099</v>
      </c>
      <c r="L21" s="20">
        <f>NORMDIST(K21,K$64,K$68,FALSE)</f>
        <v>3.2749223333281794</v>
      </c>
      <c r="M21" s="2">
        <f t="shared" si="8"/>
        <v>-0.36970000000292202</v>
      </c>
      <c r="N21" s="2">
        <f t="shared" si="9"/>
        <v>0.11750000000029104</v>
      </c>
      <c r="O21" s="16">
        <f t="shared" si="10"/>
        <v>0</v>
      </c>
      <c r="P21" s="20">
        <f>NORMDIST(O21,O$64,O$68,FALSE)</f>
        <v>37.834999546221553</v>
      </c>
      <c r="Q21" s="2">
        <f t="shared" si="11"/>
        <v>-0.11750000000029104</v>
      </c>
    </row>
    <row r="22" spans="1:17" x14ac:dyDescent="0.2">
      <c r="A22">
        <v>8509861</v>
      </c>
      <c r="B22" s="23" t="s">
        <v>208</v>
      </c>
      <c r="C22" s="5" t="s">
        <v>110</v>
      </c>
      <c r="D22" s="28" t="s">
        <v>286</v>
      </c>
      <c r="E22" s="28" t="s">
        <v>287</v>
      </c>
      <c r="F22" s="7">
        <f t="shared" si="3"/>
        <v>689.33499999999913</v>
      </c>
      <c r="G22" s="7">
        <f t="shared" si="4"/>
        <v>689.7899000000034</v>
      </c>
      <c r="H22" s="9">
        <f t="shared" si="5"/>
        <v>689.55969999999797</v>
      </c>
      <c r="I22" s="9">
        <f t="shared" si="6"/>
        <v>689.76019999999698</v>
      </c>
      <c r="J22">
        <v>21</v>
      </c>
      <c r="K22" s="16">
        <f t="shared" si="7"/>
        <v>-0.22469999999884749</v>
      </c>
      <c r="L22" s="20">
        <f>NORMDIST(K22,K$64,K$68,FALSE)</f>
        <v>2.5784695457839413</v>
      </c>
      <c r="M22" s="2">
        <f t="shared" si="8"/>
        <v>-0.42519999999785796</v>
      </c>
      <c r="N22" s="2">
        <f t="shared" si="9"/>
        <v>0.23020000000542495</v>
      </c>
      <c r="O22" s="16">
        <f t="shared" si="10"/>
        <v>2.9700000006414484E-2</v>
      </c>
      <c r="P22" s="20">
        <f>NORMDIST(O22,O$64,O$68,FALSE)</f>
        <v>1.2221177606583462</v>
      </c>
      <c r="Q22" s="2">
        <f t="shared" si="11"/>
        <v>-0.20049999999901047</v>
      </c>
    </row>
    <row r="23" spans="1:17" x14ac:dyDescent="0.2">
      <c r="A23">
        <v>8509850</v>
      </c>
      <c r="B23" s="23" t="s">
        <v>209</v>
      </c>
      <c r="C23" s="5" t="s">
        <v>112</v>
      </c>
      <c r="D23" s="28" t="s">
        <v>288</v>
      </c>
      <c r="E23" s="28" t="s">
        <v>289</v>
      </c>
      <c r="F23" s="7">
        <f t="shared" si="3"/>
        <v>698.27300000000105</v>
      </c>
      <c r="G23" s="7">
        <f t="shared" si="4"/>
        <v>698.94419999999809</v>
      </c>
      <c r="H23" s="9">
        <f t="shared" si="5"/>
        <v>698.67470000000321</v>
      </c>
      <c r="I23" s="9">
        <f t="shared" si="6"/>
        <v>698.91670000000158</v>
      </c>
      <c r="J23">
        <v>22</v>
      </c>
      <c r="K23" s="16">
        <f t="shared" si="7"/>
        <v>-0.40170000000216532</v>
      </c>
      <c r="L23" s="20">
        <f>NORMDIST(K23,K$64,K$68,FALSE)</f>
        <v>2.8547882330953369</v>
      </c>
      <c r="M23" s="2">
        <f t="shared" si="8"/>
        <v>-0.64370000000053551</v>
      </c>
      <c r="N23" s="2">
        <f t="shared" si="9"/>
        <v>0.26949999999487773</v>
      </c>
      <c r="O23" s="16">
        <f t="shared" si="10"/>
        <v>2.749999999650754E-2</v>
      </c>
      <c r="P23" s="20">
        <f>NORMDIST(O23,O$64,O$68,FALSE)</f>
        <v>2.1557554936196297</v>
      </c>
      <c r="Q23" s="2">
        <f t="shared" si="11"/>
        <v>-0.24199999999837019</v>
      </c>
    </row>
    <row r="24" spans="1:17" x14ac:dyDescent="0.2">
      <c r="A24">
        <v>8509951</v>
      </c>
      <c r="B24" s="23" t="s">
        <v>210</v>
      </c>
      <c r="C24" s="5" t="s">
        <v>114</v>
      </c>
      <c r="D24" s="28" t="s">
        <v>290</v>
      </c>
      <c r="E24" s="28" t="s">
        <v>291</v>
      </c>
      <c r="F24" s="7">
        <f t="shared" si="3"/>
        <v>720.27300000000105</v>
      </c>
      <c r="G24" s="7">
        <f t="shared" si="4"/>
        <v>720.67339999999967</v>
      </c>
      <c r="H24" s="9">
        <f t="shared" si="5"/>
        <v>720.53970000000118</v>
      </c>
      <c r="I24" s="9">
        <f t="shared" si="6"/>
        <v>720.67270000000281</v>
      </c>
      <c r="J24">
        <v>23</v>
      </c>
      <c r="K24" s="16">
        <f t="shared" si="7"/>
        <v>-0.26670000000012806</v>
      </c>
      <c r="L24" s="20">
        <f>NORMDIST(K24,K$64,K$68,FALSE)</f>
        <v>3.5940847193618009</v>
      </c>
      <c r="M24" s="2">
        <f t="shared" si="8"/>
        <v>-0.39970000000175787</v>
      </c>
      <c r="N24" s="2">
        <f t="shared" si="9"/>
        <v>0.13369999999849824</v>
      </c>
      <c r="O24" s="16">
        <f t="shared" si="10"/>
        <v>6.9999999686842784E-4</v>
      </c>
      <c r="P24" s="20">
        <f>NORMDIST(O24,O$64,O$68,FALSE)</f>
        <v>38.762349216257753</v>
      </c>
      <c r="Q24" s="2">
        <f t="shared" si="11"/>
        <v>-0.13300000000162981</v>
      </c>
    </row>
    <row r="25" spans="1:17" x14ac:dyDescent="0.2">
      <c r="A25">
        <v>8509915</v>
      </c>
      <c r="B25" s="23" t="s">
        <v>211</v>
      </c>
      <c r="C25" s="5" t="s">
        <v>116</v>
      </c>
      <c r="D25" s="28" t="s">
        <v>292</v>
      </c>
      <c r="E25" s="28" t="s">
        <v>293</v>
      </c>
      <c r="F25" s="7">
        <f t="shared" si="3"/>
        <v>727.76499999999942</v>
      </c>
      <c r="G25" s="7">
        <f t="shared" si="4"/>
        <v>728.17450000000099</v>
      </c>
      <c r="H25" s="9">
        <f t="shared" si="5"/>
        <v>727.97419999999693</v>
      </c>
      <c r="I25" s="9">
        <f t="shared" si="6"/>
        <v>728.16419999999925</v>
      </c>
      <c r="J25">
        <v>24</v>
      </c>
      <c r="K25" s="16">
        <f t="shared" si="7"/>
        <v>-0.20919999999750871</v>
      </c>
      <c r="L25" s="20">
        <f>NORMDIST(K25,K$64,K$68,FALSE)</f>
        <v>2.1732724835191641</v>
      </c>
      <c r="M25" s="2">
        <f t="shared" si="8"/>
        <v>-0.39919999999983702</v>
      </c>
      <c r="N25" s="2">
        <f t="shared" si="9"/>
        <v>0.20030000000406289</v>
      </c>
      <c r="O25" s="16">
        <f t="shared" si="10"/>
        <v>1.0300000001734588E-2</v>
      </c>
      <c r="P25" s="20">
        <f>NORMDIST(O25,O$64,O$68,FALSE)</f>
        <v>32.379006012920179</v>
      </c>
      <c r="Q25" s="2">
        <f t="shared" si="11"/>
        <v>-0.19000000000232831</v>
      </c>
    </row>
    <row r="26" spans="1:17" x14ac:dyDescent="0.2">
      <c r="A26">
        <v>8509878</v>
      </c>
      <c r="B26" s="23" t="s">
        <v>212</v>
      </c>
      <c r="C26" s="5" t="s">
        <v>118</v>
      </c>
      <c r="D26" s="28" t="s">
        <v>294</v>
      </c>
      <c r="E26" s="28" t="s">
        <v>295</v>
      </c>
      <c r="F26" s="7">
        <f t="shared" si="3"/>
        <v>740.89800000000105</v>
      </c>
      <c r="G26" s="7">
        <f t="shared" si="4"/>
        <v>741.47170000000187</v>
      </c>
      <c r="H26" s="9">
        <f t="shared" si="5"/>
        <v>741.33019999999669</v>
      </c>
      <c r="I26" s="9">
        <f t="shared" si="6"/>
        <v>741.46220000000176</v>
      </c>
      <c r="J26">
        <v>25</v>
      </c>
      <c r="K26" s="16">
        <f t="shared" si="7"/>
        <v>-0.43219999999564607</v>
      </c>
      <c r="L26" s="20">
        <f>NORMDIST(K26,K$64,K$68,FALSE)</f>
        <v>2.0602474759641791</v>
      </c>
      <c r="M26" s="2">
        <f t="shared" si="8"/>
        <v>-0.56420000000071013</v>
      </c>
      <c r="N26" s="2">
        <f t="shared" si="9"/>
        <v>0.14150000000518048</v>
      </c>
      <c r="O26" s="16">
        <f t="shared" si="10"/>
        <v>9.5000000001164153E-3</v>
      </c>
      <c r="P26" s="20">
        <f>NORMDIST(O26,O$64,O$68,FALSE)</f>
        <v>34.088505356448636</v>
      </c>
      <c r="Q26" s="2">
        <f t="shared" si="11"/>
        <v>-0.13200000000506407</v>
      </c>
    </row>
    <row r="27" spans="1:17" x14ac:dyDescent="0.2">
      <c r="A27">
        <v>8509788</v>
      </c>
      <c r="B27" s="23" t="s">
        <v>213</v>
      </c>
      <c r="C27" s="5" t="s">
        <v>121</v>
      </c>
      <c r="D27" s="28" t="s">
        <v>296</v>
      </c>
      <c r="E27" s="28" t="s">
        <v>297</v>
      </c>
      <c r="F27" s="7">
        <f t="shared" si="3"/>
        <v>757.56999999999971</v>
      </c>
      <c r="G27" s="7">
        <f t="shared" si="4"/>
        <v>758.00359999999637</v>
      </c>
      <c r="H27" s="9">
        <f t="shared" si="5"/>
        <v>757.89519999999902</v>
      </c>
      <c r="I27" s="9">
        <f t="shared" si="6"/>
        <v>758.00020000000222</v>
      </c>
      <c r="J27">
        <v>26</v>
      </c>
      <c r="K27" s="16">
        <f t="shared" si="7"/>
        <v>-0.32519999999931315</v>
      </c>
      <c r="L27" s="20">
        <f>NORMDIST(K27,K$64,K$68,FALSE)</f>
        <v>4.1476693737651891</v>
      </c>
      <c r="M27" s="2">
        <f t="shared" si="8"/>
        <v>-0.43020000000251457</v>
      </c>
      <c r="N27" s="2">
        <f t="shared" si="9"/>
        <v>0.10839999999734573</v>
      </c>
      <c r="O27" s="16">
        <f t="shared" si="10"/>
        <v>3.3999999941443093E-3</v>
      </c>
      <c r="P27" s="20">
        <f>NORMDIST(O27,O$64,O$68,FALSE)</f>
        <v>40.581519964925135</v>
      </c>
      <c r="Q27" s="2">
        <f t="shared" si="11"/>
        <v>-0.10500000000320142</v>
      </c>
    </row>
    <row r="28" spans="1:17" x14ac:dyDescent="0.2">
      <c r="A28">
        <v>8509791</v>
      </c>
      <c r="B28" s="23" t="s">
        <v>214</v>
      </c>
      <c r="C28" s="5" t="s">
        <v>123</v>
      </c>
      <c r="D28" s="28" t="s">
        <v>298</v>
      </c>
      <c r="E28" s="28" t="s">
        <v>299</v>
      </c>
      <c r="F28" s="7">
        <f t="shared" si="3"/>
        <v>763.73399999999674</v>
      </c>
      <c r="G28" s="7">
        <f t="shared" si="4"/>
        <v>764.35719999999856</v>
      </c>
      <c r="H28" s="9">
        <f t="shared" si="5"/>
        <v>764.13870000000315</v>
      </c>
      <c r="I28" s="9">
        <f t="shared" si="6"/>
        <v>764.35070000000269</v>
      </c>
      <c r="J28">
        <v>27</v>
      </c>
      <c r="K28" s="16">
        <f t="shared" si="7"/>
        <v>-0.40470000000641448</v>
      </c>
      <c r="L28" s="20">
        <f>NORMDIST(K28,K$64,K$68,FALSE)</f>
        <v>2.7770682449557298</v>
      </c>
      <c r="M28" s="2">
        <f t="shared" si="8"/>
        <v>-0.61670000000594882</v>
      </c>
      <c r="N28" s="2">
        <f t="shared" si="9"/>
        <v>0.21849999999540159</v>
      </c>
      <c r="O28" s="16">
        <f t="shared" si="10"/>
        <v>6.4999999958672561E-3</v>
      </c>
      <c r="P28" s="20">
        <f>NORMDIST(O28,O$64,O$68,FALSE)</f>
        <v>38.972854366729351</v>
      </c>
      <c r="Q28" s="2">
        <f t="shared" si="11"/>
        <v>-0.21199999999953434</v>
      </c>
    </row>
    <row r="29" spans="1:17" x14ac:dyDescent="0.2">
      <c r="A29">
        <v>8509964</v>
      </c>
      <c r="B29" s="23" t="s">
        <v>215</v>
      </c>
      <c r="C29" s="5" t="s">
        <v>125</v>
      </c>
      <c r="D29" s="28" t="s">
        <v>300</v>
      </c>
      <c r="E29" s="28" t="s">
        <v>301</v>
      </c>
      <c r="F29" s="7">
        <f t="shared" si="3"/>
        <v>783.43699999999808</v>
      </c>
      <c r="G29" s="7">
        <f t="shared" si="4"/>
        <v>783.97409999999945</v>
      </c>
      <c r="H29" s="9">
        <f t="shared" si="5"/>
        <v>783.7071999999971</v>
      </c>
      <c r="I29" s="9">
        <f t="shared" si="6"/>
        <v>783.95870000000286</v>
      </c>
      <c r="J29">
        <v>28</v>
      </c>
      <c r="K29" s="16">
        <f t="shared" si="7"/>
        <v>-0.27019999999902211</v>
      </c>
      <c r="L29" s="20">
        <f>NORMDIST(K29,K$64,K$68,FALSE)</f>
        <v>3.6631189512929558</v>
      </c>
      <c r="M29" s="2">
        <f t="shared" si="8"/>
        <v>-0.52170000000478467</v>
      </c>
      <c r="N29" s="2">
        <f t="shared" si="9"/>
        <v>0.26690000000235159</v>
      </c>
      <c r="O29" s="16">
        <f t="shared" si="10"/>
        <v>1.5399999996589031E-2</v>
      </c>
      <c r="P29" s="20">
        <f>NORMDIST(O29,O$64,O$68,FALSE)</f>
        <v>19.959440478765309</v>
      </c>
      <c r="Q29" s="2">
        <f t="shared" si="11"/>
        <v>-0.25150000000576256</v>
      </c>
    </row>
    <row r="30" spans="1:17" x14ac:dyDescent="0.2">
      <c r="A30">
        <v>8509875</v>
      </c>
      <c r="B30" s="23" t="s">
        <v>216</v>
      </c>
      <c r="C30" s="5" t="s">
        <v>127</v>
      </c>
      <c r="D30" s="28" t="s">
        <v>302</v>
      </c>
      <c r="E30" s="28" t="s">
        <v>303</v>
      </c>
      <c r="F30" s="7">
        <f t="shared" si="3"/>
        <v>794.7960000000021</v>
      </c>
      <c r="G30" s="7">
        <f t="shared" si="4"/>
        <v>795.11770000000251</v>
      </c>
      <c r="H30" s="9">
        <f t="shared" si="5"/>
        <v>795.02969999999914</v>
      </c>
      <c r="I30" s="9">
        <f t="shared" si="6"/>
        <v>795.12170000000333</v>
      </c>
      <c r="J30">
        <v>29</v>
      </c>
      <c r="K30" s="16">
        <f t="shared" si="7"/>
        <v>-0.23369999999704305</v>
      </c>
      <c r="L30" s="20">
        <f>NORMDIST(K30,K$64,K$68,FALSE)</f>
        <v>2.8136678463958762</v>
      </c>
      <c r="M30" s="2">
        <f t="shared" si="8"/>
        <v>-0.325700000001234</v>
      </c>
      <c r="N30" s="2">
        <f t="shared" si="9"/>
        <v>8.8000000003376044E-2</v>
      </c>
      <c r="O30" s="16">
        <f t="shared" si="10"/>
        <v>-4.0000000008149073E-3</v>
      </c>
      <c r="P30" s="20">
        <f>NORMDIST(O30,O$64,O$68,FALSE)</f>
        <v>29.889662334645529</v>
      </c>
      <c r="Q30" s="2">
        <f t="shared" si="11"/>
        <v>-9.2000000004190952E-2</v>
      </c>
    </row>
    <row r="31" spans="1:17" x14ac:dyDescent="0.2">
      <c r="A31">
        <v>8509975</v>
      </c>
      <c r="B31" s="23" t="s">
        <v>217</v>
      </c>
      <c r="C31" s="5" t="s">
        <v>129</v>
      </c>
      <c r="D31" s="28" t="s">
        <v>304</v>
      </c>
      <c r="E31" s="28" t="s">
        <v>305</v>
      </c>
      <c r="F31" s="7">
        <f t="shared" si="3"/>
        <v>800.10100000000239</v>
      </c>
      <c r="G31" s="7">
        <f t="shared" si="4"/>
        <v>800.78579999999783</v>
      </c>
      <c r="H31" s="9">
        <f t="shared" si="5"/>
        <v>800.52320000000327</v>
      </c>
      <c r="I31" s="9">
        <f t="shared" si="6"/>
        <v>800.81470000000263</v>
      </c>
      <c r="J31">
        <v>30</v>
      </c>
      <c r="K31" s="16">
        <f t="shared" si="7"/>
        <v>-0.42220000000088476</v>
      </c>
      <c r="L31" s="20">
        <f>NORMDIST(K31,K$64,K$68,FALSE)</f>
        <v>2.3184552624474128</v>
      </c>
      <c r="M31" s="2">
        <f t="shared" si="8"/>
        <v>-0.71370000000024447</v>
      </c>
      <c r="N31" s="2">
        <f t="shared" si="9"/>
        <v>0.2625999999945634</v>
      </c>
      <c r="O31" s="16">
        <f t="shared" si="10"/>
        <v>-2.8900000004796311E-2</v>
      </c>
      <c r="P31" s="20">
        <f>NORMDIST(O31,O$64,O$68,FALSE)</f>
        <v>0.16592899823895127</v>
      </c>
      <c r="Q31" s="2">
        <f t="shared" si="11"/>
        <v>-0.29149999999935972</v>
      </c>
    </row>
    <row r="32" spans="1:17" x14ac:dyDescent="0.2">
      <c r="A32">
        <v>8509791</v>
      </c>
      <c r="B32" s="23" t="s">
        <v>218</v>
      </c>
      <c r="C32" s="5" t="s">
        <v>131</v>
      </c>
      <c r="D32" s="28" t="s">
        <v>306</v>
      </c>
      <c r="E32" s="28" t="s">
        <v>307</v>
      </c>
      <c r="F32" s="7">
        <f t="shared" si="3"/>
        <v>831.40600000000268</v>
      </c>
      <c r="G32" s="7">
        <f t="shared" si="4"/>
        <v>832.08849999999802</v>
      </c>
      <c r="H32" s="9">
        <f t="shared" si="5"/>
        <v>831.85070000000269</v>
      </c>
      <c r="I32" s="9">
        <f t="shared" si="6"/>
        <v>832.07519999999931</v>
      </c>
      <c r="J32">
        <v>31</v>
      </c>
      <c r="K32" s="16">
        <f t="shared" si="7"/>
        <v>-0.44470000000001164</v>
      </c>
      <c r="L32" s="20">
        <f>NORMDIST(K32,K$64,K$68,FALSE)</f>
        <v>1.750598416704344</v>
      </c>
      <c r="M32" s="2">
        <f t="shared" si="8"/>
        <v>-0.6691999999966356</v>
      </c>
      <c r="N32" s="2">
        <f t="shared" si="9"/>
        <v>0.23779999999533175</v>
      </c>
      <c r="O32" s="16">
        <f t="shared" si="10"/>
        <v>1.329999999870779E-2</v>
      </c>
      <c r="P32" s="20">
        <f>NORMDIST(O32,O$64,O$68,FALSE)</f>
        <v>25.167171827104529</v>
      </c>
      <c r="Q32" s="2">
        <f t="shared" si="11"/>
        <v>-0.22449999999662396</v>
      </c>
    </row>
    <row r="33" spans="1:17" x14ac:dyDescent="0.2">
      <c r="A33">
        <v>8509788</v>
      </c>
      <c r="B33" s="23" t="s">
        <v>219</v>
      </c>
      <c r="C33" s="5" t="s">
        <v>133</v>
      </c>
      <c r="D33" s="28" t="s">
        <v>308</v>
      </c>
      <c r="E33" s="28" t="s">
        <v>309</v>
      </c>
      <c r="F33" s="7">
        <f t="shared" si="3"/>
        <v>834.66399999999703</v>
      </c>
      <c r="G33" s="7">
        <f t="shared" si="4"/>
        <v>835.09040000000095</v>
      </c>
      <c r="H33" s="9">
        <f t="shared" si="5"/>
        <v>835.08819999999832</v>
      </c>
      <c r="I33" s="9">
        <f t="shared" si="6"/>
        <v>835.09419999999955</v>
      </c>
      <c r="J33">
        <v>32</v>
      </c>
      <c r="K33" s="16">
        <f t="shared" si="7"/>
        <v>-0.42420000000129221</v>
      </c>
      <c r="L33" s="20">
        <f>NORMDIST(K33,K$64,K$68,FALSE)</f>
        <v>2.2663148154042192</v>
      </c>
      <c r="M33" s="2">
        <f t="shared" si="8"/>
        <v>-0.43020000000251457</v>
      </c>
      <c r="N33" s="2">
        <f t="shared" si="9"/>
        <v>2.2000000026309863E-3</v>
      </c>
      <c r="O33" s="16">
        <f t="shared" si="10"/>
        <v>-3.7999999985913746E-3</v>
      </c>
      <c r="P33" s="20">
        <f>NORMDIST(O33,O$64,O$68,FALSE)</f>
        <v>30.36328853180332</v>
      </c>
      <c r="Q33" s="2">
        <f t="shared" si="11"/>
        <v>-6.0000000012223609E-3</v>
      </c>
    </row>
    <row r="34" spans="1:17" x14ac:dyDescent="0.2">
      <c r="A34">
        <v>8509945</v>
      </c>
      <c r="B34" s="23" t="s">
        <v>220</v>
      </c>
      <c r="C34" s="5" t="s">
        <v>135</v>
      </c>
      <c r="D34" s="28" t="s">
        <v>310</v>
      </c>
      <c r="E34" s="28" t="s">
        <v>311</v>
      </c>
      <c r="F34" s="7">
        <f t="shared" si="3"/>
        <v>837.63199999999779</v>
      </c>
      <c r="G34" s="7">
        <f t="shared" si="4"/>
        <v>837.91350000000239</v>
      </c>
      <c r="H34" s="9">
        <f t="shared" si="5"/>
        <v>837.7696999999971</v>
      </c>
      <c r="I34" s="9">
        <f t="shared" si="6"/>
        <v>837.89820000000327</v>
      </c>
      <c r="J34">
        <v>33</v>
      </c>
      <c r="K34" s="16">
        <f t="shared" si="7"/>
        <v>-0.13769999999931315</v>
      </c>
      <c r="L34" s="20">
        <f>NORMDIST(K34,K$64,K$68,FALSE)</f>
        <v>0.70452506012333005</v>
      </c>
      <c r="M34" s="2">
        <f t="shared" si="8"/>
        <v>-0.26620000000548316</v>
      </c>
      <c r="N34" s="2">
        <f t="shared" si="9"/>
        <v>0.14380000000528526</v>
      </c>
      <c r="O34" s="16">
        <f t="shared" si="10"/>
        <v>1.5299999999115244E-2</v>
      </c>
      <c r="P34" s="20">
        <f>NORMDIST(O34,O$64,O$68,FALSE)</f>
        <v>20.201923196196962</v>
      </c>
      <c r="Q34" s="2">
        <f t="shared" si="11"/>
        <v>-0.12850000000617001</v>
      </c>
    </row>
    <row r="35" spans="1:17" x14ac:dyDescent="0.2">
      <c r="A35">
        <v>8509930</v>
      </c>
      <c r="B35" s="23" t="s">
        <v>221</v>
      </c>
      <c r="C35" s="5" t="s">
        <v>137</v>
      </c>
      <c r="D35" s="28" t="s">
        <v>312</v>
      </c>
      <c r="E35" s="28" t="s">
        <v>136</v>
      </c>
      <c r="F35" s="7">
        <f t="shared" si="3"/>
        <v>878.30399999999645</v>
      </c>
      <c r="G35" s="7">
        <f t="shared" si="4"/>
        <v>878.75950000000012</v>
      </c>
      <c r="H35" s="9">
        <f t="shared" si="5"/>
        <v>878.63769999999931</v>
      </c>
      <c r="I35" s="9">
        <f t="shared" si="6"/>
        <v>878.75920000000042</v>
      </c>
      <c r="J35">
        <v>34</v>
      </c>
      <c r="K35" s="16">
        <f t="shared" si="7"/>
        <v>-0.33370000000286382</v>
      </c>
      <c r="L35" s="20">
        <f>NORMDIST(K35,K$64,K$68,FALSE)</f>
        <v>4.1059299380054863</v>
      </c>
      <c r="M35" s="2">
        <f t="shared" si="8"/>
        <v>-0.45520000000396976</v>
      </c>
      <c r="N35" s="2">
        <f t="shared" si="9"/>
        <v>0.12180000000080327</v>
      </c>
      <c r="O35" s="16">
        <f t="shared" si="10"/>
        <v>2.9999999969732016E-4</v>
      </c>
      <c r="P35" s="20">
        <f>NORMDIST(O35,O$64,O$68,FALSE)</f>
        <v>38.253450120310909</v>
      </c>
      <c r="Q35" s="2">
        <f t="shared" si="11"/>
        <v>-0.12150000000110595</v>
      </c>
    </row>
    <row r="36" spans="1:17" x14ac:dyDescent="0.2">
      <c r="A36">
        <v>8509975</v>
      </c>
      <c r="B36" s="23" t="s">
        <v>222</v>
      </c>
      <c r="C36" s="5" t="s">
        <v>139</v>
      </c>
      <c r="D36" s="28" t="s">
        <v>313</v>
      </c>
      <c r="E36" s="28" t="s">
        <v>314</v>
      </c>
      <c r="F36" s="7">
        <f t="shared" si="3"/>
        <v>899.60100000000239</v>
      </c>
      <c r="G36" s="7">
        <f t="shared" si="4"/>
        <v>900.27700000000186</v>
      </c>
      <c r="H36" s="9">
        <f t="shared" si="5"/>
        <v>900.03220000000147</v>
      </c>
      <c r="I36" s="9">
        <f t="shared" si="6"/>
        <v>900.27769999999873</v>
      </c>
      <c r="J36">
        <v>35</v>
      </c>
      <c r="K36" s="16">
        <f t="shared" si="7"/>
        <v>-0.43119999999908032</v>
      </c>
      <c r="L36" s="20">
        <f>NORMDIST(K36,K$64,K$68,FALSE)</f>
        <v>2.0857372718466043</v>
      </c>
      <c r="M36" s="2">
        <f t="shared" si="8"/>
        <v>-0.67669999999634456</v>
      </c>
      <c r="N36" s="2">
        <f t="shared" si="9"/>
        <v>0.24480000000039581</v>
      </c>
      <c r="O36" s="16">
        <f t="shared" si="10"/>
        <v>-6.9999999686842784E-4</v>
      </c>
      <c r="P36" s="20">
        <f>NORMDIST(O36,O$64,O$68,FALSE)</f>
        <v>36.74290227081184</v>
      </c>
      <c r="Q36" s="2">
        <f t="shared" si="11"/>
        <v>-0.24549999999726424</v>
      </c>
    </row>
    <row r="37" spans="1:17" x14ac:dyDescent="0.2">
      <c r="A37">
        <v>8509817</v>
      </c>
      <c r="B37" s="23" t="s">
        <v>223</v>
      </c>
      <c r="C37" s="5" t="s">
        <v>141</v>
      </c>
      <c r="D37" s="28" t="s">
        <v>315</v>
      </c>
      <c r="E37" s="28" t="s">
        <v>316</v>
      </c>
      <c r="F37" s="7">
        <f t="shared" si="3"/>
        <v>901.1710000000021</v>
      </c>
      <c r="G37" s="7">
        <f t="shared" si="4"/>
        <v>902.08800000000338</v>
      </c>
      <c r="H37" s="9">
        <f t="shared" si="5"/>
        <v>901.8012000000017</v>
      </c>
      <c r="I37" s="9">
        <f t="shared" si="6"/>
        <v>902.0676999999996</v>
      </c>
      <c r="J37">
        <v>36</v>
      </c>
      <c r="K37" s="16">
        <f t="shared" si="7"/>
        <v>-0.63019999999960419</v>
      </c>
      <c r="L37" s="20">
        <f>NORMDIST(K37,K$64,K$68,FALSE)</f>
        <v>2.1242373632060392E-2</v>
      </c>
      <c r="M37" s="2">
        <f t="shared" si="8"/>
        <v>-0.89669999999750871</v>
      </c>
      <c r="N37" s="2">
        <f t="shared" si="9"/>
        <v>0.28680000000167638</v>
      </c>
      <c r="O37" s="16">
        <f t="shared" si="10"/>
        <v>2.0300000003771856E-2</v>
      </c>
      <c r="P37" s="20">
        <f>NORMDIST(O37,O$64,O$68,FALSE)</f>
        <v>9.7291990039221083</v>
      </c>
      <c r="Q37" s="2">
        <f t="shared" si="11"/>
        <v>-0.26649999999790452</v>
      </c>
    </row>
    <row r="38" spans="1:17" x14ac:dyDescent="0.2">
      <c r="A38">
        <v>8509850</v>
      </c>
      <c r="B38" s="23" t="s">
        <v>224</v>
      </c>
      <c r="C38" s="5" t="s">
        <v>143</v>
      </c>
      <c r="D38" s="28" t="s">
        <v>317</v>
      </c>
      <c r="E38" s="28" t="s">
        <v>142</v>
      </c>
      <c r="F38" s="7">
        <f t="shared" si="3"/>
        <v>918.00699999999779</v>
      </c>
      <c r="G38" s="7">
        <f t="shared" si="4"/>
        <v>918.44509999999718</v>
      </c>
      <c r="H38" s="9">
        <f t="shared" si="5"/>
        <v>918.32570000000123</v>
      </c>
      <c r="I38" s="9">
        <f t="shared" si="6"/>
        <v>918.44419999999809</v>
      </c>
      <c r="J38">
        <v>37</v>
      </c>
      <c r="K38" s="16">
        <f t="shared" si="7"/>
        <v>-0.31870000000344589</v>
      </c>
      <c r="L38" s="20">
        <f>NORMDIST(K38,K$64,K$68,FALSE)</f>
        <v>4.1577990101317024</v>
      </c>
      <c r="M38" s="2">
        <f t="shared" si="8"/>
        <v>-0.43720000000030268</v>
      </c>
      <c r="N38" s="2">
        <f t="shared" si="9"/>
        <v>0.11939999999594875</v>
      </c>
      <c r="O38" s="16">
        <f t="shared" si="10"/>
        <v>8.9999999909196049E-4</v>
      </c>
      <c r="P38" s="20">
        <f>NORMDIST(O38,O$64,O$68,FALSE)</f>
        <v>38.99509312927205</v>
      </c>
      <c r="Q38" s="2">
        <f t="shared" si="11"/>
        <v>-0.11849999999685679</v>
      </c>
    </row>
    <row r="39" spans="1:17" x14ac:dyDescent="0.2">
      <c r="A39">
        <v>8509861</v>
      </c>
      <c r="B39" s="23" t="s">
        <v>225</v>
      </c>
      <c r="C39" s="5" t="s">
        <v>145</v>
      </c>
      <c r="D39" s="28" t="s">
        <v>318</v>
      </c>
      <c r="E39" s="28" t="s">
        <v>319</v>
      </c>
      <c r="F39" s="7">
        <f t="shared" si="3"/>
        <v>939.92899999999645</v>
      </c>
      <c r="G39" s="7">
        <f t="shared" si="4"/>
        <v>940.44079999999667</v>
      </c>
      <c r="H39" s="9">
        <f t="shared" si="5"/>
        <v>940.16369999999733</v>
      </c>
      <c r="I39" s="9">
        <f t="shared" si="6"/>
        <v>940.43469999999797</v>
      </c>
      <c r="J39">
        <v>38</v>
      </c>
      <c r="K39" s="16">
        <f t="shared" si="7"/>
        <v>-0.23470000000088476</v>
      </c>
      <c r="L39" s="20">
        <f>NORMDIST(K39,K$64,K$68,FALSE)</f>
        <v>2.8395484046636605</v>
      </c>
      <c r="M39" s="2">
        <f t="shared" si="8"/>
        <v>-0.50570000000152504</v>
      </c>
      <c r="N39" s="2">
        <f t="shared" si="9"/>
        <v>0.27709999999933643</v>
      </c>
      <c r="O39" s="16">
        <f t="shared" si="10"/>
        <v>6.0999999986961484E-3</v>
      </c>
      <c r="P39" s="20">
        <f>NORMDIST(O39,O$64,O$68,FALSE)</f>
        <v>39.396497748228512</v>
      </c>
      <c r="Q39" s="2">
        <f t="shared" si="11"/>
        <v>-0.27100000000064028</v>
      </c>
    </row>
    <row r="40" spans="1:17" x14ac:dyDescent="0.2">
      <c r="A40">
        <v>8509964</v>
      </c>
      <c r="B40" s="23" t="s">
        <v>226</v>
      </c>
      <c r="C40" s="5" t="s">
        <v>147</v>
      </c>
      <c r="D40" s="28" t="s">
        <v>320</v>
      </c>
      <c r="E40" s="28" t="s">
        <v>321</v>
      </c>
      <c r="F40" s="7">
        <f t="shared" si="3"/>
        <v>956.20300000000134</v>
      </c>
      <c r="G40" s="7">
        <f t="shared" si="4"/>
        <v>956.54819999999745</v>
      </c>
      <c r="H40" s="9">
        <f t="shared" si="5"/>
        <v>956.431700000001</v>
      </c>
      <c r="I40" s="9">
        <f t="shared" si="6"/>
        <v>956.55019999999786</v>
      </c>
      <c r="J40">
        <v>39</v>
      </c>
      <c r="K40" s="16">
        <f t="shared" si="7"/>
        <v>-0.2286999999996624</v>
      </c>
      <c r="L40" s="20">
        <f>NORMDIST(K40,K$64,K$68,FALSE)</f>
        <v>2.6833850130617476</v>
      </c>
      <c r="M40" s="2">
        <f t="shared" si="8"/>
        <v>-0.34719999999651918</v>
      </c>
      <c r="N40" s="2">
        <f t="shared" si="9"/>
        <v>0.11649999999644933</v>
      </c>
      <c r="O40" s="16">
        <f t="shared" si="10"/>
        <v>-2.0000000004074536E-3</v>
      </c>
      <c r="P40" s="20">
        <f>NORMDIST(O40,O$64,O$68,FALSE)</f>
        <v>34.332304641533234</v>
      </c>
      <c r="Q40" s="2">
        <f t="shared" si="11"/>
        <v>-0.11849999999685679</v>
      </c>
    </row>
    <row r="41" spans="1:17" x14ac:dyDescent="0.2">
      <c r="A41">
        <v>8509907</v>
      </c>
      <c r="B41" s="23" t="s">
        <v>227</v>
      </c>
      <c r="C41" s="5" t="s">
        <v>149</v>
      </c>
      <c r="D41" s="28" t="s">
        <v>322</v>
      </c>
      <c r="E41" s="28" t="s">
        <v>323</v>
      </c>
      <c r="F41" s="7">
        <f t="shared" si="3"/>
        <v>978.89800000000105</v>
      </c>
      <c r="G41" s="7">
        <f t="shared" si="4"/>
        <v>979.44739999999729</v>
      </c>
      <c r="H41" s="9">
        <f t="shared" si="5"/>
        <v>979.22669999999925</v>
      </c>
      <c r="I41" s="9">
        <f t="shared" si="6"/>
        <v>979.45369999999821</v>
      </c>
      <c r="J41">
        <v>40</v>
      </c>
      <c r="K41" s="16">
        <f t="shared" si="7"/>
        <v>-0.3286999999982072</v>
      </c>
      <c r="L41" s="20">
        <f>NORMDIST(K41,K$64,K$68,FALSE)</f>
        <v>4.1343589274342829</v>
      </c>
      <c r="M41" s="2">
        <f t="shared" si="8"/>
        <v>-0.55569999999715947</v>
      </c>
      <c r="N41" s="2">
        <f t="shared" si="9"/>
        <v>0.22069999999803258</v>
      </c>
      <c r="O41" s="16">
        <f t="shared" si="10"/>
        <v>-6.300000000919681E-3</v>
      </c>
      <c r="P41" s="20">
        <f>NORMDIST(O41,O$64,O$68,FALSE)</f>
        <v>24.214203061052725</v>
      </c>
      <c r="Q41" s="2">
        <f t="shared" si="11"/>
        <v>-0.22699999999895226</v>
      </c>
    </row>
    <row r="42" spans="1:17" x14ac:dyDescent="0.2">
      <c r="A42">
        <v>8509788</v>
      </c>
      <c r="B42" s="23" t="s">
        <v>228</v>
      </c>
      <c r="C42" s="5" t="s">
        <v>151</v>
      </c>
      <c r="D42" s="28" t="s">
        <v>324</v>
      </c>
      <c r="E42" s="28" t="s">
        <v>325</v>
      </c>
      <c r="F42" s="7">
        <f t="shared" si="3"/>
        <v>994.40600000000268</v>
      </c>
      <c r="G42" s="7">
        <f t="shared" si="4"/>
        <v>994.8498000000036</v>
      </c>
      <c r="H42" s="9">
        <f t="shared" si="5"/>
        <v>994.71519999999873</v>
      </c>
      <c r="I42" s="9">
        <f t="shared" si="6"/>
        <v>994.85020000000077</v>
      </c>
      <c r="J42">
        <v>41</v>
      </c>
      <c r="K42" s="16">
        <f t="shared" si="7"/>
        <v>-0.30919999999605352</v>
      </c>
      <c r="L42" s="20">
        <f>NORMDIST(K42,K$64,K$68,FALSE)</f>
        <v>4.1383445302814383</v>
      </c>
      <c r="M42" s="2">
        <f t="shared" si="8"/>
        <v>-0.44419999999809079</v>
      </c>
      <c r="N42" s="2">
        <f t="shared" si="9"/>
        <v>0.13460000000486616</v>
      </c>
      <c r="O42" s="16">
        <f t="shared" si="10"/>
        <v>-3.9999999717110768E-4</v>
      </c>
      <c r="P42" s="20">
        <f>NORMDIST(O42,O$64,O$68,FALSE)</f>
        <v>37.230157362699657</v>
      </c>
      <c r="Q42" s="2">
        <f t="shared" si="11"/>
        <v>-0.13500000000203727</v>
      </c>
    </row>
    <row r="43" spans="1:17" x14ac:dyDescent="0.2">
      <c r="A43">
        <v>8509817</v>
      </c>
      <c r="B43" s="23" t="s">
        <v>229</v>
      </c>
      <c r="C43" s="5" t="s">
        <v>153</v>
      </c>
      <c r="D43" s="28" t="s">
        <v>326</v>
      </c>
      <c r="E43" s="28" t="s">
        <v>327</v>
      </c>
      <c r="F43" s="7">
        <f t="shared" si="3"/>
        <v>1016.2030000000013</v>
      </c>
      <c r="G43" s="7">
        <f t="shared" si="4"/>
        <v>1016.8424000000014</v>
      </c>
      <c r="H43" s="9">
        <f t="shared" si="5"/>
        <v>1016.6161999999968</v>
      </c>
      <c r="I43" s="9">
        <f t="shared" si="6"/>
        <v>1016.8511999999973</v>
      </c>
      <c r="J43">
        <v>42</v>
      </c>
      <c r="K43" s="16">
        <f t="shared" si="7"/>
        <v>-0.41319999999541324</v>
      </c>
      <c r="L43" s="20">
        <f>NORMDIST(K43,K$64,K$68,FALSE)</f>
        <v>2.5545642389120569</v>
      </c>
      <c r="M43" s="2">
        <f t="shared" si="8"/>
        <v>-0.64819999999599531</v>
      </c>
      <c r="N43" s="2">
        <f t="shared" si="9"/>
        <v>0.22620000000461005</v>
      </c>
      <c r="O43" s="16">
        <f t="shared" si="10"/>
        <v>-8.7999999959720299E-3</v>
      </c>
      <c r="P43" s="20">
        <f>NORMDIST(O43,O$64,O$68,FALSE)</f>
        <v>18.100073817352744</v>
      </c>
      <c r="Q43" s="2">
        <f t="shared" si="11"/>
        <v>-0.23500000000058208</v>
      </c>
    </row>
    <row r="44" spans="1:17" x14ac:dyDescent="0.2">
      <c r="A44">
        <v>8509975</v>
      </c>
      <c r="B44" s="23" t="s">
        <v>230</v>
      </c>
      <c r="C44" s="5" t="s">
        <v>155</v>
      </c>
      <c r="D44" s="28" t="s">
        <v>328</v>
      </c>
      <c r="E44" s="28" t="s">
        <v>329</v>
      </c>
      <c r="F44" s="7">
        <f t="shared" si="3"/>
        <v>1031.7649999999994</v>
      </c>
      <c r="G44" s="7">
        <f t="shared" si="4"/>
        <v>1032.1405000000013</v>
      </c>
      <c r="H44" s="9">
        <f t="shared" si="5"/>
        <v>1031.9847000000009</v>
      </c>
      <c r="I44" s="9">
        <f t="shared" si="6"/>
        <v>1032.1442000000025</v>
      </c>
      <c r="J44">
        <v>43</v>
      </c>
      <c r="K44" s="16">
        <f t="shared" si="7"/>
        <v>-0.21970000000146683</v>
      </c>
      <c r="L44" s="20">
        <f>NORMDIST(K44,K$64,K$68,FALSE)</f>
        <v>2.4470868615125716</v>
      </c>
      <c r="M44" s="2">
        <f t="shared" si="8"/>
        <v>-0.37920000000303844</v>
      </c>
      <c r="N44" s="2">
        <f t="shared" si="9"/>
        <v>0.15580000000045402</v>
      </c>
      <c r="O44" s="16">
        <f t="shared" si="10"/>
        <v>-3.7000000011175871E-3</v>
      </c>
      <c r="P44" s="20">
        <f>NORMDIST(O44,O$64,O$68,FALSE)</f>
        <v>30.598154866284855</v>
      </c>
      <c r="Q44" s="2">
        <f t="shared" si="11"/>
        <v>-0.15950000000157161</v>
      </c>
    </row>
    <row r="45" spans="1:17" x14ac:dyDescent="0.2">
      <c r="A45">
        <v>8509945</v>
      </c>
      <c r="B45" s="23" t="s">
        <v>231</v>
      </c>
      <c r="C45" s="5" t="s">
        <v>157</v>
      </c>
      <c r="D45" s="28" t="s">
        <v>330</v>
      </c>
      <c r="E45" s="28" t="s">
        <v>331</v>
      </c>
      <c r="F45" s="7">
        <f t="shared" si="3"/>
        <v>1054.273000000001</v>
      </c>
      <c r="G45" s="7">
        <f t="shared" si="4"/>
        <v>1054.9234999999971</v>
      </c>
      <c r="H45" s="9">
        <f t="shared" si="5"/>
        <v>1054.6702000000005</v>
      </c>
      <c r="I45" s="9">
        <f t="shared" si="6"/>
        <v>1054.9227000000028</v>
      </c>
      <c r="J45">
        <v>44</v>
      </c>
      <c r="K45" s="16">
        <f t="shared" si="7"/>
        <v>-0.39719999999942956</v>
      </c>
      <c r="L45" s="20">
        <f>NORMDIST(K45,K$64,K$68,FALSE)</f>
        <v>2.9700165722595924</v>
      </c>
      <c r="M45" s="2">
        <f t="shared" si="8"/>
        <v>-0.64970000000175787</v>
      </c>
      <c r="N45" s="2">
        <f t="shared" si="9"/>
        <v>0.25329999999667052</v>
      </c>
      <c r="O45" s="16">
        <f t="shared" si="10"/>
        <v>7.9999999434221536E-4</v>
      </c>
      <c r="P45" s="20">
        <f>NORMDIST(O45,O$64,O$68,FALSE)</f>
        <v>38.880560296208792</v>
      </c>
      <c r="Q45" s="2">
        <f t="shared" si="11"/>
        <v>-0.25250000000232831</v>
      </c>
    </row>
    <row r="46" spans="1:17" x14ac:dyDescent="0.2">
      <c r="A46">
        <v>8509964</v>
      </c>
      <c r="B46" s="23" t="s">
        <v>232</v>
      </c>
      <c r="C46" s="5" t="s">
        <v>160</v>
      </c>
      <c r="D46" s="28" t="s">
        <v>332</v>
      </c>
      <c r="E46" s="28" t="s">
        <v>333</v>
      </c>
      <c r="F46" s="7">
        <f t="shared" si="3"/>
        <v>1067.1399999999994</v>
      </c>
      <c r="G46" s="7">
        <f t="shared" si="4"/>
        <v>1067.5464999999967</v>
      </c>
      <c r="H46" s="9">
        <f t="shared" si="5"/>
        <v>1067.4437000000034</v>
      </c>
      <c r="I46" s="9">
        <f t="shared" si="6"/>
        <v>1067.5472000000009</v>
      </c>
      <c r="J46">
        <v>45</v>
      </c>
      <c r="K46" s="16">
        <f t="shared" si="7"/>
        <v>-0.30370000000402797</v>
      </c>
      <c r="L46" s="20">
        <f>NORMDIST(K46,K$64,K$68,FALSE)</f>
        <v>4.1086725654170007</v>
      </c>
      <c r="M46" s="2">
        <f t="shared" si="8"/>
        <v>-0.40720000000146683</v>
      </c>
      <c r="N46" s="2">
        <f t="shared" si="9"/>
        <v>0.10279999999329448</v>
      </c>
      <c r="O46" s="16">
        <f t="shared" si="10"/>
        <v>-7.0000000414438546E-4</v>
      </c>
      <c r="P46" s="20">
        <f>NORMDIST(O46,O$64,O$68,FALSE)</f>
        <v>36.742902258656706</v>
      </c>
      <c r="Q46" s="2">
        <f t="shared" si="11"/>
        <v>-0.10349999999743886</v>
      </c>
    </row>
    <row r="47" spans="1:17" x14ac:dyDescent="0.2">
      <c r="A47">
        <v>8509861</v>
      </c>
      <c r="B47" s="23" t="s">
        <v>233</v>
      </c>
      <c r="C47" s="5" t="s">
        <v>162</v>
      </c>
      <c r="D47" s="28" t="s">
        <v>334</v>
      </c>
      <c r="E47" s="28" t="s">
        <v>335</v>
      </c>
      <c r="F47" s="7">
        <f t="shared" si="3"/>
        <v>1113.4060000000027</v>
      </c>
      <c r="G47" s="7">
        <f t="shared" si="4"/>
        <v>1113.7479000000021</v>
      </c>
      <c r="H47" s="9">
        <f t="shared" si="5"/>
        <v>1113.7511999999988</v>
      </c>
      <c r="I47" s="9">
        <f t="shared" si="6"/>
        <v>1113.760199999997</v>
      </c>
      <c r="J47">
        <v>46</v>
      </c>
      <c r="K47" s="16">
        <f t="shared" si="7"/>
        <v>-0.34519999999611173</v>
      </c>
      <c r="L47" s="20">
        <f>NORMDIST(K47,K$64,K$68,FALSE)</f>
        <v>3.9998501448066501</v>
      </c>
      <c r="M47" s="2">
        <f t="shared" si="8"/>
        <v>-0.35419999999430729</v>
      </c>
      <c r="N47" s="2">
        <f t="shared" si="9"/>
        <v>-3.2999999966705218E-3</v>
      </c>
      <c r="O47" s="16">
        <f t="shared" si="10"/>
        <v>-1.2299999994866084E-2</v>
      </c>
      <c r="P47" s="20">
        <f>NORMDIST(O47,O$64,O$68,FALSE)</f>
        <v>10.802088940725442</v>
      </c>
      <c r="Q47" s="2">
        <f t="shared" si="11"/>
        <v>-8.9999999981955625E-3</v>
      </c>
    </row>
    <row r="48" spans="1:17" x14ac:dyDescent="0.2">
      <c r="A48">
        <v>8509817</v>
      </c>
      <c r="B48" s="23" t="s">
        <v>234</v>
      </c>
      <c r="C48" s="5" t="s">
        <v>164</v>
      </c>
      <c r="D48" s="28" t="s">
        <v>336</v>
      </c>
      <c r="E48" s="28" t="s">
        <v>337</v>
      </c>
      <c r="F48" s="7">
        <f t="shared" si="3"/>
        <v>1117.0069999999978</v>
      </c>
      <c r="G48" s="7">
        <f t="shared" si="4"/>
        <v>1117.6978000000017</v>
      </c>
      <c r="H48" s="9">
        <f t="shared" si="5"/>
        <v>1117.4467000000004</v>
      </c>
      <c r="I48" s="9">
        <f t="shared" si="6"/>
        <v>1117.7012000000032</v>
      </c>
      <c r="J48">
        <v>47</v>
      </c>
      <c r="K48" s="16">
        <f t="shared" si="7"/>
        <v>-0.43970000000263099</v>
      </c>
      <c r="L48" s="20">
        <f>NORMDIST(K48,K$64,K$68,FALSE)</f>
        <v>1.8722514176991791</v>
      </c>
      <c r="M48" s="2">
        <f t="shared" si="8"/>
        <v>-0.69420000000536675</v>
      </c>
      <c r="N48" s="2">
        <f t="shared" si="9"/>
        <v>0.25110000000131549</v>
      </c>
      <c r="O48" s="16">
        <f t="shared" si="10"/>
        <v>-3.4000000014202669E-3</v>
      </c>
      <c r="P48" s="20">
        <f>NORMDIST(O48,O$64,O$68,FALSE)</f>
        <v>31.294258566897735</v>
      </c>
      <c r="Q48" s="2">
        <f t="shared" si="11"/>
        <v>-0.25450000000273576</v>
      </c>
    </row>
    <row r="49" spans="1:17" x14ac:dyDescent="0.2">
      <c r="A49">
        <v>8509804</v>
      </c>
      <c r="B49" s="23" t="s">
        <v>235</v>
      </c>
      <c r="C49" s="5" t="s">
        <v>166</v>
      </c>
      <c r="D49" s="28" t="s">
        <v>338</v>
      </c>
      <c r="E49" s="28" t="s">
        <v>339</v>
      </c>
      <c r="F49" s="7">
        <f t="shared" si="3"/>
        <v>1152.5</v>
      </c>
      <c r="G49" s="7">
        <f t="shared" si="4"/>
        <v>1152.9625999999989</v>
      </c>
      <c r="H49" s="9">
        <f t="shared" si="5"/>
        <v>1152.8511999999973</v>
      </c>
      <c r="I49" s="9">
        <f t="shared" si="6"/>
        <v>1152.9657000000007</v>
      </c>
      <c r="J49">
        <v>48</v>
      </c>
      <c r="K49" s="16">
        <f t="shared" si="7"/>
        <v>-0.35119999999733409</v>
      </c>
      <c r="L49" s="20">
        <f>NORMDIST(K49,K$64,K$68,FALSE)</f>
        <v>3.9231607807057216</v>
      </c>
      <c r="M49" s="2">
        <f t="shared" si="8"/>
        <v>-0.46570000000065193</v>
      </c>
      <c r="N49" s="2">
        <f t="shared" si="9"/>
        <v>0.11140000000159489</v>
      </c>
      <c r="O49" s="16">
        <f t="shared" si="10"/>
        <v>-3.1000000017229468E-3</v>
      </c>
      <c r="P49" s="20">
        <f>NORMDIST(O49,O$64,O$68,FALSE)</f>
        <v>31.976379780855499</v>
      </c>
      <c r="Q49" s="2">
        <f t="shared" si="11"/>
        <v>-0.11450000000331784</v>
      </c>
    </row>
    <row r="50" spans="1:17" x14ac:dyDescent="0.2">
      <c r="A50">
        <v>8509807</v>
      </c>
      <c r="B50" s="23" t="s">
        <v>236</v>
      </c>
      <c r="C50" s="5" t="s">
        <v>168</v>
      </c>
      <c r="D50" s="28" t="s">
        <v>340</v>
      </c>
      <c r="E50" s="28" t="s">
        <v>341</v>
      </c>
      <c r="F50" s="7">
        <f t="shared" si="3"/>
        <v>1156.273000000001</v>
      </c>
      <c r="G50" s="7">
        <f t="shared" si="4"/>
        <v>1156.758600000001</v>
      </c>
      <c r="H50" s="9">
        <f t="shared" si="5"/>
        <v>1156.5366999999969</v>
      </c>
      <c r="I50" s="9">
        <f t="shared" si="6"/>
        <v>1156.7617000000027</v>
      </c>
      <c r="J50">
        <v>49</v>
      </c>
      <c r="K50" s="16">
        <f t="shared" si="7"/>
        <v>-0.2636999999958789</v>
      </c>
      <c r="L50" s="20">
        <f>NORMDIST(K50,K$64,K$68,FALSE)</f>
        <v>3.5322062076663623</v>
      </c>
      <c r="M50" s="2">
        <f t="shared" si="8"/>
        <v>-0.48870000000169966</v>
      </c>
      <c r="N50" s="2">
        <f t="shared" si="9"/>
        <v>0.22190000000409782</v>
      </c>
      <c r="O50" s="16">
        <f t="shared" si="10"/>
        <v>-3.1000000017229468E-3</v>
      </c>
      <c r="P50" s="20">
        <f>NORMDIST(O50,O$64,O$68,FALSE)</f>
        <v>31.976379780855499</v>
      </c>
      <c r="Q50" s="2">
        <f t="shared" si="11"/>
        <v>-0.22500000000582077</v>
      </c>
    </row>
    <row r="51" spans="1:17" x14ac:dyDescent="0.2">
      <c r="A51">
        <v>8509930</v>
      </c>
      <c r="B51" s="23" t="s">
        <v>237</v>
      </c>
      <c r="C51" s="5" t="s">
        <v>170</v>
      </c>
      <c r="D51" s="28" t="s">
        <v>342</v>
      </c>
      <c r="E51" s="28" t="s">
        <v>343</v>
      </c>
      <c r="F51" s="7">
        <f t="shared" si="3"/>
        <v>1190.7649999999994</v>
      </c>
      <c r="G51" s="7">
        <f t="shared" si="4"/>
        <v>1191.1854000000021</v>
      </c>
      <c r="H51" s="9">
        <f t="shared" si="5"/>
        <v>1191.0342000000019</v>
      </c>
      <c r="I51" s="9">
        <f t="shared" si="6"/>
        <v>1191.1861999999965</v>
      </c>
      <c r="J51">
        <v>50</v>
      </c>
      <c r="K51" s="16">
        <f t="shared" si="7"/>
        <v>-0.26920000000245636</v>
      </c>
      <c r="L51" s="20">
        <f>NORMDIST(K51,K$64,K$68,FALSE)</f>
        <v>3.6437553777955771</v>
      </c>
      <c r="M51" s="2">
        <f t="shared" si="8"/>
        <v>-0.42119999999704305</v>
      </c>
      <c r="N51" s="2">
        <f t="shared" si="9"/>
        <v>0.15120000000024447</v>
      </c>
      <c r="O51" s="16">
        <f t="shared" si="10"/>
        <v>-7.9999999434221536E-4</v>
      </c>
      <c r="P51" s="20">
        <f>NORMDIST(O51,O$64,O$68,FALSE)</f>
        <v>36.574328707881129</v>
      </c>
      <c r="Q51" s="2">
        <f t="shared" si="11"/>
        <v>-0.15199999999458669</v>
      </c>
    </row>
    <row r="52" spans="1:17" x14ac:dyDescent="0.2">
      <c r="A52">
        <v>8509791</v>
      </c>
      <c r="B52" s="23" t="s">
        <v>238</v>
      </c>
      <c r="C52" s="5" t="s">
        <v>173</v>
      </c>
      <c r="D52" s="28" t="s">
        <v>344</v>
      </c>
      <c r="E52" s="28" t="s">
        <v>345</v>
      </c>
      <c r="F52" s="7">
        <f t="shared" si="3"/>
        <v>1197.5699999999997</v>
      </c>
      <c r="G52" s="7">
        <f t="shared" si="4"/>
        <v>1198.0792000000001</v>
      </c>
      <c r="H52" s="9">
        <f t="shared" si="5"/>
        <v>1197.8317000000025</v>
      </c>
      <c r="I52" s="9">
        <f t="shared" si="6"/>
        <v>1198.0852000000014</v>
      </c>
      <c r="J52">
        <v>51</v>
      </c>
      <c r="K52" s="16">
        <f t="shared" si="7"/>
        <v>-0.2617000000027474</v>
      </c>
      <c r="L52" s="20">
        <f>NORMDIST(K52,K$64,K$68,FALSE)</f>
        <v>3.4896511253352283</v>
      </c>
      <c r="M52" s="2">
        <f t="shared" si="8"/>
        <v>-0.51520000000164146</v>
      </c>
      <c r="N52" s="2">
        <f t="shared" si="9"/>
        <v>0.24749999999767169</v>
      </c>
      <c r="O52" s="16">
        <f t="shared" si="10"/>
        <v>-6.0000000012223609E-3</v>
      </c>
      <c r="P52" s="20">
        <f>NORMDIST(O52,O$64,O$68,FALSE)</f>
        <v>24.965937963853463</v>
      </c>
      <c r="Q52" s="2">
        <f t="shared" si="11"/>
        <v>-0.25349999999889405</v>
      </c>
    </row>
    <row r="53" spans="1:17" x14ac:dyDescent="0.2">
      <c r="A53">
        <v>8509907</v>
      </c>
      <c r="B53" s="23" t="s">
        <v>239</v>
      </c>
      <c r="C53" s="5" t="s">
        <v>175</v>
      </c>
      <c r="D53" s="28" t="s">
        <v>346</v>
      </c>
      <c r="E53" s="28" t="s">
        <v>347</v>
      </c>
      <c r="F53" s="7">
        <f t="shared" si="3"/>
        <v>1231.7339999999967</v>
      </c>
      <c r="G53" s="7">
        <f t="shared" si="4"/>
        <v>1232.1892999999982</v>
      </c>
      <c r="H53" s="9">
        <f t="shared" si="5"/>
        <v>1232.0366999999969</v>
      </c>
      <c r="I53" s="9">
        <f t="shared" si="6"/>
        <v>1232.191700000003</v>
      </c>
      <c r="J53">
        <v>52</v>
      </c>
      <c r="K53" s="16">
        <f t="shared" si="7"/>
        <v>-0.30270000000018626</v>
      </c>
      <c r="L53" s="20">
        <f>NORMDIST(K53,K$64,K$68,FALSE)</f>
        <v>4.1018522969908338</v>
      </c>
      <c r="M53" s="2">
        <f t="shared" si="8"/>
        <v>-0.45770000000629807</v>
      </c>
      <c r="N53" s="2">
        <f t="shared" si="9"/>
        <v>0.15260000000125729</v>
      </c>
      <c r="O53" s="16">
        <f t="shared" si="10"/>
        <v>-2.4000000048545189E-3</v>
      </c>
      <c r="P53" s="20">
        <f>NORMDIST(O53,O$64,O$68,FALSE)</f>
        <v>33.504709864373943</v>
      </c>
      <c r="Q53" s="2">
        <f t="shared" si="11"/>
        <v>-0.1550000000061118</v>
      </c>
    </row>
    <row r="54" spans="1:17" x14ac:dyDescent="0.2">
      <c r="A54">
        <v>8509951</v>
      </c>
      <c r="B54" s="23" t="s">
        <v>240</v>
      </c>
      <c r="C54" s="5" t="s">
        <v>177</v>
      </c>
      <c r="D54" s="28" t="s">
        <v>348</v>
      </c>
      <c r="E54" s="28" t="s">
        <v>349</v>
      </c>
      <c r="F54" s="7">
        <f t="shared" si="3"/>
        <v>1235.6319999999978</v>
      </c>
      <c r="G54" s="7">
        <f t="shared" si="4"/>
        <v>1236.2107000000033</v>
      </c>
      <c r="H54" s="9">
        <f t="shared" si="5"/>
        <v>1235.9832000000024</v>
      </c>
      <c r="I54" s="9">
        <f t="shared" si="6"/>
        <v>1236.2102000000014</v>
      </c>
      <c r="J54">
        <v>53</v>
      </c>
      <c r="K54" s="16">
        <f t="shared" si="7"/>
        <v>-0.35120000000461005</v>
      </c>
      <c r="L54" s="20">
        <f>NORMDIST(K54,K$64,K$68,FALSE)</f>
        <v>3.9231607806043187</v>
      </c>
      <c r="M54" s="2">
        <f t="shared" si="8"/>
        <v>-0.57820000000356231</v>
      </c>
      <c r="N54" s="2">
        <f t="shared" si="9"/>
        <v>0.22750000000087311</v>
      </c>
      <c r="O54" s="16">
        <f t="shared" si="10"/>
        <v>5.0000000192085281E-4</v>
      </c>
      <c r="P54" s="20">
        <f>NORMDIST(O54,O$64,O$68,FALSE)</f>
        <v>38.515035830587266</v>
      </c>
      <c r="Q54" s="2">
        <f t="shared" si="11"/>
        <v>-0.22699999999895226</v>
      </c>
    </row>
    <row r="55" spans="1:17" x14ac:dyDescent="0.2">
      <c r="A55">
        <v>8509807</v>
      </c>
      <c r="B55" s="23" t="s">
        <v>241</v>
      </c>
      <c r="C55" s="5" t="s">
        <v>179</v>
      </c>
      <c r="D55" s="28" t="s">
        <v>350</v>
      </c>
      <c r="E55" s="28" t="s">
        <v>351</v>
      </c>
      <c r="F55" s="7">
        <f t="shared" si="3"/>
        <v>1267.3669999999984</v>
      </c>
      <c r="G55" s="7">
        <f t="shared" si="4"/>
        <v>1267.6834000000017</v>
      </c>
      <c r="H55" s="9">
        <f t="shared" si="5"/>
        <v>1267.5232000000033</v>
      </c>
      <c r="I55" s="9">
        <f t="shared" si="6"/>
        <v>1267.6822000000029</v>
      </c>
      <c r="J55">
        <v>54</v>
      </c>
      <c r="K55" s="16">
        <f t="shared" si="7"/>
        <v>-0.15620000000490109</v>
      </c>
      <c r="L55" s="20">
        <f>NORMDIST(K55,K$64,K$68,FALSE)</f>
        <v>0.99449774543049618</v>
      </c>
      <c r="M55" s="2">
        <f t="shared" si="8"/>
        <v>-0.31520000000455184</v>
      </c>
      <c r="N55" s="2">
        <f t="shared" si="9"/>
        <v>0.16019999999844003</v>
      </c>
      <c r="O55" s="16">
        <f t="shared" si="10"/>
        <v>1.1999999987892807E-3</v>
      </c>
      <c r="P55" s="20">
        <f>NORMDIST(O55,O$64,O$68,FALSE)</f>
        <v>39.316281449424174</v>
      </c>
      <c r="Q55" s="2">
        <f t="shared" si="11"/>
        <v>-0.15899999999965075</v>
      </c>
    </row>
    <row r="56" spans="1:17" x14ac:dyDescent="0.2">
      <c r="A56">
        <v>8509930</v>
      </c>
      <c r="B56" s="23" t="s">
        <v>242</v>
      </c>
      <c r="C56" s="5" t="s">
        <v>181</v>
      </c>
      <c r="D56" s="28" t="s">
        <v>352</v>
      </c>
      <c r="E56" s="28" t="s">
        <v>353</v>
      </c>
      <c r="F56" s="7">
        <f t="shared" si="3"/>
        <v>1273.273000000001</v>
      </c>
      <c r="G56" s="7">
        <f t="shared" si="4"/>
        <v>1273.8974999999991</v>
      </c>
      <c r="H56" s="9">
        <f t="shared" si="5"/>
        <v>1273.6417000000001</v>
      </c>
      <c r="I56" s="9">
        <f t="shared" si="6"/>
        <v>1273.8942000000025</v>
      </c>
      <c r="J56">
        <v>55</v>
      </c>
      <c r="K56" s="16">
        <f t="shared" si="7"/>
        <v>-0.36869999999908032</v>
      </c>
      <c r="L56" s="20">
        <f>NORMDIST(K56,K$64,K$68,FALSE)</f>
        <v>3.6258844504388619</v>
      </c>
      <c r="M56" s="2">
        <f t="shared" si="8"/>
        <v>-0.62120000000140863</v>
      </c>
      <c r="N56" s="2">
        <f t="shared" si="9"/>
        <v>0.25579999999899883</v>
      </c>
      <c r="O56" s="16">
        <f t="shared" si="10"/>
        <v>3.2999999966705218E-3</v>
      </c>
      <c r="P56" s="20">
        <f>NORMDIST(O56,O$64,O$68,FALSE)</f>
        <v>40.56722591640343</v>
      </c>
      <c r="Q56" s="2">
        <f t="shared" si="11"/>
        <v>-0.25250000000232831</v>
      </c>
    </row>
    <row r="57" spans="1:17" x14ac:dyDescent="0.2">
      <c r="A57">
        <v>8509861</v>
      </c>
      <c r="B57" s="23" t="s">
        <v>243</v>
      </c>
      <c r="C57" s="5" t="s">
        <v>183</v>
      </c>
      <c r="D57" s="28" t="s">
        <v>354</v>
      </c>
      <c r="E57" s="28" t="s">
        <v>355</v>
      </c>
      <c r="F57" s="7">
        <f t="shared" si="3"/>
        <v>1304.0699999999997</v>
      </c>
      <c r="G57" s="7">
        <f t="shared" si="4"/>
        <v>1304.3968999999997</v>
      </c>
      <c r="H57" s="9">
        <f t="shared" si="5"/>
        <v>1304.2367000000013</v>
      </c>
      <c r="I57" s="9">
        <f t="shared" si="6"/>
        <v>1304.3986999999979</v>
      </c>
      <c r="J57">
        <v>56</v>
      </c>
      <c r="K57" s="16">
        <f t="shared" si="7"/>
        <v>-0.16670000000158325</v>
      </c>
      <c r="L57" s="20">
        <f>NORMDIST(K57,K$64,K$68,FALSE)</f>
        <v>1.1895720732748509</v>
      </c>
      <c r="M57" s="2">
        <f t="shared" si="8"/>
        <v>-0.3286999999982072</v>
      </c>
      <c r="N57" s="2">
        <f t="shared" si="9"/>
        <v>0.16019999999844003</v>
      </c>
      <c r="O57" s="16">
        <f t="shared" si="10"/>
        <v>-1.799999998183921E-3</v>
      </c>
      <c r="P57" s="20">
        <f>NORMDIST(O57,O$64,O$68,FALSE)</f>
        <v>34.732147595653586</v>
      </c>
      <c r="Q57" s="2">
        <f t="shared" si="11"/>
        <v>-0.16199999999662396</v>
      </c>
    </row>
    <row r="58" spans="1:17" x14ac:dyDescent="0.2">
      <c r="A58">
        <v>8509975</v>
      </c>
      <c r="B58" s="23" t="s">
        <v>244</v>
      </c>
      <c r="C58" s="5" t="s">
        <v>185</v>
      </c>
      <c r="D58" s="28" t="s">
        <v>356</v>
      </c>
      <c r="E58" s="28" t="s">
        <v>357</v>
      </c>
      <c r="F58" s="7">
        <f t="shared" si="3"/>
        <v>1311.5310000000027</v>
      </c>
      <c r="G58" s="7">
        <f t="shared" si="4"/>
        <v>1312.0587999999989</v>
      </c>
      <c r="H58" s="9">
        <f t="shared" si="5"/>
        <v>1311.8156999999992</v>
      </c>
      <c r="I58" s="9">
        <f t="shared" si="6"/>
        <v>1312.0662000000011</v>
      </c>
      <c r="J58">
        <v>57</v>
      </c>
      <c r="K58" s="16">
        <f t="shared" si="7"/>
        <v>-0.28469999999651918</v>
      </c>
      <c r="L58" s="20">
        <f>NORMDIST(K58,K$64,K$68,FALSE)</f>
        <v>3.9077447090257986</v>
      </c>
      <c r="M58" s="2">
        <f t="shared" si="8"/>
        <v>-0.53519999999844003</v>
      </c>
      <c r="N58" s="2">
        <f t="shared" si="9"/>
        <v>0.24309999999968568</v>
      </c>
      <c r="O58" s="16">
        <f t="shared" si="10"/>
        <v>-7.4000000022351742E-3</v>
      </c>
      <c r="P58" s="20">
        <f>NORMDIST(O58,O$64,O$68,FALSE)</f>
        <v>21.474445262069604</v>
      </c>
      <c r="Q58" s="2">
        <f t="shared" si="11"/>
        <v>-0.25050000000192085</v>
      </c>
    </row>
    <row r="59" spans="1:17" x14ac:dyDescent="0.2">
      <c r="A59">
        <v>8509791</v>
      </c>
      <c r="B59" s="23" t="s">
        <v>245</v>
      </c>
      <c r="C59" s="5" t="s">
        <v>187</v>
      </c>
      <c r="D59" s="28" t="s">
        <v>358</v>
      </c>
      <c r="E59" s="28" t="s">
        <v>359</v>
      </c>
      <c r="F59" s="7">
        <f t="shared" si="3"/>
        <v>1340.6010000000024</v>
      </c>
      <c r="G59" s="7">
        <f t="shared" si="4"/>
        <v>1341.0241999999998</v>
      </c>
      <c r="H59" s="9">
        <f t="shared" si="5"/>
        <v>1340.8966999999975</v>
      </c>
      <c r="I59" s="9">
        <f t="shared" si="6"/>
        <v>1341.0256999999983</v>
      </c>
      <c r="J59">
        <v>58</v>
      </c>
      <c r="K59" s="16">
        <f t="shared" si="7"/>
        <v>-0.2956999999951222</v>
      </c>
      <c r="L59" s="20">
        <f>NORMDIST(K59,K$64,K$68,FALSE)</f>
        <v>4.0421141576538764</v>
      </c>
      <c r="M59" s="2">
        <f t="shared" si="8"/>
        <v>-0.42469999999593711</v>
      </c>
      <c r="N59" s="2">
        <f t="shared" si="9"/>
        <v>0.12750000000232831</v>
      </c>
      <c r="O59" s="16">
        <f t="shared" si="10"/>
        <v>-1.4999999984866008E-3</v>
      </c>
      <c r="P59" s="20">
        <f>NORMDIST(O59,O$64,O$68,FALSE)</f>
        <v>35.313220313324571</v>
      </c>
      <c r="Q59" s="2">
        <f t="shared" si="11"/>
        <v>-0.12900000000081491</v>
      </c>
    </row>
    <row r="60" spans="1:17" x14ac:dyDescent="0.2">
      <c r="A60">
        <v>8509807</v>
      </c>
      <c r="B60" s="23" t="s">
        <v>246</v>
      </c>
      <c r="C60" s="5" t="s">
        <v>189</v>
      </c>
      <c r="D60" s="28" t="s">
        <v>360</v>
      </c>
      <c r="E60" s="28" t="s">
        <v>361</v>
      </c>
      <c r="F60" s="7">
        <f t="shared" si="3"/>
        <v>1348.8349999999991</v>
      </c>
      <c r="G60" s="7">
        <f t="shared" si="4"/>
        <v>1349.3089000000036</v>
      </c>
      <c r="H60" s="9">
        <f t="shared" si="5"/>
        <v>1349.0556999999972</v>
      </c>
      <c r="I60" s="9">
        <f t="shared" si="6"/>
        <v>1349.3147000000026</v>
      </c>
      <c r="J60">
        <v>59</v>
      </c>
      <c r="K60" s="16">
        <f t="shared" si="7"/>
        <v>-0.22069999999803258</v>
      </c>
      <c r="L60" s="20">
        <f>NORMDIST(K60,K$64,K$68,FALSE)</f>
        <v>2.4733538632647614</v>
      </c>
      <c r="M60" s="2">
        <f t="shared" si="8"/>
        <v>-0.4797000000035041</v>
      </c>
      <c r="N60" s="2">
        <f t="shared" si="9"/>
        <v>0.25320000000647269</v>
      </c>
      <c r="O60" s="16">
        <f t="shared" si="10"/>
        <v>-5.7999999989988282E-3</v>
      </c>
      <c r="P60" s="20">
        <f>NORMDIST(O60,O$64,O$68,FALSE)</f>
        <v>25.466824889382906</v>
      </c>
      <c r="Q60" s="2">
        <f t="shared" si="11"/>
        <v>-0.25900000000547152</v>
      </c>
    </row>
    <row r="61" spans="1:17" x14ac:dyDescent="0.2">
      <c r="A61">
        <v>8509964</v>
      </c>
      <c r="B61" s="23" t="s">
        <v>247</v>
      </c>
      <c r="C61" s="5" t="s">
        <v>191</v>
      </c>
      <c r="D61" s="28" t="s">
        <v>362</v>
      </c>
      <c r="E61" s="28" t="s">
        <v>363</v>
      </c>
      <c r="F61" s="7">
        <f t="shared" si="3"/>
        <v>1381.0069999999978</v>
      </c>
      <c r="G61" s="7">
        <f t="shared" si="4"/>
        <v>1381.3812000000034</v>
      </c>
      <c r="H61" s="9">
        <f t="shared" si="5"/>
        <v>1381.2171999999991</v>
      </c>
      <c r="I61" s="9">
        <f t="shared" si="6"/>
        <v>1381.385199999997</v>
      </c>
      <c r="J61">
        <v>60</v>
      </c>
      <c r="K61" s="16">
        <f t="shared" si="7"/>
        <v>-0.21020000000135042</v>
      </c>
      <c r="L61" s="20">
        <f>NORMDIST(K61,K$64,K$68,FALSE)</f>
        <v>2.1991070333946499</v>
      </c>
      <c r="M61" s="2">
        <f t="shared" si="8"/>
        <v>-0.37819999999919673</v>
      </c>
      <c r="N61" s="2">
        <f t="shared" si="9"/>
        <v>0.16400000000430737</v>
      </c>
      <c r="O61" s="16">
        <f t="shared" si="10"/>
        <v>-3.9999999935389496E-3</v>
      </c>
      <c r="P61" s="20">
        <f>NORMDIST(O61,O$64,O$68,FALSE)</f>
        <v>29.889662351966088</v>
      </c>
      <c r="Q61" s="2">
        <f t="shared" si="11"/>
        <v>-0.16799999999784632</v>
      </c>
    </row>
    <row r="62" spans="1:17" x14ac:dyDescent="0.2">
      <c r="A62">
        <v>8509846</v>
      </c>
      <c r="B62" s="23" t="s">
        <v>248</v>
      </c>
      <c r="C62" s="5" t="s">
        <v>193</v>
      </c>
      <c r="D62" s="28" t="s">
        <v>364</v>
      </c>
      <c r="E62" s="28" t="s">
        <v>365</v>
      </c>
      <c r="F62" s="7">
        <f t="shared" si="3"/>
        <v>1383.7339999999967</v>
      </c>
      <c r="G62" s="7">
        <f t="shared" si="4"/>
        <v>1384.244200000001</v>
      </c>
      <c r="H62" s="9">
        <f t="shared" si="5"/>
        <v>1384.0517000000036</v>
      </c>
      <c r="I62" s="9">
        <f t="shared" si="6"/>
        <v>1384.2387000000017</v>
      </c>
      <c r="J62">
        <v>61</v>
      </c>
      <c r="K62" s="16">
        <f t="shared" si="7"/>
        <v>-0.31770000000688015</v>
      </c>
      <c r="L62" s="20">
        <f>NORMDIST(K62,K$64,K$68,FALSE)</f>
        <v>4.1576657476104062</v>
      </c>
      <c r="M62" s="2">
        <f t="shared" si="8"/>
        <v>-0.50470000000495929</v>
      </c>
      <c r="N62" s="2">
        <f t="shared" si="9"/>
        <v>0.19249999999738066</v>
      </c>
      <c r="O62" s="16">
        <f t="shared" si="10"/>
        <v>5.4999999993015081E-3</v>
      </c>
      <c r="P62" s="20">
        <f>NORMDIST(O62,O$64,O$68,FALSE)</f>
        <v>39.916401257651707</v>
      </c>
      <c r="Q62" s="2">
        <f t="shared" si="11"/>
        <v>-0.18699999999807915</v>
      </c>
    </row>
    <row r="64" spans="1:17" x14ac:dyDescent="0.2">
      <c r="J64" t="s">
        <v>25</v>
      </c>
      <c r="K64" s="16">
        <v>-0.31849508196784404</v>
      </c>
      <c r="L64" s="20"/>
      <c r="M64" s="2">
        <v>-0.49674098360753949</v>
      </c>
      <c r="N64" s="2">
        <v>0.18193606557381783</v>
      </c>
      <c r="O64" s="16">
        <v>3.6901639341224046E-3</v>
      </c>
      <c r="P64" s="20"/>
      <c r="Q64" s="2">
        <v>-0.17824590163969542</v>
      </c>
    </row>
    <row r="65" spans="10:17" x14ac:dyDescent="0.2">
      <c r="J65" t="s">
        <v>23</v>
      </c>
      <c r="K65" s="16">
        <v>1.2285155738102923E-2</v>
      </c>
      <c r="L65" s="20"/>
      <c r="M65" s="2">
        <v>1.6028566093712931E-2</v>
      </c>
      <c r="N65" s="2">
        <v>8.8716614693779786E-3</v>
      </c>
      <c r="O65" s="16">
        <v>1.2581357205973752E-3</v>
      </c>
      <c r="P65" s="20"/>
      <c r="Q65" s="2">
        <v>8.6384942189158941E-3</v>
      </c>
    </row>
    <row r="66" spans="10:17" x14ac:dyDescent="0.2">
      <c r="J66" t="s">
        <v>24</v>
      </c>
      <c r="K66" s="16">
        <v>-0.30370000000402797</v>
      </c>
      <c r="L66" s="20"/>
      <c r="M66" s="2">
        <v>-0.4786999999996624</v>
      </c>
      <c r="N66" s="2">
        <v>0.19579999999405118</v>
      </c>
      <c r="O66" s="16">
        <v>2.6999999972758815E-3</v>
      </c>
      <c r="P66" s="20"/>
      <c r="Q66" s="2">
        <v>-0.18699999999807915</v>
      </c>
    </row>
    <row r="67" spans="10:17" x14ac:dyDescent="0.2">
      <c r="J67" t="s">
        <v>26</v>
      </c>
      <c r="K67" s="16" t="e">
        <v>#N/A</v>
      </c>
      <c r="L67" s="20"/>
      <c r="M67" s="2">
        <v>-0.43020000000251457</v>
      </c>
      <c r="N67" s="2">
        <v>0.16019999999844003</v>
      </c>
      <c r="O67" s="16">
        <v>7.2000000000116415E-3</v>
      </c>
      <c r="P67" s="20"/>
      <c r="Q67" s="2">
        <v>-0.11849999999685679</v>
      </c>
    </row>
    <row r="68" spans="10:17" x14ac:dyDescent="0.2">
      <c r="J68" t="s">
        <v>27</v>
      </c>
      <c r="K68" s="16">
        <v>9.5950133621981126E-2</v>
      </c>
      <c r="L68" s="20"/>
      <c r="M68" s="2">
        <v>0.12518710313866979</v>
      </c>
      <c r="N68" s="2">
        <v>6.9289891115962912E-2</v>
      </c>
      <c r="O68" s="16">
        <v>9.8263541040422338E-3</v>
      </c>
      <c r="P68" s="20"/>
      <c r="Q68" s="2">
        <v>6.746879667360936E-2</v>
      </c>
    </row>
    <row r="69" spans="10:17" x14ac:dyDescent="0.2">
      <c r="J69" t="s">
        <v>28</v>
      </c>
      <c r="K69" s="16">
        <v>9.2064281420760324E-3</v>
      </c>
      <c r="L69" s="20"/>
      <c r="M69" s="2">
        <v>1.5671810792251949E-2</v>
      </c>
      <c r="N69" s="2">
        <v>4.8010890108619959E-3</v>
      </c>
      <c r="O69" s="16">
        <v>9.6557234978027654E-5</v>
      </c>
      <c r="P69" s="20"/>
      <c r="Q69" s="2">
        <v>4.5520385245848413E-3</v>
      </c>
    </row>
    <row r="70" spans="10:17" x14ac:dyDescent="0.2">
      <c r="J70" t="s">
        <v>29</v>
      </c>
      <c r="K70" s="16">
        <v>0.66187674712692157</v>
      </c>
      <c r="L70" s="20"/>
      <c r="M70" s="2">
        <v>0.41233847216491348</v>
      </c>
      <c r="N70" s="2">
        <v>-3.5501192546280702E-2</v>
      </c>
      <c r="O70" s="16">
        <v>1.9695023798734637</v>
      </c>
      <c r="P70" s="20"/>
      <c r="Q70" s="2">
        <v>-1.7971593302015698E-2</v>
      </c>
    </row>
    <row r="71" spans="10:17" x14ac:dyDescent="0.2">
      <c r="J71" t="s">
        <v>30</v>
      </c>
      <c r="K71" s="16">
        <v>-0.69843427795951918</v>
      </c>
      <c r="L71" s="20"/>
      <c r="M71" s="2">
        <v>-0.70451484973620015</v>
      </c>
      <c r="N71" s="2">
        <v>-0.64873734093129853</v>
      </c>
      <c r="O71" s="16">
        <v>0.22653401399541043</v>
      </c>
      <c r="P71" s="20"/>
      <c r="Q71" s="2">
        <v>0.60830839653626312</v>
      </c>
    </row>
    <row r="72" spans="10:17" x14ac:dyDescent="0.2">
      <c r="J72" t="s">
        <v>31</v>
      </c>
      <c r="K72" s="16">
        <v>0.49250000000029104</v>
      </c>
      <c r="L72" s="20"/>
      <c r="M72" s="2">
        <v>0.63049999999202555</v>
      </c>
      <c r="N72" s="2">
        <v>0.2900999999983469</v>
      </c>
      <c r="O72" s="16">
        <v>5.8600000011210795E-2</v>
      </c>
      <c r="P72" s="20"/>
      <c r="Q72" s="2">
        <v>0.28600000000005821</v>
      </c>
    </row>
    <row r="73" spans="10:17" x14ac:dyDescent="0.2">
      <c r="J73" t="s">
        <v>32</v>
      </c>
      <c r="K73" s="16">
        <v>-0.63019999999960419</v>
      </c>
      <c r="L73" s="20"/>
      <c r="M73" s="2">
        <v>-0.89669999999750871</v>
      </c>
      <c r="N73" s="2">
        <v>-3.2999999966705218E-3</v>
      </c>
      <c r="O73" s="16">
        <v>-2.8900000004796311E-2</v>
      </c>
      <c r="P73" s="20"/>
      <c r="Q73" s="2">
        <v>-0.29149999999935972</v>
      </c>
    </row>
    <row r="74" spans="10:17" x14ac:dyDescent="0.2">
      <c r="J74" t="s">
        <v>33</v>
      </c>
      <c r="K74" s="16">
        <v>-0.13769999999931315</v>
      </c>
      <c r="L74" s="20"/>
      <c r="M74" s="2">
        <v>-0.26620000000548316</v>
      </c>
      <c r="N74" s="2">
        <v>0.28680000000167638</v>
      </c>
      <c r="O74" s="16">
        <v>2.9700000006414484E-2</v>
      </c>
      <c r="P74" s="20"/>
      <c r="Q74" s="2">
        <v>-5.4999999993015081E-3</v>
      </c>
    </row>
    <row r="75" spans="10:17" x14ac:dyDescent="0.2">
      <c r="J75" t="s">
        <v>34</v>
      </c>
      <c r="K75" s="16">
        <v>-19.428200000038487</v>
      </c>
      <c r="L75" s="20"/>
      <c r="M75" s="2">
        <v>-30.301200000059907</v>
      </c>
      <c r="N75" s="2">
        <v>11.098100000002887</v>
      </c>
      <c r="O75" s="16">
        <v>0.22509999998146668</v>
      </c>
      <c r="P75" s="20"/>
      <c r="Q75" s="2">
        <v>-10.87300000002142</v>
      </c>
    </row>
    <row r="76" spans="10:17" x14ac:dyDescent="0.2">
      <c r="J76" t="s">
        <v>22</v>
      </c>
      <c r="K76" s="18">
        <v>61</v>
      </c>
      <c r="L76" s="21"/>
      <c r="M76" s="14">
        <v>61</v>
      </c>
      <c r="N76" s="14">
        <v>61</v>
      </c>
      <c r="O76" s="18">
        <v>61</v>
      </c>
      <c r="P76" s="21"/>
      <c r="Q76" s="14">
        <v>61</v>
      </c>
    </row>
    <row r="78" spans="10:17" x14ac:dyDescent="0.2">
      <c r="J78" t="s">
        <v>35</v>
      </c>
      <c r="K78" s="17" t="s">
        <v>25</v>
      </c>
      <c r="M78" t="s">
        <v>13</v>
      </c>
      <c r="N78" t="s">
        <v>22</v>
      </c>
    </row>
    <row r="79" spans="10:17" x14ac:dyDescent="0.2">
      <c r="J79">
        <v>8509875</v>
      </c>
      <c r="K79" s="16">
        <f>AVERAGEIF($A$2:$A$62,J79,K2:K62)</f>
        <v>-0.25069999999686843</v>
      </c>
      <c r="L79" s="20"/>
      <c r="M79" s="2" cm="1">
        <f t="array" ref="M79">STDEV(IF(A$2:A$62=J79,K$2:K$62))</f>
        <v>2.4041630560095662E-2</v>
      </c>
      <c r="N79">
        <f>COUNTIF(A$2:A$62,J79)</f>
        <v>2</v>
      </c>
    </row>
    <row r="80" spans="10:17" x14ac:dyDescent="0.2">
      <c r="J80">
        <v>8509803</v>
      </c>
      <c r="K80" s="16">
        <f>AVERAGEIF($A$2:$A$62,J80,K2:K63)</f>
        <v>-0.28570000000036089</v>
      </c>
      <c r="L80" s="20"/>
      <c r="M80" s="2" t="e" cm="1">
        <f t="array" ref="M80">STDEV(IF(A$2:A$62=J80,K$2:K$62))</f>
        <v>#DIV/0!</v>
      </c>
      <c r="N80">
        <f>COUNTIF(A$2:A$62,J80)</f>
        <v>1</v>
      </c>
    </row>
    <row r="81" spans="4:17" x14ac:dyDescent="0.2">
      <c r="J81">
        <v>8509836</v>
      </c>
      <c r="K81" s="16">
        <f>AVERAGEIF($A$2:$A$62,J81,K3:K64)</f>
        <v>-0.31919999999809079</v>
      </c>
      <c r="L81" s="20"/>
      <c r="M81" s="2" t="e" cm="1">
        <f t="array" ref="M81">STDEV(IF(A$2:A$62=J81,K$2:K$62))</f>
        <v>#DIV/0!</v>
      </c>
      <c r="N81">
        <f>COUNTIF(A$2:A$62,J81)</f>
        <v>1</v>
      </c>
    </row>
    <row r="82" spans="4:17" x14ac:dyDescent="0.2">
      <c r="D82" s="28"/>
      <c r="E82" s="28"/>
      <c r="F82" s="7"/>
      <c r="G82" s="7"/>
      <c r="H82" s="9"/>
      <c r="I82" s="9"/>
      <c r="J82">
        <v>8509850</v>
      </c>
      <c r="K82" s="16">
        <f>AVERAGEIF($A$2:$A$62,J82,K4:K65)</f>
        <v>-0.31503333333239425</v>
      </c>
      <c r="L82" s="20"/>
      <c r="M82" s="2" cm="1">
        <f t="array" ref="M82">STDEV(IF(A$2:A$62=J82,K$2:K$62))</f>
        <v>6.3174361886534011E-2</v>
      </c>
      <c r="N82">
        <f>COUNTIF(A$2:A$62,J82)</f>
        <v>3</v>
      </c>
    </row>
    <row r="83" spans="4:17" x14ac:dyDescent="0.2">
      <c r="J83">
        <v>8509788</v>
      </c>
      <c r="K83" s="16">
        <f>AVERAGEIF($A$2:$A$62,J83,K5:K66)</f>
        <v>-0.39232499999889114</v>
      </c>
      <c r="L83" s="20"/>
      <c r="M83" s="2" cm="1">
        <f t="array" ref="M83">STDEV(IF(A$2:A$62=J83,K$2:K$62))</f>
        <v>5.5785862907492115E-2</v>
      </c>
      <c r="N83">
        <f>COUNTIF(A$2:A$62,J83)</f>
        <v>4</v>
      </c>
    </row>
    <row r="84" spans="4:17" x14ac:dyDescent="0.2">
      <c r="J84">
        <v>8509846</v>
      </c>
      <c r="K84" s="16">
        <f>AVERAGEIF($A$2:$A$62,J84,K6:K67)</f>
        <v>-0.3852000000042608</v>
      </c>
      <c r="L84" s="20"/>
      <c r="M84" s="2" cm="1">
        <f t="array" ref="M84">STDEV(IF(A$2:A$62=J84,K$2:K$62))</f>
        <v>0.14212846301401</v>
      </c>
      <c r="N84">
        <f>COUNTIF(A$2:A$62,J84)</f>
        <v>2</v>
      </c>
    </row>
    <row r="85" spans="4:17" x14ac:dyDescent="0.2">
      <c r="J85">
        <v>8509951</v>
      </c>
      <c r="K85" s="16">
        <f>AVERAGEIF($A$2:$A$62,J85,K7:K68)</f>
        <v>-0.28386666666483507</v>
      </c>
      <c r="L85" s="20"/>
      <c r="M85" s="2" cm="1">
        <f t="array" ref="M85">STDEV(IF(A$2:A$62=J85,K$2:K$62))</f>
        <v>4.2662434687831111E-2</v>
      </c>
      <c r="N85">
        <f>COUNTIF(A$2:A$62,J85)</f>
        <v>3</v>
      </c>
    </row>
    <row r="86" spans="4:17" x14ac:dyDescent="0.2">
      <c r="J86">
        <v>8509791</v>
      </c>
      <c r="K86" s="16">
        <f>AVERAGEIF($A$2:$A$62,J86,K8:K69)</f>
        <v>-0.19930296885157381</v>
      </c>
      <c r="L86" s="20"/>
      <c r="M86" s="2" cm="1">
        <f t="array" ref="M86">STDEV(IF(A$2:A$62=J86,K$2:K$62))</f>
        <v>7.5529795446539885E-2</v>
      </c>
      <c r="N86">
        <f>COUNTIF(A$2:A$62,J86)</f>
        <v>5</v>
      </c>
    </row>
    <row r="87" spans="4:17" x14ac:dyDescent="0.2">
      <c r="J87">
        <v>8509817</v>
      </c>
      <c r="K87" s="16">
        <f>AVERAGEIF($A$2:$A$62,J87,K9:K70)</f>
        <v>-0.21607500000027358</v>
      </c>
      <c r="L87" s="20"/>
      <c r="M87" s="2" cm="1">
        <f t="array" ref="M87">STDEV(IF(A$2:A$62=J87,K$2:K$62))</f>
        <v>0.12745677371729622</v>
      </c>
      <c r="N87">
        <f>COUNTIF(A$2:A$62,J87)</f>
        <v>4</v>
      </c>
    </row>
    <row r="88" spans="4:17" x14ac:dyDescent="0.2">
      <c r="J88">
        <v>8509883</v>
      </c>
      <c r="K88" s="16">
        <f>AVERAGEIF($A$2:$A$62,J88,K10:K71)</f>
        <v>-0.22469999999884749</v>
      </c>
      <c r="L88" s="20"/>
      <c r="M88" s="2" t="e" cm="1">
        <f t="array" ref="M88">STDEV(IF(A$2:A$62=J88,K$2:K$62))</f>
        <v>#DIV/0!</v>
      </c>
      <c r="N88">
        <f>COUNTIF(A$2:A$62,J88)</f>
        <v>1</v>
      </c>
    </row>
    <row r="89" spans="4:17" x14ac:dyDescent="0.2">
      <c r="J89">
        <v>8509930</v>
      </c>
      <c r="K89" s="16">
        <f>AVERAGEIF($A$2:$A$62,J89,K11:K72)</f>
        <v>-0.23382871106535202</v>
      </c>
      <c r="L89" s="20"/>
      <c r="M89" s="2" cm="1">
        <f t="array" ref="M89">STDEV(IF(A$2:A$62=J89,K$2:K$62))</f>
        <v>5.9982462714052637E-2</v>
      </c>
      <c r="N89">
        <f>COUNTIF(A$2:A$62,J89)</f>
        <v>4</v>
      </c>
    </row>
    <row r="90" spans="4:17" x14ac:dyDescent="0.2">
      <c r="J90">
        <v>8509878</v>
      </c>
      <c r="K90" s="16">
        <f>AVERAGEIF($A$2:$A$62,J90,K12:K73)</f>
        <v>-0.41794999999910942</v>
      </c>
      <c r="L90" s="20"/>
      <c r="M90" s="2" cm="1">
        <f t="array" ref="M90">STDEV(IF(A$2:A$62=J90,K$2:K$62))</f>
        <v>0.13364318163804234</v>
      </c>
      <c r="N90">
        <f>COUNTIF(A$2:A$62,J90)</f>
        <v>2</v>
      </c>
    </row>
    <row r="91" spans="4:17" x14ac:dyDescent="0.2">
      <c r="J91">
        <v>8509861</v>
      </c>
      <c r="K91" s="16">
        <f>AVERAGEIF($A$2:$A$62,J91,K13:K74)</f>
        <v>-0.25186997327472832</v>
      </c>
      <c r="L91" s="20"/>
      <c r="M91" s="2" cm="1">
        <f t="array" ref="M91">STDEV(IF(A$2:A$62=J91,K$2:K$62))</f>
        <v>6.4945746586994493E-2</v>
      </c>
      <c r="N91">
        <f>COUNTIF(A$2:A$62,J91)</f>
        <v>5</v>
      </c>
    </row>
    <row r="92" spans="4:17" x14ac:dyDescent="0.2">
      <c r="J92">
        <v>8509964</v>
      </c>
      <c r="K92" s="16">
        <f>AVERAGEIF($A$2:$A$62,J92,K14:K75)</f>
        <v>-0.37759999999980209</v>
      </c>
      <c r="L92" s="20"/>
      <c r="M92" s="2" cm="1">
        <f t="array" ref="M92">STDEV(IF(A$2:A$62=J92,K$2:K$62))</f>
        <v>3.8914328980903828E-2</v>
      </c>
      <c r="N92">
        <f>COUNTIF(A$2:A$62,J92)</f>
        <v>5</v>
      </c>
    </row>
    <row r="93" spans="4:17" x14ac:dyDescent="0.2">
      <c r="J93">
        <v>8509804</v>
      </c>
      <c r="K93" s="16">
        <f>AVERAGEIF($A$2:$A$62,J93,K15:K76)</f>
        <v>-0.2757000000019616</v>
      </c>
      <c r="L93" s="20"/>
      <c r="M93" s="2" cm="1">
        <f t="array" ref="M93">STDEV(IF(A$2:A$62=J93,K$2:K$62))</f>
        <v>2.227386361062781E-2</v>
      </c>
      <c r="N93">
        <f>COUNTIF(A$2:A$62,J93)</f>
        <v>2</v>
      </c>
    </row>
    <row r="94" spans="4:17" x14ac:dyDescent="0.2">
      <c r="J94">
        <v>8509907</v>
      </c>
      <c r="K94" s="16" t="e">
        <f>AVERAGEIF($A$2:$A$62,J94,K16:K76)</f>
        <v>#N/A</v>
      </c>
      <c r="L94" s="20"/>
      <c r="M94" s="2" cm="1">
        <f t="array" ref="M94">STDEV(IF(A$2:A$62=J94,K$2:K$62))</f>
        <v>3.8898371857472983E-2</v>
      </c>
      <c r="N94">
        <f>COUNTIF(A$2:A$62,J94)</f>
        <v>3</v>
      </c>
    </row>
    <row r="95" spans="4:17" x14ac:dyDescent="0.2">
      <c r="J95">
        <v>8509945</v>
      </c>
      <c r="K95" s="16">
        <f ca="1">AVERAGEIF($A$2:$A$62,J95,K17:K76)</f>
        <v>-0.30186666666607681</v>
      </c>
      <c r="L95" s="20"/>
      <c r="M95" s="2" cm="1">
        <f t="array" ref="M95">STDEV(IF(A$2:A$62=J95,K$2:K$62))</f>
        <v>0.17340295076505718</v>
      </c>
      <c r="N95">
        <f>COUNTIF(A$2:A$62,J95)</f>
        <v>3</v>
      </c>
      <c r="O95" s="16"/>
      <c r="P95" s="20"/>
      <c r="Q95" s="2"/>
    </row>
    <row r="96" spans="4:17" x14ac:dyDescent="0.2">
      <c r="J96">
        <v>8509915</v>
      </c>
      <c r="K96" s="16">
        <f ca="1">AVERAGEIF($A$2:$A$62,J96,K18:K76)</f>
        <v>-0.33120000000053551</v>
      </c>
      <c r="L96" s="20"/>
      <c r="M96" s="2" cm="1">
        <f t="array" ref="M96">STDEV(IF(A$2:A$62=J96,K$2:K$62))</f>
        <v>2.6516504298611434E-2</v>
      </c>
      <c r="N96">
        <f>COUNTIF(A$2:A$62,J96)</f>
        <v>2</v>
      </c>
      <c r="O96" s="16"/>
      <c r="P96" s="20"/>
      <c r="Q96" s="2"/>
    </row>
    <row r="97" spans="10:17" x14ac:dyDescent="0.2">
      <c r="J97">
        <v>8509807</v>
      </c>
      <c r="K97" s="16" t="e">
        <f ca="1">AVERAGEIF($A$2:$A$62,J97,K19:K77)</f>
        <v>#N/A</v>
      </c>
      <c r="L97" s="20"/>
      <c r="M97" s="2" cm="1">
        <f t="array" ref="M97">STDEV(IF(A$2:A$62=J97,K$2:K$62))</f>
        <v>5.4894406209517396E-2</v>
      </c>
      <c r="N97">
        <f>COUNTIF(A$2:A$62,J97)</f>
        <v>4</v>
      </c>
      <c r="O97" s="16"/>
      <c r="P97" s="20"/>
      <c r="Q97" s="2"/>
    </row>
    <row r="98" spans="10:17" x14ac:dyDescent="0.2">
      <c r="J98">
        <v>8509975</v>
      </c>
      <c r="K98" s="16">
        <f ca="1">AVERAGEIF($A$2:$A$62,J98,K20:K78)</f>
        <v>11.954139999998734</v>
      </c>
      <c r="L98" s="20"/>
      <c r="M98" s="2" cm="1">
        <f t="array" ref="M98">STDEV(IF(A$2:A$62=J98,K$2:K$62))</f>
        <v>0.10554536939164587</v>
      </c>
      <c r="N98">
        <f>COUNTIF(A$2:A$62,J98)</f>
        <v>5</v>
      </c>
      <c r="O98" s="16"/>
      <c r="P98" s="20"/>
      <c r="Q98" s="2"/>
    </row>
    <row r="99" spans="10:17" x14ac:dyDescent="0.2">
      <c r="K99" s="16"/>
      <c r="L99" s="20"/>
      <c r="M99" s="2"/>
      <c r="N99" s="2"/>
      <c r="O99" s="16"/>
      <c r="P99" s="20"/>
      <c r="Q99" s="2"/>
    </row>
    <row r="100" spans="10:17" x14ac:dyDescent="0.2">
      <c r="K100" s="16"/>
      <c r="L100" s="20"/>
      <c r="M100" s="2"/>
      <c r="N100" s="2"/>
      <c r="O100" s="16"/>
      <c r="P100" s="20"/>
      <c r="Q100" s="2"/>
    </row>
    <row r="101" spans="10:17" x14ac:dyDescent="0.2">
      <c r="K101" s="16"/>
      <c r="L101" s="20"/>
      <c r="M101" s="2"/>
      <c r="N101" s="2"/>
      <c r="O101" s="16"/>
      <c r="P101" s="20"/>
      <c r="Q101" s="2"/>
    </row>
    <row r="102" spans="10:17" x14ac:dyDescent="0.2">
      <c r="K102" s="16"/>
      <c r="L102" s="20"/>
      <c r="M102" s="2"/>
      <c r="N102" s="2"/>
      <c r="O102" s="16"/>
      <c r="P102" s="20"/>
      <c r="Q102" s="2"/>
    </row>
    <row r="103" spans="10:17" x14ac:dyDescent="0.2">
      <c r="K103" s="16"/>
      <c r="L103" s="20"/>
      <c r="M103" s="2"/>
      <c r="N103" s="2"/>
      <c r="O103" s="16"/>
      <c r="P103" s="20"/>
      <c r="Q103" s="2"/>
    </row>
    <row r="104" spans="10:17" x14ac:dyDescent="0.2">
      <c r="K104" s="16"/>
      <c r="L104" s="20"/>
      <c r="M104" s="2"/>
      <c r="N104" s="2"/>
      <c r="O104" s="16"/>
      <c r="P104" s="20"/>
      <c r="Q104" s="2"/>
    </row>
    <row r="105" spans="10:17" x14ac:dyDescent="0.2">
      <c r="K105" s="16"/>
      <c r="L105" s="20"/>
      <c r="M105" s="2"/>
      <c r="N105" s="2"/>
      <c r="O105" s="16"/>
      <c r="P105" s="20"/>
      <c r="Q105" s="2"/>
    </row>
    <row r="106" spans="10:17" x14ac:dyDescent="0.2">
      <c r="K106" s="16"/>
      <c r="L106" s="20"/>
      <c r="M106" s="2"/>
      <c r="N106" s="2"/>
      <c r="O106" s="16"/>
      <c r="P106" s="20"/>
      <c r="Q106" s="2"/>
    </row>
    <row r="107" spans="10:17" x14ac:dyDescent="0.2">
      <c r="K107" s="18"/>
      <c r="L107" s="21"/>
      <c r="M107" s="14"/>
      <c r="N107" s="14"/>
      <c r="O107" s="18"/>
      <c r="P107" s="21"/>
      <c r="Q107" s="14"/>
    </row>
    <row r="108" spans="10:17" x14ac:dyDescent="0.2">
      <c r="K108" s="16"/>
      <c r="L108" s="20"/>
      <c r="M108" s="2"/>
      <c r="N108" s="2"/>
      <c r="O108" s="16"/>
      <c r="P108" s="20"/>
      <c r="Q108" s="2"/>
    </row>
    <row r="109" spans="10:17" x14ac:dyDescent="0.2">
      <c r="K109" s="16"/>
      <c r="L109" s="20"/>
      <c r="M109" s="2"/>
      <c r="N109" s="2"/>
      <c r="O109" s="16"/>
      <c r="P109" s="20"/>
      <c r="Q109" s="2"/>
    </row>
    <row r="110" spans="10:17" x14ac:dyDescent="0.2">
      <c r="K110" s="16"/>
      <c r="L110" s="20"/>
      <c r="M110" s="2"/>
      <c r="N110" s="2"/>
      <c r="O110" s="16"/>
      <c r="P110" s="20"/>
      <c r="Q110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F0270-DFA7-C341-94AF-D42E17D50522}">
  <dimension ref="A1:E83"/>
  <sheetViews>
    <sheetView workbookViewId="0">
      <selection activeCell="C4" sqref="C4"/>
    </sheetView>
  </sheetViews>
  <sheetFormatPr baseColWidth="10" defaultRowHeight="16" x14ac:dyDescent="0.2"/>
  <cols>
    <col min="2" max="2" width="12" bestFit="1" customWidth="1"/>
    <col min="4" max="4" width="14" bestFit="1" customWidth="1"/>
    <col min="5" max="5" width="12.1640625" customWidth="1"/>
    <col min="6" max="6" width="11.6640625" bestFit="1" customWidth="1"/>
  </cols>
  <sheetData>
    <row r="1" spans="1:5" x14ac:dyDescent="0.2">
      <c r="A1" t="s">
        <v>0</v>
      </c>
      <c r="B1" t="s">
        <v>3</v>
      </c>
      <c r="C1" t="s">
        <v>2</v>
      </c>
    </row>
    <row r="2" spans="1:5" x14ac:dyDescent="0.2">
      <c r="A2">
        <v>8509875</v>
      </c>
      <c r="B2" s="3">
        <v>0.67084218750000002</v>
      </c>
      <c r="C2" t="s">
        <v>4</v>
      </c>
    </row>
    <row r="3" spans="1:5" x14ac:dyDescent="0.2">
      <c r="A3">
        <v>8509875</v>
      </c>
      <c r="B3" t="s">
        <v>38</v>
      </c>
      <c r="C3" t="s">
        <v>1</v>
      </c>
      <c r="E3" t="s">
        <v>58</v>
      </c>
    </row>
    <row r="4" spans="1:5" x14ac:dyDescent="0.2">
      <c r="A4">
        <v>8509791</v>
      </c>
      <c r="B4" s="3">
        <v>0.67133055555555554</v>
      </c>
      <c r="C4" t="s">
        <v>4</v>
      </c>
      <c r="E4" t="s">
        <v>206</v>
      </c>
    </row>
    <row r="5" spans="1:5" x14ac:dyDescent="0.2">
      <c r="A5">
        <v>8509791</v>
      </c>
      <c r="B5" t="s">
        <v>39</v>
      </c>
      <c r="C5" t="s">
        <v>1</v>
      </c>
    </row>
    <row r="6" spans="1:5" x14ac:dyDescent="0.2">
      <c r="A6">
        <v>8509930</v>
      </c>
      <c r="B6" s="3">
        <v>0.67138083333333332</v>
      </c>
      <c r="C6" t="s">
        <v>4</v>
      </c>
    </row>
    <row r="7" spans="1:5" x14ac:dyDescent="0.2">
      <c r="A7">
        <v>8509930</v>
      </c>
      <c r="B7" t="s">
        <v>40</v>
      </c>
      <c r="C7" t="s">
        <v>1</v>
      </c>
    </row>
    <row r="8" spans="1:5" x14ac:dyDescent="0.2">
      <c r="A8">
        <v>8509878</v>
      </c>
      <c r="B8" s="3">
        <v>0.6718510300925925</v>
      </c>
      <c r="C8" t="s">
        <v>4</v>
      </c>
    </row>
    <row r="9" spans="1:5" x14ac:dyDescent="0.2">
      <c r="A9">
        <v>8509878</v>
      </c>
      <c r="B9" t="s">
        <v>41</v>
      </c>
      <c r="C9" t="s">
        <v>1</v>
      </c>
    </row>
    <row r="10" spans="1:5" x14ac:dyDescent="0.2">
      <c r="A10">
        <v>8509964</v>
      </c>
      <c r="B10" s="3">
        <v>0.67188575231481473</v>
      </c>
      <c r="C10" t="s">
        <v>4</v>
      </c>
    </row>
    <row r="11" spans="1:5" x14ac:dyDescent="0.2">
      <c r="A11">
        <v>8509964</v>
      </c>
      <c r="B11" t="s">
        <v>42</v>
      </c>
      <c r="C11" t="s">
        <v>1</v>
      </c>
    </row>
    <row r="12" spans="1:5" x14ac:dyDescent="0.2">
      <c r="A12">
        <v>8509861</v>
      </c>
      <c r="B12" s="3">
        <v>0.67201045138888893</v>
      </c>
      <c r="C12" t="s">
        <v>4</v>
      </c>
    </row>
    <row r="13" spans="1:5" x14ac:dyDescent="0.2">
      <c r="A13">
        <v>8509861</v>
      </c>
      <c r="B13" t="s">
        <v>43</v>
      </c>
      <c r="C13" t="s">
        <v>1</v>
      </c>
    </row>
    <row r="14" spans="1:5" x14ac:dyDescent="0.2">
      <c r="A14">
        <v>8509975</v>
      </c>
      <c r="B14" s="3">
        <v>0.67227049768518521</v>
      </c>
      <c r="C14" t="s">
        <v>4</v>
      </c>
    </row>
    <row r="15" spans="1:5" x14ac:dyDescent="0.2">
      <c r="A15">
        <v>8509975</v>
      </c>
      <c r="B15" t="s">
        <v>44</v>
      </c>
      <c r="C15" t="s">
        <v>1</v>
      </c>
    </row>
    <row r="16" spans="1:5" x14ac:dyDescent="0.2">
      <c r="A16">
        <v>8509875</v>
      </c>
      <c r="B16" s="3">
        <v>0.67230793981481485</v>
      </c>
      <c r="C16" t="s">
        <v>4</v>
      </c>
    </row>
    <row r="17" spans="1:3" x14ac:dyDescent="0.2">
      <c r="A17">
        <v>8509788</v>
      </c>
      <c r="B17" s="3">
        <v>0.672523599537037</v>
      </c>
      <c r="C17" t="s">
        <v>4</v>
      </c>
    </row>
    <row r="18" spans="1:3" x14ac:dyDescent="0.2">
      <c r="A18">
        <v>8509788</v>
      </c>
      <c r="B18" t="s">
        <v>45</v>
      </c>
      <c r="C18" t="s">
        <v>1</v>
      </c>
    </row>
    <row r="19" spans="1:3" x14ac:dyDescent="0.2">
      <c r="A19">
        <v>8509850</v>
      </c>
      <c r="B19" s="3">
        <v>0.67272035879629621</v>
      </c>
      <c r="C19" t="s">
        <v>4</v>
      </c>
    </row>
    <row r="20" spans="1:3" x14ac:dyDescent="0.2">
      <c r="A20">
        <v>8509850</v>
      </c>
      <c r="B20" t="s">
        <v>46</v>
      </c>
      <c r="C20" t="s">
        <v>1</v>
      </c>
    </row>
    <row r="21" spans="1:3" x14ac:dyDescent="0.2">
      <c r="A21">
        <v>8509807</v>
      </c>
      <c r="B21" s="3">
        <v>0.67278980324074067</v>
      </c>
      <c r="C21" t="s">
        <v>4</v>
      </c>
    </row>
    <row r="22" spans="1:3" x14ac:dyDescent="0.2">
      <c r="A22">
        <v>8509807</v>
      </c>
      <c r="B22" t="s">
        <v>47</v>
      </c>
      <c r="C22" t="s">
        <v>1</v>
      </c>
    </row>
    <row r="23" spans="1:3" x14ac:dyDescent="0.2">
      <c r="A23">
        <v>8509836</v>
      </c>
      <c r="B23" s="3">
        <v>0.67306829861111117</v>
      </c>
      <c r="C23" t="s">
        <v>4</v>
      </c>
    </row>
    <row r="24" spans="1:3" x14ac:dyDescent="0.2">
      <c r="A24">
        <v>8509836</v>
      </c>
      <c r="B24" t="s">
        <v>48</v>
      </c>
      <c r="C24" t="s">
        <v>1</v>
      </c>
    </row>
    <row r="25" spans="1:3" x14ac:dyDescent="0.2">
      <c r="A25">
        <v>8509951</v>
      </c>
      <c r="B25" s="3">
        <v>0.67314271990740748</v>
      </c>
      <c r="C25" t="s">
        <v>4</v>
      </c>
    </row>
    <row r="26" spans="1:3" x14ac:dyDescent="0.2">
      <c r="A26">
        <v>8509951</v>
      </c>
      <c r="B26" t="s">
        <v>49</v>
      </c>
      <c r="C26" t="s">
        <v>1</v>
      </c>
    </row>
    <row r="27" spans="1:3" x14ac:dyDescent="0.2">
      <c r="A27">
        <v>8509883</v>
      </c>
      <c r="B27" s="3">
        <v>0.67321107638888888</v>
      </c>
      <c r="C27" t="s">
        <v>4</v>
      </c>
    </row>
    <row r="28" spans="1:3" x14ac:dyDescent="0.2">
      <c r="A28">
        <v>8509883</v>
      </c>
      <c r="B28" t="s">
        <v>50</v>
      </c>
      <c r="C28" t="s">
        <v>1</v>
      </c>
    </row>
    <row r="29" spans="1:3" x14ac:dyDescent="0.2">
      <c r="A29">
        <v>8509817</v>
      </c>
      <c r="B29" s="3">
        <v>0.67355277777777778</v>
      </c>
      <c r="C29" t="s">
        <v>4</v>
      </c>
    </row>
    <row r="30" spans="1:3" x14ac:dyDescent="0.2">
      <c r="A30">
        <v>8509817</v>
      </c>
      <c r="B30" t="s">
        <v>51</v>
      </c>
      <c r="C30" t="s">
        <v>1</v>
      </c>
    </row>
    <row r="31" spans="1:3" x14ac:dyDescent="0.2">
      <c r="A31">
        <v>8509846</v>
      </c>
      <c r="B31" s="3">
        <v>0.67360722222222214</v>
      </c>
      <c r="C31" t="s">
        <v>4</v>
      </c>
    </row>
    <row r="32" spans="1:3" x14ac:dyDescent="0.2">
      <c r="A32">
        <v>8509846</v>
      </c>
      <c r="B32" t="s">
        <v>52</v>
      </c>
      <c r="C32" t="s">
        <v>1</v>
      </c>
    </row>
    <row r="33" spans="1:3" x14ac:dyDescent="0.2">
      <c r="A33">
        <v>8509804</v>
      </c>
      <c r="B33" s="3">
        <v>0.67363471064814806</v>
      </c>
      <c r="C33" t="s">
        <v>4</v>
      </c>
    </row>
    <row r="34" spans="1:3" x14ac:dyDescent="0.2">
      <c r="A34">
        <v>8509804</v>
      </c>
      <c r="B34" t="s">
        <v>53</v>
      </c>
      <c r="C34" t="s">
        <v>1</v>
      </c>
    </row>
    <row r="35" spans="1:3" x14ac:dyDescent="0.2">
      <c r="A35">
        <v>8509803</v>
      </c>
      <c r="B35" s="3">
        <v>0.67416711805555551</v>
      </c>
      <c r="C35" t="s">
        <v>4</v>
      </c>
    </row>
    <row r="36" spans="1:3" x14ac:dyDescent="0.2">
      <c r="A36">
        <v>8509803</v>
      </c>
      <c r="B36" t="s">
        <v>54</v>
      </c>
      <c r="C36" t="s">
        <v>1</v>
      </c>
    </row>
    <row r="37" spans="1:3" x14ac:dyDescent="0.2">
      <c r="A37">
        <v>8509915</v>
      </c>
      <c r="B37" s="3">
        <v>0.67420146990740737</v>
      </c>
      <c r="C37" t="s">
        <v>4</v>
      </c>
    </row>
    <row r="38" spans="1:3" x14ac:dyDescent="0.2">
      <c r="A38">
        <v>8509915</v>
      </c>
      <c r="B38" t="s">
        <v>55</v>
      </c>
      <c r="C38" t="s">
        <v>1</v>
      </c>
    </row>
    <row r="39" spans="1:3" x14ac:dyDescent="0.2">
      <c r="A39">
        <v>8509945</v>
      </c>
      <c r="B39" s="3">
        <v>0.67422371527777769</v>
      </c>
      <c r="C39" t="s">
        <v>4</v>
      </c>
    </row>
    <row r="40" spans="1:3" x14ac:dyDescent="0.2">
      <c r="A40">
        <v>8509945</v>
      </c>
      <c r="B40" t="s">
        <v>56</v>
      </c>
      <c r="C40" t="s">
        <v>1</v>
      </c>
    </row>
    <row r="41" spans="1:3" x14ac:dyDescent="0.2">
      <c r="A41">
        <v>8509907</v>
      </c>
      <c r="B41" s="3">
        <v>0.67457907407407403</v>
      </c>
      <c r="C41" t="s">
        <v>4</v>
      </c>
    </row>
    <row r="42" spans="1:3" x14ac:dyDescent="0.2">
      <c r="A42">
        <v>8509907</v>
      </c>
      <c r="B42" t="s">
        <v>57</v>
      </c>
      <c r="C42" t="s">
        <v>1</v>
      </c>
    </row>
    <row r="43" spans="1:3" x14ac:dyDescent="0.2">
      <c r="A43">
        <v>8509861</v>
      </c>
      <c r="B43" s="3">
        <v>0.6746450810185185</v>
      </c>
      <c r="C43" t="s">
        <v>4</v>
      </c>
    </row>
    <row r="44" spans="1:3" x14ac:dyDescent="0.2">
      <c r="A44">
        <v>8509850</v>
      </c>
      <c r="B44" s="3">
        <v>0.67474853009259261</v>
      </c>
      <c r="C44" t="s">
        <v>4</v>
      </c>
    </row>
    <row r="45" spans="1:3" x14ac:dyDescent="0.2">
      <c r="A45">
        <v>8509951</v>
      </c>
      <c r="B45" s="3">
        <v>0.67500315972222225</v>
      </c>
      <c r="C45" t="s">
        <v>4</v>
      </c>
    </row>
    <row r="46" spans="1:3" x14ac:dyDescent="0.2">
      <c r="A46">
        <v>8509915</v>
      </c>
      <c r="B46" s="3">
        <v>0.67508987268518517</v>
      </c>
      <c r="C46" t="s">
        <v>4</v>
      </c>
    </row>
    <row r="47" spans="1:3" x14ac:dyDescent="0.2">
      <c r="A47">
        <v>8509878</v>
      </c>
      <c r="B47" s="3">
        <v>0.67524187499999999</v>
      </c>
      <c r="C47" t="s">
        <v>4</v>
      </c>
    </row>
    <row r="48" spans="1:3" x14ac:dyDescent="0.2">
      <c r="A48">
        <v>8509788</v>
      </c>
      <c r="B48" s="3">
        <v>0.675434837962963</v>
      </c>
      <c r="C48" t="s">
        <v>4</v>
      </c>
    </row>
    <row r="49" spans="1:3" x14ac:dyDescent="0.2">
      <c r="A49">
        <v>8509791</v>
      </c>
      <c r="B49" s="3">
        <v>0.67550618055555556</v>
      </c>
      <c r="C49" t="s">
        <v>4</v>
      </c>
    </row>
    <row r="50" spans="1:3" x14ac:dyDescent="0.2">
      <c r="A50">
        <v>8509964</v>
      </c>
      <c r="B50" s="3">
        <v>0.67573422453703702</v>
      </c>
      <c r="C50" t="s">
        <v>4</v>
      </c>
    </row>
    <row r="51" spans="1:3" x14ac:dyDescent="0.2">
      <c r="A51">
        <v>8509875</v>
      </c>
      <c r="B51" s="3">
        <v>0.67586569444444444</v>
      </c>
      <c r="C51" t="s">
        <v>4</v>
      </c>
    </row>
    <row r="52" spans="1:3" x14ac:dyDescent="0.2">
      <c r="A52">
        <v>8509975</v>
      </c>
      <c r="B52" s="3">
        <v>0.67592709490740743</v>
      </c>
      <c r="C52" t="s">
        <v>4</v>
      </c>
    </row>
    <row r="53" spans="1:3" x14ac:dyDescent="0.2">
      <c r="A53">
        <v>8509791</v>
      </c>
      <c r="B53" s="3">
        <v>0.67628942129629632</v>
      </c>
      <c r="C53" t="s">
        <v>4</v>
      </c>
    </row>
    <row r="54" spans="1:3" x14ac:dyDescent="0.2">
      <c r="A54">
        <v>8509788</v>
      </c>
      <c r="B54" s="3">
        <v>0.6763271296296296</v>
      </c>
      <c r="C54" t="s">
        <v>4</v>
      </c>
    </row>
    <row r="55" spans="1:3" x14ac:dyDescent="0.2">
      <c r="A55">
        <v>8509945</v>
      </c>
      <c r="B55" s="3">
        <v>0.67636148148148145</v>
      </c>
      <c r="C55" t="s">
        <v>4</v>
      </c>
    </row>
    <row r="56" spans="1:3" x14ac:dyDescent="0.2">
      <c r="A56">
        <v>8509930</v>
      </c>
      <c r="B56" s="3">
        <v>0.67683222222222217</v>
      </c>
      <c r="C56" t="s">
        <v>4</v>
      </c>
    </row>
    <row r="57" spans="1:3" x14ac:dyDescent="0.2">
      <c r="A57">
        <v>8509975</v>
      </c>
      <c r="B57" s="3">
        <v>0.67707871527777785</v>
      </c>
      <c r="C57" t="s">
        <v>4</v>
      </c>
    </row>
    <row r="58" spans="1:3" x14ac:dyDescent="0.2">
      <c r="A58">
        <v>8509817</v>
      </c>
      <c r="B58" s="3">
        <v>0.67709688657407407</v>
      </c>
      <c r="C58" t="s">
        <v>4</v>
      </c>
    </row>
    <row r="59" spans="1:3" x14ac:dyDescent="0.2">
      <c r="A59">
        <v>8509850</v>
      </c>
      <c r="B59" s="3">
        <v>0.67729174768518519</v>
      </c>
      <c r="C59" t="s">
        <v>4</v>
      </c>
    </row>
    <row r="60" spans="1:3" x14ac:dyDescent="0.2">
      <c r="A60">
        <v>8509861</v>
      </c>
      <c r="B60" s="3">
        <v>0.67754547453703695</v>
      </c>
      <c r="C60" t="s">
        <v>4</v>
      </c>
    </row>
    <row r="61" spans="1:3" x14ac:dyDescent="0.2">
      <c r="A61">
        <v>8509964</v>
      </c>
      <c r="B61" s="3">
        <v>0.67773383101851858</v>
      </c>
      <c r="C61" t="s">
        <v>4</v>
      </c>
    </row>
    <row r="62" spans="1:3" x14ac:dyDescent="0.2">
      <c r="A62">
        <v>8509907</v>
      </c>
      <c r="B62" s="3">
        <v>0.67799650462962968</v>
      </c>
      <c r="C62" t="s">
        <v>4</v>
      </c>
    </row>
    <row r="63" spans="1:3" x14ac:dyDescent="0.2">
      <c r="A63">
        <v>8509788</v>
      </c>
      <c r="B63" s="3">
        <v>0.67817599537037043</v>
      </c>
      <c r="C63" t="s">
        <v>4</v>
      </c>
    </row>
    <row r="64" spans="1:3" x14ac:dyDescent="0.2">
      <c r="A64">
        <v>8509817</v>
      </c>
      <c r="B64" s="3">
        <v>0.67842827546296303</v>
      </c>
      <c r="C64" t="s">
        <v>4</v>
      </c>
    </row>
    <row r="65" spans="1:3" x14ac:dyDescent="0.2">
      <c r="A65">
        <v>8509975</v>
      </c>
      <c r="B65" s="3">
        <v>0.67860839120370364</v>
      </c>
      <c r="C65" t="s">
        <v>4</v>
      </c>
    </row>
    <row r="66" spans="1:3" x14ac:dyDescent="0.2">
      <c r="A66">
        <v>8509945</v>
      </c>
      <c r="B66" s="3">
        <v>0.678868900462963</v>
      </c>
      <c r="C66" t="s">
        <v>4</v>
      </c>
    </row>
    <row r="67" spans="1:3" x14ac:dyDescent="0.2">
      <c r="A67">
        <v>8509964</v>
      </c>
      <c r="B67" s="3">
        <v>0.67901782407407407</v>
      </c>
      <c r="C67" t="s">
        <v>4</v>
      </c>
    </row>
    <row r="68" spans="1:3" x14ac:dyDescent="0.2">
      <c r="A68">
        <v>8509861</v>
      </c>
      <c r="B68" s="3">
        <v>0.67955331018518517</v>
      </c>
      <c r="C68" t="s">
        <v>4</v>
      </c>
    </row>
    <row r="69" spans="1:3" x14ac:dyDescent="0.2">
      <c r="A69">
        <v>8509817</v>
      </c>
      <c r="B69" s="3">
        <v>0.67959498842592592</v>
      </c>
      <c r="C69" t="s">
        <v>4</v>
      </c>
    </row>
    <row r="70" spans="1:3" x14ac:dyDescent="0.2">
      <c r="A70">
        <v>8509804</v>
      </c>
      <c r="B70" s="3">
        <v>0.68000578703703707</v>
      </c>
      <c r="C70" t="s">
        <v>4</v>
      </c>
    </row>
    <row r="71" spans="1:3" x14ac:dyDescent="0.2">
      <c r="A71">
        <v>8509807</v>
      </c>
      <c r="B71" s="3">
        <v>0.68004945601851852</v>
      </c>
      <c r="C71" t="s">
        <v>4</v>
      </c>
    </row>
    <row r="72" spans="1:3" x14ac:dyDescent="0.2">
      <c r="A72">
        <v>8509930</v>
      </c>
      <c r="B72" s="3">
        <v>0.68044866898148149</v>
      </c>
      <c r="C72" t="s">
        <v>4</v>
      </c>
    </row>
    <row r="73" spans="1:3" x14ac:dyDescent="0.2">
      <c r="A73">
        <v>8509791</v>
      </c>
      <c r="B73" s="3">
        <v>0.68052743055555553</v>
      </c>
      <c r="C73" t="s">
        <v>4</v>
      </c>
    </row>
    <row r="74" spans="1:3" x14ac:dyDescent="0.2">
      <c r="A74">
        <v>8509907</v>
      </c>
      <c r="B74" s="3">
        <v>0.68092284722222218</v>
      </c>
      <c r="C74" t="s">
        <v>4</v>
      </c>
    </row>
    <row r="75" spans="1:3" x14ac:dyDescent="0.2">
      <c r="A75">
        <v>8509951</v>
      </c>
      <c r="B75" s="3">
        <v>0.68096796296296291</v>
      </c>
      <c r="C75" t="s">
        <v>4</v>
      </c>
    </row>
    <row r="76" spans="1:3" x14ac:dyDescent="0.2">
      <c r="A76">
        <v>8509807</v>
      </c>
      <c r="B76" s="3">
        <v>0.68133526620370366</v>
      </c>
      <c r="C76" t="s">
        <v>4</v>
      </c>
    </row>
    <row r="77" spans="1:3" x14ac:dyDescent="0.2">
      <c r="A77">
        <v>8509930</v>
      </c>
      <c r="B77" s="3">
        <v>0.68140362268518517</v>
      </c>
      <c r="C77" t="s">
        <v>4</v>
      </c>
    </row>
    <row r="78" spans="1:3" x14ac:dyDescent="0.2">
      <c r="A78">
        <v>8509861</v>
      </c>
      <c r="B78" s="3">
        <v>0.68176006944444445</v>
      </c>
      <c r="C78" t="s">
        <v>4</v>
      </c>
    </row>
    <row r="79" spans="1:3" x14ac:dyDescent="0.2">
      <c r="A79">
        <v>8509975</v>
      </c>
      <c r="B79" s="3">
        <v>0.68184642361111114</v>
      </c>
      <c r="C79" t="s">
        <v>4</v>
      </c>
    </row>
    <row r="80" spans="1:3" x14ac:dyDescent="0.2">
      <c r="A80">
        <v>8509791</v>
      </c>
      <c r="B80" s="3">
        <v>0.68218288194444443</v>
      </c>
      <c r="C80" t="s">
        <v>4</v>
      </c>
    </row>
    <row r="81" spans="1:3" x14ac:dyDescent="0.2">
      <c r="A81">
        <v>8509807</v>
      </c>
      <c r="B81" s="3">
        <v>0.68227818287037034</v>
      </c>
      <c r="C81" t="s">
        <v>4</v>
      </c>
    </row>
    <row r="82" spans="1:3" x14ac:dyDescent="0.2">
      <c r="A82">
        <v>8509964</v>
      </c>
      <c r="B82" s="3">
        <v>0.68265054398148151</v>
      </c>
      <c r="C82" t="s">
        <v>4</v>
      </c>
    </row>
    <row r="83" spans="1:3" x14ac:dyDescent="0.2">
      <c r="A83">
        <v>8509846</v>
      </c>
      <c r="B83" s="3">
        <v>0.68268210648148142</v>
      </c>
      <c r="C8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BD858-A88F-3B48-B01E-4147C4ACBA19}">
  <dimension ref="A1:E209"/>
  <sheetViews>
    <sheetView workbookViewId="0">
      <selection activeCell="E6" sqref="E6"/>
    </sheetView>
  </sheetViews>
  <sheetFormatPr baseColWidth="10" defaultRowHeight="16" x14ac:dyDescent="0.2"/>
  <cols>
    <col min="1" max="1" width="14" customWidth="1"/>
    <col min="2" max="2" width="7" customWidth="1"/>
  </cols>
  <sheetData>
    <row r="1" spans="1:5" x14ac:dyDescent="0.2">
      <c r="A1" t="s">
        <v>60</v>
      </c>
      <c r="B1" t="s">
        <v>5</v>
      </c>
      <c r="E1" t="s">
        <v>20</v>
      </c>
    </row>
    <row r="2" spans="1:5" x14ac:dyDescent="0.2">
      <c r="A2" t="s">
        <v>61</v>
      </c>
      <c r="B2" t="s">
        <v>6</v>
      </c>
      <c r="E2" t="s">
        <v>21</v>
      </c>
    </row>
    <row r="3" spans="1:5" x14ac:dyDescent="0.2">
      <c r="A3" t="s">
        <v>62</v>
      </c>
      <c r="B3" t="s">
        <v>7</v>
      </c>
      <c r="E3" t="s">
        <v>8</v>
      </c>
    </row>
    <row r="4" spans="1:5" x14ac:dyDescent="0.2">
      <c r="A4" t="s">
        <v>63</v>
      </c>
      <c r="B4" t="s">
        <v>5</v>
      </c>
    </row>
    <row r="5" spans="1:5" x14ac:dyDescent="0.2">
      <c r="A5" t="s">
        <v>64</v>
      </c>
      <c r="B5" t="s">
        <v>6</v>
      </c>
    </row>
    <row r="6" spans="1:5" x14ac:dyDescent="0.2">
      <c r="A6" t="s">
        <v>65</v>
      </c>
      <c r="B6" t="s">
        <v>5</v>
      </c>
    </row>
    <row r="7" spans="1:5" x14ac:dyDescent="0.2">
      <c r="A7" t="s">
        <v>66</v>
      </c>
      <c r="B7" t="s">
        <v>6</v>
      </c>
    </row>
    <row r="8" spans="1:5" x14ac:dyDescent="0.2">
      <c r="A8" t="s">
        <v>67</v>
      </c>
      <c r="B8" t="s">
        <v>5</v>
      </c>
    </row>
    <row r="9" spans="1:5" x14ac:dyDescent="0.2">
      <c r="A9" t="s">
        <v>67</v>
      </c>
      <c r="B9" t="s">
        <v>6</v>
      </c>
    </row>
    <row r="10" spans="1:5" x14ac:dyDescent="0.2">
      <c r="A10" t="s">
        <v>68</v>
      </c>
      <c r="B10" t="s">
        <v>6</v>
      </c>
    </row>
    <row r="11" spans="1:5" x14ac:dyDescent="0.2">
      <c r="A11" t="s">
        <v>69</v>
      </c>
      <c r="B11" t="s">
        <v>5</v>
      </c>
    </row>
    <row r="12" spans="1:5" x14ac:dyDescent="0.2">
      <c r="A12" t="s">
        <v>69</v>
      </c>
      <c r="B12" t="s">
        <v>7</v>
      </c>
    </row>
    <row r="13" spans="1:5" x14ac:dyDescent="0.2">
      <c r="A13" t="s">
        <v>67</v>
      </c>
      <c r="B13" t="s">
        <v>7</v>
      </c>
    </row>
    <row r="14" spans="1:5" x14ac:dyDescent="0.2">
      <c r="A14" t="s">
        <v>66</v>
      </c>
      <c r="B14" t="s">
        <v>7</v>
      </c>
    </row>
    <row r="15" spans="1:5" x14ac:dyDescent="0.2">
      <c r="A15" t="s">
        <v>64</v>
      </c>
      <c r="B15" t="s">
        <v>7</v>
      </c>
    </row>
    <row r="16" spans="1:5" x14ac:dyDescent="0.2">
      <c r="A16" t="s">
        <v>70</v>
      </c>
      <c r="B16" t="s">
        <v>6</v>
      </c>
    </row>
    <row r="17" spans="1:2" x14ac:dyDescent="0.2">
      <c r="A17" t="s">
        <v>71</v>
      </c>
      <c r="B17" t="s">
        <v>5</v>
      </c>
    </row>
    <row r="18" spans="1:2" x14ac:dyDescent="0.2">
      <c r="A18" t="s">
        <v>71</v>
      </c>
      <c r="B18" t="s">
        <v>7</v>
      </c>
    </row>
    <row r="19" spans="1:2" x14ac:dyDescent="0.2">
      <c r="A19" t="s">
        <v>72</v>
      </c>
      <c r="B19" t="s">
        <v>5</v>
      </c>
    </row>
    <row r="20" spans="1:2" x14ac:dyDescent="0.2">
      <c r="A20" t="s">
        <v>73</v>
      </c>
      <c r="B20" t="s">
        <v>6</v>
      </c>
    </row>
    <row r="21" spans="1:2" x14ac:dyDescent="0.2">
      <c r="A21" t="s">
        <v>73</v>
      </c>
      <c r="B21" t="s">
        <v>7</v>
      </c>
    </row>
    <row r="22" spans="1:2" x14ac:dyDescent="0.2">
      <c r="A22" t="s">
        <v>74</v>
      </c>
      <c r="B22" t="s">
        <v>6</v>
      </c>
    </row>
    <row r="23" spans="1:2" x14ac:dyDescent="0.2">
      <c r="A23" t="s">
        <v>75</v>
      </c>
      <c r="B23" t="s">
        <v>5</v>
      </c>
    </row>
    <row r="24" spans="1:2" x14ac:dyDescent="0.2">
      <c r="A24" t="s">
        <v>75</v>
      </c>
      <c r="B24" t="s">
        <v>7</v>
      </c>
    </row>
    <row r="25" spans="1:2" x14ac:dyDescent="0.2">
      <c r="A25" t="s">
        <v>76</v>
      </c>
      <c r="B25" t="s">
        <v>6</v>
      </c>
    </row>
    <row r="26" spans="1:2" x14ac:dyDescent="0.2">
      <c r="A26" t="s">
        <v>77</v>
      </c>
      <c r="B26" t="s">
        <v>5</v>
      </c>
    </row>
    <row r="27" spans="1:2" x14ac:dyDescent="0.2">
      <c r="A27" t="s">
        <v>77</v>
      </c>
      <c r="B27" t="s">
        <v>7</v>
      </c>
    </row>
    <row r="28" spans="1:2" x14ac:dyDescent="0.2">
      <c r="A28" t="s">
        <v>78</v>
      </c>
      <c r="B28" t="s">
        <v>5</v>
      </c>
    </row>
    <row r="29" spans="1:2" x14ac:dyDescent="0.2">
      <c r="A29" t="s">
        <v>79</v>
      </c>
      <c r="B29" t="s">
        <v>6</v>
      </c>
    </row>
    <row r="30" spans="1:2" x14ac:dyDescent="0.2">
      <c r="A30" t="s">
        <v>79</v>
      </c>
      <c r="B30" t="s">
        <v>7</v>
      </c>
    </row>
    <row r="31" spans="1:2" x14ac:dyDescent="0.2">
      <c r="A31" t="s">
        <v>80</v>
      </c>
      <c r="B31" t="s">
        <v>6</v>
      </c>
    </row>
    <row r="32" spans="1:2" x14ac:dyDescent="0.2">
      <c r="A32" t="s">
        <v>81</v>
      </c>
      <c r="B32" t="s">
        <v>5</v>
      </c>
    </row>
    <row r="33" spans="1:2" x14ac:dyDescent="0.2">
      <c r="A33" t="s">
        <v>81</v>
      </c>
      <c r="B33" t="s">
        <v>7</v>
      </c>
    </row>
    <row r="34" spans="1:2" x14ac:dyDescent="0.2">
      <c r="A34" t="s">
        <v>82</v>
      </c>
      <c r="B34" t="s">
        <v>6</v>
      </c>
    </row>
    <row r="35" spans="1:2" x14ac:dyDescent="0.2">
      <c r="A35" t="s">
        <v>83</v>
      </c>
      <c r="B35" t="s">
        <v>7</v>
      </c>
    </row>
    <row r="36" spans="1:2" x14ac:dyDescent="0.2">
      <c r="A36" t="s">
        <v>83</v>
      </c>
      <c r="B36" t="s">
        <v>5</v>
      </c>
    </row>
    <row r="37" spans="1:2" x14ac:dyDescent="0.2">
      <c r="A37" t="s">
        <v>84</v>
      </c>
      <c r="B37" t="s">
        <v>5</v>
      </c>
    </row>
    <row r="38" spans="1:2" x14ac:dyDescent="0.2">
      <c r="A38" t="s">
        <v>85</v>
      </c>
      <c r="B38" t="s">
        <v>6</v>
      </c>
    </row>
    <row r="39" spans="1:2" x14ac:dyDescent="0.2">
      <c r="A39" t="s">
        <v>85</v>
      </c>
      <c r="B39" t="s">
        <v>7</v>
      </c>
    </row>
    <row r="40" spans="1:2" x14ac:dyDescent="0.2">
      <c r="A40" t="s">
        <v>86</v>
      </c>
      <c r="B40" t="s">
        <v>6</v>
      </c>
    </row>
    <row r="41" spans="1:2" x14ac:dyDescent="0.2">
      <c r="A41" t="s">
        <v>87</v>
      </c>
      <c r="B41" t="s">
        <v>7</v>
      </c>
    </row>
    <row r="42" spans="1:2" x14ac:dyDescent="0.2">
      <c r="A42" t="s">
        <v>87</v>
      </c>
      <c r="B42" t="s">
        <v>5</v>
      </c>
    </row>
    <row r="43" spans="1:2" x14ac:dyDescent="0.2">
      <c r="A43" t="s">
        <v>88</v>
      </c>
      <c r="B43" t="s">
        <v>6</v>
      </c>
    </row>
    <row r="44" spans="1:2" x14ac:dyDescent="0.2">
      <c r="A44" t="s">
        <v>89</v>
      </c>
      <c r="B44" t="s">
        <v>6</v>
      </c>
    </row>
    <row r="45" spans="1:2" x14ac:dyDescent="0.2">
      <c r="A45" t="s">
        <v>90</v>
      </c>
      <c r="B45" t="s">
        <v>5</v>
      </c>
    </row>
    <row r="46" spans="1:2" x14ac:dyDescent="0.2">
      <c r="A46" t="s">
        <v>91</v>
      </c>
      <c r="B46" t="s">
        <v>7</v>
      </c>
    </row>
    <row r="47" spans="1:2" x14ac:dyDescent="0.2">
      <c r="A47" t="s">
        <v>92</v>
      </c>
      <c r="B47" t="s">
        <v>5</v>
      </c>
    </row>
    <row r="48" spans="1:2" x14ac:dyDescent="0.2">
      <c r="A48" t="s">
        <v>93</v>
      </c>
      <c r="B48" t="s">
        <v>6</v>
      </c>
    </row>
    <row r="49" spans="1:2" x14ac:dyDescent="0.2">
      <c r="A49" t="s">
        <v>93</v>
      </c>
      <c r="B49" t="s">
        <v>7</v>
      </c>
    </row>
    <row r="50" spans="1:2" x14ac:dyDescent="0.2">
      <c r="A50" t="s">
        <v>94</v>
      </c>
      <c r="B50" t="s">
        <v>6</v>
      </c>
    </row>
    <row r="51" spans="1:2" x14ac:dyDescent="0.2">
      <c r="A51" t="s">
        <v>95</v>
      </c>
      <c r="B51" t="s">
        <v>5</v>
      </c>
    </row>
    <row r="52" spans="1:2" x14ac:dyDescent="0.2">
      <c r="A52" t="s">
        <v>95</v>
      </c>
      <c r="B52" t="s">
        <v>7</v>
      </c>
    </row>
    <row r="53" spans="1:2" x14ac:dyDescent="0.2">
      <c r="A53" t="s">
        <v>96</v>
      </c>
      <c r="B53" t="s">
        <v>6</v>
      </c>
    </row>
    <row r="54" spans="1:2" x14ac:dyDescent="0.2">
      <c r="A54" t="s">
        <v>97</v>
      </c>
      <c r="B54" t="s">
        <v>5</v>
      </c>
    </row>
    <row r="55" spans="1:2" x14ac:dyDescent="0.2">
      <c r="A55" t="s">
        <v>97</v>
      </c>
      <c r="B55" t="s">
        <v>7</v>
      </c>
    </row>
    <row r="56" spans="1:2" x14ac:dyDescent="0.2">
      <c r="A56" t="s">
        <v>98</v>
      </c>
      <c r="B56" t="s">
        <v>5</v>
      </c>
    </row>
    <row r="57" spans="1:2" x14ac:dyDescent="0.2">
      <c r="A57" t="s">
        <v>99</v>
      </c>
      <c r="B57" t="s">
        <v>6</v>
      </c>
    </row>
    <row r="58" spans="1:2" x14ac:dyDescent="0.2">
      <c r="A58" t="s">
        <v>99</v>
      </c>
      <c r="B58" t="s">
        <v>7</v>
      </c>
    </row>
    <row r="59" spans="1:2" x14ac:dyDescent="0.2">
      <c r="A59" t="s">
        <v>100</v>
      </c>
      <c r="B59" t="s">
        <v>6</v>
      </c>
    </row>
    <row r="60" spans="1:2" x14ac:dyDescent="0.2">
      <c r="A60" t="s">
        <v>101</v>
      </c>
      <c r="B60" t="s">
        <v>5</v>
      </c>
    </row>
    <row r="61" spans="1:2" x14ac:dyDescent="0.2">
      <c r="A61" t="s">
        <v>101</v>
      </c>
      <c r="B61" t="s">
        <v>7</v>
      </c>
    </row>
    <row r="62" spans="1:2" x14ac:dyDescent="0.2">
      <c r="A62" t="s">
        <v>102</v>
      </c>
      <c r="B62" t="s">
        <v>6</v>
      </c>
    </row>
    <row r="63" spans="1:2" x14ac:dyDescent="0.2">
      <c r="A63" t="s">
        <v>103</v>
      </c>
      <c r="B63" t="s">
        <v>5</v>
      </c>
    </row>
    <row r="64" spans="1:2" x14ac:dyDescent="0.2">
      <c r="A64" t="s">
        <v>103</v>
      </c>
      <c r="B64" t="s">
        <v>7</v>
      </c>
    </row>
    <row r="65" spans="1:2" x14ac:dyDescent="0.2">
      <c r="A65" t="s">
        <v>104</v>
      </c>
      <c r="B65" t="s">
        <v>6</v>
      </c>
    </row>
    <row r="66" spans="1:2" x14ac:dyDescent="0.2">
      <c r="A66" t="s">
        <v>105</v>
      </c>
      <c r="B66" t="s">
        <v>5</v>
      </c>
    </row>
    <row r="67" spans="1:2" x14ac:dyDescent="0.2">
      <c r="A67" t="s">
        <v>105</v>
      </c>
      <c r="B67" t="s">
        <v>7</v>
      </c>
    </row>
    <row r="68" spans="1:2" x14ac:dyDescent="0.2">
      <c r="A68" t="s">
        <v>106</v>
      </c>
      <c r="B68" t="s">
        <v>6</v>
      </c>
    </row>
    <row r="69" spans="1:2" x14ac:dyDescent="0.2">
      <c r="A69" t="s">
        <v>107</v>
      </c>
      <c r="B69" t="s">
        <v>5</v>
      </c>
    </row>
    <row r="70" spans="1:2" x14ac:dyDescent="0.2">
      <c r="A70" t="s">
        <v>108</v>
      </c>
      <c r="B70" t="s">
        <v>7</v>
      </c>
    </row>
    <row r="71" spans="1:2" x14ac:dyDescent="0.2">
      <c r="A71" t="s">
        <v>109</v>
      </c>
      <c r="B71" t="s">
        <v>6</v>
      </c>
    </row>
    <row r="72" spans="1:2" x14ac:dyDescent="0.2">
      <c r="A72" t="s">
        <v>110</v>
      </c>
      <c r="B72" t="s">
        <v>5</v>
      </c>
    </row>
    <row r="73" spans="1:2" x14ac:dyDescent="0.2">
      <c r="A73" t="s">
        <v>110</v>
      </c>
      <c r="B73" t="s">
        <v>7</v>
      </c>
    </row>
    <row r="74" spans="1:2" x14ac:dyDescent="0.2">
      <c r="A74" t="s">
        <v>111</v>
      </c>
      <c r="B74" t="s">
        <v>6</v>
      </c>
    </row>
    <row r="75" spans="1:2" x14ac:dyDescent="0.2">
      <c r="A75" t="s">
        <v>112</v>
      </c>
      <c r="B75" t="s">
        <v>5</v>
      </c>
    </row>
    <row r="76" spans="1:2" x14ac:dyDescent="0.2">
      <c r="A76" t="s">
        <v>112</v>
      </c>
      <c r="B76" t="s">
        <v>7</v>
      </c>
    </row>
    <row r="77" spans="1:2" x14ac:dyDescent="0.2">
      <c r="A77" t="s">
        <v>113</v>
      </c>
      <c r="B77" t="s">
        <v>5</v>
      </c>
    </row>
    <row r="78" spans="1:2" x14ac:dyDescent="0.2">
      <c r="A78" t="s">
        <v>114</v>
      </c>
      <c r="B78" t="s">
        <v>6</v>
      </c>
    </row>
    <row r="79" spans="1:2" x14ac:dyDescent="0.2">
      <c r="A79" t="s">
        <v>114</v>
      </c>
      <c r="B79" t="s">
        <v>7</v>
      </c>
    </row>
    <row r="80" spans="1:2" x14ac:dyDescent="0.2">
      <c r="A80" t="s">
        <v>115</v>
      </c>
      <c r="B80" t="s">
        <v>5</v>
      </c>
    </row>
    <row r="81" spans="1:2" x14ac:dyDescent="0.2">
      <c r="A81" t="s">
        <v>116</v>
      </c>
      <c r="B81" t="s">
        <v>6</v>
      </c>
    </row>
    <row r="82" spans="1:2" x14ac:dyDescent="0.2">
      <c r="A82" t="s">
        <v>116</v>
      </c>
      <c r="B82" t="s">
        <v>7</v>
      </c>
    </row>
    <row r="83" spans="1:2" x14ac:dyDescent="0.2">
      <c r="A83" t="s">
        <v>117</v>
      </c>
      <c r="B83" t="s">
        <v>6</v>
      </c>
    </row>
    <row r="84" spans="1:2" x14ac:dyDescent="0.2">
      <c r="A84" t="s">
        <v>118</v>
      </c>
      <c r="B84" t="s">
        <v>5</v>
      </c>
    </row>
    <row r="85" spans="1:2" x14ac:dyDescent="0.2">
      <c r="A85" t="s">
        <v>118</v>
      </c>
      <c r="B85" t="s">
        <v>7</v>
      </c>
    </row>
    <row r="86" spans="1:2" x14ac:dyDescent="0.2">
      <c r="A86" t="s">
        <v>119</v>
      </c>
      <c r="B86" t="s">
        <v>6</v>
      </c>
    </row>
    <row r="87" spans="1:2" x14ac:dyDescent="0.2">
      <c r="A87" t="s">
        <v>120</v>
      </c>
      <c r="B87" t="s">
        <v>5</v>
      </c>
    </row>
    <row r="88" spans="1:2" x14ac:dyDescent="0.2">
      <c r="A88" t="s">
        <v>121</v>
      </c>
      <c r="B88" t="s">
        <v>7</v>
      </c>
    </row>
    <row r="89" spans="1:2" x14ac:dyDescent="0.2">
      <c r="A89" t="s">
        <v>122</v>
      </c>
      <c r="B89" t="s">
        <v>5</v>
      </c>
    </row>
    <row r="90" spans="1:2" x14ac:dyDescent="0.2">
      <c r="A90" t="s">
        <v>123</v>
      </c>
      <c r="B90" t="s">
        <v>6</v>
      </c>
    </row>
    <row r="91" spans="1:2" x14ac:dyDescent="0.2">
      <c r="A91" t="s">
        <v>123</v>
      </c>
      <c r="B91" t="s">
        <v>7</v>
      </c>
    </row>
    <row r="92" spans="1:2" x14ac:dyDescent="0.2">
      <c r="A92" t="s">
        <v>124</v>
      </c>
      <c r="B92" t="s">
        <v>6</v>
      </c>
    </row>
    <row r="93" spans="1:2" x14ac:dyDescent="0.2">
      <c r="A93" t="s">
        <v>125</v>
      </c>
      <c r="B93" t="s">
        <v>5</v>
      </c>
    </row>
    <row r="94" spans="1:2" x14ac:dyDescent="0.2">
      <c r="A94" t="s">
        <v>125</v>
      </c>
      <c r="B94" t="s">
        <v>7</v>
      </c>
    </row>
    <row r="95" spans="1:2" x14ac:dyDescent="0.2">
      <c r="A95" t="s">
        <v>126</v>
      </c>
      <c r="B95" t="s">
        <v>5</v>
      </c>
    </row>
    <row r="96" spans="1:2" x14ac:dyDescent="0.2">
      <c r="A96" t="s">
        <v>127</v>
      </c>
      <c r="B96" t="s">
        <v>6</v>
      </c>
    </row>
    <row r="97" spans="1:2" x14ac:dyDescent="0.2">
      <c r="A97" t="s">
        <v>127</v>
      </c>
      <c r="B97" t="s">
        <v>7</v>
      </c>
    </row>
    <row r="98" spans="1:2" x14ac:dyDescent="0.2">
      <c r="A98" t="s">
        <v>128</v>
      </c>
      <c r="B98" t="s">
        <v>6</v>
      </c>
    </row>
    <row r="99" spans="1:2" x14ac:dyDescent="0.2">
      <c r="A99" t="s">
        <v>129</v>
      </c>
      <c r="B99" t="s">
        <v>5</v>
      </c>
    </row>
    <row r="100" spans="1:2" x14ac:dyDescent="0.2">
      <c r="A100" t="s">
        <v>129</v>
      </c>
      <c r="B100" t="s">
        <v>7</v>
      </c>
    </row>
    <row r="101" spans="1:2" x14ac:dyDescent="0.2">
      <c r="A101" t="s">
        <v>130</v>
      </c>
      <c r="B101" t="s">
        <v>6</v>
      </c>
    </row>
    <row r="102" spans="1:2" x14ac:dyDescent="0.2">
      <c r="A102" t="s">
        <v>131</v>
      </c>
      <c r="B102" t="s">
        <v>5</v>
      </c>
    </row>
    <row r="103" spans="1:2" x14ac:dyDescent="0.2">
      <c r="A103" t="s">
        <v>131</v>
      </c>
      <c r="B103" t="s">
        <v>7</v>
      </c>
    </row>
    <row r="104" spans="1:2" x14ac:dyDescent="0.2">
      <c r="A104" t="s">
        <v>132</v>
      </c>
      <c r="B104" t="s">
        <v>5</v>
      </c>
    </row>
    <row r="105" spans="1:2" x14ac:dyDescent="0.2">
      <c r="A105" t="s">
        <v>133</v>
      </c>
      <c r="B105" t="s">
        <v>6</v>
      </c>
    </row>
    <row r="106" spans="1:2" x14ac:dyDescent="0.2">
      <c r="A106" t="s">
        <v>133</v>
      </c>
      <c r="B106" t="s">
        <v>7</v>
      </c>
    </row>
    <row r="107" spans="1:2" x14ac:dyDescent="0.2">
      <c r="A107" t="s">
        <v>134</v>
      </c>
      <c r="B107" t="s">
        <v>6</v>
      </c>
    </row>
    <row r="108" spans="1:2" x14ac:dyDescent="0.2">
      <c r="A108" t="s">
        <v>135</v>
      </c>
      <c r="B108" t="s">
        <v>5</v>
      </c>
    </row>
    <row r="109" spans="1:2" x14ac:dyDescent="0.2">
      <c r="A109" t="s">
        <v>135</v>
      </c>
      <c r="B109" t="s">
        <v>7</v>
      </c>
    </row>
    <row r="110" spans="1:2" x14ac:dyDescent="0.2">
      <c r="A110" t="s">
        <v>136</v>
      </c>
      <c r="B110" t="s">
        <v>5</v>
      </c>
    </row>
    <row r="111" spans="1:2" x14ac:dyDescent="0.2">
      <c r="A111" t="s">
        <v>137</v>
      </c>
      <c r="B111" t="s">
        <v>6</v>
      </c>
    </row>
    <row r="112" spans="1:2" x14ac:dyDescent="0.2">
      <c r="A112" t="s">
        <v>137</v>
      </c>
      <c r="B112" t="s">
        <v>7</v>
      </c>
    </row>
    <row r="113" spans="1:2" x14ac:dyDescent="0.2">
      <c r="A113" t="s">
        <v>138</v>
      </c>
      <c r="B113" t="s">
        <v>5</v>
      </c>
    </row>
    <row r="114" spans="1:2" x14ac:dyDescent="0.2">
      <c r="A114" t="s">
        <v>139</v>
      </c>
      <c r="B114" t="s">
        <v>6</v>
      </c>
    </row>
    <row r="115" spans="1:2" x14ac:dyDescent="0.2">
      <c r="A115" t="s">
        <v>139</v>
      </c>
      <c r="B115" t="s">
        <v>7</v>
      </c>
    </row>
    <row r="116" spans="1:2" x14ac:dyDescent="0.2">
      <c r="A116" t="s">
        <v>140</v>
      </c>
      <c r="B116" t="s">
        <v>6</v>
      </c>
    </row>
    <row r="117" spans="1:2" x14ac:dyDescent="0.2">
      <c r="A117" t="s">
        <v>141</v>
      </c>
      <c r="B117" t="s">
        <v>5</v>
      </c>
    </row>
    <row r="118" spans="1:2" x14ac:dyDescent="0.2">
      <c r="A118" t="s">
        <v>141</v>
      </c>
      <c r="B118" t="s">
        <v>7</v>
      </c>
    </row>
    <row r="119" spans="1:2" x14ac:dyDescent="0.2">
      <c r="A119" t="s">
        <v>142</v>
      </c>
      <c r="B119" t="s">
        <v>5</v>
      </c>
    </row>
    <row r="120" spans="1:2" x14ac:dyDescent="0.2">
      <c r="A120" t="s">
        <v>143</v>
      </c>
      <c r="B120" t="s">
        <v>6</v>
      </c>
    </row>
    <row r="121" spans="1:2" x14ac:dyDescent="0.2">
      <c r="A121" t="s">
        <v>143</v>
      </c>
      <c r="B121" t="s">
        <v>7</v>
      </c>
    </row>
    <row r="122" spans="1:2" x14ac:dyDescent="0.2">
      <c r="A122" t="s">
        <v>144</v>
      </c>
      <c r="B122" t="s">
        <v>5</v>
      </c>
    </row>
    <row r="123" spans="1:2" x14ac:dyDescent="0.2">
      <c r="A123" t="s">
        <v>145</v>
      </c>
      <c r="B123" t="s">
        <v>6</v>
      </c>
    </row>
    <row r="124" spans="1:2" x14ac:dyDescent="0.2">
      <c r="A124" t="s">
        <v>145</v>
      </c>
      <c r="B124" t="s">
        <v>7</v>
      </c>
    </row>
    <row r="125" spans="1:2" x14ac:dyDescent="0.2">
      <c r="A125" t="s">
        <v>146</v>
      </c>
      <c r="B125" t="s">
        <v>5</v>
      </c>
    </row>
    <row r="126" spans="1:2" x14ac:dyDescent="0.2">
      <c r="A126" t="s">
        <v>147</v>
      </c>
      <c r="B126" t="s">
        <v>6</v>
      </c>
    </row>
    <row r="127" spans="1:2" x14ac:dyDescent="0.2">
      <c r="A127" t="s">
        <v>147</v>
      </c>
      <c r="B127" t="s">
        <v>7</v>
      </c>
    </row>
    <row r="128" spans="1:2" x14ac:dyDescent="0.2">
      <c r="A128" t="s">
        <v>148</v>
      </c>
      <c r="B128" t="s">
        <v>5</v>
      </c>
    </row>
    <row r="129" spans="1:2" x14ac:dyDescent="0.2">
      <c r="A129" t="s">
        <v>149</v>
      </c>
      <c r="B129" t="s">
        <v>6</v>
      </c>
    </row>
    <row r="130" spans="1:2" x14ac:dyDescent="0.2">
      <c r="A130" t="s">
        <v>149</v>
      </c>
      <c r="B130" t="s">
        <v>7</v>
      </c>
    </row>
    <row r="131" spans="1:2" x14ac:dyDescent="0.2">
      <c r="A131" t="s">
        <v>150</v>
      </c>
      <c r="B131" t="s">
        <v>5</v>
      </c>
    </row>
    <row r="132" spans="1:2" x14ac:dyDescent="0.2">
      <c r="A132" t="s">
        <v>151</v>
      </c>
      <c r="B132" t="s">
        <v>6</v>
      </c>
    </row>
    <row r="133" spans="1:2" x14ac:dyDescent="0.2">
      <c r="A133" t="s">
        <v>151</v>
      </c>
      <c r="B133" t="s">
        <v>7</v>
      </c>
    </row>
    <row r="134" spans="1:2" x14ac:dyDescent="0.2">
      <c r="A134" t="s">
        <v>152</v>
      </c>
      <c r="B134" t="s">
        <v>5</v>
      </c>
    </row>
    <row r="135" spans="1:2" x14ac:dyDescent="0.2">
      <c r="A135" t="s">
        <v>153</v>
      </c>
      <c r="B135" t="s">
        <v>6</v>
      </c>
    </row>
    <row r="136" spans="1:2" x14ac:dyDescent="0.2">
      <c r="A136" t="s">
        <v>153</v>
      </c>
      <c r="B136" t="s">
        <v>7</v>
      </c>
    </row>
    <row r="137" spans="1:2" x14ac:dyDescent="0.2">
      <c r="A137" t="s">
        <v>154</v>
      </c>
      <c r="B137" t="s">
        <v>5</v>
      </c>
    </row>
    <row r="138" spans="1:2" x14ac:dyDescent="0.2">
      <c r="A138" t="s">
        <v>155</v>
      </c>
      <c r="B138" t="s">
        <v>6</v>
      </c>
    </row>
    <row r="139" spans="1:2" x14ac:dyDescent="0.2">
      <c r="A139" t="s">
        <v>155</v>
      </c>
      <c r="B139" t="s">
        <v>7</v>
      </c>
    </row>
    <row r="140" spans="1:2" x14ac:dyDescent="0.2">
      <c r="A140" t="s">
        <v>156</v>
      </c>
      <c r="B140" t="s">
        <v>5</v>
      </c>
    </row>
    <row r="141" spans="1:2" x14ac:dyDescent="0.2">
      <c r="A141" t="s">
        <v>157</v>
      </c>
      <c r="B141" t="s">
        <v>6</v>
      </c>
    </row>
    <row r="142" spans="1:2" x14ac:dyDescent="0.2">
      <c r="A142" t="s">
        <v>157</v>
      </c>
      <c r="B142" t="s">
        <v>7</v>
      </c>
    </row>
    <row r="143" spans="1:2" x14ac:dyDescent="0.2">
      <c r="A143" t="s">
        <v>158</v>
      </c>
      <c r="B143" t="s">
        <v>6</v>
      </c>
    </row>
    <row r="144" spans="1:2" x14ac:dyDescent="0.2">
      <c r="A144" t="s">
        <v>159</v>
      </c>
      <c r="B144" t="s">
        <v>5</v>
      </c>
    </row>
    <row r="145" spans="1:2" x14ac:dyDescent="0.2">
      <c r="A145" t="s">
        <v>160</v>
      </c>
      <c r="B145" t="s">
        <v>6</v>
      </c>
    </row>
    <row r="146" spans="1:2" x14ac:dyDescent="0.2">
      <c r="A146" t="s">
        <v>160</v>
      </c>
      <c r="B146" t="s">
        <v>7</v>
      </c>
    </row>
    <row r="147" spans="1:2" x14ac:dyDescent="0.2">
      <c r="A147" t="s">
        <v>161</v>
      </c>
      <c r="B147" t="s">
        <v>5</v>
      </c>
    </row>
    <row r="148" spans="1:2" x14ac:dyDescent="0.2">
      <c r="A148" t="s">
        <v>162</v>
      </c>
      <c r="B148" t="s">
        <v>6</v>
      </c>
    </row>
    <row r="149" spans="1:2" x14ac:dyDescent="0.2">
      <c r="A149" t="s">
        <v>162</v>
      </c>
      <c r="B149" t="s">
        <v>7</v>
      </c>
    </row>
    <row r="150" spans="1:2" x14ac:dyDescent="0.2">
      <c r="A150" t="s">
        <v>163</v>
      </c>
      <c r="B150" t="s">
        <v>5</v>
      </c>
    </row>
    <row r="151" spans="1:2" x14ac:dyDescent="0.2">
      <c r="A151" t="s">
        <v>164</v>
      </c>
      <c r="B151" t="s">
        <v>6</v>
      </c>
    </row>
    <row r="152" spans="1:2" x14ac:dyDescent="0.2">
      <c r="A152" t="s">
        <v>164</v>
      </c>
      <c r="B152" t="s">
        <v>7</v>
      </c>
    </row>
    <row r="153" spans="1:2" x14ac:dyDescent="0.2">
      <c r="A153" t="s">
        <v>165</v>
      </c>
      <c r="B153" t="s">
        <v>5</v>
      </c>
    </row>
    <row r="154" spans="1:2" x14ac:dyDescent="0.2">
      <c r="A154" t="s">
        <v>166</v>
      </c>
      <c r="B154" t="s">
        <v>6</v>
      </c>
    </row>
    <row r="155" spans="1:2" x14ac:dyDescent="0.2">
      <c r="A155" t="s">
        <v>166</v>
      </c>
      <c r="B155" t="s">
        <v>7</v>
      </c>
    </row>
    <row r="156" spans="1:2" x14ac:dyDescent="0.2">
      <c r="A156" t="s">
        <v>167</v>
      </c>
      <c r="B156" t="s">
        <v>5</v>
      </c>
    </row>
    <row r="157" spans="1:2" x14ac:dyDescent="0.2">
      <c r="A157" t="s">
        <v>168</v>
      </c>
      <c r="B157" t="s">
        <v>6</v>
      </c>
    </row>
    <row r="158" spans="1:2" x14ac:dyDescent="0.2">
      <c r="A158" t="s">
        <v>168</v>
      </c>
      <c r="B158" t="s">
        <v>7</v>
      </c>
    </row>
    <row r="159" spans="1:2" x14ac:dyDescent="0.2">
      <c r="A159" t="s">
        <v>169</v>
      </c>
      <c r="B159" t="s">
        <v>6</v>
      </c>
    </row>
    <row r="160" spans="1:2" x14ac:dyDescent="0.2">
      <c r="A160" t="s">
        <v>170</v>
      </c>
      <c r="B160" t="s">
        <v>7</v>
      </c>
    </row>
    <row r="161" spans="1:2" x14ac:dyDescent="0.2">
      <c r="A161" t="s">
        <v>171</v>
      </c>
      <c r="B161" t="s">
        <v>5</v>
      </c>
    </row>
    <row r="162" spans="1:2" x14ac:dyDescent="0.2">
      <c r="A162" t="s">
        <v>172</v>
      </c>
      <c r="B162" t="s">
        <v>5</v>
      </c>
    </row>
    <row r="163" spans="1:2" x14ac:dyDescent="0.2">
      <c r="A163" t="s">
        <v>173</v>
      </c>
      <c r="B163" t="s">
        <v>6</v>
      </c>
    </row>
    <row r="164" spans="1:2" x14ac:dyDescent="0.2">
      <c r="A164" t="s">
        <v>173</v>
      </c>
      <c r="B164" t="s">
        <v>7</v>
      </c>
    </row>
    <row r="165" spans="1:2" x14ac:dyDescent="0.2">
      <c r="A165" t="s">
        <v>174</v>
      </c>
      <c r="B165" t="s">
        <v>5</v>
      </c>
    </row>
    <row r="166" spans="1:2" x14ac:dyDescent="0.2">
      <c r="A166" t="s">
        <v>175</v>
      </c>
      <c r="B166" t="s">
        <v>6</v>
      </c>
    </row>
    <row r="167" spans="1:2" x14ac:dyDescent="0.2">
      <c r="A167" t="s">
        <v>175</v>
      </c>
      <c r="B167" t="s">
        <v>7</v>
      </c>
    </row>
    <row r="168" spans="1:2" x14ac:dyDescent="0.2">
      <c r="A168" t="s">
        <v>176</v>
      </c>
      <c r="B168" t="s">
        <v>6</v>
      </c>
    </row>
    <row r="169" spans="1:2" x14ac:dyDescent="0.2">
      <c r="A169" t="s">
        <v>177</v>
      </c>
      <c r="B169" t="s">
        <v>5</v>
      </c>
    </row>
    <row r="170" spans="1:2" x14ac:dyDescent="0.2">
      <c r="A170" t="s">
        <v>177</v>
      </c>
      <c r="B170" t="s">
        <v>7</v>
      </c>
    </row>
    <row r="171" spans="1:2" x14ac:dyDescent="0.2">
      <c r="A171" t="s">
        <v>178</v>
      </c>
      <c r="B171" t="s">
        <v>5</v>
      </c>
    </row>
    <row r="172" spans="1:2" x14ac:dyDescent="0.2">
      <c r="A172" t="s">
        <v>179</v>
      </c>
      <c r="B172" t="s">
        <v>6</v>
      </c>
    </row>
    <row r="173" spans="1:2" x14ac:dyDescent="0.2">
      <c r="A173" t="s">
        <v>179</v>
      </c>
      <c r="B173" t="s">
        <v>7</v>
      </c>
    </row>
    <row r="174" spans="1:2" x14ac:dyDescent="0.2">
      <c r="A174" t="s">
        <v>180</v>
      </c>
      <c r="B174" t="s">
        <v>5</v>
      </c>
    </row>
    <row r="175" spans="1:2" x14ac:dyDescent="0.2">
      <c r="A175" t="s">
        <v>181</v>
      </c>
      <c r="B175" t="s">
        <v>6</v>
      </c>
    </row>
    <row r="176" spans="1:2" x14ac:dyDescent="0.2">
      <c r="A176" t="s">
        <v>181</v>
      </c>
      <c r="B176" t="s">
        <v>7</v>
      </c>
    </row>
    <row r="177" spans="1:2" x14ac:dyDescent="0.2">
      <c r="A177" t="s">
        <v>182</v>
      </c>
      <c r="B177" t="s">
        <v>6</v>
      </c>
    </row>
    <row r="178" spans="1:2" x14ac:dyDescent="0.2">
      <c r="A178" t="s">
        <v>183</v>
      </c>
      <c r="B178" t="s">
        <v>5</v>
      </c>
    </row>
    <row r="179" spans="1:2" x14ac:dyDescent="0.2">
      <c r="A179" t="s">
        <v>183</v>
      </c>
      <c r="B179" t="s">
        <v>7</v>
      </c>
    </row>
    <row r="180" spans="1:2" x14ac:dyDescent="0.2">
      <c r="A180" t="s">
        <v>184</v>
      </c>
      <c r="B180" t="s">
        <v>5</v>
      </c>
    </row>
    <row r="181" spans="1:2" x14ac:dyDescent="0.2">
      <c r="A181" t="s">
        <v>185</v>
      </c>
      <c r="B181" t="s">
        <v>6</v>
      </c>
    </row>
    <row r="182" spans="1:2" x14ac:dyDescent="0.2">
      <c r="A182" t="s">
        <v>185</v>
      </c>
      <c r="B182" t="s">
        <v>7</v>
      </c>
    </row>
    <row r="183" spans="1:2" x14ac:dyDescent="0.2">
      <c r="A183" t="s">
        <v>186</v>
      </c>
      <c r="B183" t="s">
        <v>5</v>
      </c>
    </row>
    <row r="184" spans="1:2" x14ac:dyDescent="0.2">
      <c r="A184" t="s">
        <v>187</v>
      </c>
      <c r="B184" t="s">
        <v>6</v>
      </c>
    </row>
    <row r="185" spans="1:2" x14ac:dyDescent="0.2">
      <c r="A185" t="s">
        <v>187</v>
      </c>
      <c r="B185" t="s">
        <v>7</v>
      </c>
    </row>
    <row r="186" spans="1:2" x14ac:dyDescent="0.2">
      <c r="A186" t="s">
        <v>188</v>
      </c>
      <c r="B186" t="s">
        <v>6</v>
      </c>
    </row>
    <row r="187" spans="1:2" x14ac:dyDescent="0.2">
      <c r="A187" t="s">
        <v>189</v>
      </c>
      <c r="B187" t="s">
        <v>5</v>
      </c>
    </row>
    <row r="188" spans="1:2" x14ac:dyDescent="0.2">
      <c r="A188" t="s">
        <v>189</v>
      </c>
      <c r="B188" t="s">
        <v>7</v>
      </c>
    </row>
    <row r="189" spans="1:2" x14ac:dyDescent="0.2">
      <c r="A189" t="s">
        <v>190</v>
      </c>
      <c r="B189" t="s">
        <v>5</v>
      </c>
    </row>
    <row r="190" spans="1:2" x14ac:dyDescent="0.2">
      <c r="A190" t="s">
        <v>191</v>
      </c>
      <c r="B190" t="s">
        <v>6</v>
      </c>
    </row>
    <row r="191" spans="1:2" x14ac:dyDescent="0.2">
      <c r="A191" t="s">
        <v>191</v>
      </c>
      <c r="B191" t="s">
        <v>7</v>
      </c>
    </row>
    <row r="192" spans="1:2" x14ac:dyDescent="0.2">
      <c r="A192" t="s">
        <v>192</v>
      </c>
      <c r="B192" t="s">
        <v>5</v>
      </c>
    </row>
    <row r="193" spans="1:2" x14ac:dyDescent="0.2">
      <c r="A193" t="s">
        <v>193</v>
      </c>
      <c r="B193" t="s">
        <v>6</v>
      </c>
    </row>
    <row r="194" spans="1:2" x14ac:dyDescent="0.2">
      <c r="A194" t="s">
        <v>193</v>
      </c>
      <c r="B194" t="s">
        <v>7</v>
      </c>
    </row>
    <row r="195" spans="1:2" x14ac:dyDescent="0.2">
      <c r="A195" t="s">
        <v>194</v>
      </c>
      <c r="B195" t="s">
        <v>6</v>
      </c>
    </row>
    <row r="196" spans="1:2" x14ac:dyDescent="0.2">
      <c r="A196" t="s">
        <v>195</v>
      </c>
      <c r="B196" t="s">
        <v>5</v>
      </c>
    </row>
    <row r="197" spans="1:2" x14ac:dyDescent="0.2">
      <c r="A197" t="s">
        <v>195</v>
      </c>
      <c r="B197" t="s">
        <v>7</v>
      </c>
    </row>
    <row r="198" spans="1:2" x14ac:dyDescent="0.2">
      <c r="A198" t="s">
        <v>196</v>
      </c>
      <c r="B198" t="s">
        <v>5</v>
      </c>
    </row>
    <row r="199" spans="1:2" x14ac:dyDescent="0.2">
      <c r="A199" t="s">
        <v>197</v>
      </c>
      <c r="B199" t="s">
        <v>6</v>
      </c>
    </row>
    <row r="200" spans="1:2" x14ac:dyDescent="0.2">
      <c r="A200" t="s">
        <v>197</v>
      </c>
      <c r="B200" t="s">
        <v>7</v>
      </c>
    </row>
    <row r="201" spans="1:2" x14ac:dyDescent="0.2">
      <c r="A201" t="s">
        <v>198</v>
      </c>
      <c r="B201" t="s">
        <v>5</v>
      </c>
    </row>
    <row r="202" spans="1:2" x14ac:dyDescent="0.2">
      <c r="A202" t="s">
        <v>199</v>
      </c>
      <c r="B202" t="s">
        <v>6</v>
      </c>
    </row>
    <row r="203" spans="1:2" x14ac:dyDescent="0.2">
      <c r="A203" t="s">
        <v>199</v>
      </c>
      <c r="B203" t="s">
        <v>7</v>
      </c>
    </row>
    <row r="204" spans="1:2" x14ac:dyDescent="0.2">
      <c r="A204" t="s">
        <v>200</v>
      </c>
      <c r="B204" t="s">
        <v>6</v>
      </c>
    </row>
    <row r="205" spans="1:2" x14ac:dyDescent="0.2">
      <c r="A205" t="s">
        <v>201</v>
      </c>
      <c r="B205" t="s">
        <v>7</v>
      </c>
    </row>
    <row r="206" spans="1:2" x14ac:dyDescent="0.2">
      <c r="A206" t="s">
        <v>202</v>
      </c>
      <c r="B206" t="s">
        <v>5</v>
      </c>
    </row>
    <row r="207" spans="1:2" x14ac:dyDescent="0.2">
      <c r="A207" t="s">
        <v>203</v>
      </c>
      <c r="B207" t="s">
        <v>5</v>
      </c>
    </row>
    <row r="208" spans="1:2" x14ac:dyDescent="0.2">
      <c r="A208" t="s">
        <v>204</v>
      </c>
      <c r="B208" t="s">
        <v>6</v>
      </c>
    </row>
    <row r="209" spans="1:2" x14ac:dyDescent="0.2">
      <c r="A209" t="s">
        <v>205</v>
      </c>
      <c r="B20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7CDA5-E148-A14C-9D97-9BCB66E124B5}">
  <dimension ref="A1:C65"/>
  <sheetViews>
    <sheetView topLeftCell="A43" workbookViewId="0">
      <selection activeCell="B62" sqref="A2:B62"/>
    </sheetView>
  </sheetViews>
  <sheetFormatPr baseColWidth="10" defaultRowHeight="16" x14ac:dyDescent="0.2"/>
  <cols>
    <col min="1" max="1" width="12.6640625" style="3" bestFit="1" customWidth="1"/>
    <col min="2" max="2" width="12.6640625" bestFit="1" customWidth="1"/>
    <col min="3" max="3" width="12.1640625" bestFit="1" customWidth="1"/>
  </cols>
  <sheetData>
    <row r="1" spans="1:3" x14ac:dyDescent="0.2">
      <c r="A1" s="3" t="s">
        <v>14</v>
      </c>
      <c r="B1" t="s">
        <v>15</v>
      </c>
      <c r="C1" t="s">
        <v>36</v>
      </c>
    </row>
    <row r="2" spans="1:3" x14ac:dyDescent="0.2">
      <c r="A2" s="4" t="s">
        <v>249</v>
      </c>
      <c r="B2" s="4" t="s">
        <v>250</v>
      </c>
      <c r="C2" s="2">
        <f>86400*(B2-A2)</f>
        <v>0.18499999999761485</v>
      </c>
    </row>
    <row r="3" spans="1:3" x14ac:dyDescent="0.2">
      <c r="A3" s="4" t="s">
        <v>251</v>
      </c>
      <c r="B3" s="4" t="s">
        <v>252</v>
      </c>
      <c r="C3" s="2">
        <f t="shared" ref="C3:C62" si="0">86400*(B3-A3)</f>
        <v>0.12299999999960676</v>
      </c>
    </row>
    <row r="4" spans="1:3" x14ac:dyDescent="0.2">
      <c r="A4" s="4" t="s">
        <v>253</v>
      </c>
      <c r="B4" s="4" t="s">
        <v>254</v>
      </c>
      <c r="C4" s="2">
        <f t="shared" si="0"/>
        <v>0.12800000000083855</v>
      </c>
    </row>
    <row r="5" spans="1:3" x14ac:dyDescent="0.2">
      <c r="A5" s="4" t="s">
        <v>255</v>
      </c>
      <c r="B5" s="4" t="s">
        <v>256</v>
      </c>
      <c r="C5" s="2">
        <f t="shared" si="0"/>
        <v>0.24599999999921351</v>
      </c>
    </row>
    <row r="6" spans="1:3" x14ac:dyDescent="0.2">
      <c r="A6" s="4" t="s">
        <v>257</v>
      </c>
      <c r="B6" s="4" t="s">
        <v>258</v>
      </c>
      <c r="C6" s="2">
        <f t="shared" si="0"/>
        <v>0.2199999999966451</v>
      </c>
    </row>
    <row r="7" spans="1:3" x14ac:dyDescent="0.2">
      <c r="A7" s="4" t="s">
        <v>259</v>
      </c>
      <c r="B7" s="4" t="s">
        <v>260</v>
      </c>
      <c r="C7" s="2">
        <f t="shared" si="0"/>
        <v>0.12899999999724798</v>
      </c>
    </row>
    <row r="8" spans="1:3" x14ac:dyDescent="0.2">
      <c r="A8" s="4" t="s">
        <v>261</v>
      </c>
      <c r="B8" s="4" t="s">
        <v>262</v>
      </c>
      <c r="C8" s="2">
        <f t="shared" si="0"/>
        <v>0.23900000000516286</v>
      </c>
    </row>
    <row r="9" spans="1:3" x14ac:dyDescent="0.2">
      <c r="A9" s="4" t="s">
        <v>263</v>
      </c>
      <c r="B9" s="4" t="s">
        <v>264</v>
      </c>
      <c r="C9" s="2">
        <f t="shared" si="0"/>
        <v>0.23299999999792931</v>
      </c>
    </row>
    <row r="10" spans="1:3" x14ac:dyDescent="0.2">
      <c r="A10" s="4" t="s">
        <v>265</v>
      </c>
      <c r="B10" s="4" t="s">
        <v>266</v>
      </c>
      <c r="C10" s="2">
        <f t="shared" si="0"/>
        <v>0.11799999999837496</v>
      </c>
    </row>
    <row r="11" spans="1:3" x14ac:dyDescent="0.2">
      <c r="A11" s="4" t="s">
        <v>267</v>
      </c>
      <c r="B11" s="4" t="s">
        <v>268</v>
      </c>
      <c r="C11" s="2">
        <f t="shared" si="0"/>
        <v>0.22199999999905629</v>
      </c>
    </row>
    <row r="12" spans="1:3" x14ac:dyDescent="0.2">
      <c r="A12" s="4" t="s">
        <v>269</v>
      </c>
      <c r="B12" s="4" t="s">
        <v>270</v>
      </c>
      <c r="C12" s="2">
        <f t="shared" si="0"/>
        <v>0.22100000000264686</v>
      </c>
    </row>
    <row r="13" spans="1:3" x14ac:dyDescent="0.2">
      <c r="A13" s="4" t="s">
        <v>271</v>
      </c>
      <c r="B13" s="4" t="s">
        <v>272</v>
      </c>
      <c r="C13" s="2">
        <f t="shared" si="0"/>
        <v>0.11100000000432431</v>
      </c>
    </row>
    <row r="14" spans="1:3" x14ac:dyDescent="0.2">
      <c r="A14" s="4" t="s">
        <v>273</v>
      </c>
      <c r="B14" s="4" t="s">
        <v>274</v>
      </c>
      <c r="C14" s="2">
        <f t="shared" si="0"/>
        <v>0.19500000000007844</v>
      </c>
    </row>
    <row r="15" spans="1:3" x14ac:dyDescent="0.2">
      <c r="A15" s="4" t="s">
        <v>275</v>
      </c>
      <c r="B15" s="4" t="s">
        <v>276</v>
      </c>
      <c r="C15" s="2">
        <f t="shared" si="0"/>
        <v>0.15799999999863701</v>
      </c>
    </row>
    <row r="16" spans="1:3" x14ac:dyDescent="0.2">
      <c r="A16" s="4" t="s">
        <v>277</v>
      </c>
      <c r="B16" s="4" t="s">
        <v>278</v>
      </c>
      <c r="C16" s="2">
        <f t="shared" si="0"/>
        <v>5.0000000012317969E-3</v>
      </c>
    </row>
    <row r="17" spans="1:3" x14ac:dyDescent="0.2">
      <c r="A17" s="4" t="s">
        <v>279</v>
      </c>
      <c r="B17" s="4" t="s">
        <v>280</v>
      </c>
      <c r="C17" s="2">
        <f t="shared" si="0"/>
        <v>0.22199999999905629</v>
      </c>
    </row>
    <row r="18" spans="1:3" x14ac:dyDescent="0.2">
      <c r="A18" s="4" t="s">
        <v>281</v>
      </c>
      <c r="B18" s="4" t="s">
        <v>282</v>
      </c>
      <c r="C18" s="2">
        <f t="shared" si="0"/>
        <v>0.1260000000080197</v>
      </c>
    </row>
    <row r="19" spans="1:3" x14ac:dyDescent="0.2">
      <c r="A19" s="4" t="s">
        <v>366</v>
      </c>
      <c r="B19" s="4" t="s">
        <v>367</v>
      </c>
      <c r="C19" s="2">
        <f t="shared" si="0"/>
        <v>0.21299999999300212</v>
      </c>
    </row>
    <row r="20" spans="1:3" x14ac:dyDescent="0.2">
      <c r="A20" s="4" t="s">
        <v>283</v>
      </c>
      <c r="B20" s="4" t="s">
        <v>284</v>
      </c>
      <c r="C20" s="2">
        <f t="shared" si="0"/>
        <v>0.24099999999798172</v>
      </c>
    </row>
    <row r="21" spans="1:3" x14ac:dyDescent="0.2">
      <c r="A21" s="4" t="s">
        <v>285</v>
      </c>
      <c r="B21" s="4" t="s">
        <v>108</v>
      </c>
      <c r="C21" s="2">
        <f t="shared" si="0"/>
        <v>0.11799999999837496</v>
      </c>
    </row>
    <row r="22" spans="1:3" x14ac:dyDescent="0.2">
      <c r="A22" s="4" t="s">
        <v>286</v>
      </c>
      <c r="B22" s="4" t="s">
        <v>287</v>
      </c>
      <c r="C22" s="2">
        <f t="shared" si="0"/>
        <v>0.20000000000131024</v>
      </c>
    </row>
    <row r="23" spans="1:3" x14ac:dyDescent="0.2">
      <c r="A23" s="4" t="s">
        <v>288</v>
      </c>
      <c r="B23" s="4" t="s">
        <v>289</v>
      </c>
      <c r="C23" s="2">
        <f t="shared" si="0"/>
        <v>0.24199999999439115</v>
      </c>
    </row>
    <row r="24" spans="1:3" x14ac:dyDescent="0.2">
      <c r="A24" s="4" t="s">
        <v>290</v>
      </c>
      <c r="B24" s="4" t="s">
        <v>291</v>
      </c>
      <c r="C24" s="2">
        <f t="shared" si="0"/>
        <v>0.13300000000207035</v>
      </c>
    </row>
    <row r="25" spans="1:3" x14ac:dyDescent="0.2">
      <c r="A25" s="4" t="s">
        <v>292</v>
      </c>
      <c r="B25" s="4" t="s">
        <v>293</v>
      </c>
      <c r="C25" s="2">
        <f t="shared" si="0"/>
        <v>0.18999999998925432</v>
      </c>
    </row>
    <row r="26" spans="1:3" x14ac:dyDescent="0.2">
      <c r="A26" s="4" t="s">
        <v>294</v>
      </c>
      <c r="B26" s="4" t="s">
        <v>295</v>
      </c>
      <c r="C26" s="2">
        <f t="shared" si="0"/>
        <v>0.1319999999960686</v>
      </c>
    </row>
    <row r="27" spans="1:3" x14ac:dyDescent="0.2">
      <c r="A27" s="4" t="s">
        <v>296</v>
      </c>
      <c r="B27" s="4" t="s">
        <v>297</v>
      </c>
      <c r="C27" s="2">
        <f t="shared" si="0"/>
        <v>0.10500000000668308</v>
      </c>
    </row>
    <row r="28" spans="1:3" x14ac:dyDescent="0.2">
      <c r="A28" s="4" t="s">
        <v>298</v>
      </c>
      <c r="B28" s="4" t="s">
        <v>299</v>
      </c>
      <c r="C28" s="2">
        <f t="shared" si="0"/>
        <v>0.21199999999659269</v>
      </c>
    </row>
    <row r="29" spans="1:3" x14ac:dyDescent="0.2">
      <c r="A29" s="4" t="s">
        <v>300</v>
      </c>
      <c r="B29" s="4" t="s">
        <v>301</v>
      </c>
      <c r="C29" s="2">
        <f t="shared" si="0"/>
        <v>0.25200000000644707</v>
      </c>
    </row>
    <row r="30" spans="1:3" x14ac:dyDescent="0.2">
      <c r="A30" s="4" t="s">
        <v>302</v>
      </c>
      <c r="B30" s="4" t="s">
        <v>303</v>
      </c>
      <c r="C30" s="2">
        <f t="shared" si="0"/>
        <v>9.2000000005398874E-2</v>
      </c>
    </row>
    <row r="31" spans="1:3" x14ac:dyDescent="0.2">
      <c r="A31" s="4" t="s">
        <v>304</v>
      </c>
      <c r="B31" s="4" t="s">
        <v>305</v>
      </c>
      <c r="C31" s="2">
        <f t="shared" si="0"/>
        <v>0.29199999999711679</v>
      </c>
    </row>
    <row r="32" spans="1:3" x14ac:dyDescent="0.2">
      <c r="A32" s="4" t="s">
        <v>306</v>
      </c>
      <c r="B32" s="4" t="s">
        <v>307</v>
      </c>
      <c r="C32" s="2">
        <f t="shared" si="0"/>
        <v>0.22399999999187514</v>
      </c>
    </row>
    <row r="33" spans="1:3" x14ac:dyDescent="0.2">
      <c r="A33" s="4" t="s">
        <v>308</v>
      </c>
      <c r="B33" s="4" t="s">
        <v>309</v>
      </c>
      <c r="C33" s="2">
        <f t="shared" si="0"/>
        <v>5.9999999976412255E-3</v>
      </c>
    </row>
    <row r="34" spans="1:3" x14ac:dyDescent="0.2">
      <c r="A34" s="4" t="s">
        <v>310</v>
      </c>
      <c r="B34" s="4" t="s">
        <v>311</v>
      </c>
      <c r="C34" s="2">
        <f t="shared" si="0"/>
        <v>0.12800000000083855</v>
      </c>
    </row>
    <row r="35" spans="1:3" x14ac:dyDescent="0.2">
      <c r="A35" s="4" t="s">
        <v>312</v>
      </c>
      <c r="B35" s="4" t="s">
        <v>136</v>
      </c>
      <c r="C35" s="2">
        <f t="shared" si="0"/>
        <v>0.1210000000067879</v>
      </c>
    </row>
    <row r="36" spans="1:3" x14ac:dyDescent="0.2">
      <c r="A36" s="4" t="s">
        <v>313</v>
      </c>
      <c r="B36" s="4" t="s">
        <v>314</v>
      </c>
      <c r="C36" s="2">
        <f t="shared" si="0"/>
        <v>0.24599999999921351</v>
      </c>
    </row>
    <row r="37" spans="1:3" x14ac:dyDescent="0.2">
      <c r="A37" s="4" t="s">
        <v>315</v>
      </c>
      <c r="B37" s="4" t="s">
        <v>316</v>
      </c>
      <c r="C37" s="2">
        <f t="shared" si="0"/>
        <v>0.26700000000055013</v>
      </c>
    </row>
    <row r="38" spans="1:3" x14ac:dyDescent="0.2">
      <c r="A38" s="4" t="s">
        <v>317</v>
      </c>
      <c r="B38" s="4" t="s">
        <v>142</v>
      </c>
      <c r="C38" s="2">
        <f t="shared" si="0"/>
        <v>0.11800000000796729</v>
      </c>
    </row>
    <row r="39" spans="1:3" x14ac:dyDescent="0.2">
      <c r="A39" s="4" t="s">
        <v>318</v>
      </c>
      <c r="B39" s="4" t="s">
        <v>319</v>
      </c>
      <c r="C39" s="2">
        <f t="shared" si="0"/>
        <v>0.2710000000053725</v>
      </c>
    </row>
    <row r="40" spans="1:3" x14ac:dyDescent="0.2">
      <c r="A40" s="4" t="s">
        <v>320</v>
      </c>
      <c r="B40" s="4" t="s">
        <v>321</v>
      </c>
      <c r="C40" s="2">
        <f t="shared" si="0"/>
        <v>0.11800000000796729</v>
      </c>
    </row>
    <row r="41" spans="1:3" x14ac:dyDescent="0.2">
      <c r="A41" s="4" t="s">
        <v>322</v>
      </c>
      <c r="B41" s="4" t="s">
        <v>323</v>
      </c>
      <c r="C41" s="2">
        <f t="shared" si="0"/>
        <v>0.22699999999069576</v>
      </c>
    </row>
    <row r="42" spans="1:3" x14ac:dyDescent="0.2">
      <c r="A42" s="4" t="s">
        <v>324</v>
      </c>
      <c r="B42" s="4" t="s">
        <v>325</v>
      </c>
      <c r="C42" s="2">
        <f t="shared" si="0"/>
        <v>0.13499999999488921</v>
      </c>
    </row>
    <row r="43" spans="1:3" x14ac:dyDescent="0.2">
      <c r="A43" s="4" t="s">
        <v>326</v>
      </c>
      <c r="B43" s="4" t="s">
        <v>327</v>
      </c>
      <c r="C43" s="2">
        <f t="shared" si="0"/>
        <v>0.23500000000034049</v>
      </c>
    </row>
    <row r="44" spans="1:3" x14ac:dyDescent="0.2">
      <c r="A44" s="4" t="s">
        <v>328</v>
      </c>
      <c r="B44" s="4" t="s">
        <v>329</v>
      </c>
      <c r="C44" s="2">
        <f t="shared" si="0"/>
        <v>0.15899999999504644</v>
      </c>
    </row>
    <row r="45" spans="1:3" x14ac:dyDescent="0.2">
      <c r="A45" s="4" t="s">
        <v>330</v>
      </c>
      <c r="B45" s="4" t="s">
        <v>331</v>
      </c>
      <c r="C45" s="2">
        <f t="shared" si="0"/>
        <v>0.2530000000028565</v>
      </c>
    </row>
    <row r="46" spans="1:3" x14ac:dyDescent="0.2">
      <c r="A46" s="4" t="s">
        <v>332</v>
      </c>
      <c r="B46" s="4" t="s">
        <v>333</v>
      </c>
      <c r="C46" s="2">
        <f t="shared" si="0"/>
        <v>0.10299999999467957</v>
      </c>
    </row>
    <row r="47" spans="1:3" x14ac:dyDescent="0.2">
      <c r="A47" s="4" t="s">
        <v>334</v>
      </c>
      <c r="B47" s="4" t="s">
        <v>335</v>
      </c>
      <c r="C47" s="2">
        <f t="shared" si="0"/>
        <v>9.0000000060541652E-3</v>
      </c>
    </row>
    <row r="48" spans="1:3" x14ac:dyDescent="0.2">
      <c r="A48" s="4" t="s">
        <v>336</v>
      </c>
      <c r="B48" s="4" t="s">
        <v>337</v>
      </c>
      <c r="C48" s="2">
        <f t="shared" si="0"/>
        <v>0.25399999999926592</v>
      </c>
    </row>
    <row r="49" spans="1:3" x14ac:dyDescent="0.2">
      <c r="A49" s="4" t="s">
        <v>338</v>
      </c>
      <c r="B49" s="4" t="s">
        <v>339</v>
      </c>
      <c r="C49" s="2">
        <f t="shared" si="0"/>
        <v>0.11499999999955435</v>
      </c>
    </row>
    <row r="50" spans="1:3" s="25" customFormat="1" x14ac:dyDescent="0.2">
      <c r="A50" s="4" t="s">
        <v>340</v>
      </c>
      <c r="B50" s="4" t="s">
        <v>341</v>
      </c>
      <c r="C50" s="24">
        <f t="shared" si="0"/>
        <v>0.22500000000746923</v>
      </c>
    </row>
    <row r="51" spans="1:3" x14ac:dyDescent="0.2">
      <c r="A51" s="4" t="s">
        <v>342</v>
      </c>
      <c r="B51" s="4" t="s">
        <v>343</v>
      </c>
      <c r="C51" s="2">
        <f t="shared" si="0"/>
        <v>0.15200000000099578</v>
      </c>
    </row>
    <row r="52" spans="1:3" x14ac:dyDescent="0.2">
      <c r="A52" s="4" t="s">
        <v>344</v>
      </c>
      <c r="B52" s="4" t="s">
        <v>345</v>
      </c>
      <c r="C52" s="2">
        <f t="shared" si="0"/>
        <v>0.2530000000028565</v>
      </c>
    </row>
    <row r="53" spans="1:3" x14ac:dyDescent="0.2">
      <c r="A53" s="4" t="s">
        <v>346</v>
      </c>
      <c r="B53" s="4" t="s">
        <v>347</v>
      </c>
      <c r="C53" s="2">
        <f t="shared" si="0"/>
        <v>0.15500000000940872</v>
      </c>
    </row>
    <row r="54" spans="1:3" x14ac:dyDescent="0.2">
      <c r="A54" s="4" t="s">
        <v>348</v>
      </c>
      <c r="B54" s="4" t="s">
        <v>349</v>
      </c>
      <c r="C54" s="2">
        <f t="shared" si="0"/>
        <v>0.22700000000028808</v>
      </c>
    </row>
    <row r="55" spans="1:3" x14ac:dyDescent="0.2">
      <c r="A55" s="4" t="s">
        <v>350</v>
      </c>
      <c r="B55" s="4" t="s">
        <v>351</v>
      </c>
      <c r="C55" s="2">
        <f t="shared" si="0"/>
        <v>0.15899999999504644</v>
      </c>
    </row>
    <row r="56" spans="1:3" x14ac:dyDescent="0.2">
      <c r="A56" s="4" t="s">
        <v>352</v>
      </c>
      <c r="B56" s="4" t="s">
        <v>353</v>
      </c>
      <c r="C56" s="2">
        <f t="shared" si="0"/>
        <v>0.25200000000644707</v>
      </c>
    </row>
    <row r="57" spans="1:3" x14ac:dyDescent="0.2">
      <c r="A57" s="4" t="s">
        <v>354</v>
      </c>
      <c r="B57" s="4" t="s">
        <v>355</v>
      </c>
      <c r="C57" s="2">
        <f t="shared" si="0"/>
        <v>0.16199999999386705</v>
      </c>
    </row>
    <row r="58" spans="1:3" x14ac:dyDescent="0.2">
      <c r="A58" s="4" t="s">
        <v>356</v>
      </c>
      <c r="B58" s="4" t="s">
        <v>357</v>
      </c>
      <c r="C58" s="2">
        <f t="shared" si="0"/>
        <v>0.25000000000403588</v>
      </c>
    </row>
    <row r="59" spans="1:3" x14ac:dyDescent="0.2">
      <c r="A59" s="4" t="s">
        <v>358</v>
      </c>
      <c r="B59" s="4" t="s">
        <v>359</v>
      </c>
      <c r="C59" s="2">
        <f t="shared" si="0"/>
        <v>0.12899999999724798</v>
      </c>
    </row>
    <row r="60" spans="1:3" x14ac:dyDescent="0.2">
      <c r="A60" s="4" t="s">
        <v>360</v>
      </c>
      <c r="B60" s="4" t="s">
        <v>361</v>
      </c>
      <c r="C60" s="2">
        <f t="shared" si="0"/>
        <v>0.25900000000049772</v>
      </c>
    </row>
    <row r="61" spans="1:3" x14ac:dyDescent="0.2">
      <c r="A61" s="4" t="s">
        <v>362</v>
      </c>
      <c r="B61" s="4" t="s">
        <v>363</v>
      </c>
      <c r="C61" s="2">
        <f t="shared" si="0"/>
        <v>0.1680000000011006</v>
      </c>
    </row>
    <row r="62" spans="1:3" x14ac:dyDescent="0.2">
      <c r="A62" s="4" t="s">
        <v>364</v>
      </c>
      <c r="B62" s="4" t="s">
        <v>365</v>
      </c>
      <c r="C62" s="2">
        <f t="shared" si="0"/>
        <v>0.18700000000002603</v>
      </c>
    </row>
    <row r="64" spans="1:3" x14ac:dyDescent="0.2">
      <c r="B64" s="4" t="s">
        <v>12</v>
      </c>
      <c r="C64" s="1">
        <f>AVERAGE(C2:C61)</f>
        <v>0.17805000000018723</v>
      </c>
    </row>
    <row r="65" spans="2:3" x14ac:dyDescent="0.2">
      <c r="B65" t="s">
        <v>13</v>
      </c>
      <c r="C65">
        <f>STDEV(C2:C61)</f>
        <v>6.8059152984817531E-2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7412C2-F2A6-A342-8AF8-9FB2A0BE9C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Comparison</vt:lpstr>
      <vt:lpstr>Sportident</vt:lpstr>
      <vt:lpstr>Photocell</vt:lpstr>
      <vt:lpstr>Photofinish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Tona</dc:creator>
  <cp:lastModifiedBy>Edoardo Tona</cp:lastModifiedBy>
  <dcterms:created xsi:type="dcterms:W3CDTF">2024-03-05T15:00:51Z</dcterms:created>
  <dcterms:modified xsi:type="dcterms:W3CDTF">2024-03-05T21:13:45Z</dcterms:modified>
</cp:coreProperties>
</file>