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ltechnology-my.sharepoint.com/personal/rgray_stl-tech_co_uk/Documents/Personal Docs/Timesheets/"/>
    </mc:Choice>
  </mc:AlternateContent>
  <xr:revisionPtr revIDLastSave="1275" documentId="13_ncr:1_{DB7B2886-69AF-48DD-B756-9519D7C1FFDE}" xr6:coauthVersionLast="47" xr6:coauthVersionMax="47" xr10:uidLastSave="{2F5C03DB-4E8A-49B1-9544-E52AF338DEC8}"/>
  <bookViews>
    <workbookView xWindow="-120" yWindow="-120" windowWidth="29040" windowHeight="15840" activeTab="1" xr2:uid="{00000000-000D-0000-FFFF-FFFF00000000}"/>
  </bookViews>
  <sheets>
    <sheet name="WorkingHours" sheetId="2" r:id="rId1"/>
    <sheet name="WorkingHoursUpdated" sheetId="3" r:id="rId2"/>
    <sheet name="Timesheet - Week" sheetId="4" r:id="rId3"/>
    <sheet name="Timesheet - Summary" sheetId="5" r:id="rId4"/>
    <sheet name="Sheet2" sheetId="7" r:id="rId5"/>
  </sheets>
  <definedNames>
    <definedName name="_xlnm._FilterDatabase" localSheetId="2" hidden="1">'Timesheet - Week'!$B$5:$Z$93</definedName>
    <definedName name="_xlnm._FilterDatabase" localSheetId="1" hidden="1">WorkingHoursUpdated!$A$1:$T$1513</definedName>
    <definedName name="ExternalData_1" localSheetId="0" hidden="1">WorkingHours!$A$1:$H$1862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3" l="1"/>
  <c r="K3" i="3"/>
  <c r="R3" i="3" s="1"/>
  <c r="K2" i="3"/>
  <c r="Q2" i="3" s="1"/>
  <c r="H891" i="3"/>
  <c r="K891" i="3" s="1"/>
  <c r="H890" i="3"/>
  <c r="K890" i="3" s="1"/>
  <c r="H889" i="3"/>
  <c r="H888" i="3"/>
  <c r="H887" i="3"/>
  <c r="K887" i="3" s="1"/>
  <c r="H886" i="3"/>
  <c r="K886" i="3" s="1"/>
  <c r="H885" i="3"/>
  <c r="H884" i="3"/>
  <c r="K884" i="3" s="1"/>
  <c r="H883" i="3"/>
  <c r="K883" i="3" s="1"/>
  <c r="H882" i="3"/>
  <c r="K882" i="3" s="1"/>
  <c r="H881" i="3"/>
  <c r="H880" i="3"/>
  <c r="H879" i="3"/>
  <c r="K879" i="3" s="1"/>
  <c r="H878" i="3"/>
  <c r="K878" i="3" s="1"/>
  <c r="H877" i="3"/>
  <c r="H876" i="3"/>
  <c r="H875" i="3"/>
  <c r="H874" i="3"/>
  <c r="K874" i="3" s="1"/>
  <c r="H873" i="3"/>
  <c r="H872" i="3"/>
  <c r="K872" i="3" s="1"/>
  <c r="H871" i="3"/>
  <c r="K871" i="3" s="1"/>
  <c r="H870" i="3"/>
  <c r="K870" i="3" s="1"/>
  <c r="H869" i="3"/>
  <c r="I869" i="3" s="1"/>
  <c r="H868" i="3"/>
  <c r="H867" i="3"/>
  <c r="K867" i="3" s="1"/>
  <c r="H866" i="3"/>
  <c r="K866" i="3" s="1"/>
  <c r="H865" i="3"/>
  <c r="H864" i="3"/>
  <c r="K864" i="3" s="1"/>
  <c r="H863" i="3"/>
  <c r="K863" i="3" s="1"/>
  <c r="H862" i="3"/>
  <c r="K862" i="3" s="1"/>
  <c r="H861" i="3"/>
  <c r="H860" i="3"/>
  <c r="H859" i="3"/>
  <c r="K859" i="3" s="1"/>
  <c r="H858" i="3"/>
  <c r="K858" i="3" s="1"/>
  <c r="H857" i="3"/>
  <c r="H856" i="3"/>
  <c r="H855" i="3"/>
  <c r="H854" i="3"/>
  <c r="K854" i="3" s="1"/>
  <c r="H853" i="3"/>
  <c r="I853" i="3" s="1"/>
  <c r="H852" i="3"/>
  <c r="H851" i="3"/>
  <c r="K851" i="3" s="1"/>
  <c r="H850" i="3"/>
  <c r="K850" i="3" s="1"/>
  <c r="H849" i="3"/>
  <c r="H848" i="3"/>
  <c r="H847" i="3"/>
  <c r="K847" i="3" s="1"/>
  <c r="H846" i="3"/>
  <c r="K846" i="3" s="1"/>
  <c r="H845" i="3"/>
  <c r="H844" i="3"/>
  <c r="H843" i="3"/>
  <c r="K843" i="3" s="1"/>
  <c r="H842" i="3"/>
  <c r="K842" i="3" s="1"/>
  <c r="H841" i="3"/>
  <c r="H840" i="3"/>
  <c r="H839" i="3"/>
  <c r="K839" i="3" s="1"/>
  <c r="H838" i="3"/>
  <c r="I838" i="3" s="1"/>
  <c r="H837" i="3"/>
  <c r="I837" i="3" s="1"/>
  <c r="H836" i="3"/>
  <c r="H835" i="3"/>
  <c r="H834" i="3"/>
  <c r="K834" i="3" s="1"/>
  <c r="H833" i="3"/>
  <c r="H832" i="3"/>
  <c r="K832" i="3" s="1"/>
  <c r="H831" i="3"/>
  <c r="K831" i="3" s="1"/>
  <c r="H830" i="3"/>
  <c r="K830" i="3" s="1"/>
  <c r="H829" i="3"/>
  <c r="H828" i="3"/>
  <c r="H827" i="3"/>
  <c r="K827" i="3" s="1"/>
  <c r="H826" i="3"/>
  <c r="K826" i="3" s="1"/>
  <c r="H825" i="3"/>
  <c r="H824" i="3"/>
  <c r="H823" i="3"/>
  <c r="K823" i="3" s="1"/>
  <c r="H822" i="3"/>
  <c r="K822" i="3" s="1"/>
  <c r="H821" i="3"/>
  <c r="I821" i="3" s="1"/>
  <c r="H820" i="3"/>
  <c r="H819" i="3"/>
  <c r="K819" i="3" s="1"/>
  <c r="H818" i="3"/>
  <c r="K818" i="3" s="1"/>
  <c r="H817" i="3"/>
  <c r="H816" i="3"/>
  <c r="H815" i="3"/>
  <c r="H814" i="3"/>
  <c r="K814" i="3" s="1"/>
  <c r="H813" i="3"/>
  <c r="H812" i="3"/>
  <c r="H811" i="3"/>
  <c r="K811" i="3" s="1"/>
  <c r="H810" i="3"/>
  <c r="H809" i="3"/>
  <c r="H808" i="3"/>
  <c r="K808" i="3" s="1"/>
  <c r="H807" i="3"/>
  <c r="H806" i="3"/>
  <c r="K806" i="3" s="1"/>
  <c r="H805" i="3"/>
  <c r="H804" i="3"/>
  <c r="H803" i="3"/>
  <c r="K803" i="3" s="1"/>
  <c r="H802" i="3"/>
  <c r="K802" i="3" s="1"/>
  <c r="H801" i="3"/>
  <c r="H800" i="3"/>
  <c r="H799" i="3"/>
  <c r="K799" i="3" s="1"/>
  <c r="H798" i="3"/>
  <c r="K798" i="3" s="1"/>
  <c r="H797" i="3"/>
  <c r="H796" i="3"/>
  <c r="H795" i="3"/>
  <c r="H794" i="3"/>
  <c r="K794" i="3" s="1"/>
  <c r="H793" i="3"/>
  <c r="H792" i="3"/>
  <c r="H791" i="3"/>
  <c r="K791" i="3" s="1"/>
  <c r="H790" i="3"/>
  <c r="H789" i="3"/>
  <c r="I789" i="3" s="1"/>
  <c r="H788" i="3"/>
  <c r="K788" i="3" s="1"/>
  <c r="H787" i="3"/>
  <c r="K787" i="3" s="1"/>
  <c r="H786" i="3"/>
  <c r="K786" i="3" s="1"/>
  <c r="H785" i="3"/>
  <c r="H784" i="3"/>
  <c r="H783" i="3"/>
  <c r="K783" i="3" s="1"/>
  <c r="H782" i="3"/>
  <c r="K782" i="3" s="1"/>
  <c r="H781" i="3"/>
  <c r="H780" i="3"/>
  <c r="H779" i="3"/>
  <c r="K779" i="3" s="1"/>
  <c r="H778" i="3"/>
  <c r="K778" i="3" s="1"/>
  <c r="H777" i="3"/>
  <c r="H776" i="3"/>
  <c r="K776" i="3" s="1"/>
  <c r="H775" i="3"/>
  <c r="K775" i="3" s="1"/>
  <c r="H774" i="3"/>
  <c r="K774" i="3" s="1"/>
  <c r="H773" i="3"/>
  <c r="I773" i="3" s="1"/>
  <c r="H772" i="3"/>
  <c r="H771" i="3"/>
  <c r="K771" i="3" s="1"/>
  <c r="H770" i="3"/>
  <c r="K770" i="3" s="1"/>
  <c r="H769" i="3"/>
  <c r="H768" i="3"/>
  <c r="K768" i="3" s="1"/>
  <c r="H767" i="3"/>
  <c r="K767" i="3" s="1"/>
  <c r="H766" i="3"/>
  <c r="H765" i="3"/>
  <c r="H764" i="3"/>
  <c r="H763" i="3"/>
  <c r="K763" i="3" s="1"/>
  <c r="H762" i="3"/>
  <c r="K762" i="3" s="1"/>
  <c r="H761" i="3"/>
  <c r="H760" i="3"/>
  <c r="H759" i="3"/>
  <c r="K759" i="3" s="1"/>
  <c r="H758" i="3"/>
  <c r="K758" i="3" s="1"/>
  <c r="H757" i="3"/>
  <c r="I757" i="3" s="1"/>
  <c r="H756" i="3"/>
  <c r="K756" i="3" s="1"/>
  <c r="H755" i="3"/>
  <c r="K755" i="3" s="1"/>
  <c r="H754" i="3"/>
  <c r="K754" i="3" s="1"/>
  <c r="H753" i="3"/>
  <c r="H752" i="3"/>
  <c r="H751" i="3"/>
  <c r="K751" i="3" s="1"/>
  <c r="H750" i="3"/>
  <c r="K750" i="3" s="1"/>
  <c r="H749" i="3"/>
  <c r="H748" i="3"/>
  <c r="K748" i="3" s="1"/>
  <c r="H747" i="3"/>
  <c r="K747" i="3" s="1"/>
  <c r="H746" i="3"/>
  <c r="H745" i="3"/>
  <c r="H744" i="3"/>
  <c r="K744" i="3" s="1"/>
  <c r="H743" i="3"/>
  <c r="K743" i="3" s="1"/>
  <c r="H742" i="3"/>
  <c r="K742" i="3" s="1"/>
  <c r="H741" i="3"/>
  <c r="H740" i="3"/>
  <c r="H739" i="3"/>
  <c r="K739" i="3" s="1"/>
  <c r="H738" i="3"/>
  <c r="K738" i="3" s="1"/>
  <c r="H737" i="3"/>
  <c r="H736" i="3"/>
  <c r="H735" i="3"/>
  <c r="K735" i="3" s="1"/>
  <c r="H734" i="3"/>
  <c r="K734" i="3" s="1"/>
  <c r="H733" i="3"/>
  <c r="H732" i="3"/>
  <c r="H731" i="3"/>
  <c r="H730" i="3"/>
  <c r="K730" i="3" s="1"/>
  <c r="H729" i="3"/>
  <c r="H728" i="3"/>
  <c r="H727" i="3"/>
  <c r="K727" i="3" s="1"/>
  <c r="H726" i="3"/>
  <c r="H725" i="3"/>
  <c r="I725" i="3" s="1"/>
  <c r="H724" i="3"/>
  <c r="K724" i="3" s="1"/>
  <c r="H723" i="3"/>
  <c r="K723" i="3" s="1"/>
  <c r="H722" i="3"/>
  <c r="K722" i="3" s="1"/>
  <c r="H721" i="3"/>
  <c r="H720" i="3"/>
  <c r="H719" i="3"/>
  <c r="K719" i="3" s="1"/>
  <c r="H718" i="3"/>
  <c r="K718" i="3" s="1"/>
  <c r="H717" i="3"/>
  <c r="H716" i="3"/>
  <c r="H715" i="3"/>
  <c r="H714" i="3"/>
  <c r="H713" i="3"/>
  <c r="H712" i="3"/>
  <c r="K712" i="3" s="1"/>
  <c r="H711" i="3"/>
  <c r="K711" i="3" s="1"/>
  <c r="H710" i="3"/>
  <c r="K710" i="3" s="1"/>
  <c r="H709" i="3"/>
  <c r="I709" i="3" s="1"/>
  <c r="H708" i="3"/>
  <c r="H707" i="3"/>
  <c r="K707" i="3" s="1"/>
  <c r="H706" i="3"/>
  <c r="K706" i="3" s="1"/>
  <c r="H705" i="3"/>
  <c r="H704" i="3"/>
  <c r="H703" i="3"/>
  <c r="K703" i="3" s="1"/>
  <c r="H702" i="3"/>
  <c r="H701" i="3"/>
  <c r="H700" i="3"/>
  <c r="H699" i="3"/>
  <c r="H698" i="3"/>
  <c r="K698" i="3" s="1"/>
  <c r="H697" i="3"/>
  <c r="H696" i="3"/>
  <c r="H695" i="3"/>
  <c r="K695" i="3" s="1"/>
  <c r="H694" i="3"/>
  <c r="H693" i="3"/>
  <c r="I693" i="3" s="1"/>
  <c r="H692" i="3"/>
  <c r="K692" i="3" s="1"/>
  <c r="H691" i="3"/>
  <c r="K691" i="3" s="1"/>
  <c r="H690" i="3"/>
  <c r="K690" i="3" s="1"/>
  <c r="H689" i="3"/>
  <c r="H688" i="3"/>
  <c r="H687" i="3"/>
  <c r="K687" i="3" s="1"/>
  <c r="H686" i="3"/>
  <c r="K686" i="3" s="1"/>
  <c r="H685" i="3"/>
  <c r="H684" i="3"/>
  <c r="H683" i="3"/>
  <c r="K683" i="3" s="1"/>
  <c r="H682" i="3"/>
  <c r="H681" i="3"/>
  <c r="H680" i="3"/>
  <c r="K680" i="3" s="1"/>
  <c r="H679" i="3"/>
  <c r="K679" i="3" s="1"/>
  <c r="H678" i="3"/>
  <c r="K678" i="3" s="1"/>
  <c r="H677" i="3"/>
  <c r="H676" i="3"/>
  <c r="H675" i="3"/>
  <c r="K675" i="3" s="1"/>
  <c r="H674" i="3"/>
  <c r="K674" i="3" s="1"/>
  <c r="H673" i="3"/>
  <c r="H672" i="3"/>
  <c r="H671" i="3"/>
  <c r="H670" i="3"/>
  <c r="H669" i="3"/>
  <c r="H668" i="3"/>
  <c r="H667" i="3"/>
  <c r="K667" i="3" s="1"/>
  <c r="H666" i="3"/>
  <c r="K666" i="3" s="1"/>
  <c r="H665" i="3"/>
  <c r="H664" i="3"/>
  <c r="H663" i="3"/>
  <c r="K663" i="3" s="1"/>
  <c r="H662" i="3"/>
  <c r="K662" i="3" s="1"/>
  <c r="H661" i="3"/>
  <c r="H660" i="3"/>
  <c r="K660" i="3" s="1"/>
  <c r="H659" i="3"/>
  <c r="K659" i="3" s="1"/>
  <c r="H658" i="3"/>
  <c r="H657" i="3"/>
  <c r="H656" i="3"/>
  <c r="H655" i="3"/>
  <c r="K655" i="3" s="1"/>
  <c r="H654" i="3"/>
  <c r="K654" i="3" s="1"/>
  <c r="H653" i="3"/>
  <c r="I653" i="3" s="1"/>
  <c r="H652" i="3"/>
  <c r="K652" i="3" s="1"/>
  <c r="H651" i="3"/>
  <c r="K651" i="3" s="1"/>
  <c r="H650" i="3"/>
  <c r="H649" i="3"/>
  <c r="H648" i="3"/>
  <c r="H647" i="3"/>
  <c r="K647" i="3" s="1"/>
  <c r="H646" i="3"/>
  <c r="K646" i="3" s="1"/>
  <c r="H645" i="3"/>
  <c r="H644" i="3"/>
  <c r="H643" i="3"/>
  <c r="H642" i="3"/>
  <c r="K642" i="3" s="1"/>
  <c r="H641" i="3"/>
  <c r="H640" i="3"/>
  <c r="H639" i="3"/>
  <c r="K639" i="3" s="1"/>
  <c r="H638" i="3"/>
  <c r="H637" i="3"/>
  <c r="H636" i="3"/>
  <c r="H635" i="3"/>
  <c r="H634" i="3"/>
  <c r="H633" i="3"/>
  <c r="H632" i="3"/>
  <c r="H631" i="3"/>
  <c r="K631" i="3" s="1"/>
  <c r="H630" i="3"/>
  <c r="H629" i="3"/>
  <c r="H628" i="3"/>
  <c r="H627" i="3"/>
  <c r="K627" i="3" s="1"/>
  <c r="H626" i="3"/>
  <c r="K626" i="3" s="1"/>
  <c r="H625" i="3"/>
  <c r="H624" i="3"/>
  <c r="H623" i="3"/>
  <c r="H622" i="3"/>
  <c r="K622" i="3" s="1"/>
  <c r="H621" i="3"/>
  <c r="H620" i="3"/>
  <c r="H619" i="3"/>
  <c r="K619" i="3" s="1"/>
  <c r="H618" i="3"/>
  <c r="K618" i="3" s="1"/>
  <c r="H617" i="3"/>
  <c r="H616" i="3"/>
  <c r="K616" i="3" s="1"/>
  <c r="H615" i="3"/>
  <c r="H614" i="3"/>
  <c r="H613" i="3"/>
  <c r="H612" i="3"/>
  <c r="H611" i="3"/>
  <c r="K611" i="3" s="1"/>
  <c r="H610" i="3"/>
  <c r="K610" i="3" s="1"/>
  <c r="H609" i="3"/>
  <c r="H608" i="3"/>
  <c r="K608" i="3" s="1"/>
  <c r="H607" i="3"/>
  <c r="H606" i="3"/>
  <c r="H605" i="3"/>
  <c r="I605" i="3" s="1"/>
  <c r="H604" i="3"/>
  <c r="H603" i="3"/>
  <c r="K603" i="3" s="1"/>
  <c r="H602" i="3"/>
  <c r="K602" i="3" s="1"/>
  <c r="H601" i="3"/>
  <c r="H600" i="3"/>
  <c r="H599" i="3"/>
  <c r="K599" i="3" s="1"/>
  <c r="H598" i="3"/>
  <c r="K598" i="3" s="1"/>
  <c r="H597" i="3"/>
  <c r="H596" i="3"/>
  <c r="K596" i="3" s="1"/>
  <c r="H595" i="3"/>
  <c r="K595" i="3" s="1"/>
  <c r="H594" i="3"/>
  <c r="H593" i="3"/>
  <c r="H592" i="3"/>
  <c r="H591" i="3"/>
  <c r="K591" i="3" s="1"/>
  <c r="H590" i="3"/>
  <c r="K590" i="3" s="1"/>
  <c r="H589" i="3"/>
  <c r="H588" i="3"/>
  <c r="K588" i="3" s="1"/>
  <c r="H587" i="3"/>
  <c r="K587" i="3" s="1"/>
  <c r="H586" i="3"/>
  <c r="H585" i="3"/>
  <c r="H584" i="3"/>
  <c r="H583" i="3"/>
  <c r="K583" i="3" s="1"/>
  <c r="H582" i="3"/>
  <c r="K582" i="3" s="1"/>
  <c r="H581" i="3"/>
  <c r="H580" i="3"/>
  <c r="H579" i="3"/>
  <c r="K579" i="3" s="1"/>
  <c r="H578" i="3"/>
  <c r="K578" i="3" s="1"/>
  <c r="H577" i="3"/>
  <c r="H576" i="3"/>
  <c r="H575" i="3"/>
  <c r="K575" i="3" s="1"/>
  <c r="H574" i="3"/>
  <c r="K574" i="3" s="1"/>
  <c r="H573" i="3"/>
  <c r="H572" i="3"/>
  <c r="H571" i="3"/>
  <c r="H570" i="3"/>
  <c r="K570" i="3" s="1"/>
  <c r="H569" i="3"/>
  <c r="H568" i="3"/>
  <c r="H567" i="3"/>
  <c r="H566" i="3"/>
  <c r="H565" i="3"/>
  <c r="I565" i="3" s="1"/>
  <c r="H564" i="3"/>
  <c r="K564" i="3" s="1"/>
  <c r="H563" i="3"/>
  <c r="K563" i="3" s="1"/>
  <c r="H562" i="3"/>
  <c r="K562" i="3" s="1"/>
  <c r="H561" i="3"/>
  <c r="H560" i="3"/>
  <c r="H559" i="3"/>
  <c r="K559" i="3" s="1"/>
  <c r="H558" i="3"/>
  <c r="K558" i="3" s="1"/>
  <c r="H557" i="3"/>
  <c r="H556" i="3"/>
  <c r="H555" i="3"/>
  <c r="K555" i="3" s="1"/>
  <c r="H554" i="3"/>
  <c r="K554" i="3" s="1"/>
  <c r="H553" i="3"/>
  <c r="H552" i="3"/>
  <c r="K552" i="3" s="1"/>
  <c r="H551" i="3"/>
  <c r="K551" i="3" s="1"/>
  <c r="H550" i="3"/>
  <c r="H549" i="3"/>
  <c r="K549" i="3" s="1"/>
  <c r="H548" i="3"/>
  <c r="K548" i="3" s="1"/>
  <c r="H547" i="3"/>
  <c r="K547" i="3" s="1"/>
  <c r="H546" i="3"/>
  <c r="H545" i="3"/>
  <c r="K545" i="3" s="1"/>
  <c r="H544" i="3"/>
  <c r="K544" i="3" s="1"/>
  <c r="H543" i="3"/>
  <c r="K543" i="3" s="1"/>
  <c r="H542" i="3"/>
  <c r="H541" i="3"/>
  <c r="H540" i="3"/>
  <c r="K540" i="3" s="1"/>
  <c r="H539" i="3"/>
  <c r="K539" i="3" s="1"/>
  <c r="H538" i="3"/>
  <c r="H537" i="3"/>
  <c r="H536" i="3"/>
  <c r="K536" i="3" s="1"/>
  <c r="H535" i="3"/>
  <c r="K535" i="3" s="1"/>
  <c r="H534" i="3"/>
  <c r="H533" i="3"/>
  <c r="H532" i="3"/>
  <c r="K532" i="3" s="1"/>
  <c r="H531" i="3"/>
  <c r="K531" i="3" s="1"/>
  <c r="H530" i="3"/>
  <c r="H529" i="3"/>
  <c r="H528" i="3"/>
  <c r="K528" i="3" s="1"/>
  <c r="H527" i="3"/>
  <c r="K527" i="3" s="1"/>
  <c r="H526" i="3"/>
  <c r="H525" i="3"/>
  <c r="H524" i="3"/>
  <c r="K524" i="3" s="1"/>
  <c r="H523" i="3"/>
  <c r="K523" i="3" s="1"/>
  <c r="H522" i="3"/>
  <c r="H521" i="3"/>
  <c r="H520" i="3"/>
  <c r="K520" i="3" s="1"/>
  <c r="H519" i="3"/>
  <c r="K519" i="3" s="1"/>
  <c r="H518" i="3"/>
  <c r="H517" i="3"/>
  <c r="H516" i="3"/>
  <c r="K516" i="3" s="1"/>
  <c r="H515" i="3"/>
  <c r="K515" i="3" s="1"/>
  <c r="H514" i="3"/>
  <c r="H513" i="3"/>
  <c r="H512" i="3"/>
  <c r="K512" i="3" s="1"/>
  <c r="H511" i="3"/>
  <c r="K511" i="3" s="1"/>
  <c r="H510" i="3"/>
  <c r="H509" i="3"/>
  <c r="H508" i="3"/>
  <c r="K508" i="3" s="1"/>
  <c r="H507" i="3"/>
  <c r="K507" i="3" s="1"/>
  <c r="H506" i="3"/>
  <c r="H505" i="3"/>
  <c r="H504" i="3"/>
  <c r="K504" i="3" s="1"/>
  <c r="H503" i="3"/>
  <c r="K503" i="3" s="1"/>
  <c r="H502" i="3"/>
  <c r="H501" i="3"/>
  <c r="H500" i="3"/>
  <c r="K500" i="3" s="1"/>
  <c r="H499" i="3"/>
  <c r="K499" i="3" s="1"/>
  <c r="H498" i="3"/>
  <c r="H497" i="3"/>
  <c r="H496" i="3"/>
  <c r="K496" i="3" s="1"/>
  <c r="H495" i="3"/>
  <c r="K495" i="3" s="1"/>
  <c r="H494" i="3"/>
  <c r="H493" i="3"/>
  <c r="H492" i="3"/>
  <c r="K492" i="3" s="1"/>
  <c r="H491" i="3"/>
  <c r="K491" i="3" s="1"/>
  <c r="H490" i="3"/>
  <c r="H489" i="3"/>
  <c r="H488" i="3"/>
  <c r="K488" i="3" s="1"/>
  <c r="H487" i="3"/>
  <c r="K487" i="3" s="1"/>
  <c r="H486" i="3"/>
  <c r="H485" i="3"/>
  <c r="H484" i="3"/>
  <c r="K484" i="3" s="1"/>
  <c r="H483" i="3"/>
  <c r="K483" i="3" s="1"/>
  <c r="H482" i="3"/>
  <c r="H481" i="3"/>
  <c r="H480" i="3"/>
  <c r="K480" i="3" s="1"/>
  <c r="H479" i="3"/>
  <c r="K479" i="3" s="1"/>
  <c r="H478" i="3"/>
  <c r="H477" i="3"/>
  <c r="H476" i="3"/>
  <c r="K476" i="3" s="1"/>
  <c r="H475" i="3"/>
  <c r="K475" i="3" s="1"/>
  <c r="H474" i="3"/>
  <c r="H473" i="3"/>
  <c r="H472" i="3"/>
  <c r="K472" i="3" s="1"/>
  <c r="H471" i="3"/>
  <c r="K471" i="3" s="1"/>
  <c r="H470" i="3"/>
  <c r="H469" i="3"/>
  <c r="H468" i="3"/>
  <c r="K468" i="3" s="1"/>
  <c r="H467" i="3"/>
  <c r="K467" i="3" s="1"/>
  <c r="H466" i="3"/>
  <c r="H465" i="3"/>
  <c r="H464" i="3"/>
  <c r="K464" i="3" s="1"/>
  <c r="H463" i="3"/>
  <c r="K463" i="3" s="1"/>
  <c r="H462" i="3"/>
  <c r="H461" i="3"/>
  <c r="H460" i="3"/>
  <c r="K460" i="3" s="1"/>
  <c r="H459" i="3"/>
  <c r="K459" i="3" s="1"/>
  <c r="H458" i="3"/>
  <c r="H457" i="3"/>
  <c r="H456" i="3"/>
  <c r="K456" i="3" s="1"/>
  <c r="H455" i="3"/>
  <c r="K455" i="3" s="1"/>
  <c r="H454" i="3"/>
  <c r="H453" i="3"/>
  <c r="H452" i="3"/>
  <c r="K452" i="3" s="1"/>
  <c r="H451" i="3"/>
  <c r="K451" i="3" s="1"/>
  <c r="H450" i="3"/>
  <c r="H449" i="3"/>
  <c r="H448" i="3"/>
  <c r="K448" i="3" s="1"/>
  <c r="H447" i="3"/>
  <c r="K447" i="3" s="1"/>
  <c r="H446" i="3"/>
  <c r="H445" i="3"/>
  <c r="H444" i="3"/>
  <c r="K444" i="3" s="1"/>
  <c r="H443" i="3"/>
  <c r="K443" i="3" s="1"/>
  <c r="H442" i="3"/>
  <c r="H441" i="3"/>
  <c r="H440" i="3"/>
  <c r="K440" i="3" s="1"/>
  <c r="H439" i="3"/>
  <c r="K439" i="3" s="1"/>
  <c r="H438" i="3"/>
  <c r="H437" i="3"/>
  <c r="H436" i="3"/>
  <c r="K436" i="3" s="1"/>
  <c r="H435" i="3"/>
  <c r="K435" i="3" s="1"/>
  <c r="H434" i="3"/>
  <c r="H433" i="3"/>
  <c r="H432" i="3"/>
  <c r="K432" i="3" s="1"/>
  <c r="H431" i="3"/>
  <c r="K431" i="3" s="1"/>
  <c r="H430" i="3"/>
  <c r="H429" i="3"/>
  <c r="H428" i="3"/>
  <c r="K428" i="3" s="1"/>
  <c r="H427" i="3"/>
  <c r="K427" i="3" s="1"/>
  <c r="H426" i="3"/>
  <c r="H425" i="3"/>
  <c r="H424" i="3"/>
  <c r="K424" i="3" s="1"/>
  <c r="H423" i="3"/>
  <c r="K423" i="3" s="1"/>
  <c r="H422" i="3"/>
  <c r="H421" i="3"/>
  <c r="H420" i="3"/>
  <c r="K420" i="3" s="1"/>
  <c r="H419" i="3"/>
  <c r="K419" i="3" s="1"/>
  <c r="H418" i="3"/>
  <c r="H417" i="3"/>
  <c r="H416" i="3"/>
  <c r="K416" i="3" s="1"/>
  <c r="H415" i="3"/>
  <c r="K415" i="3" s="1"/>
  <c r="H414" i="3"/>
  <c r="H413" i="3"/>
  <c r="H412" i="3"/>
  <c r="K412" i="3" s="1"/>
  <c r="H411" i="3"/>
  <c r="K411" i="3" s="1"/>
  <c r="H410" i="3"/>
  <c r="H409" i="3"/>
  <c r="H408" i="3"/>
  <c r="K408" i="3" s="1"/>
  <c r="H407" i="3"/>
  <c r="K407" i="3" s="1"/>
  <c r="H406" i="3"/>
  <c r="H405" i="3"/>
  <c r="H404" i="3"/>
  <c r="K404" i="3" s="1"/>
  <c r="H403" i="3"/>
  <c r="K403" i="3" s="1"/>
  <c r="H402" i="3"/>
  <c r="H401" i="3"/>
  <c r="H400" i="3"/>
  <c r="K400" i="3" s="1"/>
  <c r="H399" i="3"/>
  <c r="I399" i="3" s="1"/>
  <c r="H398" i="3"/>
  <c r="H397" i="3"/>
  <c r="H396" i="3"/>
  <c r="K396" i="3" s="1"/>
  <c r="H395" i="3"/>
  <c r="K395" i="3" s="1"/>
  <c r="H394" i="3"/>
  <c r="H393" i="3"/>
  <c r="H392" i="3"/>
  <c r="K392" i="3" s="1"/>
  <c r="H391" i="3"/>
  <c r="K391" i="3" s="1"/>
  <c r="H390" i="3"/>
  <c r="H389" i="3"/>
  <c r="H388" i="3"/>
  <c r="K388" i="3" s="1"/>
  <c r="H387" i="3"/>
  <c r="K387" i="3" s="1"/>
  <c r="H386" i="3"/>
  <c r="H385" i="3"/>
  <c r="H384" i="3"/>
  <c r="K384" i="3" s="1"/>
  <c r="H383" i="3"/>
  <c r="K383" i="3" s="1"/>
  <c r="H382" i="3"/>
  <c r="H381" i="3"/>
  <c r="H380" i="3"/>
  <c r="K380" i="3" s="1"/>
  <c r="H379" i="3"/>
  <c r="K379" i="3" s="1"/>
  <c r="H378" i="3"/>
  <c r="H377" i="3"/>
  <c r="H376" i="3"/>
  <c r="K376" i="3" s="1"/>
  <c r="H375" i="3"/>
  <c r="K375" i="3" s="1"/>
  <c r="H374" i="3"/>
  <c r="H373" i="3"/>
  <c r="H372" i="3"/>
  <c r="K372" i="3" s="1"/>
  <c r="H371" i="3"/>
  <c r="K371" i="3" s="1"/>
  <c r="H370" i="3"/>
  <c r="H369" i="3"/>
  <c r="H368" i="3"/>
  <c r="K368" i="3" s="1"/>
  <c r="H367" i="3"/>
  <c r="K367" i="3" s="1"/>
  <c r="H366" i="3"/>
  <c r="H365" i="3"/>
  <c r="H364" i="3"/>
  <c r="K364" i="3" s="1"/>
  <c r="H363" i="3"/>
  <c r="K363" i="3" s="1"/>
  <c r="H362" i="3"/>
  <c r="H361" i="3"/>
  <c r="H360" i="3"/>
  <c r="K360" i="3" s="1"/>
  <c r="H359" i="3"/>
  <c r="K359" i="3" s="1"/>
  <c r="H358" i="3"/>
  <c r="H357" i="3"/>
  <c r="H356" i="3"/>
  <c r="K356" i="3" s="1"/>
  <c r="H355" i="3"/>
  <c r="K355" i="3" s="1"/>
  <c r="H354" i="3"/>
  <c r="H353" i="3"/>
  <c r="H352" i="3"/>
  <c r="K352" i="3" s="1"/>
  <c r="H351" i="3"/>
  <c r="K351" i="3" s="1"/>
  <c r="H350" i="3"/>
  <c r="H349" i="3"/>
  <c r="H348" i="3"/>
  <c r="K348" i="3" s="1"/>
  <c r="H347" i="3"/>
  <c r="K347" i="3" s="1"/>
  <c r="H346" i="3"/>
  <c r="H345" i="3"/>
  <c r="H344" i="3"/>
  <c r="K344" i="3" s="1"/>
  <c r="H343" i="3"/>
  <c r="K343" i="3" s="1"/>
  <c r="H342" i="3"/>
  <c r="H341" i="3"/>
  <c r="H340" i="3"/>
  <c r="K340" i="3" s="1"/>
  <c r="H339" i="3"/>
  <c r="K339" i="3" s="1"/>
  <c r="H338" i="3"/>
  <c r="H337" i="3"/>
  <c r="H336" i="3"/>
  <c r="K336" i="3" s="1"/>
  <c r="H335" i="3"/>
  <c r="K335" i="3" s="1"/>
  <c r="H334" i="3"/>
  <c r="H333" i="3"/>
  <c r="H332" i="3"/>
  <c r="K332" i="3" s="1"/>
  <c r="H331" i="3"/>
  <c r="K331" i="3" s="1"/>
  <c r="H330" i="3"/>
  <c r="H329" i="3"/>
  <c r="H328" i="3"/>
  <c r="K328" i="3" s="1"/>
  <c r="H327" i="3"/>
  <c r="K327" i="3" s="1"/>
  <c r="H326" i="3"/>
  <c r="H325" i="3"/>
  <c r="H324" i="3"/>
  <c r="K324" i="3" s="1"/>
  <c r="H323" i="3"/>
  <c r="K323" i="3" s="1"/>
  <c r="H322" i="3"/>
  <c r="H321" i="3"/>
  <c r="H320" i="3"/>
  <c r="K320" i="3" s="1"/>
  <c r="H319" i="3"/>
  <c r="K319" i="3" s="1"/>
  <c r="H318" i="3"/>
  <c r="H317" i="3"/>
  <c r="H316" i="3"/>
  <c r="K316" i="3" s="1"/>
  <c r="H315" i="3"/>
  <c r="K315" i="3" s="1"/>
  <c r="H314" i="3"/>
  <c r="H313" i="3"/>
  <c r="H312" i="3"/>
  <c r="K312" i="3" s="1"/>
  <c r="H311" i="3"/>
  <c r="K311" i="3" s="1"/>
  <c r="H310" i="3"/>
  <c r="H309" i="3"/>
  <c r="H308" i="3"/>
  <c r="K308" i="3" s="1"/>
  <c r="H307" i="3"/>
  <c r="K307" i="3" s="1"/>
  <c r="H306" i="3"/>
  <c r="H305" i="3"/>
  <c r="H304" i="3"/>
  <c r="K304" i="3" s="1"/>
  <c r="H303" i="3"/>
  <c r="K303" i="3" s="1"/>
  <c r="H302" i="3"/>
  <c r="H301" i="3"/>
  <c r="H300" i="3"/>
  <c r="K300" i="3" s="1"/>
  <c r="H299" i="3"/>
  <c r="K299" i="3" s="1"/>
  <c r="H298" i="3"/>
  <c r="H297" i="3"/>
  <c r="H296" i="3"/>
  <c r="K296" i="3" s="1"/>
  <c r="H295" i="3"/>
  <c r="K295" i="3" s="1"/>
  <c r="H294" i="3"/>
  <c r="H293" i="3"/>
  <c r="H292" i="3"/>
  <c r="K292" i="3" s="1"/>
  <c r="H291" i="3"/>
  <c r="K291" i="3" s="1"/>
  <c r="H290" i="3"/>
  <c r="H289" i="3"/>
  <c r="H288" i="3"/>
  <c r="K288" i="3" s="1"/>
  <c r="H287" i="3"/>
  <c r="K287" i="3" s="1"/>
  <c r="H286" i="3"/>
  <c r="H285" i="3"/>
  <c r="H284" i="3"/>
  <c r="K284" i="3" s="1"/>
  <c r="H283" i="3"/>
  <c r="K283" i="3" s="1"/>
  <c r="H282" i="3"/>
  <c r="H281" i="3"/>
  <c r="H280" i="3"/>
  <c r="K280" i="3" s="1"/>
  <c r="H279" i="3"/>
  <c r="K279" i="3" s="1"/>
  <c r="H278" i="3"/>
  <c r="H277" i="3"/>
  <c r="H276" i="3"/>
  <c r="K276" i="3" s="1"/>
  <c r="H275" i="3"/>
  <c r="K275" i="3" s="1"/>
  <c r="H274" i="3"/>
  <c r="H273" i="3"/>
  <c r="H272" i="3"/>
  <c r="K272" i="3" s="1"/>
  <c r="H271" i="3"/>
  <c r="K271" i="3" s="1"/>
  <c r="H270" i="3"/>
  <c r="H269" i="3"/>
  <c r="H268" i="3"/>
  <c r="K268" i="3" s="1"/>
  <c r="H267" i="3"/>
  <c r="K267" i="3" s="1"/>
  <c r="H266" i="3"/>
  <c r="H265" i="3"/>
  <c r="H264" i="3"/>
  <c r="K264" i="3" s="1"/>
  <c r="H263" i="3"/>
  <c r="K263" i="3" s="1"/>
  <c r="H262" i="3"/>
  <c r="H261" i="3"/>
  <c r="H260" i="3"/>
  <c r="K260" i="3" s="1"/>
  <c r="H259" i="3"/>
  <c r="K259" i="3" s="1"/>
  <c r="H258" i="3"/>
  <c r="H257" i="3"/>
  <c r="H256" i="3"/>
  <c r="K256" i="3" s="1"/>
  <c r="H255" i="3"/>
  <c r="K255" i="3" s="1"/>
  <c r="H254" i="3"/>
  <c r="H253" i="3"/>
  <c r="H252" i="3"/>
  <c r="K252" i="3" s="1"/>
  <c r="H251" i="3"/>
  <c r="K251" i="3" s="1"/>
  <c r="H250" i="3"/>
  <c r="H249" i="3"/>
  <c r="H248" i="3"/>
  <c r="K248" i="3" s="1"/>
  <c r="H247" i="3"/>
  <c r="K247" i="3" s="1"/>
  <c r="H246" i="3"/>
  <c r="H245" i="3"/>
  <c r="H244" i="3"/>
  <c r="K244" i="3" s="1"/>
  <c r="H243" i="3"/>
  <c r="K243" i="3" s="1"/>
  <c r="H242" i="3"/>
  <c r="H241" i="3"/>
  <c r="H240" i="3"/>
  <c r="K240" i="3" s="1"/>
  <c r="H239" i="3"/>
  <c r="K239" i="3" s="1"/>
  <c r="H238" i="3"/>
  <c r="H237" i="3"/>
  <c r="H236" i="3"/>
  <c r="K236" i="3" s="1"/>
  <c r="H235" i="3"/>
  <c r="K235" i="3" s="1"/>
  <c r="H234" i="3"/>
  <c r="H233" i="3"/>
  <c r="H232" i="3"/>
  <c r="K232" i="3" s="1"/>
  <c r="H231" i="3"/>
  <c r="K231" i="3" s="1"/>
  <c r="H230" i="3"/>
  <c r="H229" i="3"/>
  <c r="H228" i="3"/>
  <c r="K228" i="3" s="1"/>
  <c r="H227" i="3"/>
  <c r="K227" i="3" s="1"/>
  <c r="H226" i="3"/>
  <c r="H225" i="3"/>
  <c r="H224" i="3"/>
  <c r="K224" i="3" s="1"/>
  <c r="H223" i="3"/>
  <c r="K223" i="3" s="1"/>
  <c r="H222" i="3"/>
  <c r="H221" i="3"/>
  <c r="H220" i="3"/>
  <c r="K220" i="3" s="1"/>
  <c r="H219" i="3"/>
  <c r="K219" i="3" s="1"/>
  <c r="H218" i="3"/>
  <c r="H217" i="3"/>
  <c r="H216" i="3"/>
  <c r="K216" i="3" s="1"/>
  <c r="H215" i="3"/>
  <c r="K215" i="3" s="1"/>
  <c r="H214" i="3"/>
  <c r="H213" i="3"/>
  <c r="H212" i="3"/>
  <c r="K212" i="3" s="1"/>
  <c r="H211" i="3"/>
  <c r="K211" i="3" s="1"/>
  <c r="H210" i="3"/>
  <c r="H209" i="3"/>
  <c r="H208" i="3"/>
  <c r="K208" i="3" s="1"/>
  <c r="H207" i="3"/>
  <c r="K207" i="3" s="1"/>
  <c r="H206" i="3"/>
  <c r="H205" i="3"/>
  <c r="H204" i="3"/>
  <c r="K204" i="3" s="1"/>
  <c r="H203" i="3"/>
  <c r="K203" i="3" s="1"/>
  <c r="H202" i="3"/>
  <c r="H201" i="3"/>
  <c r="H200" i="3"/>
  <c r="K200" i="3" s="1"/>
  <c r="H199" i="3"/>
  <c r="K199" i="3" s="1"/>
  <c r="H198" i="3"/>
  <c r="H197" i="3"/>
  <c r="H196" i="3"/>
  <c r="K196" i="3" s="1"/>
  <c r="H195" i="3"/>
  <c r="K195" i="3" s="1"/>
  <c r="H194" i="3"/>
  <c r="H193" i="3"/>
  <c r="H192" i="3"/>
  <c r="K192" i="3" s="1"/>
  <c r="H191" i="3"/>
  <c r="K191" i="3" s="1"/>
  <c r="H190" i="3"/>
  <c r="H189" i="3"/>
  <c r="H188" i="3"/>
  <c r="K188" i="3" s="1"/>
  <c r="H187" i="3"/>
  <c r="K187" i="3" s="1"/>
  <c r="H186" i="3"/>
  <c r="H185" i="3"/>
  <c r="H184" i="3"/>
  <c r="K184" i="3" s="1"/>
  <c r="H183" i="3"/>
  <c r="K183" i="3" s="1"/>
  <c r="H182" i="3"/>
  <c r="H181" i="3"/>
  <c r="H180" i="3"/>
  <c r="K180" i="3" s="1"/>
  <c r="H179" i="3"/>
  <c r="K179" i="3" s="1"/>
  <c r="H178" i="3"/>
  <c r="H177" i="3"/>
  <c r="H176" i="3"/>
  <c r="K176" i="3" s="1"/>
  <c r="H175" i="3"/>
  <c r="K175" i="3" s="1"/>
  <c r="H174" i="3"/>
  <c r="H173" i="3"/>
  <c r="H172" i="3"/>
  <c r="K172" i="3" s="1"/>
  <c r="H171" i="3"/>
  <c r="K171" i="3" s="1"/>
  <c r="H170" i="3"/>
  <c r="H169" i="3"/>
  <c r="H168" i="3"/>
  <c r="K168" i="3" s="1"/>
  <c r="H167" i="3"/>
  <c r="K167" i="3" s="1"/>
  <c r="H166" i="3"/>
  <c r="H165" i="3"/>
  <c r="H164" i="3"/>
  <c r="K164" i="3" s="1"/>
  <c r="H163" i="3"/>
  <c r="K163" i="3" s="1"/>
  <c r="H162" i="3"/>
  <c r="H161" i="3"/>
  <c r="H160" i="3"/>
  <c r="K160" i="3" s="1"/>
  <c r="H159" i="3"/>
  <c r="K159" i="3" s="1"/>
  <c r="H158" i="3"/>
  <c r="H157" i="3"/>
  <c r="H156" i="3"/>
  <c r="K156" i="3" s="1"/>
  <c r="H155" i="3"/>
  <c r="K155" i="3" s="1"/>
  <c r="H154" i="3"/>
  <c r="H153" i="3"/>
  <c r="H152" i="3"/>
  <c r="K152" i="3" s="1"/>
  <c r="H151" i="3"/>
  <c r="K151" i="3" s="1"/>
  <c r="H150" i="3"/>
  <c r="H149" i="3"/>
  <c r="H148" i="3"/>
  <c r="K148" i="3" s="1"/>
  <c r="H147" i="3"/>
  <c r="K147" i="3" s="1"/>
  <c r="H146" i="3"/>
  <c r="H145" i="3"/>
  <c r="H144" i="3"/>
  <c r="K144" i="3" s="1"/>
  <c r="H143" i="3"/>
  <c r="K143" i="3" s="1"/>
  <c r="H142" i="3"/>
  <c r="H141" i="3"/>
  <c r="H140" i="3"/>
  <c r="K140" i="3" s="1"/>
  <c r="H139" i="3"/>
  <c r="K139" i="3" s="1"/>
  <c r="H138" i="3"/>
  <c r="H137" i="3"/>
  <c r="H136" i="3"/>
  <c r="K136" i="3" s="1"/>
  <c r="H135" i="3"/>
  <c r="K135" i="3" s="1"/>
  <c r="H134" i="3"/>
  <c r="H133" i="3"/>
  <c r="H132" i="3"/>
  <c r="K132" i="3" s="1"/>
  <c r="H131" i="3"/>
  <c r="K131" i="3" s="1"/>
  <c r="H130" i="3"/>
  <c r="H129" i="3"/>
  <c r="H128" i="3"/>
  <c r="K128" i="3" s="1"/>
  <c r="H127" i="3"/>
  <c r="K127" i="3" s="1"/>
  <c r="H126" i="3"/>
  <c r="H125" i="3"/>
  <c r="H124" i="3"/>
  <c r="K124" i="3" s="1"/>
  <c r="H123" i="3"/>
  <c r="K123" i="3" s="1"/>
  <c r="H122" i="3"/>
  <c r="H121" i="3"/>
  <c r="H120" i="3"/>
  <c r="K120" i="3" s="1"/>
  <c r="H119" i="3"/>
  <c r="K119" i="3" s="1"/>
  <c r="H118" i="3"/>
  <c r="H117" i="3"/>
  <c r="H116" i="3"/>
  <c r="K116" i="3" s="1"/>
  <c r="H115" i="3"/>
  <c r="K115" i="3" s="1"/>
  <c r="H114" i="3"/>
  <c r="H113" i="3"/>
  <c r="H112" i="3"/>
  <c r="K112" i="3" s="1"/>
  <c r="H111" i="3"/>
  <c r="K111" i="3" s="1"/>
  <c r="H110" i="3"/>
  <c r="H109" i="3"/>
  <c r="H108" i="3"/>
  <c r="K108" i="3" s="1"/>
  <c r="H107" i="3"/>
  <c r="K107" i="3" s="1"/>
  <c r="H106" i="3"/>
  <c r="H105" i="3"/>
  <c r="H104" i="3"/>
  <c r="K104" i="3" s="1"/>
  <c r="H103" i="3"/>
  <c r="K103" i="3" s="1"/>
  <c r="H102" i="3"/>
  <c r="H101" i="3"/>
  <c r="H100" i="3"/>
  <c r="K100" i="3" s="1"/>
  <c r="H99" i="3"/>
  <c r="K99" i="3" s="1"/>
  <c r="H98" i="3"/>
  <c r="H97" i="3"/>
  <c r="H96" i="3"/>
  <c r="K96" i="3" s="1"/>
  <c r="H95" i="3"/>
  <c r="K95" i="3" s="1"/>
  <c r="H94" i="3"/>
  <c r="H93" i="3"/>
  <c r="H92" i="3"/>
  <c r="K92" i="3" s="1"/>
  <c r="H91" i="3"/>
  <c r="K91" i="3" s="1"/>
  <c r="H90" i="3"/>
  <c r="H89" i="3"/>
  <c r="H88" i="3"/>
  <c r="K88" i="3" s="1"/>
  <c r="H87" i="3"/>
  <c r="K87" i="3" s="1"/>
  <c r="H86" i="3"/>
  <c r="H85" i="3"/>
  <c r="H84" i="3"/>
  <c r="K84" i="3" s="1"/>
  <c r="H83" i="3"/>
  <c r="K83" i="3" s="1"/>
  <c r="H82" i="3"/>
  <c r="H81" i="3"/>
  <c r="H80" i="3"/>
  <c r="K80" i="3" s="1"/>
  <c r="H79" i="3"/>
  <c r="K79" i="3" s="1"/>
  <c r="H78" i="3"/>
  <c r="H77" i="3"/>
  <c r="H76" i="3"/>
  <c r="K76" i="3" s="1"/>
  <c r="H75" i="3"/>
  <c r="K75" i="3" s="1"/>
  <c r="H74" i="3"/>
  <c r="H73" i="3"/>
  <c r="H72" i="3"/>
  <c r="K72" i="3" s="1"/>
  <c r="H71" i="3"/>
  <c r="K71" i="3" s="1"/>
  <c r="H70" i="3"/>
  <c r="H69" i="3"/>
  <c r="K69" i="3" s="1"/>
  <c r="H68" i="3"/>
  <c r="K68" i="3" s="1"/>
  <c r="H67" i="3"/>
  <c r="K67" i="3" s="1"/>
  <c r="H66" i="3"/>
  <c r="H65" i="3"/>
  <c r="H64" i="3"/>
  <c r="H63" i="3"/>
  <c r="K63" i="3" s="1"/>
  <c r="H62" i="3"/>
  <c r="H61" i="3"/>
  <c r="K61" i="3" s="1"/>
  <c r="H60" i="3"/>
  <c r="K60" i="3" s="1"/>
  <c r="H59" i="3"/>
  <c r="K59" i="3" s="1"/>
  <c r="H58" i="3"/>
  <c r="H57" i="3"/>
  <c r="K57" i="3" s="1"/>
  <c r="H56" i="3"/>
  <c r="H55" i="3"/>
  <c r="H54" i="3"/>
  <c r="H53" i="3"/>
  <c r="K53" i="3" s="1"/>
  <c r="H52" i="3"/>
  <c r="K52" i="3" s="1"/>
  <c r="H51" i="3"/>
  <c r="K51" i="3" s="1"/>
  <c r="H50" i="3"/>
  <c r="H49" i="3"/>
  <c r="K49" i="3" s="1"/>
  <c r="H48" i="3"/>
  <c r="K48" i="3" s="1"/>
  <c r="H47" i="3"/>
  <c r="H46" i="3"/>
  <c r="H45" i="3"/>
  <c r="K45" i="3" s="1"/>
  <c r="H44" i="3"/>
  <c r="K44" i="3" s="1"/>
  <c r="H43" i="3"/>
  <c r="K43" i="3" s="1"/>
  <c r="H42" i="3"/>
  <c r="H41" i="3"/>
  <c r="H40" i="3"/>
  <c r="K40" i="3" s="1"/>
  <c r="H39" i="3"/>
  <c r="K39" i="3" s="1"/>
  <c r="H38" i="3"/>
  <c r="H37" i="3"/>
  <c r="K37" i="3" s="1"/>
  <c r="H36" i="3"/>
  <c r="K36" i="3" s="1"/>
  <c r="H35" i="3"/>
  <c r="K35" i="3" s="1"/>
  <c r="H34" i="3"/>
  <c r="H33" i="3"/>
  <c r="H32" i="3"/>
  <c r="H31" i="3"/>
  <c r="K31" i="3" s="1"/>
  <c r="H30" i="3"/>
  <c r="H29" i="3"/>
  <c r="K29" i="3" s="1"/>
  <c r="H28" i="3"/>
  <c r="K28" i="3" s="1"/>
  <c r="H27" i="3"/>
  <c r="K27" i="3" s="1"/>
  <c r="H26" i="3"/>
  <c r="H25" i="3"/>
  <c r="K25" i="3" s="1"/>
  <c r="H24" i="3"/>
  <c r="H23" i="3"/>
  <c r="H22" i="3"/>
  <c r="H21" i="3"/>
  <c r="K21" i="3" s="1"/>
  <c r="H20" i="3"/>
  <c r="K20" i="3" s="1"/>
  <c r="H19" i="3"/>
  <c r="K19" i="3" s="1"/>
  <c r="H18" i="3"/>
  <c r="H17" i="3"/>
  <c r="K17" i="3" s="1"/>
  <c r="H16" i="3"/>
  <c r="K16" i="3" s="1"/>
  <c r="H15" i="3"/>
  <c r="H14" i="3"/>
  <c r="H13" i="3"/>
  <c r="K13" i="3" s="1"/>
  <c r="H12" i="3"/>
  <c r="K12" i="3" s="1"/>
  <c r="H11" i="3"/>
  <c r="K11" i="3" s="1"/>
  <c r="H10" i="3"/>
  <c r="H9" i="3"/>
  <c r="H8" i="3"/>
  <c r="K8" i="3" s="1"/>
  <c r="H7" i="3"/>
  <c r="K7" i="3" s="1"/>
  <c r="H6" i="3"/>
  <c r="H5" i="3"/>
  <c r="K5" i="3" s="1"/>
  <c r="H1513" i="3"/>
  <c r="K1513" i="3" s="1"/>
  <c r="H1512" i="3"/>
  <c r="K1512" i="3" s="1"/>
  <c r="H1511" i="3"/>
  <c r="H1510" i="3"/>
  <c r="H1509" i="3"/>
  <c r="K1509" i="3" s="1"/>
  <c r="H1508" i="3"/>
  <c r="K1508" i="3" s="1"/>
  <c r="H1507" i="3"/>
  <c r="K1507" i="3" s="1"/>
  <c r="H1506" i="3"/>
  <c r="H1505" i="3"/>
  <c r="H1504" i="3"/>
  <c r="H1503" i="3"/>
  <c r="K1503" i="3" s="1"/>
  <c r="H1502" i="3"/>
  <c r="H1501" i="3"/>
  <c r="K1501" i="3" s="1"/>
  <c r="H1500" i="3"/>
  <c r="K1500" i="3" s="1"/>
  <c r="H1499" i="3"/>
  <c r="K1499" i="3" s="1"/>
  <c r="H1498" i="3"/>
  <c r="H1497" i="3"/>
  <c r="K1497" i="3" s="1"/>
  <c r="H1496" i="3"/>
  <c r="H1495" i="3"/>
  <c r="H1494" i="3"/>
  <c r="H1493" i="3"/>
  <c r="K1493" i="3" s="1"/>
  <c r="H1492" i="3"/>
  <c r="K1492" i="3" s="1"/>
  <c r="H1491" i="3"/>
  <c r="K1491" i="3" s="1"/>
  <c r="H1490" i="3"/>
  <c r="H1489" i="3"/>
  <c r="K1489" i="3" s="1"/>
  <c r="H1488" i="3"/>
  <c r="K1488" i="3" s="1"/>
  <c r="H1487" i="3"/>
  <c r="H1486" i="3"/>
  <c r="H1485" i="3"/>
  <c r="K1485" i="3" s="1"/>
  <c r="H1484" i="3"/>
  <c r="K1484" i="3" s="1"/>
  <c r="H1483" i="3"/>
  <c r="K1483" i="3" s="1"/>
  <c r="H1482" i="3"/>
  <c r="H1481" i="3"/>
  <c r="H1480" i="3"/>
  <c r="K1480" i="3" s="1"/>
  <c r="H1479" i="3"/>
  <c r="K1479" i="3" s="1"/>
  <c r="H1478" i="3"/>
  <c r="H1477" i="3"/>
  <c r="K1477" i="3" s="1"/>
  <c r="H1476" i="3"/>
  <c r="K1476" i="3" s="1"/>
  <c r="H1475" i="3"/>
  <c r="K1475" i="3" s="1"/>
  <c r="H1474" i="3"/>
  <c r="H1473" i="3"/>
  <c r="H1472" i="3"/>
  <c r="H1471" i="3"/>
  <c r="K1471" i="3" s="1"/>
  <c r="H1470" i="3"/>
  <c r="H1469" i="3"/>
  <c r="K1469" i="3" s="1"/>
  <c r="H1468" i="3"/>
  <c r="K1468" i="3" s="1"/>
  <c r="H1467" i="3"/>
  <c r="K1467" i="3" s="1"/>
  <c r="H1466" i="3"/>
  <c r="H1465" i="3"/>
  <c r="K1465" i="3" s="1"/>
  <c r="H1464" i="3"/>
  <c r="H1463" i="3"/>
  <c r="H1462" i="3"/>
  <c r="H1461" i="3"/>
  <c r="K1461" i="3" s="1"/>
  <c r="H1460" i="3"/>
  <c r="K1460" i="3" s="1"/>
  <c r="H1459" i="3"/>
  <c r="K1459" i="3" s="1"/>
  <c r="H1458" i="3"/>
  <c r="H1457" i="3"/>
  <c r="K1457" i="3" s="1"/>
  <c r="H1456" i="3"/>
  <c r="K1456" i="3" s="1"/>
  <c r="H1455" i="3"/>
  <c r="H1454" i="3"/>
  <c r="H1453" i="3"/>
  <c r="K1453" i="3" s="1"/>
  <c r="H1452" i="3"/>
  <c r="K1452" i="3" s="1"/>
  <c r="H1451" i="3"/>
  <c r="K1451" i="3" s="1"/>
  <c r="H1450" i="3"/>
  <c r="H1449" i="3"/>
  <c r="H1448" i="3"/>
  <c r="K1448" i="3" s="1"/>
  <c r="H1447" i="3"/>
  <c r="K1447" i="3" s="1"/>
  <c r="H1446" i="3"/>
  <c r="H1445" i="3"/>
  <c r="K1445" i="3" s="1"/>
  <c r="H1444" i="3"/>
  <c r="K1444" i="3" s="1"/>
  <c r="H1443" i="3"/>
  <c r="K1443" i="3" s="1"/>
  <c r="H1442" i="3"/>
  <c r="H1441" i="3"/>
  <c r="H1440" i="3"/>
  <c r="H1439" i="3"/>
  <c r="K1439" i="3" s="1"/>
  <c r="H1438" i="3"/>
  <c r="H1437" i="3"/>
  <c r="K1437" i="3" s="1"/>
  <c r="H1436" i="3"/>
  <c r="K1436" i="3" s="1"/>
  <c r="H1435" i="3"/>
  <c r="K1435" i="3" s="1"/>
  <c r="H1434" i="3"/>
  <c r="H1433" i="3"/>
  <c r="K1433" i="3" s="1"/>
  <c r="H1432" i="3"/>
  <c r="H1431" i="3"/>
  <c r="H1430" i="3"/>
  <c r="H1429" i="3"/>
  <c r="K1429" i="3" s="1"/>
  <c r="H1428" i="3"/>
  <c r="K1428" i="3" s="1"/>
  <c r="H1427" i="3"/>
  <c r="K1427" i="3" s="1"/>
  <c r="H1426" i="3"/>
  <c r="H1425" i="3"/>
  <c r="K1425" i="3" s="1"/>
  <c r="H1424" i="3"/>
  <c r="K1424" i="3" s="1"/>
  <c r="H1423" i="3"/>
  <c r="K1423" i="3" s="1"/>
  <c r="H1422" i="3"/>
  <c r="H1421" i="3"/>
  <c r="K1421" i="3" s="1"/>
  <c r="H1420" i="3"/>
  <c r="K1420" i="3" s="1"/>
  <c r="H1419" i="3"/>
  <c r="K1419" i="3" s="1"/>
  <c r="H1418" i="3"/>
  <c r="H1417" i="3"/>
  <c r="H1416" i="3"/>
  <c r="K1416" i="3" s="1"/>
  <c r="H1415" i="3"/>
  <c r="K1415" i="3" s="1"/>
  <c r="H1414" i="3"/>
  <c r="H1413" i="3"/>
  <c r="K1413" i="3" s="1"/>
  <c r="H1412" i="3"/>
  <c r="K1412" i="3" s="1"/>
  <c r="H1411" i="3"/>
  <c r="K1411" i="3" s="1"/>
  <c r="H1410" i="3"/>
  <c r="H1409" i="3"/>
  <c r="K1409" i="3" s="1"/>
  <c r="H1408" i="3"/>
  <c r="H1407" i="3"/>
  <c r="K1407" i="3" s="1"/>
  <c r="H1406" i="3"/>
  <c r="H1405" i="3"/>
  <c r="K1405" i="3" s="1"/>
  <c r="H1404" i="3"/>
  <c r="K1404" i="3" s="1"/>
  <c r="H1403" i="3"/>
  <c r="K1403" i="3" s="1"/>
  <c r="H1402" i="3"/>
  <c r="H1401" i="3"/>
  <c r="K1401" i="3" s="1"/>
  <c r="H1400" i="3"/>
  <c r="K1400" i="3" s="1"/>
  <c r="H1399" i="3"/>
  <c r="H1398" i="3"/>
  <c r="H1397" i="3"/>
  <c r="K1397" i="3" s="1"/>
  <c r="H1396" i="3"/>
  <c r="K1396" i="3" s="1"/>
  <c r="H1395" i="3"/>
  <c r="K1395" i="3" s="1"/>
  <c r="H1394" i="3"/>
  <c r="H1393" i="3"/>
  <c r="K1393" i="3" s="1"/>
  <c r="H1392" i="3"/>
  <c r="K1392" i="3" s="1"/>
  <c r="H1391" i="3"/>
  <c r="K1391" i="3" s="1"/>
  <c r="H1390" i="3"/>
  <c r="H1389" i="3"/>
  <c r="K1389" i="3" s="1"/>
  <c r="H1388" i="3"/>
  <c r="K1388" i="3" s="1"/>
  <c r="H1387" i="3"/>
  <c r="K1387" i="3" s="1"/>
  <c r="H1386" i="3"/>
  <c r="H1385" i="3"/>
  <c r="H1384" i="3"/>
  <c r="K1384" i="3" s="1"/>
  <c r="H1383" i="3"/>
  <c r="K1383" i="3" s="1"/>
  <c r="H1382" i="3"/>
  <c r="H1381" i="3"/>
  <c r="K1381" i="3" s="1"/>
  <c r="H1380" i="3"/>
  <c r="K1380" i="3" s="1"/>
  <c r="H1379" i="3"/>
  <c r="K1379" i="3" s="1"/>
  <c r="H1378" i="3"/>
  <c r="H1377" i="3"/>
  <c r="K1377" i="3" s="1"/>
  <c r="H1376" i="3"/>
  <c r="H1375" i="3"/>
  <c r="K1375" i="3" s="1"/>
  <c r="H1374" i="3"/>
  <c r="H1373" i="3"/>
  <c r="K1373" i="3" s="1"/>
  <c r="H1372" i="3"/>
  <c r="K1372" i="3" s="1"/>
  <c r="H1371" i="3"/>
  <c r="K1371" i="3" s="1"/>
  <c r="H1370" i="3"/>
  <c r="H1369" i="3"/>
  <c r="K1369" i="3" s="1"/>
  <c r="H1368" i="3"/>
  <c r="K1368" i="3" s="1"/>
  <c r="H1367" i="3"/>
  <c r="H1366" i="3"/>
  <c r="H1365" i="3"/>
  <c r="K1365" i="3" s="1"/>
  <c r="H1364" i="3"/>
  <c r="K1364" i="3" s="1"/>
  <c r="H1363" i="3"/>
  <c r="K1363" i="3" s="1"/>
  <c r="H1362" i="3"/>
  <c r="H1361" i="3"/>
  <c r="K1361" i="3" s="1"/>
  <c r="H1360" i="3"/>
  <c r="K1360" i="3" s="1"/>
  <c r="H1359" i="3"/>
  <c r="K1359" i="3" s="1"/>
  <c r="H1358" i="3"/>
  <c r="H1357" i="3"/>
  <c r="K1357" i="3" s="1"/>
  <c r="H1356" i="3"/>
  <c r="K1356" i="3" s="1"/>
  <c r="H1355" i="3"/>
  <c r="K1355" i="3" s="1"/>
  <c r="H1354" i="3"/>
  <c r="H1353" i="3"/>
  <c r="H1352" i="3"/>
  <c r="K1352" i="3" s="1"/>
  <c r="H1351" i="3"/>
  <c r="K1351" i="3" s="1"/>
  <c r="H1350" i="3"/>
  <c r="H1349" i="3"/>
  <c r="K1349" i="3" s="1"/>
  <c r="H1348" i="3"/>
  <c r="K1348" i="3" s="1"/>
  <c r="H1347" i="3"/>
  <c r="K1347" i="3" s="1"/>
  <c r="H1346" i="3"/>
  <c r="H1345" i="3"/>
  <c r="K1345" i="3" s="1"/>
  <c r="H1344" i="3"/>
  <c r="H1343" i="3"/>
  <c r="K1343" i="3" s="1"/>
  <c r="H1342" i="3"/>
  <c r="H1341" i="3"/>
  <c r="K1341" i="3" s="1"/>
  <c r="H1340" i="3"/>
  <c r="K1340" i="3" s="1"/>
  <c r="H1339" i="3"/>
  <c r="K1339" i="3" s="1"/>
  <c r="H1338" i="3"/>
  <c r="H1337" i="3"/>
  <c r="K1337" i="3" s="1"/>
  <c r="H1336" i="3"/>
  <c r="K1336" i="3" s="1"/>
  <c r="H1335" i="3"/>
  <c r="H1334" i="3"/>
  <c r="H1333" i="3"/>
  <c r="K1333" i="3" s="1"/>
  <c r="H1332" i="3"/>
  <c r="K1332" i="3" s="1"/>
  <c r="H1331" i="3"/>
  <c r="K1331" i="3" s="1"/>
  <c r="H1330" i="3"/>
  <c r="H1329" i="3"/>
  <c r="K1329" i="3" s="1"/>
  <c r="H1328" i="3"/>
  <c r="K1328" i="3" s="1"/>
  <c r="H1327" i="3"/>
  <c r="K1327" i="3" s="1"/>
  <c r="H1326" i="3"/>
  <c r="I1326" i="3" s="1"/>
  <c r="H1325" i="3"/>
  <c r="K1325" i="3" s="1"/>
  <c r="H1324" i="3"/>
  <c r="K1324" i="3" s="1"/>
  <c r="H1323" i="3"/>
  <c r="K1323" i="3" s="1"/>
  <c r="H1322" i="3"/>
  <c r="H1321" i="3"/>
  <c r="H1320" i="3"/>
  <c r="K1320" i="3" s="1"/>
  <c r="H1319" i="3"/>
  <c r="K1319" i="3" s="1"/>
  <c r="H1318" i="3"/>
  <c r="H1317" i="3"/>
  <c r="K1317" i="3" s="1"/>
  <c r="H1316" i="3"/>
  <c r="K1316" i="3" s="1"/>
  <c r="H1315" i="3"/>
  <c r="K1315" i="3" s="1"/>
  <c r="H1314" i="3"/>
  <c r="H1313" i="3"/>
  <c r="K1313" i="3" s="1"/>
  <c r="H1312" i="3"/>
  <c r="K1312" i="3" s="1"/>
  <c r="H1311" i="3"/>
  <c r="K1311" i="3" s="1"/>
  <c r="H1310" i="3"/>
  <c r="H1309" i="3"/>
  <c r="K1309" i="3" s="1"/>
  <c r="H1308" i="3"/>
  <c r="K1308" i="3" s="1"/>
  <c r="H1307" i="3"/>
  <c r="K1307" i="3" s="1"/>
  <c r="H1306" i="3"/>
  <c r="H1305" i="3"/>
  <c r="K1305" i="3" s="1"/>
  <c r="H1304" i="3"/>
  <c r="K1304" i="3" s="1"/>
  <c r="H1303" i="3"/>
  <c r="K1303" i="3" s="1"/>
  <c r="H1302" i="3"/>
  <c r="H1301" i="3"/>
  <c r="K1301" i="3" s="1"/>
  <c r="H1300" i="3"/>
  <c r="K1300" i="3" s="1"/>
  <c r="H1299" i="3"/>
  <c r="K1299" i="3" s="1"/>
  <c r="H1298" i="3"/>
  <c r="H1297" i="3"/>
  <c r="K1297" i="3" s="1"/>
  <c r="H1296" i="3"/>
  <c r="K1296" i="3" s="1"/>
  <c r="H1295" i="3"/>
  <c r="K1295" i="3" s="1"/>
  <c r="H1294" i="3"/>
  <c r="H1293" i="3"/>
  <c r="K1293" i="3" s="1"/>
  <c r="H1292" i="3"/>
  <c r="K1292" i="3" s="1"/>
  <c r="H1291" i="3"/>
  <c r="K1291" i="3" s="1"/>
  <c r="H1290" i="3"/>
  <c r="H1289" i="3"/>
  <c r="K1289" i="3" s="1"/>
  <c r="H1288" i="3"/>
  <c r="K1288" i="3" s="1"/>
  <c r="H1287" i="3"/>
  <c r="K1287" i="3" s="1"/>
  <c r="H1286" i="3"/>
  <c r="H1285" i="3"/>
  <c r="K1285" i="3" s="1"/>
  <c r="H1284" i="3"/>
  <c r="K1284" i="3" s="1"/>
  <c r="H1283" i="3"/>
  <c r="K1283" i="3" s="1"/>
  <c r="H1282" i="3"/>
  <c r="H1281" i="3"/>
  <c r="K1281" i="3" s="1"/>
  <c r="H1280" i="3"/>
  <c r="K1280" i="3" s="1"/>
  <c r="H1279" i="3"/>
  <c r="K1279" i="3" s="1"/>
  <c r="H1278" i="3"/>
  <c r="H1277" i="3"/>
  <c r="K1277" i="3" s="1"/>
  <c r="H1276" i="3"/>
  <c r="K1276" i="3" s="1"/>
  <c r="H1275" i="3"/>
  <c r="K1275" i="3" s="1"/>
  <c r="H1274" i="3"/>
  <c r="H1273" i="3"/>
  <c r="K1273" i="3" s="1"/>
  <c r="H1272" i="3"/>
  <c r="K1272" i="3" s="1"/>
  <c r="H1271" i="3"/>
  <c r="K1271" i="3" s="1"/>
  <c r="H1270" i="3"/>
  <c r="H1269" i="3"/>
  <c r="K1269" i="3" s="1"/>
  <c r="H1268" i="3"/>
  <c r="K1268" i="3" s="1"/>
  <c r="H1267" i="3"/>
  <c r="K1267" i="3" s="1"/>
  <c r="H1266" i="3"/>
  <c r="H1265" i="3"/>
  <c r="K1265" i="3" s="1"/>
  <c r="H1264" i="3"/>
  <c r="K1264" i="3" s="1"/>
  <c r="H1263" i="3"/>
  <c r="K1263" i="3" s="1"/>
  <c r="H1262" i="3"/>
  <c r="H1261" i="3"/>
  <c r="K1261" i="3" s="1"/>
  <c r="H1260" i="3"/>
  <c r="K1260" i="3" s="1"/>
  <c r="H1259" i="3"/>
  <c r="K1259" i="3" s="1"/>
  <c r="H1258" i="3"/>
  <c r="H1257" i="3"/>
  <c r="K1257" i="3" s="1"/>
  <c r="H1256" i="3"/>
  <c r="K1256" i="3" s="1"/>
  <c r="H1255" i="3"/>
  <c r="K1255" i="3" s="1"/>
  <c r="H1254" i="3"/>
  <c r="H1253" i="3"/>
  <c r="K1253" i="3" s="1"/>
  <c r="H1252" i="3"/>
  <c r="K1252" i="3" s="1"/>
  <c r="H1251" i="3"/>
  <c r="K1251" i="3" s="1"/>
  <c r="H1250" i="3"/>
  <c r="H1249" i="3"/>
  <c r="K1249" i="3" s="1"/>
  <c r="H1248" i="3"/>
  <c r="K1248" i="3" s="1"/>
  <c r="H1247" i="3"/>
  <c r="K1247" i="3" s="1"/>
  <c r="H1246" i="3"/>
  <c r="H1245" i="3"/>
  <c r="K1245" i="3" s="1"/>
  <c r="H1244" i="3"/>
  <c r="K1244" i="3" s="1"/>
  <c r="H1243" i="3"/>
  <c r="K1243" i="3" s="1"/>
  <c r="H1242" i="3"/>
  <c r="H1241" i="3"/>
  <c r="K1241" i="3" s="1"/>
  <c r="H1240" i="3"/>
  <c r="K1240" i="3" s="1"/>
  <c r="H1239" i="3"/>
  <c r="K1239" i="3" s="1"/>
  <c r="H1238" i="3"/>
  <c r="H1237" i="3"/>
  <c r="K1237" i="3" s="1"/>
  <c r="H1236" i="3"/>
  <c r="K1236" i="3" s="1"/>
  <c r="H1235" i="3"/>
  <c r="K1235" i="3" s="1"/>
  <c r="H1234" i="3"/>
  <c r="H1233" i="3"/>
  <c r="K1233" i="3" s="1"/>
  <c r="H1232" i="3"/>
  <c r="K1232" i="3" s="1"/>
  <c r="H1231" i="3"/>
  <c r="K1231" i="3" s="1"/>
  <c r="H1230" i="3"/>
  <c r="H1229" i="3"/>
  <c r="K1229" i="3" s="1"/>
  <c r="H1228" i="3"/>
  <c r="K1228" i="3" s="1"/>
  <c r="H1227" i="3"/>
  <c r="K1227" i="3" s="1"/>
  <c r="H1226" i="3"/>
  <c r="H1225" i="3"/>
  <c r="K1225" i="3" s="1"/>
  <c r="H1224" i="3"/>
  <c r="K1224" i="3" s="1"/>
  <c r="H1223" i="3"/>
  <c r="K1223" i="3" s="1"/>
  <c r="H1222" i="3"/>
  <c r="H1221" i="3"/>
  <c r="K1221" i="3" s="1"/>
  <c r="H1220" i="3"/>
  <c r="K1220" i="3" s="1"/>
  <c r="H1219" i="3"/>
  <c r="K1219" i="3" s="1"/>
  <c r="H1218" i="3"/>
  <c r="H1217" i="3"/>
  <c r="K1217" i="3" s="1"/>
  <c r="H1216" i="3"/>
  <c r="K1216" i="3" s="1"/>
  <c r="H1215" i="3"/>
  <c r="K1215" i="3" s="1"/>
  <c r="H1214" i="3"/>
  <c r="H1213" i="3"/>
  <c r="K1213" i="3" s="1"/>
  <c r="H1212" i="3"/>
  <c r="K1212" i="3" s="1"/>
  <c r="H1211" i="3"/>
  <c r="K1211" i="3" s="1"/>
  <c r="H1210" i="3"/>
  <c r="H1209" i="3"/>
  <c r="K1209" i="3" s="1"/>
  <c r="H1208" i="3"/>
  <c r="K1208" i="3" s="1"/>
  <c r="H1207" i="3"/>
  <c r="K1207" i="3" s="1"/>
  <c r="H1206" i="3"/>
  <c r="H1205" i="3"/>
  <c r="K1205" i="3" s="1"/>
  <c r="H1204" i="3"/>
  <c r="K1204" i="3" s="1"/>
  <c r="H1203" i="3"/>
  <c r="K1203" i="3" s="1"/>
  <c r="H1202" i="3"/>
  <c r="H1201" i="3"/>
  <c r="K1201" i="3" s="1"/>
  <c r="H1200" i="3"/>
  <c r="K1200" i="3" s="1"/>
  <c r="H1199" i="3"/>
  <c r="K1199" i="3" s="1"/>
  <c r="H1198" i="3"/>
  <c r="H1197" i="3"/>
  <c r="K1197" i="3" s="1"/>
  <c r="H1196" i="3"/>
  <c r="K1196" i="3" s="1"/>
  <c r="H1195" i="3"/>
  <c r="K1195" i="3" s="1"/>
  <c r="H1194" i="3"/>
  <c r="H1193" i="3"/>
  <c r="K1193" i="3" s="1"/>
  <c r="H1192" i="3"/>
  <c r="K1192" i="3" s="1"/>
  <c r="H1191" i="3"/>
  <c r="K1191" i="3" s="1"/>
  <c r="H1190" i="3"/>
  <c r="H1189" i="3"/>
  <c r="K1189" i="3" s="1"/>
  <c r="H1188" i="3"/>
  <c r="K1188" i="3" s="1"/>
  <c r="H1187" i="3"/>
  <c r="K1187" i="3" s="1"/>
  <c r="H1186" i="3"/>
  <c r="H1185" i="3"/>
  <c r="K1185" i="3" s="1"/>
  <c r="H1184" i="3"/>
  <c r="K1184" i="3" s="1"/>
  <c r="H1183" i="3"/>
  <c r="K1183" i="3" s="1"/>
  <c r="H1182" i="3"/>
  <c r="H1181" i="3"/>
  <c r="K1181" i="3" s="1"/>
  <c r="H1180" i="3"/>
  <c r="K1180" i="3" s="1"/>
  <c r="H1179" i="3"/>
  <c r="K1179" i="3" s="1"/>
  <c r="H1178" i="3"/>
  <c r="H1177" i="3"/>
  <c r="K1177" i="3" s="1"/>
  <c r="H1176" i="3"/>
  <c r="K1176" i="3" s="1"/>
  <c r="H1175" i="3"/>
  <c r="K1175" i="3" s="1"/>
  <c r="H1174" i="3"/>
  <c r="H1173" i="3"/>
  <c r="K1173" i="3" s="1"/>
  <c r="H1172" i="3"/>
  <c r="K1172" i="3" s="1"/>
  <c r="H1171" i="3"/>
  <c r="K1171" i="3" s="1"/>
  <c r="H1170" i="3"/>
  <c r="H1169" i="3"/>
  <c r="K1169" i="3" s="1"/>
  <c r="H1168" i="3"/>
  <c r="K1168" i="3" s="1"/>
  <c r="H1167" i="3"/>
  <c r="K1167" i="3" s="1"/>
  <c r="H1166" i="3"/>
  <c r="K1166" i="3" s="1"/>
  <c r="H1165" i="3"/>
  <c r="K1165" i="3" s="1"/>
  <c r="H1164" i="3"/>
  <c r="K1164" i="3" s="1"/>
  <c r="H1163" i="3"/>
  <c r="K1163" i="3" s="1"/>
  <c r="H1162" i="3"/>
  <c r="K1162" i="3" s="1"/>
  <c r="H1161" i="3"/>
  <c r="K1161" i="3" s="1"/>
  <c r="H1160" i="3"/>
  <c r="K1160" i="3" s="1"/>
  <c r="H1159" i="3"/>
  <c r="K1159" i="3" s="1"/>
  <c r="H1158" i="3"/>
  <c r="K1158" i="3" s="1"/>
  <c r="H1157" i="3"/>
  <c r="K1157" i="3" s="1"/>
  <c r="H1156" i="3"/>
  <c r="K1156" i="3" s="1"/>
  <c r="H1155" i="3"/>
  <c r="K1155" i="3" s="1"/>
  <c r="H1154" i="3"/>
  <c r="K1154" i="3" s="1"/>
  <c r="H1153" i="3"/>
  <c r="K1153" i="3" s="1"/>
  <c r="H1152" i="3"/>
  <c r="K1152" i="3" s="1"/>
  <c r="H1151" i="3"/>
  <c r="K1151" i="3" s="1"/>
  <c r="H1150" i="3"/>
  <c r="K1150" i="3" s="1"/>
  <c r="H1149" i="3"/>
  <c r="K1149" i="3" s="1"/>
  <c r="H1148" i="3"/>
  <c r="K1148" i="3" s="1"/>
  <c r="H1147" i="3"/>
  <c r="K1147" i="3" s="1"/>
  <c r="H1146" i="3"/>
  <c r="K1146" i="3" s="1"/>
  <c r="H1145" i="3"/>
  <c r="K1145" i="3" s="1"/>
  <c r="H1144" i="3"/>
  <c r="K1144" i="3" s="1"/>
  <c r="H1143" i="3"/>
  <c r="K1143" i="3" s="1"/>
  <c r="H1142" i="3"/>
  <c r="K1142" i="3" s="1"/>
  <c r="H1141" i="3"/>
  <c r="K1141" i="3" s="1"/>
  <c r="R1141" i="3" s="1"/>
  <c r="H1140" i="3"/>
  <c r="K1140" i="3" s="1"/>
  <c r="H1139" i="3"/>
  <c r="K1139" i="3" s="1"/>
  <c r="H1138" i="3"/>
  <c r="K1138" i="3" s="1"/>
  <c r="H1137" i="3"/>
  <c r="K1137" i="3" s="1"/>
  <c r="H1136" i="3"/>
  <c r="K1136" i="3" s="1"/>
  <c r="H1135" i="3"/>
  <c r="K1135" i="3" s="1"/>
  <c r="H1134" i="3"/>
  <c r="K1134" i="3" s="1"/>
  <c r="H1133" i="3"/>
  <c r="K1133" i="3" s="1"/>
  <c r="H1132" i="3"/>
  <c r="K1132" i="3" s="1"/>
  <c r="H1131" i="3"/>
  <c r="K1131" i="3" s="1"/>
  <c r="H1130" i="3"/>
  <c r="K1130" i="3" s="1"/>
  <c r="H1129" i="3"/>
  <c r="K1129" i="3" s="1"/>
  <c r="H1128" i="3"/>
  <c r="K1128" i="3" s="1"/>
  <c r="H1127" i="3"/>
  <c r="K1127" i="3" s="1"/>
  <c r="H1126" i="3"/>
  <c r="K1126" i="3" s="1"/>
  <c r="H1125" i="3"/>
  <c r="K1125" i="3" s="1"/>
  <c r="H1124" i="3"/>
  <c r="K1124" i="3" s="1"/>
  <c r="H1123" i="3"/>
  <c r="K1123" i="3" s="1"/>
  <c r="H1122" i="3"/>
  <c r="K1122" i="3" s="1"/>
  <c r="H1121" i="3"/>
  <c r="K1121" i="3" s="1"/>
  <c r="H1120" i="3"/>
  <c r="K1120" i="3" s="1"/>
  <c r="H1119" i="3"/>
  <c r="K1119" i="3" s="1"/>
  <c r="H1118" i="3"/>
  <c r="K1118" i="3" s="1"/>
  <c r="H1117" i="3"/>
  <c r="K1117" i="3" s="1"/>
  <c r="H1116" i="3"/>
  <c r="K1116" i="3" s="1"/>
  <c r="H1115" i="3"/>
  <c r="K1115" i="3" s="1"/>
  <c r="H1114" i="3"/>
  <c r="K1114" i="3" s="1"/>
  <c r="H1113" i="3"/>
  <c r="K1113" i="3" s="1"/>
  <c r="H1112" i="3"/>
  <c r="K1112" i="3" s="1"/>
  <c r="H1111" i="3"/>
  <c r="K1111" i="3" s="1"/>
  <c r="H1110" i="3"/>
  <c r="K1110" i="3" s="1"/>
  <c r="H1109" i="3"/>
  <c r="K1109" i="3" s="1"/>
  <c r="H1108" i="3"/>
  <c r="K1108" i="3" s="1"/>
  <c r="H1107" i="3"/>
  <c r="K1107" i="3" s="1"/>
  <c r="H1106" i="3"/>
  <c r="K1106" i="3" s="1"/>
  <c r="H1105" i="3"/>
  <c r="K1105" i="3" s="1"/>
  <c r="H1104" i="3"/>
  <c r="K1104" i="3" s="1"/>
  <c r="H1103" i="3"/>
  <c r="K1103" i="3" s="1"/>
  <c r="H1102" i="3"/>
  <c r="K1102" i="3" s="1"/>
  <c r="H1101" i="3"/>
  <c r="K1101" i="3" s="1"/>
  <c r="H1100" i="3"/>
  <c r="K1100" i="3" s="1"/>
  <c r="H1099" i="3"/>
  <c r="K1099" i="3" s="1"/>
  <c r="H1098" i="3"/>
  <c r="K1098" i="3" s="1"/>
  <c r="H1097" i="3"/>
  <c r="K1097" i="3" s="1"/>
  <c r="H1096" i="3"/>
  <c r="K1096" i="3" s="1"/>
  <c r="H1095" i="3"/>
  <c r="K1095" i="3" s="1"/>
  <c r="H1094" i="3"/>
  <c r="K1094" i="3" s="1"/>
  <c r="H1093" i="3"/>
  <c r="K1093" i="3" s="1"/>
  <c r="H1092" i="3"/>
  <c r="K1092" i="3" s="1"/>
  <c r="H1091" i="3"/>
  <c r="K1091" i="3" s="1"/>
  <c r="H1090" i="3"/>
  <c r="K1090" i="3" s="1"/>
  <c r="H1089" i="3"/>
  <c r="K1089" i="3" s="1"/>
  <c r="H1088" i="3"/>
  <c r="K1088" i="3" s="1"/>
  <c r="H1087" i="3"/>
  <c r="K1087" i="3" s="1"/>
  <c r="H1086" i="3"/>
  <c r="K1086" i="3" s="1"/>
  <c r="H1085" i="3"/>
  <c r="K1085" i="3" s="1"/>
  <c r="H1084" i="3"/>
  <c r="K1084" i="3" s="1"/>
  <c r="H1083" i="3"/>
  <c r="K1083" i="3" s="1"/>
  <c r="H1082" i="3"/>
  <c r="K1082" i="3" s="1"/>
  <c r="H1081" i="3"/>
  <c r="K1081" i="3" s="1"/>
  <c r="H1080" i="3"/>
  <c r="K1080" i="3" s="1"/>
  <c r="H1079" i="3"/>
  <c r="K1079" i="3" s="1"/>
  <c r="H1078" i="3"/>
  <c r="K1078" i="3" s="1"/>
  <c r="H1077" i="3"/>
  <c r="K1077" i="3" s="1"/>
  <c r="H1076" i="3"/>
  <c r="K1076" i="3" s="1"/>
  <c r="H1075" i="3"/>
  <c r="K1075" i="3" s="1"/>
  <c r="H1074" i="3"/>
  <c r="K1074" i="3" s="1"/>
  <c r="H1073" i="3"/>
  <c r="K1073" i="3" s="1"/>
  <c r="H1072" i="3"/>
  <c r="K1072" i="3" s="1"/>
  <c r="H1071" i="3"/>
  <c r="K1071" i="3" s="1"/>
  <c r="H1070" i="3"/>
  <c r="K1070" i="3" s="1"/>
  <c r="H1069" i="3"/>
  <c r="K1069" i="3" s="1"/>
  <c r="H1068" i="3"/>
  <c r="K1068" i="3" s="1"/>
  <c r="H1067" i="3"/>
  <c r="K1067" i="3" s="1"/>
  <c r="H1066" i="3"/>
  <c r="K1066" i="3" s="1"/>
  <c r="H1065" i="3"/>
  <c r="K1065" i="3" s="1"/>
  <c r="H1064" i="3"/>
  <c r="K1064" i="3" s="1"/>
  <c r="H1063" i="3"/>
  <c r="K1063" i="3" s="1"/>
  <c r="H1062" i="3"/>
  <c r="K1062" i="3" s="1"/>
  <c r="H1061" i="3"/>
  <c r="K1061" i="3" s="1"/>
  <c r="H1060" i="3"/>
  <c r="K1060" i="3" s="1"/>
  <c r="H1059" i="3"/>
  <c r="K1059" i="3" s="1"/>
  <c r="H1058" i="3"/>
  <c r="K1058" i="3" s="1"/>
  <c r="H1057" i="3"/>
  <c r="K1057" i="3" s="1"/>
  <c r="H1056" i="3"/>
  <c r="K1056" i="3" s="1"/>
  <c r="H1055" i="3"/>
  <c r="K1055" i="3" s="1"/>
  <c r="H1054" i="3"/>
  <c r="K1054" i="3" s="1"/>
  <c r="H1053" i="3"/>
  <c r="K1053" i="3" s="1"/>
  <c r="H1052" i="3"/>
  <c r="K1052" i="3" s="1"/>
  <c r="H1051" i="3"/>
  <c r="K1051" i="3" s="1"/>
  <c r="H1050" i="3"/>
  <c r="K1050" i="3" s="1"/>
  <c r="H1049" i="3"/>
  <c r="K1049" i="3" s="1"/>
  <c r="H1048" i="3"/>
  <c r="K1048" i="3" s="1"/>
  <c r="H1047" i="3"/>
  <c r="K1047" i="3" s="1"/>
  <c r="H1046" i="3"/>
  <c r="K1046" i="3" s="1"/>
  <c r="H1045" i="3"/>
  <c r="K1045" i="3" s="1"/>
  <c r="H1044" i="3"/>
  <c r="K1044" i="3" s="1"/>
  <c r="H1043" i="3"/>
  <c r="K1043" i="3" s="1"/>
  <c r="H1042" i="3"/>
  <c r="K1042" i="3" s="1"/>
  <c r="H1041" i="3"/>
  <c r="K1041" i="3" s="1"/>
  <c r="H1040" i="3"/>
  <c r="K1040" i="3" s="1"/>
  <c r="H1039" i="3"/>
  <c r="K1039" i="3" s="1"/>
  <c r="H1038" i="3"/>
  <c r="K1038" i="3" s="1"/>
  <c r="H1037" i="3"/>
  <c r="K1037" i="3" s="1"/>
  <c r="H1036" i="3"/>
  <c r="K1036" i="3" s="1"/>
  <c r="H1035" i="3"/>
  <c r="K1035" i="3" s="1"/>
  <c r="H1034" i="3"/>
  <c r="K1034" i="3" s="1"/>
  <c r="H1033" i="3"/>
  <c r="K1033" i="3" s="1"/>
  <c r="H1032" i="3"/>
  <c r="K1032" i="3" s="1"/>
  <c r="H1031" i="3"/>
  <c r="K1031" i="3" s="1"/>
  <c r="H1030" i="3"/>
  <c r="K1030" i="3" s="1"/>
  <c r="H1029" i="3"/>
  <c r="K1029" i="3" s="1"/>
  <c r="H1028" i="3"/>
  <c r="K1028" i="3" s="1"/>
  <c r="H1027" i="3"/>
  <c r="K1027" i="3" s="1"/>
  <c r="H1026" i="3"/>
  <c r="K1026" i="3" s="1"/>
  <c r="H1025" i="3"/>
  <c r="K1025" i="3" s="1"/>
  <c r="H1024" i="3"/>
  <c r="K1024" i="3" s="1"/>
  <c r="H1023" i="3"/>
  <c r="K1023" i="3" s="1"/>
  <c r="H1022" i="3"/>
  <c r="K1022" i="3" s="1"/>
  <c r="H1021" i="3"/>
  <c r="K1021" i="3" s="1"/>
  <c r="H1020" i="3"/>
  <c r="K1020" i="3" s="1"/>
  <c r="H1019" i="3"/>
  <c r="K1019" i="3" s="1"/>
  <c r="H1018" i="3"/>
  <c r="K1018" i="3" s="1"/>
  <c r="H1017" i="3"/>
  <c r="K1017" i="3" s="1"/>
  <c r="H1016" i="3"/>
  <c r="K1016" i="3" s="1"/>
  <c r="H1015" i="3"/>
  <c r="K1015" i="3" s="1"/>
  <c r="H1014" i="3"/>
  <c r="K1014" i="3" s="1"/>
  <c r="H1013" i="3"/>
  <c r="K1013" i="3" s="1"/>
  <c r="H1012" i="3"/>
  <c r="K1012" i="3" s="1"/>
  <c r="H1011" i="3"/>
  <c r="K1011" i="3" s="1"/>
  <c r="H1010" i="3"/>
  <c r="K1010" i="3" s="1"/>
  <c r="H1009" i="3"/>
  <c r="K1009" i="3" s="1"/>
  <c r="H1008" i="3"/>
  <c r="K1008" i="3" s="1"/>
  <c r="H1007" i="3"/>
  <c r="K1007" i="3" s="1"/>
  <c r="H1006" i="3"/>
  <c r="K1006" i="3" s="1"/>
  <c r="H1005" i="3"/>
  <c r="K1005" i="3" s="1"/>
  <c r="H1004" i="3"/>
  <c r="I1004" i="3" s="1"/>
  <c r="H1003" i="3"/>
  <c r="K1003" i="3" s="1"/>
  <c r="H1002" i="3"/>
  <c r="K1002" i="3" s="1"/>
  <c r="H1001" i="3"/>
  <c r="K1001" i="3" s="1"/>
  <c r="H1000" i="3"/>
  <c r="K1000" i="3" s="1"/>
  <c r="H999" i="3"/>
  <c r="K999" i="3" s="1"/>
  <c r="H998" i="3"/>
  <c r="K998" i="3" s="1"/>
  <c r="H997" i="3"/>
  <c r="K997" i="3" s="1"/>
  <c r="H996" i="3"/>
  <c r="K996" i="3" s="1"/>
  <c r="H995" i="3"/>
  <c r="K995" i="3" s="1"/>
  <c r="H994" i="3"/>
  <c r="K994" i="3" s="1"/>
  <c r="H993" i="3"/>
  <c r="K993" i="3" s="1"/>
  <c r="H992" i="3"/>
  <c r="K992" i="3" s="1"/>
  <c r="H991" i="3"/>
  <c r="K991" i="3" s="1"/>
  <c r="H990" i="3"/>
  <c r="K990" i="3" s="1"/>
  <c r="H989" i="3"/>
  <c r="K989" i="3" s="1"/>
  <c r="H988" i="3"/>
  <c r="K988" i="3" s="1"/>
  <c r="H987" i="3"/>
  <c r="K987" i="3" s="1"/>
  <c r="H986" i="3"/>
  <c r="K986" i="3" s="1"/>
  <c r="H985" i="3"/>
  <c r="K985" i="3" s="1"/>
  <c r="H984" i="3"/>
  <c r="K984" i="3" s="1"/>
  <c r="H983" i="3"/>
  <c r="K983" i="3" s="1"/>
  <c r="H982" i="3"/>
  <c r="K982" i="3" s="1"/>
  <c r="H981" i="3"/>
  <c r="K981" i="3" s="1"/>
  <c r="H980" i="3"/>
  <c r="K980" i="3" s="1"/>
  <c r="H979" i="3"/>
  <c r="K979" i="3" s="1"/>
  <c r="H978" i="3"/>
  <c r="K978" i="3" s="1"/>
  <c r="H977" i="3"/>
  <c r="K977" i="3" s="1"/>
  <c r="H976" i="3"/>
  <c r="K976" i="3" s="1"/>
  <c r="H975" i="3"/>
  <c r="K975" i="3" s="1"/>
  <c r="H974" i="3"/>
  <c r="K974" i="3" s="1"/>
  <c r="H973" i="3"/>
  <c r="K973" i="3" s="1"/>
  <c r="H972" i="3"/>
  <c r="K972" i="3" s="1"/>
  <c r="H971" i="3"/>
  <c r="K971" i="3" s="1"/>
  <c r="H970" i="3"/>
  <c r="K970" i="3" s="1"/>
  <c r="H969" i="3"/>
  <c r="K969" i="3" s="1"/>
  <c r="H968" i="3"/>
  <c r="K968" i="3" s="1"/>
  <c r="H967" i="3"/>
  <c r="K967" i="3" s="1"/>
  <c r="H966" i="3"/>
  <c r="K966" i="3" s="1"/>
  <c r="H965" i="3"/>
  <c r="K965" i="3" s="1"/>
  <c r="H964" i="3"/>
  <c r="K964" i="3" s="1"/>
  <c r="H963" i="3"/>
  <c r="K963" i="3" s="1"/>
  <c r="H962" i="3"/>
  <c r="K962" i="3" s="1"/>
  <c r="H961" i="3"/>
  <c r="K961" i="3" s="1"/>
  <c r="H960" i="3"/>
  <c r="K960" i="3" s="1"/>
  <c r="H959" i="3"/>
  <c r="K959" i="3" s="1"/>
  <c r="H958" i="3"/>
  <c r="K958" i="3" s="1"/>
  <c r="H957" i="3"/>
  <c r="K957" i="3" s="1"/>
  <c r="H956" i="3"/>
  <c r="K956" i="3" s="1"/>
  <c r="H955" i="3"/>
  <c r="K955" i="3" s="1"/>
  <c r="H954" i="3"/>
  <c r="K954" i="3" s="1"/>
  <c r="H953" i="3"/>
  <c r="K953" i="3" s="1"/>
  <c r="H952" i="3"/>
  <c r="K952" i="3" s="1"/>
  <c r="H951" i="3"/>
  <c r="K951" i="3" s="1"/>
  <c r="H950" i="3"/>
  <c r="K950" i="3" s="1"/>
  <c r="H949" i="3"/>
  <c r="K949" i="3" s="1"/>
  <c r="H948" i="3"/>
  <c r="K948" i="3" s="1"/>
  <c r="H947" i="3"/>
  <c r="K947" i="3" s="1"/>
  <c r="H946" i="3"/>
  <c r="K946" i="3" s="1"/>
  <c r="H945" i="3"/>
  <c r="K945" i="3" s="1"/>
  <c r="H944" i="3"/>
  <c r="K944" i="3" s="1"/>
  <c r="H943" i="3"/>
  <c r="K943" i="3" s="1"/>
  <c r="H942" i="3"/>
  <c r="K942" i="3" s="1"/>
  <c r="H941" i="3"/>
  <c r="K941" i="3" s="1"/>
  <c r="H940" i="3"/>
  <c r="K940" i="3" s="1"/>
  <c r="H939" i="3"/>
  <c r="K939" i="3" s="1"/>
  <c r="H938" i="3"/>
  <c r="K938" i="3" s="1"/>
  <c r="H937" i="3"/>
  <c r="K937" i="3" s="1"/>
  <c r="H936" i="3"/>
  <c r="K936" i="3" s="1"/>
  <c r="H935" i="3"/>
  <c r="K935" i="3" s="1"/>
  <c r="H934" i="3"/>
  <c r="K934" i="3" s="1"/>
  <c r="H933" i="3"/>
  <c r="K933" i="3" s="1"/>
  <c r="H932" i="3"/>
  <c r="K932" i="3" s="1"/>
  <c r="H931" i="3"/>
  <c r="K931" i="3" s="1"/>
  <c r="H930" i="3"/>
  <c r="K930" i="3" s="1"/>
  <c r="H929" i="3"/>
  <c r="K929" i="3" s="1"/>
  <c r="H928" i="3"/>
  <c r="K928" i="3" s="1"/>
  <c r="H927" i="3"/>
  <c r="K927" i="3" s="1"/>
  <c r="H926" i="3"/>
  <c r="K926" i="3" s="1"/>
  <c r="H925" i="3"/>
  <c r="K925" i="3" s="1"/>
  <c r="H924" i="3"/>
  <c r="K924" i="3" s="1"/>
  <c r="H923" i="3"/>
  <c r="K923" i="3" s="1"/>
  <c r="H922" i="3"/>
  <c r="K922" i="3" s="1"/>
  <c r="H921" i="3"/>
  <c r="K921" i="3" s="1"/>
  <c r="H920" i="3"/>
  <c r="K920" i="3" s="1"/>
  <c r="H919" i="3"/>
  <c r="K919" i="3" s="1"/>
  <c r="H918" i="3"/>
  <c r="K918" i="3" s="1"/>
  <c r="H917" i="3"/>
  <c r="K917" i="3" s="1"/>
  <c r="H916" i="3"/>
  <c r="K916" i="3" s="1"/>
  <c r="H915" i="3"/>
  <c r="K915" i="3" s="1"/>
  <c r="H914" i="3"/>
  <c r="K914" i="3" s="1"/>
  <c r="H913" i="3"/>
  <c r="K913" i="3" s="1"/>
  <c r="H912" i="3"/>
  <c r="K912" i="3" s="1"/>
  <c r="H911" i="3"/>
  <c r="K911" i="3" s="1"/>
  <c r="H910" i="3"/>
  <c r="K910" i="3" s="1"/>
  <c r="H909" i="3"/>
  <c r="K909" i="3" s="1"/>
  <c r="H908" i="3"/>
  <c r="K908" i="3" s="1"/>
  <c r="H907" i="3"/>
  <c r="K907" i="3" s="1"/>
  <c r="H906" i="3"/>
  <c r="K906" i="3" s="1"/>
  <c r="H905" i="3"/>
  <c r="K905" i="3" s="1"/>
  <c r="H904" i="3"/>
  <c r="K904" i="3" s="1"/>
  <c r="H903" i="3"/>
  <c r="I903" i="3" s="1"/>
  <c r="H902" i="3"/>
  <c r="K902" i="3" s="1"/>
  <c r="H901" i="3"/>
  <c r="K901" i="3" s="1"/>
  <c r="H900" i="3"/>
  <c r="K900" i="3" s="1"/>
  <c r="H899" i="3"/>
  <c r="K899" i="3" s="1"/>
  <c r="H898" i="3"/>
  <c r="K898" i="3" s="1"/>
  <c r="H897" i="3"/>
  <c r="K897" i="3" s="1"/>
  <c r="H896" i="3"/>
  <c r="K896" i="3" s="1"/>
  <c r="H895" i="3"/>
  <c r="K895" i="3" s="1"/>
  <c r="H894" i="3"/>
  <c r="K894" i="3" s="1"/>
  <c r="H892" i="3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N4" i="5"/>
  <c r="O4" i="5"/>
  <c r="P4" i="5"/>
  <c r="Q4" i="5"/>
  <c r="M4" i="5"/>
  <c r="H4" i="5"/>
  <c r="I4" i="5"/>
  <c r="J4" i="5"/>
  <c r="K4" i="5"/>
  <c r="L4" i="5"/>
  <c r="G4" i="5"/>
  <c r="H893" i="3"/>
  <c r="K893" i="3" s="1"/>
  <c r="B5" i="4"/>
  <c r="A154" i="3"/>
  <c r="B154" i="3"/>
  <c r="C154" i="3"/>
  <c r="D154" i="3"/>
  <c r="E154" i="3"/>
  <c r="F154" i="3"/>
  <c r="G154" i="3"/>
  <c r="A155" i="3"/>
  <c r="B155" i="3"/>
  <c r="C155" i="3"/>
  <c r="D155" i="3"/>
  <c r="E155" i="3"/>
  <c r="F155" i="3"/>
  <c r="G155" i="3"/>
  <c r="A156" i="3"/>
  <c r="B156" i="3"/>
  <c r="C156" i="3"/>
  <c r="D156" i="3"/>
  <c r="E156" i="3"/>
  <c r="F156" i="3"/>
  <c r="G156" i="3"/>
  <c r="A157" i="3"/>
  <c r="B157" i="3"/>
  <c r="C157" i="3"/>
  <c r="D157" i="3"/>
  <c r="E157" i="3"/>
  <c r="F157" i="3"/>
  <c r="G157" i="3"/>
  <c r="A158" i="3"/>
  <c r="B158" i="3"/>
  <c r="C158" i="3"/>
  <c r="D158" i="3"/>
  <c r="E158" i="3"/>
  <c r="F158" i="3"/>
  <c r="G158" i="3"/>
  <c r="A159" i="3"/>
  <c r="B159" i="3"/>
  <c r="C159" i="3"/>
  <c r="D159" i="3"/>
  <c r="E159" i="3"/>
  <c r="F159" i="3"/>
  <c r="G159" i="3"/>
  <c r="A160" i="3"/>
  <c r="B160" i="3"/>
  <c r="C160" i="3"/>
  <c r="D160" i="3"/>
  <c r="E160" i="3"/>
  <c r="F160" i="3"/>
  <c r="G160" i="3"/>
  <c r="A161" i="3"/>
  <c r="B161" i="3"/>
  <c r="C161" i="3"/>
  <c r="D161" i="3"/>
  <c r="E161" i="3"/>
  <c r="F161" i="3"/>
  <c r="G161" i="3"/>
  <c r="A162" i="3"/>
  <c r="B162" i="3"/>
  <c r="C162" i="3"/>
  <c r="D162" i="3"/>
  <c r="E162" i="3"/>
  <c r="F162" i="3"/>
  <c r="G162" i="3"/>
  <c r="A163" i="3"/>
  <c r="B163" i="3"/>
  <c r="C163" i="3"/>
  <c r="D163" i="3"/>
  <c r="E163" i="3"/>
  <c r="F163" i="3"/>
  <c r="G163" i="3"/>
  <c r="A164" i="3"/>
  <c r="B164" i="3"/>
  <c r="C164" i="3"/>
  <c r="D164" i="3"/>
  <c r="E164" i="3"/>
  <c r="F164" i="3"/>
  <c r="G164" i="3"/>
  <c r="A165" i="3"/>
  <c r="B165" i="3"/>
  <c r="C165" i="3"/>
  <c r="D165" i="3"/>
  <c r="E165" i="3"/>
  <c r="F165" i="3"/>
  <c r="G165" i="3"/>
  <c r="A166" i="3"/>
  <c r="B166" i="3"/>
  <c r="C166" i="3"/>
  <c r="D166" i="3"/>
  <c r="E166" i="3"/>
  <c r="F166" i="3"/>
  <c r="G166" i="3"/>
  <c r="A167" i="3"/>
  <c r="B167" i="3"/>
  <c r="C167" i="3"/>
  <c r="D167" i="3"/>
  <c r="E167" i="3"/>
  <c r="F167" i="3"/>
  <c r="G167" i="3"/>
  <c r="A168" i="3"/>
  <c r="B168" i="3"/>
  <c r="C168" i="3"/>
  <c r="D168" i="3"/>
  <c r="E168" i="3"/>
  <c r="F168" i="3"/>
  <c r="G168" i="3"/>
  <c r="A169" i="3"/>
  <c r="B169" i="3"/>
  <c r="C169" i="3"/>
  <c r="D169" i="3"/>
  <c r="E169" i="3"/>
  <c r="F169" i="3"/>
  <c r="G169" i="3"/>
  <c r="A170" i="3"/>
  <c r="B170" i="3"/>
  <c r="C170" i="3"/>
  <c r="D170" i="3"/>
  <c r="E170" i="3"/>
  <c r="F170" i="3"/>
  <c r="G170" i="3"/>
  <c r="A171" i="3"/>
  <c r="B171" i="3"/>
  <c r="C171" i="3"/>
  <c r="D171" i="3"/>
  <c r="E171" i="3"/>
  <c r="F171" i="3"/>
  <c r="G171" i="3"/>
  <c r="A172" i="3"/>
  <c r="B172" i="3"/>
  <c r="C172" i="3"/>
  <c r="D172" i="3"/>
  <c r="E172" i="3"/>
  <c r="F172" i="3"/>
  <c r="G172" i="3"/>
  <c r="A173" i="3"/>
  <c r="B173" i="3"/>
  <c r="C173" i="3"/>
  <c r="D173" i="3"/>
  <c r="E173" i="3"/>
  <c r="F173" i="3"/>
  <c r="G173" i="3"/>
  <c r="A174" i="3"/>
  <c r="B174" i="3"/>
  <c r="C174" i="3"/>
  <c r="D174" i="3"/>
  <c r="E174" i="3"/>
  <c r="F174" i="3"/>
  <c r="G174" i="3"/>
  <c r="A175" i="3"/>
  <c r="B175" i="3"/>
  <c r="C175" i="3"/>
  <c r="D175" i="3"/>
  <c r="E175" i="3"/>
  <c r="F175" i="3"/>
  <c r="G175" i="3"/>
  <c r="A176" i="3"/>
  <c r="B176" i="3"/>
  <c r="C176" i="3"/>
  <c r="D176" i="3"/>
  <c r="E176" i="3"/>
  <c r="F176" i="3"/>
  <c r="G176" i="3"/>
  <c r="A177" i="3"/>
  <c r="B177" i="3"/>
  <c r="C177" i="3"/>
  <c r="D177" i="3"/>
  <c r="E177" i="3"/>
  <c r="F177" i="3"/>
  <c r="G177" i="3"/>
  <c r="A178" i="3"/>
  <c r="B178" i="3"/>
  <c r="C178" i="3"/>
  <c r="D178" i="3"/>
  <c r="E178" i="3"/>
  <c r="F178" i="3"/>
  <c r="G178" i="3"/>
  <c r="A179" i="3"/>
  <c r="B179" i="3"/>
  <c r="C179" i="3"/>
  <c r="D179" i="3"/>
  <c r="E179" i="3"/>
  <c r="F179" i="3"/>
  <c r="G179" i="3"/>
  <c r="A180" i="3"/>
  <c r="B180" i="3"/>
  <c r="C180" i="3"/>
  <c r="D180" i="3"/>
  <c r="E180" i="3"/>
  <c r="F180" i="3"/>
  <c r="G180" i="3"/>
  <c r="A181" i="3"/>
  <c r="B181" i="3"/>
  <c r="C181" i="3"/>
  <c r="D181" i="3"/>
  <c r="E181" i="3"/>
  <c r="F181" i="3"/>
  <c r="G181" i="3"/>
  <c r="A182" i="3"/>
  <c r="B182" i="3"/>
  <c r="C182" i="3"/>
  <c r="D182" i="3"/>
  <c r="E182" i="3"/>
  <c r="F182" i="3"/>
  <c r="G182" i="3"/>
  <c r="A183" i="3"/>
  <c r="B183" i="3"/>
  <c r="C183" i="3"/>
  <c r="D183" i="3"/>
  <c r="E183" i="3"/>
  <c r="F183" i="3"/>
  <c r="G183" i="3"/>
  <c r="A184" i="3"/>
  <c r="B184" i="3"/>
  <c r="C184" i="3"/>
  <c r="D184" i="3"/>
  <c r="E184" i="3"/>
  <c r="F184" i="3"/>
  <c r="G184" i="3"/>
  <c r="A185" i="3"/>
  <c r="B185" i="3"/>
  <c r="C185" i="3"/>
  <c r="D185" i="3"/>
  <c r="E185" i="3"/>
  <c r="F185" i="3"/>
  <c r="G185" i="3"/>
  <c r="A186" i="3"/>
  <c r="B186" i="3"/>
  <c r="C186" i="3"/>
  <c r="D186" i="3"/>
  <c r="E186" i="3"/>
  <c r="F186" i="3"/>
  <c r="G186" i="3"/>
  <c r="A187" i="3"/>
  <c r="B187" i="3"/>
  <c r="C187" i="3"/>
  <c r="D187" i="3"/>
  <c r="E187" i="3"/>
  <c r="F187" i="3"/>
  <c r="G187" i="3"/>
  <c r="A188" i="3"/>
  <c r="B188" i="3"/>
  <c r="C188" i="3"/>
  <c r="D188" i="3"/>
  <c r="E188" i="3"/>
  <c r="F188" i="3"/>
  <c r="G188" i="3"/>
  <c r="A189" i="3"/>
  <c r="B189" i="3"/>
  <c r="C189" i="3"/>
  <c r="D189" i="3"/>
  <c r="E189" i="3"/>
  <c r="F189" i="3"/>
  <c r="G189" i="3"/>
  <c r="A190" i="3"/>
  <c r="B190" i="3"/>
  <c r="C190" i="3"/>
  <c r="D190" i="3"/>
  <c r="E190" i="3"/>
  <c r="F190" i="3"/>
  <c r="G190" i="3"/>
  <c r="A191" i="3"/>
  <c r="B191" i="3"/>
  <c r="C191" i="3"/>
  <c r="D191" i="3"/>
  <c r="E191" i="3"/>
  <c r="F191" i="3"/>
  <c r="G191" i="3"/>
  <c r="A192" i="3"/>
  <c r="B192" i="3"/>
  <c r="C192" i="3"/>
  <c r="D192" i="3"/>
  <c r="E192" i="3"/>
  <c r="F192" i="3"/>
  <c r="G192" i="3"/>
  <c r="A193" i="3"/>
  <c r="B193" i="3"/>
  <c r="C193" i="3"/>
  <c r="D193" i="3"/>
  <c r="E193" i="3"/>
  <c r="F193" i="3"/>
  <c r="G193" i="3"/>
  <c r="A194" i="3"/>
  <c r="B194" i="3"/>
  <c r="C194" i="3"/>
  <c r="D194" i="3"/>
  <c r="E194" i="3"/>
  <c r="F194" i="3"/>
  <c r="G194" i="3"/>
  <c r="A195" i="3"/>
  <c r="B195" i="3"/>
  <c r="C195" i="3"/>
  <c r="D195" i="3"/>
  <c r="E195" i="3"/>
  <c r="F195" i="3"/>
  <c r="G195" i="3"/>
  <c r="A196" i="3"/>
  <c r="B196" i="3"/>
  <c r="C196" i="3"/>
  <c r="D196" i="3"/>
  <c r="E196" i="3"/>
  <c r="F196" i="3"/>
  <c r="G196" i="3"/>
  <c r="A197" i="3"/>
  <c r="B197" i="3"/>
  <c r="C197" i="3"/>
  <c r="D197" i="3"/>
  <c r="E197" i="3"/>
  <c r="F197" i="3"/>
  <c r="G197" i="3"/>
  <c r="A198" i="3"/>
  <c r="B198" i="3"/>
  <c r="C198" i="3"/>
  <c r="D198" i="3"/>
  <c r="E198" i="3"/>
  <c r="F198" i="3"/>
  <c r="G198" i="3"/>
  <c r="A199" i="3"/>
  <c r="B199" i="3"/>
  <c r="C199" i="3"/>
  <c r="D199" i="3"/>
  <c r="E199" i="3"/>
  <c r="F199" i="3"/>
  <c r="G199" i="3"/>
  <c r="A200" i="3"/>
  <c r="B200" i="3"/>
  <c r="C200" i="3"/>
  <c r="D200" i="3"/>
  <c r="E200" i="3"/>
  <c r="F200" i="3"/>
  <c r="G200" i="3"/>
  <c r="A201" i="3"/>
  <c r="B201" i="3"/>
  <c r="C201" i="3"/>
  <c r="D201" i="3"/>
  <c r="E201" i="3"/>
  <c r="F201" i="3"/>
  <c r="G201" i="3"/>
  <c r="A202" i="3"/>
  <c r="B202" i="3"/>
  <c r="C202" i="3"/>
  <c r="D202" i="3"/>
  <c r="E202" i="3"/>
  <c r="F202" i="3"/>
  <c r="G202" i="3"/>
  <c r="A203" i="3"/>
  <c r="B203" i="3"/>
  <c r="C203" i="3"/>
  <c r="D203" i="3"/>
  <c r="E203" i="3"/>
  <c r="F203" i="3"/>
  <c r="G203" i="3"/>
  <c r="A204" i="3"/>
  <c r="B204" i="3"/>
  <c r="C204" i="3"/>
  <c r="D204" i="3"/>
  <c r="E204" i="3"/>
  <c r="F204" i="3"/>
  <c r="G204" i="3"/>
  <c r="A205" i="3"/>
  <c r="B205" i="3"/>
  <c r="C205" i="3"/>
  <c r="D205" i="3"/>
  <c r="E205" i="3"/>
  <c r="F205" i="3"/>
  <c r="G205" i="3"/>
  <c r="A206" i="3"/>
  <c r="B206" i="3"/>
  <c r="C206" i="3"/>
  <c r="D206" i="3"/>
  <c r="E206" i="3"/>
  <c r="F206" i="3"/>
  <c r="G206" i="3"/>
  <c r="A207" i="3"/>
  <c r="B207" i="3"/>
  <c r="C207" i="3"/>
  <c r="D207" i="3"/>
  <c r="E207" i="3"/>
  <c r="F207" i="3"/>
  <c r="G207" i="3"/>
  <c r="A208" i="3"/>
  <c r="B208" i="3"/>
  <c r="C208" i="3"/>
  <c r="D208" i="3"/>
  <c r="E208" i="3"/>
  <c r="F208" i="3"/>
  <c r="G208" i="3"/>
  <c r="A209" i="3"/>
  <c r="B209" i="3"/>
  <c r="C209" i="3"/>
  <c r="D209" i="3"/>
  <c r="E209" i="3"/>
  <c r="F209" i="3"/>
  <c r="G209" i="3"/>
  <c r="A210" i="3"/>
  <c r="B210" i="3"/>
  <c r="C210" i="3"/>
  <c r="D210" i="3"/>
  <c r="E210" i="3"/>
  <c r="F210" i="3"/>
  <c r="G210" i="3"/>
  <c r="A211" i="3"/>
  <c r="B211" i="3"/>
  <c r="C211" i="3"/>
  <c r="D211" i="3"/>
  <c r="E211" i="3"/>
  <c r="F211" i="3"/>
  <c r="G211" i="3"/>
  <c r="A212" i="3"/>
  <c r="B212" i="3"/>
  <c r="C212" i="3"/>
  <c r="D212" i="3"/>
  <c r="E212" i="3"/>
  <c r="F212" i="3"/>
  <c r="G212" i="3"/>
  <c r="A213" i="3"/>
  <c r="B213" i="3"/>
  <c r="C213" i="3"/>
  <c r="D213" i="3"/>
  <c r="E213" i="3"/>
  <c r="F213" i="3"/>
  <c r="G213" i="3"/>
  <c r="A214" i="3"/>
  <c r="B214" i="3"/>
  <c r="C214" i="3"/>
  <c r="D214" i="3"/>
  <c r="E214" i="3"/>
  <c r="F214" i="3"/>
  <c r="G214" i="3"/>
  <c r="A215" i="3"/>
  <c r="B215" i="3"/>
  <c r="C215" i="3"/>
  <c r="D215" i="3"/>
  <c r="E215" i="3"/>
  <c r="F215" i="3"/>
  <c r="G215" i="3"/>
  <c r="A216" i="3"/>
  <c r="B216" i="3"/>
  <c r="C216" i="3"/>
  <c r="D216" i="3"/>
  <c r="E216" i="3"/>
  <c r="F216" i="3"/>
  <c r="G216" i="3"/>
  <c r="A217" i="3"/>
  <c r="B217" i="3"/>
  <c r="C217" i="3"/>
  <c r="D217" i="3"/>
  <c r="E217" i="3"/>
  <c r="F217" i="3"/>
  <c r="G217" i="3"/>
  <c r="A218" i="3"/>
  <c r="B218" i="3"/>
  <c r="C218" i="3"/>
  <c r="D218" i="3"/>
  <c r="E218" i="3"/>
  <c r="F218" i="3"/>
  <c r="G218" i="3"/>
  <c r="A219" i="3"/>
  <c r="B219" i="3"/>
  <c r="C219" i="3"/>
  <c r="D219" i="3"/>
  <c r="E219" i="3"/>
  <c r="F219" i="3"/>
  <c r="G219" i="3"/>
  <c r="A220" i="3"/>
  <c r="B220" i="3"/>
  <c r="C220" i="3"/>
  <c r="D220" i="3"/>
  <c r="E220" i="3"/>
  <c r="F220" i="3"/>
  <c r="G220" i="3"/>
  <c r="A221" i="3"/>
  <c r="B221" i="3"/>
  <c r="C221" i="3"/>
  <c r="D221" i="3"/>
  <c r="E221" i="3"/>
  <c r="F221" i="3"/>
  <c r="G221" i="3"/>
  <c r="A222" i="3"/>
  <c r="B222" i="3"/>
  <c r="C222" i="3"/>
  <c r="D222" i="3"/>
  <c r="E222" i="3"/>
  <c r="F222" i="3"/>
  <c r="G222" i="3"/>
  <c r="A223" i="3"/>
  <c r="B223" i="3"/>
  <c r="C223" i="3"/>
  <c r="D223" i="3"/>
  <c r="E223" i="3"/>
  <c r="F223" i="3"/>
  <c r="G223" i="3"/>
  <c r="A224" i="3"/>
  <c r="B224" i="3"/>
  <c r="C224" i="3"/>
  <c r="D224" i="3"/>
  <c r="E224" i="3"/>
  <c r="F224" i="3"/>
  <c r="G224" i="3"/>
  <c r="A225" i="3"/>
  <c r="B225" i="3"/>
  <c r="C225" i="3"/>
  <c r="D225" i="3"/>
  <c r="E225" i="3"/>
  <c r="F225" i="3"/>
  <c r="G225" i="3"/>
  <c r="A226" i="3"/>
  <c r="B226" i="3"/>
  <c r="C226" i="3"/>
  <c r="D226" i="3"/>
  <c r="E226" i="3"/>
  <c r="F226" i="3"/>
  <c r="G226" i="3"/>
  <c r="A227" i="3"/>
  <c r="B227" i="3"/>
  <c r="C227" i="3"/>
  <c r="D227" i="3"/>
  <c r="E227" i="3"/>
  <c r="F227" i="3"/>
  <c r="G227" i="3"/>
  <c r="A228" i="3"/>
  <c r="B228" i="3"/>
  <c r="C228" i="3"/>
  <c r="D228" i="3"/>
  <c r="E228" i="3"/>
  <c r="F228" i="3"/>
  <c r="G228" i="3"/>
  <c r="A229" i="3"/>
  <c r="B229" i="3"/>
  <c r="C229" i="3"/>
  <c r="D229" i="3"/>
  <c r="E229" i="3"/>
  <c r="F229" i="3"/>
  <c r="G229" i="3"/>
  <c r="A230" i="3"/>
  <c r="B230" i="3"/>
  <c r="C230" i="3"/>
  <c r="D230" i="3"/>
  <c r="E230" i="3"/>
  <c r="F230" i="3"/>
  <c r="G230" i="3"/>
  <c r="A231" i="3"/>
  <c r="B231" i="3"/>
  <c r="C231" i="3"/>
  <c r="D231" i="3"/>
  <c r="E231" i="3"/>
  <c r="F231" i="3"/>
  <c r="G231" i="3"/>
  <c r="A232" i="3"/>
  <c r="B232" i="3"/>
  <c r="C232" i="3"/>
  <c r="D232" i="3"/>
  <c r="E232" i="3"/>
  <c r="F232" i="3"/>
  <c r="G232" i="3"/>
  <c r="A233" i="3"/>
  <c r="B233" i="3"/>
  <c r="C233" i="3"/>
  <c r="D233" i="3"/>
  <c r="E233" i="3"/>
  <c r="F233" i="3"/>
  <c r="G233" i="3"/>
  <c r="A234" i="3"/>
  <c r="B234" i="3"/>
  <c r="C234" i="3"/>
  <c r="D234" i="3"/>
  <c r="E234" i="3"/>
  <c r="F234" i="3"/>
  <c r="G234" i="3"/>
  <c r="A235" i="3"/>
  <c r="B235" i="3"/>
  <c r="C235" i="3"/>
  <c r="D235" i="3"/>
  <c r="E235" i="3"/>
  <c r="F235" i="3"/>
  <c r="G235" i="3"/>
  <c r="A236" i="3"/>
  <c r="B236" i="3"/>
  <c r="C236" i="3"/>
  <c r="D236" i="3"/>
  <c r="E236" i="3"/>
  <c r="F236" i="3"/>
  <c r="G236" i="3"/>
  <c r="A237" i="3"/>
  <c r="B237" i="3"/>
  <c r="C237" i="3"/>
  <c r="D237" i="3"/>
  <c r="E237" i="3"/>
  <c r="F237" i="3"/>
  <c r="G237" i="3"/>
  <c r="A238" i="3"/>
  <c r="B238" i="3"/>
  <c r="C238" i="3"/>
  <c r="D238" i="3"/>
  <c r="E238" i="3"/>
  <c r="F238" i="3"/>
  <c r="G238" i="3"/>
  <c r="A239" i="3"/>
  <c r="B239" i="3"/>
  <c r="C239" i="3"/>
  <c r="D239" i="3"/>
  <c r="E239" i="3"/>
  <c r="F239" i="3"/>
  <c r="G239" i="3"/>
  <c r="A240" i="3"/>
  <c r="B240" i="3"/>
  <c r="C240" i="3"/>
  <c r="D240" i="3"/>
  <c r="E240" i="3"/>
  <c r="F240" i="3"/>
  <c r="G240" i="3"/>
  <c r="A241" i="3"/>
  <c r="B241" i="3"/>
  <c r="C241" i="3"/>
  <c r="D241" i="3"/>
  <c r="E241" i="3"/>
  <c r="F241" i="3"/>
  <c r="G241" i="3"/>
  <c r="A242" i="3"/>
  <c r="B242" i="3"/>
  <c r="C242" i="3"/>
  <c r="D242" i="3"/>
  <c r="E242" i="3"/>
  <c r="F242" i="3"/>
  <c r="G242" i="3"/>
  <c r="A243" i="3"/>
  <c r="B243" i="3"/>
  <c r="C243" i="3"/>
  <c r="D243" i="3"/>
  <c r="E243" i="3"/>
  <c r="F243" i="3"/>
  <c r="G243" i="3"/>
  <c r="A244" i="3"/>
  <c r="B244" i="3"/>
  <c r="C244" i="3"/>
  <c r="D244" i="3"/>
  <c r="E244" i="3"/>
  <c r="F244" i="3"/>
  <c r="G244" i="3"/>
  <c r="A245" i="3"/>
  <c r="B245" i="3"/>
  <c r="C245" i="3"/>
  <c r="D245" i="3"/>
  <c r="E245" i="3"/>
  <c r="F245" i="3"/>
  <c r="G245" i="3"/>
  <c r="A246" i="3"/>
  <c r="B246" i="3"/>
  <c r="C246" i="3"/>
  <c r="D246" i="3"/>
  <c r="E246" i="3"/>
  <c r="F246" i="3"/>
  <c r="G246" i="3"/>
  <c r="A247" i="3"/>
  <c r="B247" i="3"/>
  <c r="C247" i="3"/>
  <c r="D247" i="3"/>
  <c r="E247" i="3"/>
  <c r="F247" i="3"/>
  <c r="G247" i="3"/>
  <c r="A248" i="3"/>
  <c r="B248" i="3"/>
  <c r="C248" i="3"/>
  <c r="D248" i="3"/>
  <c r="E248" i="3"/>
  <c r="F248" i="3"/>
  <c r="G248" i="3"/>
  <c r="A249" i="3"/>
  <c r="B249" i="3"/>
  <c r="C249" i="3"/>
  <c r="D249" i="3"/>
  <c r="E249" i="3"/>
  <c r="F249" i="3"/>
  <c r="G249" i="3"/>
  <c r="A250" i="3"/>
  <c r="B250" i="3"/>
  <c r="C250" i="3"/>
  <c r="D250" i="3"/>
  <c r="E250" i="3"/>
  <c r="F250" i="3"/>
  <c r="G250" i="3"/>
  <c r="A251" i="3"/>
  <c r="B251" i="3"/>
  <c r="C251" i="3"/>
  <c r="D251" i="3"/>
  <c r="E251" i="3"/>
  <c r="F251" i="3"/>
  <c r="G251" i="3"/>
  <c r="A252" i="3"/>
  <c r="B252" i="3"/>
  <c r="C252" i="3"/>
  <c r="D252" i="3"/>
  <c r="E252" i="3"/>
  <c r="F252" i="3"/>
  <c r="G252" i="3"/>
  <c r="A253" i="3"/>
  <c r="B253" i="3"/>
  <c r="C253" i="3"/>
  <c r="D253" i="3"/>
  <c r="E253" i="3"/>
  <c r="F253" i="3"/>
  <c r="G253" i="3"/>
  <c r="A254" i="3"/>
  <c r="B254" i="3"/>
  <c r="C254" i="3"/>
  <c r="D254" i="3"/>
  <c r="E254" i="3"/>
  <c r="F254" i="3"/>
  <c r="G254" i="3"/>
  <c r="A255" i="3"/>
  <c r="B255" i="3"/>
  <c r="C255" i="3"/>
  <c r="D255" i="3"/>
  <c r="E255" i="3"/>
  <c r="F255" i="3"/>
  <c r="G255" i="3"/>
  <c r="A256" i="3"/>
  <c r="B256" i="3"/>
  <c r="C256" i="3"/>
  <c r="D256" i="3"/>
  <c r="E256" i="3"/>
  <c r="F256" i="3"/>
  <c r="G256" i="3"/>
  <c r="A257" i="3"/>
  <c r="B257" i="3"/>
  <c r="C257" i="3"/>
  <c r="D257" i="3"/>
  <c r="E257" i="3"/>
  <c r="F257" i="3"/>
  <c r="G257" i="3"/>
  <c r="A258" i="3"/>
  <c r="B258" i="3"/>
  <c r="C258" i="3"/>
  <c r="D258" i="3"/>
  <c r="E258" i="3"/>
  <c r="F258" i="3"/>
  <c r="G258" i="3"/>
  <c r="A259" i="3"/>
  <c r="B259" i="3"/>
  <c r="C259" i="3"/>
  <c r="D259" i="3"/>
  <c r="E259" i="3"/>
  <c r="F259" i="3"/>
  <c r="G259" i="3"/>
  <c r="A260" i="3"/>
  <c r="B260" i="3"/>
  <c r="C260" i="3"/>
  <c r="D260" i="3"/>
  <c r="E260" i="3"/>
  <c r="F260" i="3"/>
  <c r="G260" i="3"/>
  <c r="A261" i="3"/>
  <c r="B261" i="3"/>
  <c r="C261" i="3"/>
  <c r="D261" i="3"/>
  <c r="E261" i="3"/>
  <c r="F261" i="3"/>
  <c r="G261" i="3"/>
  <c r="A262" i="3"/>
  <c r="B262" i="3"/>
  <c r="C262" i="3"/>
  <c r="D262" i="3"/>
  <c r="E262" i="3"/>
  <c r="F262" i="3"/>
  <c r="G262" i="3"/>
  <c r="A263" i="3"/>
  <c r="B263" i="3"/>
  <c r="C263" i="3"/>
  <c r="D263" i="3"/>
  <c r="E263" i="3"/>
  <c r="F263" i="3"/>
  <c r="G263" i="3"/>
  <c r="A264" i="3"/>
  <c r="B264" i="3"/>
  <c r="C264" i="3"/>
  <c r="D264" i="3"/>
  <c r="E264" i="3"/>
  <c r="F264" i="3"/>
  <c r="G264" i="3"/>
  <c r="A265" i="3"/>
  <c r="B265" i="3"/>
  <c r="C265" i="3"/>
  <c r="D265" i="3"/>
  <c r="E265" i="3"/>
  <c r="F265" i="3"/>
  <c r="G265" i="3"/>
  <c r="A266" i="3"/>
  <c r="B266" i="3"/>
  <c r="C266" i="3"/>
  <c r="D266" i="3"/>
  <c r="E266" i="3"/>
  <c r="F266" i="3"/>
  <c r="G266" i="3"/>
  <c r="A267" i="3"/>
  <c r="B267" i="3"/>
  <c r="C267" i="3"/>
  <c r="D267" i="3"/>
  <c r="E267" i="3"/>
  <c r="F267" i="3"/>
  <c r="G267" i="3"/>
  <c r="A268" i="3"/>
  <c r="B268" i="3"/>
  <c r="C268" i="3"/>
  <c r="D268" i="3"/>
  <c r="E268" i="3"/>
  <c r="F268" i="3"/>
  <c r="G268" i="3"/>
  <c r="A269" i="3"/>
  <c r="B269" i="3"/>
  <c r="C269" i="3"/>
  <c r="D269" i="3"/>
  <c r="E269" i="3"/>
  <c r="F269" i="3"/>
  <c r="G269" i="3"/>
  <c r="A270" i="3"/>
  <c r="B270" i="3"/>
  <c r="C270" i="3"/>
  <c r="D270" i="3"/>
  <c r="E270" i="3"/>
  <c r="F270" i="3"/>
  <c r="G270" i="3"/>
  <c r="A271" i="3"/>
  <c r="B271" i="3"/>
  <c r="C271" i="3"/>
  <c r="D271" i="3"/>
  <c r="E271" i="3"/>
  <c r="F271" i="3"/>
  <c r="G271" i="3"/>
  <c r="A272" i="3"/>
  <c r="B272" i="3"/>
  <c r="C272" i="3"/>
  <c r="D272" i="3"/>
  <c r="E272" i="3"/>
  <c r="F272" i="3"/>
  <c r="G272" i="3"/>
  <c r="A273" i="3"/>
  <c r="B273" i="3"/>
  <c r="C273" i="3"/>
  <c r="D273" i="3"/>
  <c r="E273" i="3"/>
  <c r="F273" i="3"/>
  <c r="G273" i="3"/>
  <c r="A274" i="3"/>
  <c r="B274" i="3"/>
  <c r="C274" i="3"/>
  <c r="D274" i="3"/>
  <c r="E274" i="3"/>
  <c r="F274" i="3"/>
  <c r="G274" i="3"/>
  <c r="A275" i="3"/>
  <c r="B275" i="3"/>
  <c r="C275" i="3"/>
  <c r="D275" i="3"/>
  <c r="E275" i="3"/>
  <c r="F275" i="3"/>
  <c r="G275" i="3"/>
  <c r="A276" i="3"/>
  <c r="B276" i="3"/>
  <c r="C276" i="3"/>
  <c r="D276" i="3"/>
  <c r="E276" i="3"/>
  <c r="F276" i="3"/>
  <c r="G276" i="3"/>
  <c r="A277" i="3"/>
  <c r="B277" i="3"/>
  <c r="C277" i="3"/>
  <c r="D277" i="3"/>
  <c r="E277" i="3"/>
  <c r="F277" i="3"/>
  <c r="G277" i="3"/>
  <c r="A278" i="3"/>
  <c r="B278" i="3"/>
  <c r="C278" i="3"/>
  <c r="D278" i="3"/>
  <c r="E278" i="3"/>
  <c r="F278" i="3"/>
  <c r="G278" i="3"/>
  <c r="A279" i="3"/>
  <c r="B279" i="3"/>
  <c r="C279" i="3"/>
  <c r="D279" i="3"/>
  <c r="E279" i="3"/>
  <c r="F279" i="3"/>
  <c r="G279" i="3"/>
  <c r="A280" i="3"/>
  <c r="B280" i="3"/>
  <c r="C280" i="3"/>
  <c r="D280" i="3"/>
  <c r="E280" i="3"/>
  <c r="F280" i="3"/>
  <c r="G280" i="3"/>
  <c r="A281" i="3"/>
  <c r="B281" i="3"/>
  <c r="C281" i="3"/>
  <c r="D281" i="3"/>
  <c r="E281" i="3"/>
  <c r="F281" i="3"/>
  <c r="G281" i="3"/>
  <c r="A282" i="3"/>
  <c r="B282" i="3"/>
  <c r="C282" i="3"/>
  <c r="D282" i="3"/>
  <c r="E282" i="3"/>
  <c r="F282" i="3"/>
  <c r="G282" i="3"/>
  <c r="A283" i="3"/>
  <c r="B283" i="3"/>
  <c r="C283" i="3"/>
  <c r="D283" i="3"/>
  <c r="E283" i="3"/>
  <c r="F283" i="3"/>
  <c r="G283" i="3"/>
  <c r="A284" i="3"/>
  <c r="B284" i="3"/>
  <c r="C284" i="3"/>
  <c r="D284" i="3"/>
  <c r="E284" i="3"/>
  <c r="F284" i="3"/>
  <c r="G284" i="3"/>
  <c r="A285" i="3"/>
  <c r="B285" i="3"/>
  <c r="C285" i="3"/>
  <c r="D285" i="3"/>
  <c r="E285" i="3"/>
  <c r="F285" i="3"/>
  <c r="G285" i="3"/>
  <c r="A286" i="3"/>
  <c r="B286" i="3"/>
  <c r="C286" i="3"/>
  <c r="D286" i="3"/>
  <c r="E286" i="3"/>
  <c r="F286" i="3"/>
  <c r="G286" i="3"/>
  <c r="A287" i="3"/>
  <c r="B287" i="3"/>
  <c r="C287" i="3"/>
  <c r="D287" i="3"/>
  <c r="E287" i="3"/>
  <c r="F287" i="3"/>
  <c r="G287" i="3"/>
  <c r="A288" i="3"/>
  <c r="B288" i="3"/>
  <c r="C288" i="3"/>
  <c r="D288" i="3"/>
  <c r="E288" i="3"/>
  <c r="F288" i="3"/>
  <c r="G288" i="3"/>
  <c r="A289" i="3"/>
  <c r="B289" i="3"/>
  <c r="C289" i="3"/>
  <c r="D289" i="3"/>
  <c r="E289" i="3"/>
  <c r="F289" i="3"/>
  <c r="G289" i="3"/>
  <c r="A290" i="3"/>
  <c r="B290" i="3"/>
  <c r="C290" i="3"/>
  <c r="D290" i="3"/>
  <c r="E290" i="3"/>
  <c r="F290" i="3"/>
  <c r="G290" i="3"/>
  <c r="A291" i="3"/>
  <c r="B291" i="3"/>
  <c r="C291" i="3"/>
  <c r="D291" i="3"/>
  <c r="E291" i="3"/>
  <c r="F291" i="3"/>
  <c r="G291" i="3"/>
  <c r="A292" i="3"/>
  <c r="B292" i="3"/>
  <c r="C292" i="3"/>
  <c r="D292" i="3"/>
  <c r="E292" i="3"/>
  <c r="F292" i="3"/>
  <c r="G292" i="3"/>
  <c r="A293" i="3"/>
  <c r="B293" i="3"/>
  <c r="C293" i="3"/>
  <c r="D293" i="3"/>
  <c r="E293" i="3"/>
  <c r="F293" i="3"/>
  <c r="G293" i="3"/>
  <c r="A294" i="3"/>
  <c r="B294" i="3"/>
  <c r="C294" i="3"/>
  <c r="D294" i="3"/>
  <c r="E294" i="3"/>
  <c r="F294" i="3"/>
  <c r="G294" i="3"/>
  <c r="A295" i="3"/>
  <c r="B295" i="3"/>
  <c r="C295" i="3"/>
  <c r="D295" i="3"/>
  <c r="E295" i="3"/>
  <c r="F295" i="3"/>
  <c r="G295" i="3"/>
  <c r="A296" i="3"/>
  <c r="B296" i="3"/>
  <c r="C296" i="3"/>
  <c r="D296" i="3"/>
  <c r="E296" i="3"/>
  <c r="F296" i="3"/>
  <c r="G296" i="3"/>
  <c r="A297" i="3"/>
  <c r="B297" i="3"/>
  <c r="C297" i="3"/>
  <c r="D297" i="3"/>
  <c r="E297" i="3"/>
  <c r="F297" i="3"/>
  <c r="G297" i="3"/>
  <c r="A298" i="3"/>
  <c r="B298" i="3"/>
  <c r="C298" i="3"/>
  <c r="D298" i="3"/>
  <c r="E298" i="3"/>
  <c r="F298" i="3"/>
  <c r="G298" i="3"/>
  <c r="A299" i="3"/>
  <c r="B299" i="3"/>
  <c r="C299" i="3"/>
  <c r="D299" i="3"/>
  <c r="E299" i="3"/>
  <c r="F299" i="3"/>
  <c r="G299" i="3"/>
  <c r="A300" i="3"/>
  <c r="B300" i="3"/>
  <c r="C300" i="3"/>
  <c r="D300" i="3"/>
  <c r="E300" i="3"/>
  <c r="F300" i="3"/>
  <c r="G300" i="3"/>
  <c r="A301" i="3"/>
  <c r="B301" i="3"/>
  <c r="C301" i="3"/>
  <c r="D301" i="3"/>
  <c r="E301" i="3"/>
  <c r="F301" i="3"/>
  <c r="G301" i="3"/>
  <c r="A302" i="3"/>
  <c r="B302" i="3"/>
  <c r="C302" i="3"/>
  <c r="D302" i="3"/>
  <c r="E302" i="3"/>
  <c r="F302" i="3"/>
  <c r="G302" i="3"/>
  <c r="A303" i="3"/>
  <c r="B303" i="3"/>
  <c r="C303" i="3"/>
  <c r="D303" i="3"/>
  <c r="E303" i="3"/>
  <c r="F303" i="3"/>
  <c r="G303" i="3"/>
  <c r="A304" i="3"/>
  <c r="B304" i="3"/>
  <c r="C304" i="3"/>
  <c r="D304" i="3"/>
  <c r="E304" i="3"/>
  <c r="F304" i="3"/>
  <c r="G304" i="3"/>
  <c r="A305" i="3"/>
  <c r="B305" i="3"/>
  <c r="C305" i="3"/>
  <c r="D305" i="3"/>
  <c r="E305" i="3"/>
  <c r="F305" i="3"/>
  <c r="G305" i="3"/>
  <c r="A306" i="3"/>
  <c r="B306" i="3"/>
  <c r="C306" i="3"/>
  <c r="D306" i="3"/>
  <c r="E306" i="3"/>
  <c r="F306" i="3"/>
  <c r="G306" i="3"/>
  <c r="A307" i="3"/>
  <c r="B307" i="3"/>
  <c r="C307" i="3"/>
  <c r="D307" i="3"/>
  <c r="E307" i="3"/>
  <c r="F307" i="3"/>
  <c r="G307" i="3"/>
  <c r="A308" i="3"/>
  <c r="B308" i="3"/>
  <c r="C308" i="3"/>
  <c r="D308" i="3"/>
  <c r="E308" i="3"/>
  <c r="F308" i="3"/>
  <c r="G308" i="3"/>
  <c r="A309" i="3"/>
  <c r="B309" i="3"/>
  <c r="C309" i="3"/>
  <c r="D309" i="3"/>
  <c r="E309" i="3"/>
  <c r="F309" i="3"/>
  <c r="G309" i="3"/>
  <c r="A310" i="3"/>
  <c r="B310" i="3"/>
  <c r="C310" i="3"/>
  <c r="D310" i="3"/>
  <c r="E310" i="3"/>
  <c r="F310" i="3"/>
  <c r="G310" i="3"/>
  <c r="A311" i="3"/>
  <c r="B311" i="3"/>
  <c r="C311" i="3"/>
  <c r="D311" i="3"/>
  <c r="E311" i="3"/>
  <c r="F311" i="3"/>
  <c r="G311" i="3"/>
  <c r="A312" i="3"/>
  <c r="B312" i="3"/>
  <c r="C312" i="3"/>
  <c r="D312" i="3"/>
  <c r="E312" i="3"/>
  <c r="F312" i="3"/>
  <c r="G312" i="3"/>
  <c r="A313" i="3"/>
  <c r="B313" i="3"/>
  <c r="C313" i="3"/>
  <c r="D313" i="3"/>
  <c r="E313" i="3"/>
  <c r="F313" i="3"/>
  <c r="G313" i="3"/>
  <c r="A314" i="3"/>
  <c r="B314" i="3"/>
  <c r="C314" i="3"/>
  <c r="D314" i="3"/>
  <c r="E314" i="3"/>
  <c r="F314" i="3"/>
  <c r="G314" i="3"/>
  <c r="A315" i="3"/>
  <c r="B315" i="3"/>
  <c r="C315" i="3"/>
  <c r="D315" i="3"/>
  <c r="E315" i="3"/>
  <c r="F315" i="3"/>
  <c r="G315" i="3"/>
  <c r="A316" i="3"/>
  <c r="B316" i="3"/>
  <c r="C316" i="3"/>
  <c r="D316" i="3"/>
  <c r="E316" i="3"/>
  <c r="F316" i="3"/>
  <c r="G316" i="3"/>
  <c r="A317" i="3"/>
  <c r="B317" i="3"/>
  <c r="C317" i="3"/>
  <c r="D317" i="3"/>
  <c r="E317" i="3"/>
  <c r="F317" i="3"/>
  <c r="G317" i="3"/>
  <c r="A318" i="3"/>
  <c r="B318" i="3"/>
  <c r="C318" i="3"/>
  <c r="D318" i="3"/>
  <c r="E318" i="3"/>
  <c r="F318" i="3"/>
  <c r="G318" i="3"/>
  <c r="A319" i="3"/>
  <c r="B319" i="3"/>
  <c r="C319" i="3"/>
  <c r="D319" i="3"/>
  <c r="E319" i="3"/>
  <c r="F319" i="3"/>
  <c r="G319" i="3"/>
  <c r="A320" i="3"/>
  <c r="B320" i="3"/>
  <c r="C320" i="3"/>
  <c r="D320" i="3"/>
  <c r="E320" i="3"/>
  <c r="F320" i="3"/>
  <c r="G320" i="3"/>
  <c r="A321" i="3"/>
  <c r="B321" i="3"/>
  <c r="C321" i="3"/>
  <c r="D321" i="3"/>
  <c r="E321" i="3"/>
  <c r="F321" i="3"/>
  <c r="G321" i="3"/>
  <c r="A322" i="3"/>
  <c r="B322" i="3"/>
  <c r="C322" i="3"/>
  <c r="D322" i="3"/>
  <c r="E322" i="3"/>
  <c r="F322" i="3"/>
  <c r="G322" i="3"/>
  <c r="A323" i="3"/>
  <c r="B323" i="3"/>
  <c r="C323" i="3"/>
  <c r="D323" i="3"/>
  <c r="E323" i="3"/>
  <c r="F323" i="3"/>
  <c r="G323" i="3"/>
  <c r="A324" i="3"/>
  <c r="B324" i="3"/>
  <c r="C324" i="3"/>
  <c r="D324" i="3"/>
  <c r="E324" i="3"/>
  <c r="F324" i="3"/>
  <c r="G324" i="3"/>
  <c r="A325" i="3"/>
  <c r="B325" i="3"/>
  <c r="C325" i="3"/>
  <c r="D325" i="3"/>
  <c r="E325" i="3"/>
  <c r="F325" i="3"/>
  <c r="G325" i="3"/>
  <c r="A326" i="3"/>
  <c r="B326" i="3"/>
  <c r="C326" i="3"/>
  <c r="D326" i="3"/>
  <c r="E326" i="3"/>
  <c r="F326" i="3"/>
  <c r="G326" i="3"/>
  <c r="A327" i="3"/>
  <c r="B327" i="3"/>
  <c r="C327" i="3"/>
  <c r="D327" i="3"/>
  <c r="E327" i="3"/>
  <c r="F327" i="3"/>
  <c r="G327" i="3"/>
  <c r="A328" i="3"/>
  <c r="B328" i="3"/>
  <c r="C328" i="3"/>
  <c r="D328" i="3"/>
  <c r="E328" i="3"/>
  <c r="F328" i="3"/>
  <c r="G328" i="3"/>
  <c r="A329" i="3"/>
  <c r="B329" i="3"/>
  <c r="C329" i="3"/>
  <c r="D329" i="3"/>
  <c r="E329" i="3"/>
  <c r="F329" i="3"/>
  <c r="G329" i="3"/>
  <c r="A330" i="3"/>
  <c r="B330" i="3"/>
  <c r="C330" i="3"/>
  <c r="D330" i="3"/>
  <c r="E330" i="3"/>
  <c r="F330" i="3"/>
  <c r="G330" i="3"/>
  <c r="A331" i="3"/>
  <c r="B331" i="3"/>
  <c r="C331" i="3"/>
  <c r="D331" i="3"/>
  <c r="E331" i="3"/>
  <c r="F331" i="3"/>
  <c r="G331" i="3"/>
  <c r="A332" i="3"/>
  <c r="B332" i="3"/>
  <c r="C332" i="3"/>
  <c r="D332" i="3"/>
  <c r="E332" i="3"/>
  <c r="F332" i="3"/>
  <c r="G332" i="3"/>
  <c r="A333" i="3"/>
  <c r="B333" i="3"/>
  <c r="C333" i="3"/>
  <c r="D333" i="3"/>
  <c r="E333" i="3"/>
  <c r="F333" i="3"/>
  <c r="G333" i="3"/>
  <c r="A334" i="3"/>
  <c r="B334" i="3"/>
  <c r="C334" i="3"/>
  <c r="D334" i="3"/>
  <c r="E334" i="3"/>
  <c r="F334" i="3"/>
  <c r="G334" i="3"/>
  <c r="A335" i="3"/>
  <c r="B335" i="3"/>
  <c r="C335" i="3"/>
  <c r="D335" i="3"/>
  <c r="E335" i="3"/>
  <c r="F335" i="3"/>
  <c r="G335" i="3"/>
  <c r="A336" i="3"/>
  <c r="B336" i="3"/>
  <c r="C336" i="3"/>
  <c r="D336" i="3"/>
  <c r="E336" i="3"/>
  <c r="F336" i="3"/>
  <c r="G336" i="3"/>
  <c r="A337" i="3"/>
  <c r="B337" i="3"/>
  <c r="C337" i="3"/>
  <c r="D337" i="3"/>
  <c r="E337" i="3"/>
  <c r="F337" i="3"/>
  <c r="G337" i="3"/>
  <c r="A338" i="3"/>
  <c r="B338" i="3"/>
  <c r="C338" i="3"/>
  <c r="D338" i="3"/>
  <c r="E338" i="3"/>
  <c r="F338" i="3"/>
  <c r="G338" i="3"/>
  <c r="A339" i="3"/>
  <c r="B339" i="3"/>
  <c r="C339" i="3"/>
  <c r="D339" i="3"/>
  <c r="E339" i="3"/>
  <c r="F339" i="3"/>
  <c r="G339" i="3"/>
  <c r="A340" i="3"/>
  <c r="B340" i="3"/>
  <c r="C340" i="3"/>
  <c r="D340" i="3"/>
  <c r="E340" i="3"/>
  <c r="F340" i="3"/>
  <c r="G340" i="3"/>
  <c r="A341" i="3"/>
  <c r="B341" i="3"/>
  <c r="C341" i="3"/>
  <c r="D341" i="3"/>
  <c r="E341" i="3"/>
  <c r="F341" i="3"/>
  <c r="G341" i="3"/>
  <c r="A342" i="3"/>
  <c r="B342" i="3"/>
  <c r="C342" i="3"/>
  <c r="D342" i="3"/>
  <c r="E342" i="3"/>
  <c r="F342" i="3"/>
  <c r="G342" i="3"/>
  <c r="A343" i="3"/>
  <c r="B343" i="3"/>
  <c r="C343" i="3"/>
  <c r="D343" i="3"/>
  <c r="E343" i="3"/>
  <c r="F343" i="3"/>
  <c r="G343" i="3"/>
  <c r="A344" i="3"/>
  <c r="B344" i="3"/>
  <c r="C344" i="3"/>
  <c r="D344" i="3"/>
  <c r="E344" i="3"/>
  <c r="F344" i="3"/>
  <c r="G344" i="3"/>
  <c r="A345" i="3"/>
  <c r="B345" i="3"/>
  <c r="C345" i="3"/>
  <c r="D345" i="3"/>
  <c r="E345" i="3"/>
  <c r="F345" i="3"/>
  <c r="G345" i="3"/>
  <c r="A346" i="3"/>
  <c r="B346" i="3"/>
  <c r="C346" i="3"/>
  <c r="D346" i="3"/>
  <c r="E346" i="3"/>
  <c r="F346" i="3"/>
  <c r="G346" i="3"/>
  <c r="A347" i="3"/>
  <c r="B347" i="3"/>
  <c r="C347" i="3"/>
  <c r="D347" i="3"/>
  <c r="E347" i="3"/>
  <c r="F347" i="3"/>
  <c r="G347" i="3"/>
  <c r="A348" i="3"/>
  <c r="B348" i="3"/>
  <c r="C348" i="3"/>
  <c r="D348" i="3"/>
  <c r="E348" i="3"/>
  <c r="F348" i="3"/>
  <c r="G348" i="3"/>
  <c r="A349" i="3"/>
  <c r="B349" i="3"/>
  <c r="C349" i="3"/>
  <c r="D349" i="3"/>
  <c r="E349" i="3"/>
  <c r="F349" i="3"/>
  <c r="G349" i="3"/>
  <c r="A350" i="3"/>
  <c r="B350" i="3"/>
  <c r="C350" i="3"/>
  <c r="D350" i="3"/>
  <c r="E350" i="3"/>
  <c r="F350" i="3"/>
  <c r="G350" i="3"/>
  <c r="A351" i="3"/>
  <c r="B351" i="3"/>
  <c r="C351" i="3"/>
  <c r="D351" i="3"/>
  <c r="E351" i="3"/>
  <c r="F351" i="3"/>
  <c r="G351" i="3"/>
  <c r="A352" i="3"/>
  <c r="B352" i="3"/>
  <c r="C352" i="3"/>
  <c r="D352" i="3"/>
  <c r="E352" i="3"/>
  <c r="F352" i="3"/>
  <c r="G352" i="3"/>
  <c r="A353" i="3"/>
  <c r="B353" i="3"/>
  <c r="C353" i="3"/>
  <c r="D353" i="3"/>
  <c r="E353" i="3"/>
  <c r="F353" i="3"/>
  <c r="G353" i="3"/>
  <c r="A354" i="3"/>
  <c r="B354" i="3"/>
  <c r="C354" i="3"/>
  <c r="D354" i="3"/>
  <c r="E354" i="3"/>
  <c r="F354" i="3"/>
  <c r="G354" i="3"/>
  <c r="A355" i="3"/>
  <c r="B355" i="3"/>
  <c r="C355" i="3"/>
  <c r="D355" i="3"/>
  <c r="E355" i="3"/>
  <c r="F355" i="3"/>
  <c r="G355" i="3"/>
  <c r="A356" i="3"/>
  <c r="B356" i="3"/>
  <c r="C356" i="3"/>
  <c r="D356" i="3"/>
  <c r="E356" i="3"/>
  <c r="F356" i="3"/>
  <c r="G356" i="3"/>
  <c r="A357" i="3"/>
  <c r="B357" i="3"/>
  <c r="C357" i="3"/>
  <c r="D357" i="3"/>
  <c r="E357" i="3"/>
  <c r="F357" i="3"/>
  <c r="G357" i="3"/>
  <c r="A358" i="3"/>
  <c r="B358" i="3"/>
  <c r="C358" i="3"/>
  <c r="D358" i="3"/>
  <c r="E358" i="3"/>
  <c r="F358" i="3"/>
  <c r="G358" i="3"/>
  <c r="A359" i="3"/>
  <c r="B359" i="3"/>
  <c r="C359" i="3"/>
  <c r="D359" i="3"/>
  <c r="E359" i="3"/>
  <c r="F359" i="3"/>
  <c r="G359" i="3"/>
  <c r="A360" i="3"/>
  <c r="B360" i="3"/>
  <c r="C360" i="3"/>
  <c r="D360" i="3"/>
  <c r="E360" i="3"/>
  <c r="F360" i="3"/>
  <c r="G360" i="3"/>
  <c r="A361" i="3"/>
  <c r="B361" i="3"/>
  <c r="C361" i="3"/>
  <c r="D361" i="3"/>
  <c r="E361" i="3"/>
  <c r="F361" i="3"/>
  <c r="G361" i="3"/>
  <c r="A362" i="3"/>
  <c r="B362" i="3"/>
  <c r="C362" i="3"/>
  <c r="D362" i="3"/>
  <c r="E362" i="3"/>
  <c r="F362" i="3"/>
  <c r="G362" i="3"/>
  <c r="A363" i="3"/>
  <c r="B363" i="3"/>
  <c r="C363" i="3"/>
  <c r="D363" i="3"/>
  <c r="E363" i="3"/>
  <c r="F363" i="3"/>
  <c r="G363" i="3"/>
  <c r="A364" i="3"/>
  <c r="B364" i="3"/>
  <c r="C364" i="3"/>
  <c r="D364" i="3"/>
  <c r="E364" i="3"/>
  <c r="F364" i="3"/>
  <c r="G364" i="3"/>
  <c r="A365" i="3"/>
  <c r="B365" i="3"/>
  <c r="C365" i="3"/>
  <c r="D365" i="3"/>
  <c r="E365" i="3"/>
  <c r="F365" i="3"/>
  <c r="G365" i="3"/>
  <c r="A366" i="3"/>
  <c r="B366" i="3"/>
  <c r="C366" i="3"/>
  <c r="D366" i="3"/>
  <c r="E366" i="3"/>
  <c r="F366" i="3"/>
  <c r="G366" i="3"/>
  <c r="A367" i="3"/>
  <c r="B367" i="3"/>
  <c r="C367" i="3"/>
  <c r="D367" i="3"/>
  <c r="E367" i="3"/>
  <c r="F367" i="3"/>
  <c r="G367" i="3"/>
  <c r="A368" i="3"/>
  <c r="B368" i="3"/>
  <c r="C368" i="3"/>
  <c r="D368" i="3"/>
  <c r="E368" i="3"/>
  <c r="F368" i="3"/>
  <c r="G368" i="3"/>
  <c r="A369" i="3"/>
  <c r="B369" i="3"/>
  <c r="C369" i="3"/>
  <c r="D369" i="3"/>
  <c r="E369" i="3"/>
  <c r="F369" i="3"/>
  <c r="G369" i="3"/>
  <c r="A370" i="3"/>
  <c r="B370" i="3"/>
  <c r="C370" i="3"/>
  <c r="D370" i="3"/>
  <c r="E370" i="3"/>
  <c r="F370" i="3"/>
  <c r="G370" i="3"/>
  <c r="A371" i="3"/>
  <c r="B371" i="3"/>
  <c r="C371" i="3"/>
  <c r="D371" i="3"/>
  <c r="E371" i="3"/>
  <c r="F371" i="3"/>
  <c r="G371" i="3"/>
  <c r="A372" i="3"/>
  <c r="B372" i="3"/>
  <c r="C372" i="3"/>
  <c r="D372" i="3"/>
  <c r="E372" i="3"/>
  <c r="F372" i="3"/>
  <c r="G372" i="3"/>
  <c r="A373" i="3"/>
  <c r="B373" i="3"/>
  <c r="C373" i="3"/>
  <c r="D373" i="3"/>
  <c r="E373" i="3"/>
  <c r="F373" i="3"/>
  <c r="G373" i="3"/>
  <c r="A374" i="3"/>
  <c r="B374" i="3"/>
  <c r="C374" i="3"/>
  <c r="D374" i="3"/>
  <c r="E374" i="3"/>
  <c r="F374" i="3"/>
  <c r="G374" i="3"/>
  <c r="A375" i="3"/>
  <c r="B375" i="3"/>
  <c r="C375" i="3"/>
  <c r="D375" i="3"/>
  <c r="E375" i="3"/>
  <c r="F375" i="3"/>
  <c r="G375" i="3"/>
  <c r="A376" i="3"/>
  <c r="B376" i="3"/>
  <c r="C376" i="3"/>
  <c r="D376" i="3"/>
  <c r="E376" i="3"/>
  <c r="F376" i="3"/>
  <c r="G376" i="3"/>
  <c r="A377" i="3"/>
  <c r="B377" i="3"/>
  <c r="C377" i="3"/>
  <c r="D377" i="3"/>
  <c r="E377" i="3"/>
  <c r="F377" i="3"/>
  <c r="G377" i="3"/>
  <c r="A378" i="3"/>
  <c r="B378" i="3"/>
  <c r="C378" i="3"/>
  <c r="D378" i="3"/>
  <c r="E378" i="3"/>
  <c r="F378" i="3"/>
  <c r="G378" i="3"/>
  <c r="A379" i="3"/>
  <c r="B379" i="3"/>
  <c r="C379" i="3"/>
  <c r="D379" i="3"/>
  <c r="E379" i="3"/>
  <c r="F379" i="3"/>
  <c r="G379" i="3"/>
  <c r="A380" i="3"/>
  <c r="B380" i="3"/>
  <c r="C380" i="3"/>
  <c r="D380" i="3"/>
  <c r="E380" i="3"/>
  <c r="F380" i="3"/>
  <c r="G380" i="3"/>
  <c r="A381" i="3"/>
  <c r="B381" i="3"/>
  <c r="C381" i="3"/>
  <c r="D381" i="3"/>
  <c r="E381" i="3"/>
  <c r="F381" i="3"/>
  <c r="G381" i="3"/>
  <c r="A382" i="3"/>
  <c r="B382" i="3"/>
  <c r="C382" i="3"/>
  <c r="D382" i="3"/>
  <c r="E382" i="3"/>
  <c r="F382" i="3"/>
  <c r="G382" i="3"/>
  <c r="A383" i="3"/>
  <c r="B383" i="3"/>
  <c r="C383" i="3"/>
  <c r="D383" i="3"/>
  <c r="E383" i="3"/>
  <c r="F383" i="3"/>
  <c r="G383" i="3"/>
  <c r="A384" i="3"/>
  <c r="B384" i="3"/>
  <c r="C384" i="3"/>
  <c r="D384" i="3"/>
  <c r="E384" i="3"/>
  <c r="F384" i="3"/>
  <c r="G384" i="3"/>
  <c r="A385" i="3"/>
  <c r="B385" i="3"/>
  <c r="C385" i="3"/>
  <c r="D385" i="3"/>
  <c r="E385" i="3"/>
  <c r="F385" i="3"/>
  <c r="G385" i="3"/>
  <c r="A386" i="3"/>
  <c r="B386" i="3"/>
  <c r="C386" i="3"/>
  <c r="D386" i="3"/>
  <c r="E386" i="3"/>
  <c r="F386" i="3"/>
  <c r="G386" i="3"/>
  <c r="A387" i="3"/>
  <c r="B387" i="3"/>
  <c r="C387" i="3"/>
  <c r="D387" i="3"/>
  <c r="E387" i="3"/>
  <c r="F387" i="3"/>
  <c r="G387" i="3"/>
  <c r="A388" i="3"/>
  <c r="B388" i="3"/>
  <c r="C388" i="3"/>
  <c r="D388" i="3"/>
  <c r="E388" i="3"/>
  <c r="F388" i="3"/>
  <c r="G388" i="3"/>
  <c r="A389" i="3"/>
  <c r="B389" i="3"/>
  <c r="C389" i="3"/>
  <c r="D389" i="3"/>
  <c r="E389" i="3"/>
  <c r="F389" i="3"/>
  <c r="G389" i="3"/>
  <c r="A390" i="3"/>
  <c r="B390" i="3"/>
  <c r="C390" i="3"/>
  <c r="D390" i="3"/>
  <c r="E390" i="3"/>
  <c r="F390" i="3"/>
  <c r="G390" i="3"/>
  <c r="A391" i="3"/>
  <c r="B391" i="3"/>
  <c r="C391" i="3"/>
  <c r="D391" i="3"/>
  <c r="E391" i="3"/>
  <c r="F391" i="3"/>
  <c r="G391" i="3"/>
  <c r="A392" i="3"/>
  <c r="B392" i="3"/>
  <c r="C392" i="3"/>
  <c r="D392" i="3"/>
  <c r="E392" i="3"/>
  <c r="F392" i="3"/>
  <c r="G392" i="3"/>
  <c r="A393" i="3"/>
  <c r="B393" i="3"/>
  <c r="C393" i="3"/>
  <c r="D393" i="3"/>
  <c r="E393" i="3"/>
  <c r="F393" i="3"/>
  <c r="G393" i="3"/>
  <c r="A394" i="3"/>
  <c r="B394" i="3"/>
  <c r="C394" i="3"/>
  <c r="D394" i="3"/>
  <c r="E394" i="3"/>
  <c r="F394" i="3"/>
  <c r="G394" i="3"/>
  <c r="A395" i="3"/>
  <c r="B395" i="3"/>
  <c r="C395" i="3"/>
  <c r="D395" i="3"/>
  <c r="E395" i="3"/>
  <c r="F395" i="3"/>
  <c r="G395" i="3"/>
  <c r="A396" i="3"/>
  <c r="B396" i="3"/>
  <c r="C396" i="3"/>
  <c r="D396" i="3"/>
  <c r="E396" i="3"/>
  <c r="F396" i="3"/>
  <c r="G396" i="3"/>
  <c r="A397" i="3"/>
  <c r="B397" i="3"/>
  <c r="C397" i="3"/>
  <c r="D397" i="3"/>
  <c r="E397" i="3"/>
  <c r="F397" i="3"/>
  <c r="G397" i="3"/>
  <c r="A398" i="3"/>
  <c r="B398" i="3"/>
  <c r="C398" i="3"/>
  <c r="D398" i="3"/>
  <c r="E398" i="3"/>
  <c r="F398" i="3"/>
  <c r="G398" i="3"/>
  <c r="A399" i="3"/>
  <c r="B399" i="3"/>
  <c r="C399" i="3"/>
  <c r="D399" i="3"/>
  <c r="E399" i="3"/>
  <c r="F399" i="3"/>
  <c r="G399" i="3"/>
  <c r="A400" i="3"/>
  <c r="B400" i="3"/>
  <c r="C400" i="3"/>
  <c r="D400" i="3"/>
  <c r="E400" i="3"/>
  <c r="F400" i="3"/>
  <c r="G400" i="3"/>
  <c r="A401" i="3"/>
  <c r="B401" i="3"/>
  <c r="C401" i="3"/>
  <c r="D401" i="3"/>
  <c r="E401" i="3"/>
  <c r="F401" i="3"/>
  <c r="G401" i="3"/>
  <c r="A402" i="3"/>
  <c r="B402" i="3"/>
  <c r="C402" i="3"/>
  <c r="D402" i="3"/>
  <c r="E402" i="3"/>
  <c r="F402" i="3"/>
  <c r="G402" i="3"/>
  <c r="A403" i="3"/>
  <c r="B403" i="3"/>
  <c r="C403" i="3"/>
  <c r="D403" i="3"/>
  <c r="E403" i="3"/>
  <c r="F403" i="3"/>
  <c r="G403" i="3"/>
  <c r="A404" i="3"/>
  <c r="B404" i="3"/>
  <c r="C404" i="3"/>
  <c r="D404" i="3"/>
  <c r="E404" i="3"/>
  <c r="F404" i="3"/>
  <c r="G404" i="3"/>
  <c r="A405" i="3"/>
  <c r="B405" i="3"/>
  <c r="C405" i="3"/>
  <c r="D405" i="3"/>
  <c r="E405" i="3"/>
  <c r="F405" i="3"/>
  <c r="G405" i="3"/>
  <c r="A406" i="3"/>
  <c r="B406" i="3"/>
  <c r="C406" i="3"/>
  <c r="D406" i="3"/>
  <c r="E406" i="3"/>
  <c r="F406" i="3"/>
  <c r="G406" i="3"/>
  <c r="A407" i="3"/>
  <c r="B407" i="3"/>
  <c r="C407" i="3"/>
  <c r="D407" i="3"/>
  <c r="E407" i="3"/>
  <c r="F407" i="3"/>
  <c r="G407" i="3"/>
  <c r="A408" i="3"/>
  <c r="B408" i="3"/>
  <c r="C408" i="3"/>
  <c r="D408" i="3"/>
  <c r="E408" i="3"/>
  <c r="F408" i="3"/>
  <c r="G408" i="3"/>
  <c r="A409" i="3"/>
  <c r="B409" i="3"/>
  <c r="C409" i="3"/>
  <c r="D409" i="3"/>
  <c r="E409" i="3"/>
  <c r="F409" i="3"/>
  <c r="G409" i="3"/>
  <c r="A410" i="3"/>
  <c r="B410" i="3"/>
  <c r="C410" i="3"/>
  <c r="D410" i="3"/>
  <c r="E410" i="3"/>
  <c r="F410" i="3"/>
  <c r="G410" i="3"/>
  <c r="A411" i="3"/>
  <c r="B411" i="3"/>
  <c r="C411" i="3"/>
  <c r="D411" i="3"/>
  <c r="E411" i="3"/>
  <c r="F411" i="3"/>
  <c r="G411" i="3"/>
  <c r="A412" i="3"/>
  <c r="B412" i="3"/>
  <c r="C412" i="3"/>
  <c r="D412" i="3"/>
  <c r="E412" i="3"/>
  <c r="F412" i="3"/>
  <c r="G412" i="3"/>
  <c r="A413" i="3"/>
  <c r="B413" i="3"/>
  <c r="C413" i="3"/>
  <c r="D413" i="3"/>
  <c r="E413" i="3"/>
  <c r="F413" i="3"/>
  <c r="G413" i="3"/>
  <c r="A414" i="3"/>
  <c r="B414" i="3"/>
  <c r="C414" i="3"/>
  <c r="D414" i="3"/>
  <c r="E414" i="3"/>
  <c r="F414" i="3"/>
  <c r="G414" i="3"/>
  <c r="A415" i="3"/>
  <c r="B415" i="3"/>
  <c r="C415" i="3"/>
  <c r="D415" i="3"/>
  <c r="E415" i="3"/>
  <c r="F415" i="3"/>
  <c r="G415" i="3"/>
  <c r="A416" i="3"/>
  <c r="B416" i="3"/>
  <c r="C416" i="3"/>
  <c r="D416" i="3"/>
  <c r="E416" i="3"/>
  <c r="F416" i="3"/>
  <c r="G416" i="3"/>
  <c r="A417" i="3"/>
  <c r="B417" i="3"/>
  <c r="C417" i="3"/>
  <c r="D417" i="3"/>
  <c r="E417" i="3"/>
  <c r="F417" i="3"/>
  <c r="G417" i="3"/>
  <c r="A418" i="3"/>
  <c r="B418" i="3"/>
  <c r="C418" i="3"/>
  <c r="D418" i="3"/>
  <c r="E418" i="3"/>
  <c r="F418" i="3"/>
  <c r="G418" i="3"/>
  <c r="A419" i="3"/>
  <c r="B419" i="3"/>
  <c r="C419" i="3"/>
  <c r="D419" i="3"/>
  <c r="E419" i="3"/>
  <c r="F419" i="3"/>
  <c r="G419" i="3"/>
  <c r="A420" i="3"/>
  <c r="B420" i="3"/>
  <c r="C420" i="3"/>
  <c r="D420" i="3"/>
  <c r="E420" i="3"/>
  <c r="F420" i="3"/>
  <c r="G420" i="3"/>
  <c r="A421" i="3"/>
  <c r="B421" i="3"/>
  <c r="C421" i="3"/>
  <c r="D421" i="3"/>
  <c r="E421" i="3"/>
  <c r="F421" i="3"/>
  <c r="G421" i="3"/>
  <c r="A422" i="3"/>
  <c r="B422" i="3"/>
  <c r="C422" i="3"/>
  <c r="D422" i="3"/>
  <c r="E422" i="3"/>
  <c r="F422" i="3"/>
  <c r="G422" i="3"/>
  <c r="A423" i="3"/>
  <c r="B423" i="3"/>
  <c r="C423" i="3"/>
  <c r="D423" i="3"/>
  <c r="E423" i="3"/>
  <c r="F423" i="3"/>
  <c r="G423" i="3"/>
  <c r="A424" i="3"/>
  <c r="B424" i="3"/>
  <c r="C424" i="3"/>
  <c r="D424" i="3"/>
  <c r="E424" i="3"/>
  <c r="F424" i="3"/>
  <c r="G424" i="3"/>
  <c r="A425" i="3"/>
  <c r="B425" i="3"/>
  <c r="C425" i="3"/>
  <c r="D425" i="3"/>
  <c r="E425" i="3"/>
  <c r="F425" i="3"/>
  <c r="G425" i="3"/>
  <c r="A426" i="3"/>
  <c r="B426" i="3"/>
  <c r="C426" i="3"/>
  <c r="D426" i="3"/>
  <c r="E426" i="3"/>
  <c r="F426" i="3"/>
  <c r="G426" i="3"/>
  <c r="A427" i="3"/>
  <c r="B427" i="3"/>
  <c r="C427" i="3"/>
  <c r="D427" i="3"/>
  <c r="E427" i="3"/>
  <c r="F427" i="3"/>
  <c r="G427" i="3"/>
  <c r="A428" i="3"/>
  <c r="B428" i="3"/>
  <c r="C428" i="3"/>
  <c r="D428" i="3"/>
  <c r="E428" i="3"/>
  <c r="F428" i="3"/>
  <c r="G428" i="3"/>
  <c r="A429" i="3"/>
  <c r="B429" i="3"/>
  <c r="C429" i="3"/>
  <c r="D429" i="3"/>
  <c r="E429" i="3"/>
  <c r="F429" i="3"/>
  <c r="G429" i="3"/>
  <c r="A430" i="3"/>
  <c r="B430" i="3"/>
  <c r="C430" i="3"/>
  <c r="D430" i="3"/>
  <c r="E430" i="3"/>
  <c r="F430" i="3"/>
  <c r="G430" i="3"/>
  <c r="A431" i="3"/>
  <c r="B431" i="3"/>
  <c r="C431" i="3"/>
  <c r="D431" i="3"/>
  <c r="E431" i="3"/>
  <c r="F431" i="3"/>
  <c r="G431" i="3"/>
  <c r="A432" i="3"/>
  <c r="B432" i="3"/>
  <c r="C432" i="3"/>
  <c r="D432" i="3"/>
  <c r="E432" i="3"/>
  <c r="F432" i="3"/>
  <c r="G432" i="3"/>
  <c r="A433" i="3"/>
  <c r="B433" i="3"/>
  <c r="C433" i="3"/>
  <c r="D433" i="3"/>
  <c r="E433" i="3"/>
  <c r="F433" i="3"/>
  <c r="G433" i="3"/>
  <c r="A434" i="3"/>
  <c r="B434" i="3"/>
  <c r="C434" i="3"/>
  <c r="D434" i="3"/>
  <c r="E434" i="3"/>
  <c r="F434" i="3"/>
  <c r="G434" i="3"/>
  <c r="A435" i="3"/>
  <c r="B435" i="3"/>
  <c r="C435" i="3"/>
  <c r="D435" i="3"/>
  <c r="E435" i="3"/>
  <c r="F435" i="3"/>
  <c r="G435" i="3"/>
  <c r="A436" i="3"/>
  <c r="B436" i="3"/>
  <c r="C436" i="3"/>
  <c r="D436" i="3"/>
  <c r="E436" i="3"/>
  <c r="F436" i="3"/>
  <c r="G436" i="3"/>
  <c r="A437" i="3"/>
  <c r="B437" i="3"/>
  <c r="C437" i="3"/>
  <c r="D437" i="3"/>
  <c r="E437" i="3"/>
  <c r="F437" i="3"/>
  <c r="G437" i="3"/>
  <c r="A438" i="3"/>
  <c r="B438" i="3"/>
  <c r="C438" i="3"/>
  <c r="D438" i="3"/>
  <c r="E438" i="3"/>
  <c r="F438" i="3"/>
  <c r="G438" i="3"/>
  <c r="A439" i="3"/>
  <c r="B439" i="3"/>
  <c r="C439" i="3"/>
  <c r="D439" i="3"/>
  <c r="E439" i="3"/>
  <c r="F439" i="3"/>
  <c r="G439" i="3"/>
  <c r="A440" i="3"/>
  <c r="B440" i="3"/>
  <c r="C440" i="3"/>
  <c r="D440" i="3"/>
  <c r="E440" i="3"/>
  <c r="F440" i="3"/>
  <c r="G440" i="3"/>
  <c r="A441" i="3"/>
  <c r="B441" i="3"/>
  <c r="C441" i="3"/>
  <c r="D441" i="3"/>
  <c r="E441" i="3"/>
  <c r="F441" i="3"/>
  <c r="G441" i="3"/>
  <c r="A442" i="3"/>
  <c r="B442" i="3"/>
  <c r="C442" i="3"/>
  <c r="D442" i="3"/>
  <c r="E442" i="3"/>
  <c r="F442" i="3"/>
  <c r="G442" i="3"/>
  <c r="A443" i="3"/>
  <c r="B443" i="3"/>
  <c r="C443" i="3"/>
  <c r="D443" i="3"/>
  <c r="E443" i="3"/>
  <c r="F443" i="3"/>
  <c r="G443" i="3"/>
  <c r="A444" i="3"/>
  <c r="B444" i="3"/>
  <c r="C444" i="3"/>
  <c r="D444" i="3"/>
  <c r="E444" i="3"/>
  <c r="F444" i="3"/>
  <c r="G444" i="3"/>
  <c r="A445" i="3"/>
  <c r="B445" i="3"/>
  <c r="C445" i="3"/>
  <c r="D445" i="3"/>
  <c r="E445" i="3"/>
  <c r="F445" i="3"/>
  <c r="G445" i="3"/>
  <c r="A446" i="3"/>
  <c r="B446" i="3"/>
  <c r="C446" i="3"/>
  <c r="D446" i="3"/>
  <c r="E446" i="3"/>
  <c r="F446" i="3"/>
  <c r="G446" i="3"/>
  <c r="A447" i="3"/>
  <c r="B447" i="3"/>
  <c r="C447" i="3"/>
  <c r="D447" i="3"/>
  <c r="E447" i="3"/>
  <c r="F447" i="3"/>
  <c r="G447" i="3"/>
  <c r="A448" i="3"/>
  <c r="B448" i="3"/>
  <c r="C448" i="3"/>
  <c r="D448" i="3"/>
  <c r="E448" i="3"/>
  <c r="F448" i="3"/>
  <c r="G448" i="3"/>
  <c r="A449" i="3"/>
  <c r="B449" i="3"/>
  <c r="C449" i="3"/>
  <c r="D449" i="3"/>
  <c r="E449" i="3"/>
  <c r="F449" i="3"/>
  <c r="G449" i="3"/>
  <c r="A450" i="3"/>
  <c r="B450" i="3"/>
  <c r="C450" i="3"/>
  <c r="D450" i="3"/>
  <c r="E450" i="3"/>
  <c r="F450" i="3"/>
  <c r="G450" i="3"/>
  <c r="A451" i="3"/>
  <c r="B451" i="3"/>
  <c r="C451" i="3"/>
  <c r="D451" i="3"/>
  <c r="E451" i="3"/>
  <c r="F451" i="3"/>
  <c r="G451" i="3"/>
  <c r="A452" i="3"/>
  <c r="B452" i="3"/>
  <c r="C452" i="3"/>
  <c r="D452" i="3"/>
  <c r="E452" i="3"/>
  <c r="F452" i="3"/>
  <c r="G452" i="3"/>
  <c r="A453" i="3"/>
  <c r="B453" i="3"/>
  <c r="C453" i="3"/>
  <c r="D453" i="3"/>
  <c r="E453" i="3"/>
  <c r="F453" i="3"/>
  <c r="G453" i="3"/>
  <c r="A454" i="3"/>
  <c r="B454" i="3"/>
  <c r="C454" i="3"/>
  <c r="D454" i="3"/>
  <c r="E454" i="3"/>
  <c r="F454" i="3"/>
  <c r="G454" i="3"/>
  <c r="A455" i="3"/>
  <c r="B455" i="3"/>
  <c r="C455" i="3"/>
  <c r="D455" i="3"/>
  <c r="E455" i="3"/>
  <c r="F455" i="3"/>
  <c r="G455" i="3"/>
  <c r="A456" i="3"/>
  <c r="B456" i="3"/>
  <c r="C456" i="3"/>
  <c r="D456" i="3"/>
  <c r="E456" i="3"/>
  <c r="F456" i="3"/>
  <c r="G456" i="3"/>
  <c r="A457" i="3"/>
  <c r="B457" i="3"/>
  <c r="C457" i="3"/>
  <c r="D457" i="3"/>
  <c r="E457" i="3"/>
  <c r="F457" i="3"/>
  <c r="G457" i="3"/>
  <c r="A458" i="3"/>
  <c r="B458" i="3"/>
  <c r="C458" i="3"/>
  <c r="D458" i="3"/>
  <c r="E458" i="3"/>
  <c r="F458" i="3"/>
  <c r="G458" i="3"/>
  <c r="A459" i="3"/>
  <c r="B459" i="3"/>
  <c r="C459" i="3"/>
  <c r="D459" i="3"/>
  <c r="E459" i="3"/>
  <c r="F459" i="3"/>
  <c r="G459" i="3"/>
  <c r="A460" i="3"/>
  <c r="B460" i="3"/>
  <c r="C460" i="3"/>
  <c r="D460" i="3"/>
  <c r="E460" i="3"/>
  <c r="F460" i="3"/>
  <c r="G460" i="3"/>
  <c r="A461" i="3"/>
  <c r="B461" i="3"/>
  <c r="C461" i="3"/>
  <c r="D461" i="3"/>
  <c r="E461" i="3"/>
  <c r="F461" i="3"/>
  <c r="G461" i="3"/>
  <c r="A462" i="3"/>
  <c r="B462" i="3"/>
  <c r="C462" i="3"/>
  <c r="D462" i="3"/>
  <c r="E462" i="3"/>
  <c r="F462" i="3"/>
  <c r="G462" i="3"/>
  <c r="A463" i="3"/>
  <c r="B463" i="3"/>
  <c r="C463" i="3"/>
  <c r="D463" i="3"/>
  <c r="E463" i="3"/>
  <c r="F463" i="3"/>
  <c r="G463" i="3"/>
  <c r="A464" i="3"/>
  <c r="B464" i="3"/>
  <c r="C464" i="3"/>
  <c r="D464" i="3"/>
  <c r="E464" i="3"/>
  <c r="F464" i="3"/>
  <c r="G464" i="3"/>
  <c r="A465" i="3"/>
  <c r="B465" i="3"/>
  <c r="C465" i="3"/>
  <c r="D465" i="3"/>
  <c r="E465" i="3"/>
  <c r="F465" i="3"/>
  <c r="G465" i="3"/>
  <c r="A466" i="3"/>
  <c r="B466" i="3"/>
  <c r="C466" i="3"/>
  <c r="D466" i="3"/>
  <c r="E466" i="3"/>
  <c r="F466" i="3"/>
  <c r="G466" i="3"/>
  <c r="A467" i="3"/>
  <c r="B467" i="3"/>
  <c r="C467" i="3"/>
  <c r="D467" i="3"/>
  <c r="E467" i="3"/>
  <c r="F467" i="3"/>
  <c r="G467" i="3"/>
  <c r="A468" i="3"/>
  <c r="B468" i="3"/>
  <c r="C468" i="3"/>
  <c r="D468" i="3"/>
  <c r="E468" i="3"/>
  <c r="F468" i="3"/>
  <c r="G468" i="3"/>
  <c r="A469" i="3"/>
  <c r="B469" i="3"/>
  <c r="C469" i="3"/>
  <c r="D469" i="3"/>
  <c r="E469" i="3"/>
  <c r="F469" i="3"/>
  <c r="G469" i="3"/>
  <c r="A470" i="3"/>
  <c r="B470" i="3"/>
  <c r="C470" i="3"/>
  <c r="D470" i="3"/>
  <c r="E470" i="3"/>
  <c r="F470" i="3"/>
  <c r="G470" i="3"/>
  <c r="A471" i="3"/>
  <c r="B471" i="3"/>
  <c r="C471" i="3"/>
  <c r="D471" i="3"/>
  <c r="E471" i="3"/>
  <c r="F471" i="3"/>
  <c r="G471" i="3"/>
  <c r="A472" i="3"/>
  <c r="B472" i="3"/>
  <c r="C472" i="3"/>
  <c r="D472" i="3"/>
  <c r="E472" i="3"/>
  <c r="F472" i="3"/>
  <c r="G472" i="3"/>
  <c r="A473" i="3"/>
  <c r="B473" i="3"/>
  <c r="C473" i="3"/>
  <c r="D473" i="3"/>
  <c r="E473" i="3"/>
  <c r="F473" i="3"/>
  <c r="G473" i="3"/>
  <c r="A474" i="3"/>
  <c r="B474" i="3"/>
  <c r="C474" i="3"/>
  <c r="D474" i="3"/>
  <c r="E474" i="3"/>
  <c r="F474" i="3"/>
  <c r="G474" i="3"/>
  <c r="A475" i="3"/>
  <c r="B475" i="3"/>
  <c r="C475" i="3"/>
  <c r="D475" i="3"/>
  <c r="E475" i="3"/>
  <c r="F475" i="3"/>
  <c r="G475" i="3"/>
  <c r="A476" i="3"/>
  <c r="B476" i="3"/>
  <c r="C476" i="3"/>
  <c r="D476" i="3"/>
  <c r="E476" i="3"/>
  <c r="F476" i="3"/>
  <c r="G476" i="3"/>
  <c r="A477" i="3"/>
  <c r="B477" i="3"/>
  <c r="C477" i="3"/>
  <c r="D477" i="3"/>
  <c r="E477" i="3"/>
  <c r="F477" i="3"/>
  <c r="G477" i="3"/>
  <c r="A478" i="3"/>
  <c r="B478" i="3"/>
  <c r="C478" i="3"/>
  <c r="D478" i="3"/>
  <c r="E478" i="3"/>
  <c r="F478" i="3"/>
  <c r="G478" i="3"/>
  <c r="A479" i="3"/>
  <c r="B479" i="3"/>
  <c r="C479" i="3"/>
  <c r="D479" i="3"/>
  <c r="E479" i="3"/>
  <c r="F479" i="3"/>
  <c r="G479" i="3"/>
  <c r="A480" i="3"/>
  <c r="B480" i="3"/>
  <c r="C480" i="3"/>
  <c r="D480" i="3"/>
  <c r="E480" i="3"/>
  <c r="F480" i="3"/>
  <c r="G480" i="3"/>
  <c r="A481" i="3"/>
  <c r="B481" i="3"/>
  <c r="C481" i="3"/>
  <c r="D481" i="3"/>
  <c r="E481" i="3"/>
  <c r="F481" i="3"/>
  <c r="G481" i="3"/>
  <c r="A482" i="3"/>
  <c r="B482" i="3"/>
  <c r="C482" i="3"/>
  <c r="D482" i="3"/>
  <c r="E482" i="3"/>
  <c r="F482" i="3"/>
  <c r="G482" i="3"/>
  <c r="A483" i="3"/>
  <c r="B483" i="3"/>
  <c r="C483" i="3"/>
  <c r="D483" i="3"/>
  <c r="E483" i="3"/>
  <c r="F483" i="3"/>
  <c r="G483" i="3"/>
  <c r="A484" i="3"/>
  <c r="B484" i="3"/>
  <c r="C484" i="3"/>
  <c r="D484" i="3"/>
  <c r="E484" i="3"/>
  <c r="F484" i="3"/>
  <c r="G484" i="3"/>
  <c r="A485" i="3"/>
  <c r="B485" i="3"/>
  <c r="C485" i="3"/>
  <c r="D485" i="3"/>
  <c r="E485" i="3"/>
  <c r="F485" i="3"/>
  <c r="G485" i="3"/>
  <c r="A486" i="3"/>
  <c r="B486" i="3"/>
  <c r="C486" i="3"/>
  <c r="D486" i="3"/>
  <c r="E486" i="3"/>
  <c r="F486" i="3"/>
  <c r="G486" i="3"/>
  <c r="A487" i="3"/>
  <c r="B487" i="3"/>
  <c r="C487" i="3"/>
  <c r="D487" i="3"/>
  <c r="E487" i="3"/>
  <c r="F487" i="3"/>
  <c r="G487" i="3"/>
  <c r="A488" i="3"/>
  <c r="B488" i="3"/>
  <c r="C488" i="3"/>
  <c r="D488" i="3"/>
  <c r="E488" i="3"/>
  <c r="F488" i="3"/>
  <c r="G488" i="3"/>
  <c r="A489" i="3"/>
  <c r="B489" i="3"/>
  <c r="C489" i="3"/>
  <c r="D489" i="3"/>
  <c r="E489" i="3"/>
  <c r="F489" i="3"/>
  <c r="G489" i="3"/>
  <c r="A490" i="3"/>
  <c r="B490" i="3"/>
  <c r="C490" i="3"/>
  <c r="D490" i="3"/>
  <c r="E490" i="3"/>
  <c r="F490" i="3"/>
  <c r="G490" i="3"/>
  <c r="A491" i="3"/>
  <c r="B491" i="3"/>
  <c r="C491" i="3"/>
  <c r="D491" i="3"/>
  <c r="E491" i="3"/>
  <c r="F491" i="3"/>
  <c r="G491" i="3"/>
  <c r="A492" i="3"/>
  <c r="B492" i="3"/>
  <c r="C492" i="3"/>
  <c r="D492" i="3"/>
  <c r="E492" i="3"/>
  <c r="F492" i="3"/>
  <c r="G492" i="3"/>
  <c r="A493" i="3"/>
  <c r="B493" i="3"/>
  <c r="C493" i="3"/>
  <c r="D493" i="3"/>
  <c r="E493" i="3"/>
  <c r="F493" i="3"/>
  <c r="G493" i="3"/>
  <c r="A494" i="3"/>
  <c r="B494" i="3"/>
  <c r="C494" i="3"/>
  <c r="D494" i="3"/>
  <c r="E494" i="3"/>
  <c r="F494" i="3"/>
  <c r="G494" i="3"/>
  <c r="A495" i="3"/>
  <c r="B495" i="3"/>
  <c r="C495" i="3"/>
  <c r="D495" i="3"/>
  <c r="E495" i="3"/>
  <c r="F495" i="3"/>
  <c r="G495" i="3"/>
  <c r="A496" i="3"/>
  <c r="B496" i="3"/>
  <c r="C496" i="3"/>
  <c r="D496" i="3"/>
  <c r="E496" i="3"/>
  <c r="F496" i="3"/>
  <c r="G496" i="3"/>
  <c r="A497" i="3"/>
  <c r="B497" i="3"/>
  <c r="C497" i="3"/>
  <c r="D497" i="3"/>
  <c r="E497" i="3"/>
  <c r="F497" i="3"/>
  <c r="G497" i="3"/>
  <c r="A498" i="3"/>
  <c r="B498" i="3"/>
  <c r="C498" i="3"/>
  <c r="D498" i="3"/>
  <c r="E498" i="3"/>
  <c r="F498" i="3"/>
  <c r="G498" i="3"/>
  <c r="A499" i="3"/>
  <c r="B499" i="3"/>
  <c r="C499" i="3"/>
  <c r="D499" i="3"/>
  <c r="E499" i="3"/>
  <c r="F499" i="3"/>
  <c r="G499" i="3"/>
  <c r="A500" i="3"/>
  <c r="B500" i="3"/>
  <c r="C500" i="3"/>
  <c r="D500" i="3"/>
  <c r="E500" i="3"/>
  <c r="F500" i="3"/>
  <c r="G500" i="3"/>
  <c r="A501" i="3"/>
  <c r="B501" i="3"/>
  <c r="C501" i="3"/>
  <c r="D501" i="3"/>
  <c r="E501" i="3"/>
  <c r="F501" i="3"/>
  <c r="G501" i="3"/>
  <c r="A502" i="3"/>
  <c r="B502" i="3"/>
  <c r="C502" i="3"/>
  <c r="D502" i="3"/>
  <c r="E502" i="3"/>
  <c r="F502" i="3"/>
  <c r="G502" i="3"/>
  <c r="A503" i="3"/>
  <c r="B503" i="3"/>
  <c r="C503" i="3"/>
  <c r="D503" i="3"/>
  <c r="E503" i="3"/>
  <c r="F503" i="3"/>
  <c r="G503" i="3"/>
  <c r="A504" i="3"/>
  <c r="B504" i="3"/>
  <c r="C504" i="3"/>
  <c r="D504" i="3"/>
  <c r="E504" i="3"/>
  <c r="F504" i="3"/>
  <c r="G504" i="3"/>
  <c r="A505" i="3"/>
  <c r="B505" i="3"/>
  <c r="C505" i="3"/>
  <c r="D505" i="3"/>
  <c r="E505" i="3"/>
  <c r="F505" i="3"/>
  <c r="G505" i="3"/>
  <c r="A506" i="3"/>
  <c r="B506" i="3"/>
  <c r="C506" i="3"/>
  <c r="D506" i="3"/>
  <c r="E506" i="3"/>
  <c r="F506" i="3"/>
  <c r="G506" i="3"/>
  <c r="A507" i="3"/>
  <c r="B507" i="3"/>
  <c r="C507" i="3"/>
  <c r="D507" i="3"/>
  <c r="E507" i="3"/>
  <c r="F507" i="3"/>
  <c r="G507" i="3"/>
  <c r="A508" i="3"/>
  <c r="B508" i="3"/>
  <c r="C508" i="3"/>
  <c r="D508" i="3"/>
  <c r="E508" i="3"/>
  <c r="F508" i="3"/>
  <c r="G508" i="3"/>
  <c r="A509" i="3"/>
  <c r="B509" i="3"/>
  <c r="C509" i="3"/>
  <c r="D509" i="3"/>
  <c r="E509" i="3"/>
  <c r="F509" i="3"/>
  <c r="G509" i="3"/>
  <c r="A510" i="3"/>
  <c r="B510" i="3"/>
  <c r="C510" i="3"/>
  <c r="D510" i="3"/>
  <c r="E510" i="3"/>
  <c r="F510" i="3"/>
  <c r="G510" i="3"/>
  <c r="A511" i="3"/>
  <c r="B511" i="3"/>
  <c r="C511" i="3"/>
  <c r="D511" i="3"/>
  <c r="E511" i="3"/>
  <c r="F511" i="3"/>
  <c r="G511" i="3"/>
  <c r="A512" i="3"/>
  <c r="B512" i="3"/>
  <c r="C512" i="3"/>
  <c r="D512" i="3"/>
  <c r="E512" i="3"/>
  <c r="F512" i="3"/>
  <c r="G512" i="3"/>
  <c r="A513" i="3"/>
  <c r="B513" i="3"/>
  <c r="C513" i="3"/>
  <c r="D513" i="3"/>
  <c r="E513" i="3"/>
  <c r="F513" i="3"/>
  <c r="G513" i="3"/>
  <c r="A514" i="3"/>
  <c r="B514" i="3"/>
  <c r="C514" i="3"/>
  <c r="D514" i="3"/>
  <c r="E514" i="3"/>
  <c r="F514" i="3"/>
  <c r="G514" i="3"/>
  <c r="A515" i="3"/>
  <c r="B515" i="3"/>
  <c r="C515" i="3"/>
  <c r="D515" i="3"/>
  <c r="E515" i="3"/>
  <c r="F515" i="3"/>
  <c r="G515" i="3"/>
  <c r="A516" i="3"/>
  <c r="B516" i="3"/>
  <c r="C516" i="3"/>
  <c r="D516" i="3"/>
  <c r="E516" i="3"/>
  <c r="F516" i="3"/>
  <c r="G516" i="3"/>
  <c r="A517" i="3"/>
  <c r="B517" i="3"/>
  <c r="C517" i="3"/>
  <c r="D517" i="3"/>
  <c r="E517" i="3"/>
  <c r="F517" i="3"/>
  <c r="G517" i="3"/>
  <c r="A518" i="3"/>
  <c r="B518" i="3"/>
  <c r="C518" i="3"/>
  <c r="D518" i="3"/>
  <c r="E518" i="3"/>
  <c r="F518" i="3"/>
  <c r="G518" i="3"/>
  <c r="A519" i="3"/>
  <c r="B519" i="3"/>
  <c r="C519" i="3"/>
  <c r="D519" i="3"/>
  <c r="E519" i="3"/>
  <c r="F519" i="3"/>
  <c r="G519" i="3"/>
  <c r="A520" i="3"/>
  <c r="B520" i="3"/>
  <c r="C520" i="3"/>
  <c r="D520" i="3"/>
  <c r="E520" i="3"/>
  <c r="F520" i="3"/>
  <c r="G520" i="3"/>
  <c r="A521" i="3"/>
  <c r="B521" i="3"/>
  <c r="C521" i="3"/>
  <c r="D521" i="3"/>
  <c r="E521" i="3"/>
  <c r="F521" i="3"/>
  <c r="G521" i="3"/>
  <c r="A522" i="3"/>
  <c r="B522" i="3"/>
  <c r="C522" i="3"/>
  <c r="D522" i="3"/>
  <c r="E522" i="3"/>
  <c r="F522" i="3"/>
  <c r="G522" i="3"/>
  <c r="A523" i="3"/>
  <c r="B523" i="3"/>
  <c r="C523" i="3"/>
  <c r="D523" i="3"/>
  <c r="E523" i="3"/>
  <c r="F523" i="3"/>
  <c r="G523" i="3"/>
  <c r="A524" i="3"/>
  <c r="B524" i="3"/>
  <c r="C524" i="3"/>
  <c r="D524" i="3"/>
  <c r="E524" i="3"/>
  <c r="F524" i="3"/>
  <c r="G524" i="3"/>
  <c r="A525" i="3"/>
  <c r="B525" i="3"/>
  <c r="C525" i="3"/>
  <c r="D525" i="3"/>
  <c r="E525" i="3"/>
  <c r="F525" i="3"/>
  <c r="G525" i="3"/>
  <c r="A526" i="3"/>
  <c r="B526" i="3"/>
  <c r="C526" i="3"/>
  <c r="D526" i="3"/>
  <c r="E526" i="3"/>
  <c r="F526" i="3"/>
  <c r="G526" i="3"/>
  <c r="A527" i="3"/>
  <c r="B527" i="3"/>
  <c r="C527" i="3"/>
  <c r="D527" i="3"/>
  <c r="E527" i="3"/>
  <c r="F527" i="3"/>
  <c r="G527" i="3"/>
  <c r="A528" i="3"/>
  <c r="B528" i="3"/>
  <c r="C528" i="3"/>
  <c r="D528" i="3"/>
  <c r="E528" i="3"/>
  <c r="F528" i="3"/>
  <c r="G528" i="3"/>
  <c r="A529" i="3"/>
  <c r="B529" i="3"/>
  <c r="C529" i="3"/>
  <c r="D529" i="3"/>
  <c r="E529" i="3"/>
  <c r="F529" i="3"/>
  <c r="G529" i="3"/>
  <c r="A530" i="3"/>
  <c r="B530" i="3"/>
  <c r="C530" i="3"/>
  <c r="D530" i="3"/>
  <c r="E530" i="3"/>
  <c r="F530" i="3"/>
  <c r="G530" i="3"/>
  <c r="A531" i="3"/>
  <c r="B531" i="3"/>
  <c r="C531" i="3"/>
  <c r="D531" i="3"/>
  <c r="E531" i="3"/>
  <c r="F531" i="3"/>
  <c r="G531" i="3"/>
  <c r="A532" i="3"/>
  <c r="B532" i="3"/>
  <c r="C532" i="3"/>
  <c r="D532" i="3"/>
  <c r="E532" i="3"/>
  <c r="F532" i="3"/>
  <c r="G532" i="3"/>
  <c r="A533" i="3"/>
  <c r="B533" i="3"/>
  <c r="C533" i="3"/>
  <c r="D533" i="3"/>
  <c r="E533" i="3"/>
  <c r="F533" i="3"/>
  <c r="G533" i="3"/>
  <c r="A534" i="3"/>
  <c r="B534" i="3"/>
  <c r="C534" i="3"/>
  <c r="D534" i="3"/>
  <c r="E534" i="3"/>
  <c r="F534" i="3"/>
  <c r="G534" i="3"/>
  <c r="A535" i="3"/>
  <c r="B535" i="3"/>
  <c r="C535" i="3"/>
  <c r="D535" i="3"/>
  <c r="E535" i="3"/>
  <c r="F535" i="3"/>
  <c r="G535" i="3"/>
  <c r="A536" i="3"/>
  <c r="B536" i="3"/>
  <c r="C536" i="3"/>
  <c r="D536" i="3"/>
  <c r="E536" i="3"/>
  <c r="F536" i="3"/>
  <c r="G536" i="3"/>
  <c r="A537" i="3"/>
  <c r="B537" i="3"/>
  <c r="C537" i="3"/>
  <c r="D537" i="3"/>
  <c r="E537" i="3"/>
  <c r="F537" i="3"/>
  <c r="G537" i="3"/>
  <c r="A538" i="3"/>
  <c r="B538" i="3"/>
  <c r="C538" i="3"/>
  <c r="D538" i="3"/>
  <c r="E538" i="3"/>
  <c r="F538" i="3"/>
  <c r="G538" i="3"/>
  <c r="A539" i="3"/>
  <c r="B539" i="3"/>
  <c r="C539" i="3"/>
  <c r="D539" i="3"/>
  <c r="E539" i="3"/>
  <c r="F539" i="3"/>
  <c r="G539" i="3"/>
  <c r="A540" i="3"/>
  <c r="B540" i="3"/>
  <c r="C540" i="3"/>
  <c r="D540" i="3"/>
  <c r="E540" i="3"/>
  <c r="F540" i="3"/>
  <c r="G540" i="3"/>
  <c r="A541" i="3"/>
  <c r="B541" i="3"/>
  <c r="C541" i="3"/>
  <c r="D541" i="3"/>
  <c r="E541" i="3"/>
  <c r="F541" i="3"/>
  <c r="G541" i="3"/>
  <c r="A542" i="3"/>
  <c r="B542" i="3"/>
  <c r="C542" i="3"/>
  <c r="D542" i="3"/>
  <c r="E542" i="3"/>
  <c r="F542" i="3"/>
  <c r="G542" i="3"/>
  <c r="A543" i="3"/>
  <c r="B543" i="3"/>
  <c r="C543" i="3"/>
  <c r="D543" i="3"/>
  <c r="E543" i="3"/>
  <c r="F543" i="3"/>
  <c r="G543" i="3"/>
  <c r="A544" i="3"/>
  <c r="B544" i="3"/>
  <c r="C544" i="3"/>
  <c r="D544" i="3"/>
  <c r="E544" i="3"/>
  <c r="F544" i="3"/>
  <c r="G544" i="3"/>
  <c r="A545" i="3"/>
  <c r="B545" i="3"/>
  <c r="C545" i="3"/>
  <c r="D545" i="3"/>
  <c r="E545" i="3"/>
  <c r="F545" i="3"/>
  <c r="G545" i="3"/>
  <c r="A546" i="3"/>
  <c r="B546" i="3"/>
  <c r="C546" i="3"/>
  <c r="D546" i="3"/>
  <c r="E546" i="3"/>
  <c r="F546" i="3"/>
  <c r="G546" i="3"/>
  <c r="A547" i="3"/>
  <c r="B547" i="3"/>
  <c r="C547" i="3"/>
  <c r="D547" i="3"/>
  <c r="E547" i="3"/>
  <c r="F547" i="3"/>
  <c r="G547" i="3"/>
  <c r="A548" i="3"/>
  <c r="B548" i="3"/>
  <c r="C548" i="3"/>
  <c r="D548" i="3"/>
  <c r="E548" i="3"/>
  <c r="F548" i="3"/>
  <c r="G548" i="3"/>
  <c r="A549" i="3"/>
  <c r="B549" i="3"/>
  <c r="C549" i="3"/>
  <c r="D549" i="3"/>
  <c r="E549" i="3"/>
  <c r="F549" i="3"/>
  <c r="G549" i="3"/>
  <c r="A550" i="3"/>
  <c r="B550" i="3"/>
  <c r="C550" i="3"/>
  <c r="D550" i="3"/>
  <c r="E550" i="3"/>
  <c r="F550" i="3"/>
  <c r="G550" i="3"/>
  <c r="A551" i="3"/>
  <c r="B551" i="3"/>
  <c r="C551" i="3"/>
  <c r="D551" i="3"/>
  <c r="E551" i="3"/>
  <c r="F551" i="3"/>
  <c r="G551" i="3"/>
  <c r="A552" i="3"/>
  <c r="B552" i="3"/>
  <c r="C552" i="3"/>
  <c r="D552" i="3"/>
  <c r="E552" i="3"/>
  <c r="F552" i="3"/>
  <c r="G552" i="3"/>
  <c r="A553" i="3"/>
  <c r="B553" i="3"/>
  <c r="C553" i="3"/>
  <c r="D553" i="3"/>
  <c r="E553" i="3"/>
  <c r="F553" i="3"/>
  <c r="G553" i="3"/>
  <c r="A554" i="3"/>
  <c r="B554" i="3"/>
  <c r="C554" i="3"/>
  <c r="D554" i="3"/>
  <c r="E554" i="3"/>
  <c r="F554" i="3"/>
  <c r="G554" i="3"/>
  <c r="A555" i="3"/>
  <c r="B555" i="3"/>
  <c r="C555" i="3"/>
  <c r="D555" i="3"/>
  <c r="E555" i="3"/>
  <c r="F555" i="3"/>
  <c r="G555" i="3"/>
  <c r="A556" i="3"/>
  <c r="B556" i="3"/>
  <c r="C556" i="3"/>
  <c r="D556" i="3"/>
  <c r="E556" i="3"/>
  <c r="F556" i="3"/>
  <c r="G556" i="3"/>
  <c r="A557" i="3"/>
  <c r="B557" i="3"/>
  <c r="C557" i="3"/>
  <c r="D557" i="3"/>
  <c r="E557" i="3"/>
  <c r="F557" i="3"/>
  <c r="G557" i="3"/>
  <c r="A558" i="3"/>
  <c r="B558" i="3"/>
  <c r="C558" i="3"/>
  <c r="D558" i="3"/>
  <c r="E558" i="3"/>
  <c r="F558" i="3"/>
  <c r="G558" i="3"/>
  <c r="A559" i="3"/>
  <c r="B559" i="3"/>
  <c r="C559" i="3"/>
  <c r="D559" i="3"/>
  <c r="E559" i="3"/>
  <c r="F559" i="3"/>
  <c r="G559" i="3"/>
  <c r="A560" i="3"/>
  <c r="B560" i="3"/>
  <c r="C560" i="3"/>
  <c r="D560" i="3"/>
  <c r="E560" i="3"/>
  <c r="F560" i="3"/>
  <c r="G560" i="3"/>
  <c r="A561" i="3"/>
  <c r="B561" i="3"/>
  <c r="C561" i="3"/>
  <c r="D561" i="3"/>
  <c r="E561" i="3"/>
  <c r="F561" i="3"/>
  <c r="G561" i="3"/>
  <c r="A562" i="3"/>
  <c r="B562" i="3"/>
  <c r="C562" i="3"/>
  <c r="D562" i="3"/>
  <c r="E562" i="3"/>
  <c r="F562" i="3"/>
  <c r="G562" i="3"/>
  <c r="A563" i="3"/>
  <c r="B563" i="3"/>
  <c r="C563" i="3"/>
  <c r="D563" i="3"/>
  <c r="E563" i="3"/>
  <c r="F563" i="3"/>
  <c r="G563" i="3"/>
  <c r="A564" i="3"/>
  <c r="B564" i="3"/>
  <c r="C564" i="3"/>
  <c r="D564" i="3"/>
  <c r="E564" i="3"/>
  <c r="F564" i="3"/>
  <c r="G564" i="3"/>
  <c r="A565" i="3"/>
  <c r="B565" i="3"/>
  <c r="C565" i="3"/>
  <c r="D565" i="3"/>
  <c r="E565" i="3"/>
  <c r="F565" i="3"/>
  <c r="G565" i="3"/>
  <c r="A566" i="3"/>
  <c r="B566" i="3"/>
  <c r="C566" i="3"/>
  <c r="D566" i="3"/>
  <c r="E566" i="3"/>
  <c r="F566" i="3"/>
  <c r="G566" i="3"/>
  <c r="A567" i="3"/>
  <c r="B567" i="3"/>
  <c r="C567" i="3"/>
  <c r="D567" i="3"/>
  <c r="E567" i="3"/>
  <c r="F567" i="3"/>
  <c r="G567" i="3"/>
  <c r="A568" i="3"/>
  <c r="B568" i="3"/>
  <c r="C568" i="3"/>
  <c r="D568" i="3"/>
  <c r="E568" i="3"/>
  <c r="F568" i="3"/>
  <c r="G568" i="3"/>
  <c r="A569" i="3"/>
  <c r="B569" i="3"/>
  <c r="C569" i="3"/>
  <c r="D569" i="3"/>
  <c r="E569" i="3"/>
  <c r="F569" i="3"/>
  <c r="G569" i="3"/>
  <c r="A570" i="3"/>
  <c r="B570" i="3"/>
  <c r="C570" i="3"/>
  <c r="D570" i="3"/>
  <c r="E570" i="3"/>
  <c r="F570" i="3"/>
  <c r="G570" i="3"/>
  <c r="A571" i="3"/>
  <c r="B571" i="3"/>
  <c r="C571" i="3"/>
  <c r="D571" i="3"/>
  <c r="E571" i="3"/>
  <c r="F571" i="3"/>
  <c r="G571" i="3"/>
  <c r="A572" i="3"/>
  <c r="B572" i="3"/>
  <c r="C572" i="3"/>
  <c r="D572" i="3"/>
  <c r="E572" i="3"/>
  <c r="F572" i="3"/>
  <c r="G572" i="3"/>
  <c r="A573" i="3"/>
  <c r="B573" i="3"/>
  <c r="C573" i="3"/>
  <c r="D573" i="3"/>
  <c r="E573" i="3"/>
  <c r="F573" i="3"/>
  <c r="G573" i="3"/>
  <c r="A574" i="3"/>
  <c r="B574" i="3"/>
  <c r="C574" i="3"/>
  <c r="D574" i="3"/>
  <c r="E574" i="3"/>
  <c r="F574" i="3"/>
  <c r="G574" i="3"/>
  <c r="A575" i="3"/>
  <c r="B575" i="3"/>
  <c r="C575" i="3"/>
  <c r="D575" i="3"/>
  <c r="E575" i="3"/>
  <c r="F575" i="3"/>
  <c r="G575" i="3"/>
  <c r="A576" i="3"/>
  <c r="B576" i="3"/>
  <c r="C576" i="3"/>
  <c r="D576" i="3"/>
  <c r="E576" i="3"/>
  <c r="F576" i="3"/>
  <c r="G576" i="3"/>
  <c r="A577" i="3"/>
  <c r="B577" i="3"/>
  <c r="C577" i="3"/>
  <c r="D577" i="3"/>
  <c r="E577" i="3"/>
  <c r="F577" i="3"/>
  <c r="G577" i="3"/>
  <c r="A578" i="3"/>
  <c r="B578" i="3"/>
  <c r="C578" i="3"/>
  <c r="D578" i="3"/>
  <c r="E578" i="3"/>
  <c r="F578" i="3"/>
  <c r="G578" i="3"/>
  <c r="A579" i="3"/>
  <c r="B579" i="3"/>
  <c r="C579" i="3"/>
  <c r="D579" i="3"/>
  <c r="E579" i="3"/>
  <c r="F579" i="3"/>
  <c r="G579" i="3"/>
  <c r="A580" i="3"/>
  <c r="B580" i="3"/>
  <c r="C580" i="3"/>
  <c r="D580" i="3"/>
  <c r="E580" i="3"/>
  <c r="F580" i="3"/>
  <c r="G580" i="3"/>
  <c r="A581" i="3"/>
  <c r="B581" i="3"/>
  <c r="C581" i="3"/>
  <c r="D581" i="3"/>
  <c r="E581" i="3"/>
  <c r="F581" i="3"/>
  <c r="G581" i="3"/>
  <c r="A582" i="3"/>
  <c r="B582" i="3"/>
  <c r="C582" i="3"/>
  <c r="D582" i="3"/>
  <c r="E582" i="3"/>
  <c r="F582" i="3"/>
  <c r="G582" i="3"/>
  <c r="A583" i="3"/>
  <c r="B583" i="3"/>
  <c r="C583" i="3"/>
  <c r="D583" i="3"/>
  <c r="E583" i="3"/>
  <c r="F583" i="3"/>
  <c r="G583" i="3"/>
  <c r="A584" i="3"/>
  <c r="B584" i="3"/>
  <c r="C584" i="3"/>
  <c r="D584" i="3"/>
  <c r="E584" i="3"/>
  <c r="F584" i="3"/>
  <c r="G584" i="3"/>
  <c r="A585" i="3"/>
  <c r="B585" i="3"/>
  <c r="C585" i="3"/>
  <c r="D585" i="3"/>
  <c r="E585" i="3"/>
  <c r="F585" i="3"/>
  <c r="G585" i="3"/>
  <c r="A586" i="3"/>
  <c r="B586" i="3"/>
  <c r="C586" i="3"/>
  <c r="D586" i="3"/>
  <c r="E586" i="3"/>
  <c r="F586" i="3"/>
  <c r="G586" i="3"/>
  <c r="A587" i="3"/>
  <c r="B587" i="3"/>
  <c r="C587" i="3"/>
  <c r="D587" i="3"/>
  <c r="E587" i="3"/>
  <c r="F587" i="3"/>
  <c r="G587" i="3"/>
  <c r="A588" i="3"/>
  <c r="B588" i="3"/>
  <c r="C588" i="3"/>
  <c r="D588" i="3"/>
  <c r="E588" i="3"/>
  <c r="F588" i="3"/>
  <c r="G588" i="3"/>
  <c r="A589" i="3"/>
  <c r="B589" i="3"/>
  <c r="C589" i="3"/>
  <c r="D589" i="3"/>
  <c r="E589" i="3"/>
  <c r="F589" i="3"/>
  <c r="G589" i="3"/>
  <c r="A590" i="3"/>
  <c r="B590" i="3"/>
  <c r="C590" i="3"/>
  <c r="D590" i="3"/>
  <c r="E590" i="3"/>
  <c r="F590" i="3"/>
  <c r="G590" i="3"/>
  <c r="A591" i="3"/>
  <c r="B591" i="3"/>
  <c r="C591" i="3"/>
  <c r="D591" i="3"/>
  <c r="E591" i="3"/>
  <c r="F591" i="3"/>
  <c r="G591" i="3"/>
  <c r="A592" i="3"/>
  <c r="B592" i="3"/>
  <c r="C592" i="3"/>
  <c r="D592" i="3"/>
  <c r="E592" i="3"/>
  <c r="F592" i="3"/>
  <c r="G592" i="3"/>
  <c r="A593" i="3"/>
  <c r="B593" i="3"/>
  <c r="C593" i="3"/>
  <c r="D593" i="3"/>
  <c r="E593" i="3"/>
  <c r="F593" i="3"/>
  <c r="G593" i="3"/>
  <c r="A594" i="3"/>
  <c r="B594" i="3"/>
  <c r="C594" i="3"/>
  <c r="D594" i="3"/>
  <c r="E594" i="3"/>
  <c r="F594" i="3"/>
  <c r="G594" i="3"/>
  <c r="A595" i="3"/>
  <c r="B595" i="3"/>
  <c r="C595" i="3"/>
  <c r="D595" i="3"/>
  <c r="E595" i="3"/>
  <c r="F595" i="3"/>
  <c r="G595" i="3"/>
  <c r="A596" i="3"/>
  <c r="B596" i="3"/>
  <c r="C596" i="3"/>
  <c r="D596" i="3"/>
  <c r="E596" i="3"/>
  <c r="F596" i="3"/>
  <c r="G596" i="3"/>
  <c r="A597" i="3"/>
  <c r="B597" i="3"/>
  <c r="C597" i="3"/>
  <c r="D597" i="3"/>
  <c r="E597" i="3"/>
  <c r="F597" i="3"/>
  <c r="G597" i="3"/>
  <c r="A598" i="3"/>
  <c r="B598" i="3"/>
  <c r="C598" i="3"/>
  <c r="D598" i="3"/>
  <c r="E598" i="3"/>
  <c r="F598" i="3"/>
  <c r="G598" i="3"/>
  <c r="A599" i="3"/>
  <c r="B599" i="3"/>
  <c r="C599" i="3"/>
  <c r="D599" i="3"/>
  <c r="E599" i="3"/>
  <c r="F599" i="3"/>
  <c r="G599" i="3"/>
  <c r="A600" i="3"/>
  <c r="B600" i="3"/>
  <c r="C600" i="3"/>
  <c r="D600" i="3"/>
  <c r="E600" i="3"/>
  <c r="F600" i="3"/>
  <c r="G600" i="3"/>
  <c r="A601" i="3"/>
  <c r="B601" i="3"/>
  <c r="C601" i="3"/>
  <c r="D601" i="3"/>
  <c r="E601" i="3"/>
  <c r="F601" i="3"/>
  <c r="G601" i="3"/>
  <c r="A602" i="3"/>
  <c r="B602" i="3"/>
  <c r="C602" i="3"/>
  <c r="D602" i="3"/>
  <c r="E602" i="3"/>
  <c r="F602" i="3"/>
  <c r="G602" i="3"/>
  <c r="A603" i="3"/>
  <c r="B603" i="3"/>
  <c r="C603" i="3"/>
  <c r="D603" i="3"/>
  <c r="E603" i="3"/>
  <c r="F603" i="3"/>
  <c r="G603" i="3"/>
  <c r="A604" i="3"/>
  <c r="B604" i="3"/>
  <c r="C604" i="3"/>
  <c r="D604" i="3"/>
  <c r="E604" i="3"/>
  <c r="F604" i="3"/>
  <c r="G604" i="3"/>
  <c r="A605" i="3"/>
  <c r="B605" i="3"/>
  <c r="C605" i="3"/>
  <c r="D605" i="3"/>
  <c r="E605" i="3"/>
  <c r="F605" i="3"/>
  <c r="G605" i="3"/>
  <c r="A606" i="3"/>
  <c r="B606" i="3"/>
  <c r="C606" i="3"/>
  <c r="D606" i="3"/>
  <c r="E606" i="3"/>
  <c r="F606" i="3"/>
  <c r="G606" i="3"/>
  <c r="A607" i="3"/>
  <c r="B607" i="3"/>
  <c r="C607" i="3"/>
  <c r="D607" i="3"/>
  <c r="E607" i="3"/>
  <c r="F607" i="3"/>
  <c r="G607" i="3"/>
  <c r="A608" i="3"/>
  <c r="B608" i="3"/>
  <c r="C608" i="3"/>
  <c r="D608" i="3"/>
  <c r="E608" i="3"/>
  <c r="F608" i="3"/>
  <c r="G608" i="3"/>
  <c r="A609" i="3"/>
  <c r="B609" i="3"/>
  <c r="C609" i="3"/>
  <c r="D609" i="3"/>
  <c r="E609" i="3"/>
  <c r="F609" i="3"/>
  <c r="G609" i="3"/>
  <c r="A610" i="3"/>
  <c r="B610" i="3"/>
  <c r="C610" i="3"/>
  <c r="D610" i="3"/>
  <c r="E610" i="3"/>
  <c r="F610" i="3"/>
  <c r="G610" i="3"/>
  <c r="A611" i="3"/>
  <c r="B611" i="3"/>
  <c r="C611" i="3"/>
  <c r="D611" i="3"/>
  <c r="E611" i="3"/>
  <c r="F611" i="3"/>
  <c r="G611" i="3"/>
  <c r="A612" i="3"/>
  <c r="B612" i="3"/>
  <c r="C612" i="3"/>
  <c r="D612" i="3"/>
  <c r="E612" i="3"/>
  <c r="F612" i="3"/>
  <c r="G612" i="3"/>
  <c r="A613" i="3"/>
  <c r="B613" i="3"/>
  <c r="C613" i="3"/>
  <c r="D613" i="3"/>
  <c r="E613" i="3"/>
  <c r="F613" i="3"/>
  <c r="G613" i="3"/>
  <c r="A614" i="3"/>
  <c r="B614" i="3"/>
  <c r="C614" i="3"/>
  <c r="D614" i="3"/>
  <c r="E614" i="3"/>
  <c r="F614" i="3"/>
  <c r="G614" i="3"/>
  <c r="A615" i="3"/>
  <c r="B615" i="3"/>
  <c r="C615" i="3"/>
  <c r="D615" i="3"/>
  <c r="E615" i="3"/>
  <c r="F615" i="3"/>
  <c r="G615" i="3"/>
  <c r="A616" i="3"/>
  <c r="B616" i="3"/>
  <c r="C616" i="3"/>
  <c r="D616" i="3"/>
  <c r="E616" i="3"/>
  <c r="F616" i="3"/>
  <c r="G616" i="3"/>
  <c r="A617" i="3"/>
  <c r="B617" i="3"/>
  <c r="C617" i="3"/>
  <c r="D617" i="3"/>
  <c r="E617" i="3"/>
  <c r="F617" i="3"/>
  <c r="G617" i="3"/>
  <c r="A618" i="3"/>
  <c r="B618" i="3"/>
  <c r="C618" i="3"/>
  <c r="D618" i="3"/>
  <c r="E618" i="3"/>
  <c r="F618" i="3"/>
  <c r="G618" i="3"/>
  <c r="A619" i="3"/>
  <c r="B619" i="3"/>
  <c r="C619" i="3"/>
  <c r="D619" i="3"/>
  <c r="E619" i="3"/>
  <c r="F619" i="3"/>
  <c r="G619" i="3"/>
  <c r="A620" i="3"/>
  <c r="B620" i="3"/>
  <c r="C620" i="3"/>
  <c r="D620" i="3"/>
  <c r="E620" i="3"/>
  <c r="F620" i="3"/>
  <c r="G620" i="3"/>
  <c r="A621" i="3"/>
  <c r="B621" i="3"/>
  <c r="C621" i="3"/>
  <c r="D621" i="3"/>
  <c r="E621" i="3"/>
  <c r="F621" i="3"/>
  <c r="G621" i="3"/>
  <c r="A622" i="3"/>
  <c r="B622" i="3"/>
  <c r="C622" i="3"/>
  <c r="D622" i="3"/>
  <c r="E622" i="3"/>
  <c r="F622" i="3"/>
  <c r="G622" i="3"/>
  <c r="A623" i="3"/>
  <c r="B623" i="3"/>
  <c r="C623" i="3"/>
  <c r="D623" i="3"/>
  <c r="E623" i="3"/>
  <c r="F623" i="3"/>
  <c r="G623" i="3"/>
  <c r="A624" i="3"/>
  <c r="B624" i="3"/>
  <c r="C624" i="3"/>
  <c r="D624" i="3"/>
  <c r="E624" i="3"/>
  <c r="F624" i="3"/>
  <c r="G624" i="3"/>
  <c r="A625" i="3"/>
  <c r="B625" i="3"/>
  <c r="C625" i="3"/>
  <c r="D625" i="3"/>
  <c r="E625" i="3"/>
  <c r="F625" i="3"/>
  <c r="G625" i="3"/>
  <c r="A626" i="3"/>
  <c r="B626" i="3"/>
  <c r="C626" i="3"/>
  <c r="D626" i="3"/>
  <c r="E626" i="3"/>
  <c r="F626" i="3"/>
  <c r="G626" i="3"/>
  <c r="A627" i="3"/>
  <c r="B627" i="3"/>
  <c r="C627" i="3"/>
  <c r="D627" i="3"/>
  <c r="E627" i="3"/>
  <c r="F627" i="3"/>
  <c r="G627" i="3"/>
  <c r="A628" i="3"/>
  <c r="B628" i="3"/>
  <c r="C628" i="3"/>
  <c r="D628" i="3"/>
  <c r="E628" i="3"/>
  <c r="F628" i="3"/>
  <c r="G628" i="3"/>
  <c r="A629" i="3"/>
  <c r="B629" i="3"/>
  <c r="C629" i="3"/>
  <c r="D629" i="3"/>
  <c r="E629" i="3"/>
  <c r="F629" i="3"/>
  <c r="G629" i="3"/>
  <c r="A630" i="3"/>
  <c r="B630" i="3"/>
  <c r="C630" i="3"/>
  <c r="D630" i="3"/>
  <c r="E630" i="3"/>
  <c r="F630" i="3"/>
  <c r="G630" i="3"/>
  <c r="A631" i="3"/>
  <c r="B631" i="3"/>
  <c r="C631" i="3"/>
  <c r="D631" i="3"/>
  <c r="E631" i="3"/>
  <c r="F631" i="3"/>
  <c r="G631" i="3"/>
  <c r="A632" i="3"/>
  <c r="B632" i="3"/>
  <c r="C632" i="3"/>
  <c r="D632" i="3"/>
  <c r="E632" i="3"/>
  <c r="F632" i="3"/>
  <c r="G632" i="3"/>
  <c r="A633" i="3"/>
  <c r="B633" i="3"/>
  <c r="C633" i="3"/>
  <c r="D633" i="3"/>
  <c r="E633" i="3"/>
  <c r="F633" i="3"/>
  <c r="G633" i="3"/>
  <c r="A634" i="3"/>
  <c r="B634" i="3"/>
  <c r="C634" i="3"/>
  <c r="D634" i="3"/>
  <c r="E634" i="3"/>
  <c r="F634" i="3"/>
  <c r="G634" i="3"/>
  <c r="A635" i="3"/>
  <c r="B635" i="3"/>
  <c r="C635" i="3"/>
  <c r="D635" i="3"/>
  <c r="E635" i="3"/>
  <c r="F635" i="3"/>
  <c r="G635" i="3"/>
  <c r="A636" i="3"/>
  <c r="B636" i="3"/>
  <c r="C636" i="3"/>
  <c r="D636" i="3"/>
  <c r="E636" i="3"/>
  <c r="F636" i="3"/>
  <c r="G636" i="3"/>
  <c r="A637" i="3"/>
  <c r="B637" i="3"/>
  <c r="C637" i="3"/>
  <c r="D637" i="3"/>
  <c r="E637" i="3"/>
  <c r="F637" i="3"/>
  <c r="G637" i="3"/>
  <c r="A638" i="3"/>
  <c r="B638" i="3"/>
  <c r="C638" i="3"/>
  <c r="D638" i="3"/>
  <c r="E638" i="3"/>
  <c r="F638" i="3"/>
  <c r="G638" i="3"/>
  <c r="A639" i="3"/>
  <c r="B639" i="3"/>
  <c r="C639" i="3"/>
  <c r="D639" i="3"/>
  <c r="E639" i="3"/>
  <c r="F639" i="3"/>
  <c r="G639" i="3"/>
  <c r="A640" i="3"/>
  <c r="B640" i="3"/>
  <c r="C640" i="3"/>
  <c r="D640" i="3"/>
  <c r="E640" i="3"/>
  <c r="F640" i="3"/>
  <c r="G640" i="3"/>
  <c r="A641" i="3"/>
  <c r="B641" i="3"/>
  <c r="C641" i="3"/>
  <c r="D641" i="3"/>
  <c r="E641" i="3"/>
  <c r="F641" i="3"/>
  <c r="G641" i="3"/>
  <c r="A642" i="3"/>
  <c r="B642" i="3"/>
  <c r="C642" i="3"/>
  <c r="D642" i="3"/>
  <c r="E642" i="3"/>
  <c r="F642" i="3"/>
  <c r="G642" i="3"/>
  <c r="A643" i="3"/>
  <c r="B643" i="3"/>
  <c r="C643" i="3"/>
  <c r="D643" i="3"/>
  <c r="E643" i="3"/>
  <c r="F643" i="3"/>
  <c r="G643" i="3"/>
  <c r="A644" i="3"/>
  <c r="B644" i="3"/>
  <c r="C644" i="3"/>
  <c r="D644" i="3"/>
  <c r="E644" i="3"/>
  <c r="F644" i="3"/>
  <c r="G644" i="3"/>
  <c r="A645" i="3"/>
  <c r="B645" i="3"/>
  <c r="C645" i="3"/>
  <c r="D645" i="3"/>
  <c r="E645" i="3"/>
  <c r="F645" i="3"/>
  <c r="G645" i="3"/>
  <c r="A646" i="3"/>
  <c r="B646" i="3"/>
  <c r="C646" i="3"/>
  <c r="D646" i="3"/>
  <c r="E646" i="3"/>
  <c r="F646" i="3"/>
  <c r="G646" i="3"/>
  <c r="A647" i="3"/>
  <c r="B647" i="3"/>
  <c r="C647" i="3"/>
  <c r="D647" i="3"/>
  <c r="E647" i="3"/>
  <c r="F647" i="3"/>
  <c r="G647" i="3"/>
  <c r="A648" i="3"/>
  <c r="B648" i="3"/>
  <c r="C648" i="3"/>
  <c r="D648" i="3"/>
  <c r="E648" i="3"/>
  <c r="F648" i="3"/>
  <c r="G648" i="3"/>
  <c r="A649" i="3"/>
  <c r="B649" i="3"/>
  <c r="C649" i="3"/>
  <c r="D649" i="3"/>
  <c r="E649" i="3"/>
  <c r="F649" i="3"/>
  <c r="G649" i="3"/>
  <c r="A650" i="3"/>
  <c r="B650" i="3"/>
  <c r="C650" i="3"/>
  <c r="D650" i="3"/>
  <c r="E650" i="3"/>
  <c r="F650" i="3"/>
  <c r="G650" i="3"/>
  <c r="A651" i="3"/>
  <c r="B651" i="3"/>
  <c r="C651" i="3"/>
  <c r="D651" i="3"/>
  <c r="E651" i="3"/>
  <c r="F651" i="3"/>
  <c r="G651" i="3"/>
  <c r="A652" i="3"/>
  <c r="B652" i="3"/>
  <c r="C652" i="3"/>
  <c r="D652" i="3"/>
  <c r="E652" i="3"/>
  <c r="F652" i="3"/>
  <c r="G652" i="3"/>
  <c r="A653" i="3"/>
  <c r="B653" i="3"/>
  <c r="C653" i="3"/>
  <c r="D653" i="3"/>
  <c r="E653" i="3"/>
  <c r="F653" i="3"/>
  <c r="G653" i="3"/>
  <c r="A654" i="3"/>
  <c r="B654" i="3"/>
  <c r="C654" i="3"/>
  <c r="D654" i="3"/>
  <c r="E654" i="3"/>
  <c r="F654" i="3"/>
  <c r="G654" i="3"/>
  <c r="A655" i="3"/>
  <c r="B655" i="3"/>
  <c r="C655" i="3"/>
  <c r="D655" i="3"/>
  <c r="E655" i="3"/>
  <c r="F655" i="3"/>
  <c r="G655" i="3"/>
  <c r="A656" i="3"/>
  <c r="B656" i="3"/>
  <c r="C656" i="3"/>
  <c r="D656" i="3"/>
  <c r="E656" i="3"/>
  <c r="F656" i="3"/>
  <c r="G656" i="3"/>
  <c r="A657" i="3"/>
  <c r="B657" i="3"/>
  <c r="C657" i="3"/>
  <c r="D657" i="3"/>
  <c r="E657" i="3"/>
  <c r="F657" i="3"/>
  <c r="G657" i="3"/>
  <c r="A658" i="3"/>
  <c r="B658" i="3"/>
  <c r="C658" i="3"/>
  <c r="D658" i="3"/>
  <c r="E658" i="3"/>
  <c r="F658" i="3"/>
  <c r="G658" i="3"/>
  <c r="A659" i="3"/>
  <c r="B659" i="3"/>
  <c r="C659" i="3"/>
  <c r="D659" i="3"/>
  <c r="E659" i="3"/>
  <c r="F659" i="3"/>
  <c r="G659" i="3"/>
  <c r="A660" i="3"/>
  <c r="B660" i="3"/>
  <c r="C660" i="3"/>
  <c r="D660" i="3"/>
  <c r="E660" i="3"/>
  <c r="F660" i="3"/>
  <c r="G660" i="3"/>
  <c r="A661" i="3"/>
  <c r="B661" i="3"/>
  <c r="C661" i="3"/>
  <c r="D661" i="3"/>
  <c r="E661" i="3"/>
  <c r="F661" i="3"/>
  <c r="G661" i="3"/>
  <c r="A662" i="3"/>
  <c r="B662" i="3"/>
  <c r="C662" i="3"/>
  <c r="D662" i="3"/>
  <c r="E662" i="3"/>
  <c r="F662" i="3"/>
  <c r="G662" i="3"/>
  <c r="A663" i="3"/>
  <c r="B663" i="3"/>
  <c r="C663" i="3"/>
  <c r="D663" i="3"/>
  <c r="E663" i="3"/>
  <c r="F663" i="3"/>
  <c r="G663" i="3"/>
  <c r="A664" i="3"/>
  <c r="B664" i="3"/>
  <c r="C664" i="3"/>
  <c r="D664" i="3"/>
  <c r="E664" i="3"/>
  <c r="F664" i="3"/>
  <c r="G664" i="3"/>
  <c r="A665" i="3"/>
  <c r="B665" i="3"/>
  <c r="C665" i="3"/>
  <c r="D665" i="3"/>
  <c r="E665" i="3"/>
  <c r="F665" i="3"/>
  <c r="G665" i="3"/>
  <c r="A666" i="3"/>
  <c r="B666" i="3"/>
  <c r="C666" i="3"/>
  <c r="D666" i="3"/>
  <c r="E666" i="3"/>
  <c r="F666" i="3"/>
  <c r="G666" i="3"/>
  <c r="A667" i="3"/>
  <c r="B667" i="3"/>
  <c r="C667" i="3"/>
  <c r="D667" i="3"/>
  <c r="E667" i="3"/>
  <c r="F667" i="3"/>
  <c r="G667" i="3"/>
  <c r="A668" i="3"/>
  <c r="B668" i="3"/>
  <c r="C668" i="3"/>
  <c r="D668" i="3"/>
  <c r="E668" i="3"/>
  <c r="F668" i="3"/>
  <c r="G668" i="3"/>
  <c r="A669" i="3"/>
  <c r="B669" i="3"/>
  <c r="C669" i="3"/>
  <c r="D669" i="3"/>
  <c r="E669" i="3"/>
  <c r="F669" i="3"/>
  <c r="G669" i="3"/>
  <c r="A670" i="3"/>
  <c r="B670" i="3"/>
  <c r="C670" i="3"/>
  <c r="D670" i="3"/>
  <c r="E670" i="3"/>
  <c r="F670" i="3"/>
  <c r="G670" i="3"/>
  <c r="A671" i="3"/>
  <c r="B671" i="3"/>
  <c r="C671" i="3"/>
  <c r="D671" i="3"/>
  <c r="E671" i="3"/>
  <c r="F671" i="3"/>
  <c r="G671" i="3"/>
  <c r="A672" i="3"/>
  <c r="B672" i="3"/>
  <c r="C672" i="3"/>
  <c r="D672" i="3"/>
  <c r="E672" i="3"/>
  <c r="F672" i="3"/>
  <c r="G672" i="3"/>
  <c r="A673" i="3"/>
  <c r="B673" i="3"/>
  <c r="C673" i="3"/>
  <c r="D673" i="3"/>
  <c r="E673" i="3"/>
  <c r="F673" i="3"/>
  <c r="G673" i="3"/>
  <c r="A674" i="3"/>
  <c r="B674" i="3"/>
  <c r="C674" i="3"/>
  <c r="D674" i="3"/>
  <c r="E674" i="3"/>
  <c r="F674" i="3"/>
  <c r="G674" i="3"/>
  <c r="A675" i="3"/>
  <c r="B675" i="3"/>
  <c r="C675" i="3"/>
  <c r="D675" i="3"/>
  <c r="E675" i="3"/>
  <c r="F675" i="3"/>
  <c r="G675" i="3"/>
  <c r="A676" i="3"/>
  <c r="B676" i="3"/>
  <c r="C676" i="3"/>
  <c r="D676" i="3"/>
  <c r="E676" i="3"/>
  <c r="F676" i="3"/>
  <c r="G676" i="3"/>
  <c r="A677" i="3"/>
  <c r="B677" i="3"/>
  <c r="C677" i="3"/>
  <c r="D677" i="3"/>
  <c r="E677" i="3"/>
  <c r="F677" i="3"/>
  <c r="G677" i="3"/>
  <c r="A678" i="3"/>
  <c r="B678" i="3"/>
  <c r="C678" i="3"/>
  <c r="D678" i="3"/>
  <c r="E678" i="3"/>
  <c r="F678" i="3"/>
  <c r="G678" i="3"/>
  <c r="A679" i="3"/>
  <c r="B679" i="3"/>
  <c r="C679" i="3"/>
  <c r="D679" i="3"/>
  <c r="E679" i="3"/>
  <c r="F679" i="3"/>
  <c r="G679" i="3"/>
  <c r="A680" i="3"/>
  <c r="B680" i="3"/>
  <c r="C680" i="3"/>
  <c r="D680" i="3"/>
  <c r="E680" i="3"/>
  <c r="F680" i="3"/>
  <c r="G680" i="3"/>
  <c r="A681" i="3"/>
  <c r="B681" i="3"/>
  <c r="C681" i="3"/>
  <c r="D681" i="3"/>
  <c r="E681" i="3"/>
  <c r="F681" i="3"/>
  <c r="G681" i="3"/>
  <c r="A682" i="3"/>
  <c r="B682" i="3"/>
  <c r="C682" i="3"/>
  <c r="D682" i="3"/>
  <c r="E682" i="3"/>
  <c r="F682" i="3"/>
  <c r="G682" i="3"/>
  <c r="A683" i="3"/>
  <c r="B683" i="3"/>
  <c r="C683" i="3"/>
  <c r="D683" i="3"/>
  <c r="E683" i="3"/>
  <c r="F683" i="3"/>
  <c r="G683" i="3"/>
  <c r="A684" i="3"/>
  <c r="B684" i="3"/>
  <c r="C684" i="3"/>
  <c r="D684" i="3"/>
  <c r="E684" i="3"/>
  <c r="F684" i="3"/>
  <c r="G684" i="3"/>
  <c r="A685" i="3"/>
  <c r="B685" i="3"/>
  <c r="C685" i="3"/>
  <c r="D685" i="3"/>
  <c r="E685" i="3"/>
  <c r="F685" i="3"/>
  <c r="G685" i="3"/>
  <c r="A686" i="3"/>
  <c r="B686" i="3"/>
  <c r="C686" i="3"/>
  <c r="D686" i="3"/>
  <c r="E686" i="3"/>
  <c r="F686" i="3"/>
  <c r="G686" i="3"/>
  <c r="A687" i="3"/>
  <c r="B687" i="3"/>
  <c r="C687" i="3"/>
  <c r="D687" i="3"/>
  <c r="E687" i="3"/>
  <c r="F687" i="3"/>
  <c r="G687" i="3"/>
  <c r="A688" i="3"/>
  <c r="B688" i="3"/>
  <c r="C688" i="3"/>
  <c r="D688" i="3"/>
  <c r="E688" i="3"/>
  <c r="F688" i="3"/>
  <c r="G688" i="3"/>
  <c r="A689" i="3"/>
  <c r="B689" i="3"/>
  <c r="C689" i="3"/>
  <c r="D689" i="3"/>
  <c r="E689" i="3"/>
  <c r="F689" i="3"/>
  <c r="G689" i="3"/>
  <c r="A690" i="3"/>
  <c r="B690" i="3"/>
  <c r="C690" i="3"/>
  <c r="D690" i="3"/>
  <c r="E690" i="3"/>
  <c r="F690" i="3"/>
  <c r="G690" i="3"/>
  <c r="A691" i="3"/>
  <c r="B691" i="3"/>
  <c r="C691" i="3"/>
  <c r="D691" i="3"/>
  <c r="E691" i="3"/>
  <c r="F691" i="3"/>
  <c r="G691" i="3"/>
  <c r="A692" i="3"/>
  <c r="B692" i="3"/>
  <c r="C692" i="3"/>
  <c r="D692" i="3"/>
  <c r="E692" i="3"/>
  <c r="F692" i="3"/>
  <c r="G692" i="3"/>
  <c r="A693" i="3"/>
  <c r="B693" i="3"/>
  <c r="C693" i="3"/>
  <c r="D693" i="3"/>
  <c r="E693" i="3"/>
  <c r="F693" i="3"/>
  <c r="G693" i="3"/>
  <c r="A694" i="3"/>
  <c r="B694" i="3"/>
  <c r="C694" i="3"/>
  <c r="D694" i="3"/>
  <c r="E694" i="3"/>
  <c r="F694" i="3"/>
  <c r="G694" i="3"/>
  <c r="A695" i="3"/>
  <c r="B695" i="3"/>
  <c r="C695" i="3"/>
  <c r="D695" i="3"/>
  <c r="E695" i="3"/>
  <c r="F695" i="3"/>
  <c r="G695" i="3"/>
  <c r="A696" i="3"/>
  <c r="B696" i="3"/>
  <c r="C696" i="3"/>
  <c r="D696" i="3"/>
  <c r="E696" i="3"/>
  <c r="F696" i="3"/>
  <c r="G696" i="3"/>
  <c r="A697" i="3"/>
  <c r="B697" i="3"/>
  <c r="C697" i="3"/>
  <c r="D697" i="3"/>
  <c r="E697" i="3"/>
  <c r="F697" i="3"/>
  <c r="G697" i="3"/>
  <c r="A698" i="3"/>
  <c r="B698" i="3"/>
  <c r="C698" i="3"/>
  <c r="D698" i="3"/>
  <c r="E698" i="3"/>
  <c r="F698" i="3"/>
  <c r="G698" i="3"/>
  <c r="A699" i="3"/>
  <c r="B699" i="3"/>
  <c r="C699" i="3"/>
  <c r="D699" i="3"/>
  <c r="E699" i="3"/>
  <c r="F699" i="3"/>
  <c r="G699" i="3"/>
  <c r="A700" i="3"/>
  <c r="B700" i="3"/>
  <c r="C700" i="3"/>
  <c r="D700" i="3"/>
  <c r="E700" i="3"/>
  <c r="F700" i="3"/>
  <c r="G700" i="3"/>
  <c r="A701" i="3"/>
  <c r="B701" i="3"/>
  <c r="C701" i="3"/>
  <c r="D701" i="3"/>
  <c r="E701" i="3"/>
  <c r="F701" i="3"/>
  <c r="G701" i="3"/>
  <c r="A702" i="3"/>
  <c r="B702" i="3"/>
  <c r="C702" i="3"/>
  <c r="D702" i="3"/>
  <c r="E702" i="3"/>
  <c r="F702" i="3"/>
  <c r="G702" i="3"/>
  <c r="A703" i="3"/>
  <c r="B703" i="3"/>
  <c r="C703" i="3"/>
  <c r="D703" i="3"/>
  <c r="E703" i="3"/>
  <c r="F703" i="3"/>
  <c r="G703" i="3"/>
  <c r="A704" i="3"/>
  <c r="B704" i="3"/>
  <c r="C704" i="3"/>
  <c r="D704" i="3"/>
  <c r="E704" i="3"/>
  <c r="F704" i="3"/>
  <c r="G704" i="3"/>
  <c r="A705" i="3"/>
  <c r="B705" i="3"/>
  <c r="C705" i="3"/>
  <c r="D705" i="3"/>
  <c r="E705" i="3"/>
  <c r="F705" i="3"/>
  <c r="G705" i="3"/>
  <c r="A706" i="3"/>
  <c r="B706" i="3"/>
  <c r="C706" i="3"/>
  <c r="D706" i="3"/>
  <c r="E706" i="3"/>
  <c r="F706" i="3"/>
  <c r="G706" i="3"/>
  <c r="A707" i="3"/>
  <c r="B707" i="3"/>
  <c r="C707" i="3"/>
  <c r="D707" i="3"/>
  <c r="E707" i="3"/>
  <c r="F707" i="3"/>
  <c r="G707" i="3"/>
  <c r="A708" i="3"/>
  <c r="B708" i="3"/>
  <c r="C708" i="3"/>
  <c r="D708" i="3"/>
  <c r="E708" i="3"/>
  <c r="F708" i="3"/>
  <c r="G708" i="3"/>
  <c r="A709" i="3"/>
  <c r="B709" i="3"/>
  <c r="C709" i="3"/>
  <c r="D709" i="3"/>
  <c r="E709" i="3"/>
  <c r="F709" i="3"/>
  <c r="G709" i="3"/>
  <c r="A710" i="3"/>
  <c r="B710" i="3"/>
  <c r="C710" i="3"/>
  <c r="D710" i="3"/>
  <c r="E710" i="3"/>
  <c r="F710" i="3"/>
  <c r="G710" i="3"/>
  <c r="A711" i="3"/>
  <c r="B711" i="3"/>
  <c r="C711" i="3"/>
  <c r="D711" i="3"/>
  <c r="E711" i="3"/>
  <c r="F711" i="3"/>
  <c r="G711" i="3"/>
  <c r="A712" i="3"/>
  <c r="B712" i="3"/>
  <c r="C712" i="3"/>
  <c r="D712" i="3"/>
  <c r="E712" i="3"/>
  <c r="F712" i="3"/>
  <c r="G712" i="3"/>
  <c r="A713" i="3"/>
  <c r="B713" i="3"/>
  <c r="C713" i="3"/>
  <c r="D713" i="3"/>
  <c r="E713" i="3"/>
  <c r="F713" i="3"/>
  <c r="G713" i="3"/>
  <c r="A714" i="3"/>
  <c r="B714" i="3"/>
  <c r="C714" i="3"/>
  <c r="D714" i="3"/>
  <c r="E714" i="3"/>
  <c r="F714" i="3"/>
  <c r="G714" i="3"/>
  <c r="A715" i="3"/>
  <c r="B715" i="3"/>
  <c r="C715" i="3"/>
  <c r="D715" i="3"/>
  <c r="E715" i="3"/>
  <c r="F715" i="3"/>
  <c r="G715" i="3"/>
  <c r="A716" i="3"/>
  <c r="B716" i="3"/>
  <c r="C716" i="3"/>
  <c r="D716" i="3"/>
  <c r="E716" i="3"/>
  <c r="F716" i="3"/>
  <c r="G716" i="3"/>
  <c r="A717" i="3"/>
  <c r="B717" i="3"/>
  <c r="C717" i="3"/>
  <c r="D717" i="3"/>
  <c r="E717" i="3"/>
  <c r="F717" i="3"/>
  <c r="G717" i="3"/>
  <c r="A718" i="3"/>
  <c r="B718" i="3"/>
  <c r="C718" i="3"/>
  <c r="D718" i="3"/>
  <c r="E718" i="3"/>
  <c r="F718" i="3"/>
  <c r="G718" i="3"/>
  <c r="A719" i="3"/>
  <c r="B719" i="3"/>
  <c r="C719" i="3"/>
  <c r="D719" i="3"/>
  <c r="E719" i="3"/>
  <c r="F719" i="3"/>
  <c r="G719" i="3"/>
  <c r="A720" i="3"/>
  <c r="B720" i="3"/>
  <c r="C720" i="3"/>
  <c r="D720" i="3"/>
  <c r="E720" i="3"/>
  <c r="F720" i="3"/>
  <c r="G720" i="3"/>
  <c r="A721" i="3"/>
  <c r="B721" i="3"/>
  <c r="C721" i="3"/>
  <c r="D721" i="3"/>
  <c r="E721" i="3"/>
  <c r="F721" i="3"/>
  <c r="G721" i="3"/>
  <c r="A722" i="3"/>
  <c r="B722" i="3"/>
  <c r="C722" i="3"/>
  <c r="D722" i="3"/>
  <c r="E722" i="3"/>
  <c r="F722" i="3"/>
  <c r="G722" i="3"/>
  <c r="A723" i="3"/>
  <c r="B723" i="3"/>
  <c r="C723" i="3"/>
  <c r="D723" i="3"/>
  <c r="E723" i="3"/>
  <c r="F723" i="3"/>
  <c r="G723" i="3"/>
  <c r="A724" i="3"/>
  <c r="B724" i="3"/>
  <c r="C724" i="3"/>
  <c r="D724" i="3"/>
  <c r="E724" i="3"/>
  <c r="F724" i="3"/>
  <c r="G724" i="3"/>
  <c r="A725" i="3"/>
  <c r="B725" i="3"/>
  <c r="C725" i="3"/>
  <c r="D725" i="3"/>
  <c r="E725" i="3"/>
  <c r="F725" i="3"/>
  <c r="G725" i="3"/>
  <c r="A726" i="3"/>
  <c r="B726" i="3"/>
  <c r="C726" i="3"/>
  <c r="D726" i="3"/>
  <c r="E726" i="3"/>
  <c r="F726" i="3"/>
  <c r="G726" i="3"/>
  <c r="A727" i="3"/>
  <c r="B727" i="3"/>
  <c r="C727" i="3"/>
  <c r="D727" i="3"/>
  <c r="E727" i="3"/>
  <c r="F727" i="3"/>
  <c r="G727" i="3"/>
  <c r="A728" i="3"/>
  <c r="B728" i="3"/>
  <c r="C728" i="3"/>
  <c r="D728" i="3"/>
  <c r="E728" i="3"/>
  <c r="F728" i="3"/>
  <c r="G728" i="3"/>
  <c r="A729" i="3"/>
  <c r="B729" i="3"/>
  <c r="C729" i="3"/>
  <c r="D729" i="3"/>
  <c r="E729" i="3"/>
  <c r="F729" i="3"/>
  <c r="G729" i="3"/>
  <c r="A730" i="3"/>
  <c r="B730" i="3"/>
  <c r="C730" i="3"/>
  <c r="D730" i="3"/>
  <c r="E730" i="3"/>
  <c r="F730" i="3"/>
  <c r="G730" i="3"/>
  <c r="A731" i="3"/>
  <c r="B731" i="3"/>
  <c r="C731" i="3"/>
  <c r="D731" i="3"/>
  <c r="E731" i="3"/>
  <c r="F731" i="3"/>
  <c r="G731" i="3"/>
  <c r="A732" i="3"/>
  <c r="B732" i="3"/>
  <c r="C732" i="3"/>
  <c r="D732" i="3"/>
  <c r="E732" i="3"/>
  <c r="F732" i="3"/>
  <c r="G732" i="3"/>
  <c r="A733" i="3"/>
  <c r="B733" i="3"/>
  <c r="C733" i="3"/>
  <c r="D733" i="3"/>
  <c r="E733" i="3"/>
  <c r="F733" i="3"/>
  <c r="G733" i="3"/>
  <c r="A734" i="3"/>
  <c r="B734" i="3"/>
  <c r="C734" i="3"/>
  <c r="D734" i="3"/>
  <c r="E734" i="3"/>
  <c r="F734" i="3"/>
  <c r="G734" i="3"/>
  <c r="A735" i="3"/>
  <c r="B735" i="3"/>
  <c r="C735" i="3"/>
  <c r="D735" i="3"/>
  <c r="E735" i="3"/>
  <c r="F735" i="3"/>
  <c r="G735" i="3"/>
  <c r="A736" i="3"/>
  <c r="B736" i="3"/>
  <c r="C736" i="3"/>
  <c r="D736" i="3"/>
  <c r="E736" i="3"/>
  <c r="F736" i="3"/>
  <c r="G736" i="3"/>
  <c r="A737" i="3"/>
  <c r="B737" i="3"/>
  <c r="C737" i="3"/>
  <c r="D737" i="3"/>
  <c r="E737" i="3"/>
  <c r="F737" i="3"/>
  <c r="G737" i="3"/>
  <c r="A738" i="3"/>
  <c r="B738" i="3"/>
  <c r="C738" i="3"/>
  <c r="D738" i="3"/>
  <c r="E738" i="3"/>
  <c r="F738" i="3"/>
  <c r="G738" i="3"/>
  <c r="A739" i="3"/>
  <c r="B739" i="3"/>
  <c r="C739" i="3"/>
  <c r="D739" i="3"/>
  <c r="E739" i="3"/>
  <c r="F739" i="3"/>
  <c r="G739" i="3"/>
  <c r="A740" i="3"/>
  <c r="B740" i="3"/>
  <c r="C740" i="3"/>
  <c r="D740" i="3"/>
  <c r="E740" i="3"/>
  <c r="F740" i="3"/>
  <c r="G740" i="3"/>
  <c r="A741" i="3"/>
  <c r="B741" i="3"/>
  <c r="C741" i="3"/>
  <c r="D741" i="3"/>
  <c r="E741" i="3"/>
  <c r="F741" i="3"/>
  <c r="G741" i="3"/>
  <c r="A742" i="3"/>
  <c r="B742" i="3"/>
  <c r="C742" i="3"/>
  <c r="D742" i="3"/>
  <c r="E742" i="3"/>
  <c r="F742" i="3"/>
  <c r="G742" i="3"/>
  <c r="A743" i="3"/>
  <c r="B743" i="3"/>
  <c r="C743" i="3"/>
  <c r="D743" i="3"/>
  <c r="E743" i="3"/>
  <c r="F743" i="3"/>
  <c r="G743" i="3"/>
  <c r="A744" i="3"/>
  <c r="B744" i="3"/>
  <c r="C744" i="3"/>
  <c r="D744" i="3"/>
  <c r="E744" i="3"/>
  <c r="F744" i="3"/>
  <c r="G744" i="3"/>
  <c r="A745" i="3"/>
  <c r="B745" i="3"/>
  <c r="C745" i="3"/>
  <c r="D745" i="3"/>
  <c r="E745" i="3"/>
  <c r="F745" i="3"/>
  <c r="G745" i="3"/>
  <c r="A746" i="3"/>
  <c r="B746" i="3"/>
  <c r="C746" i="3"/>
  <c r="D746" i="3"/>
  <c r="E746" i="3"/>
  <c r="F746" i="3"/>
  <c r="G746" i="3"/>
  <c r="A747" i="3"/>
  <c r="B747" i="3"/>
  <c r="C747" i="3"/>
  <c r="D747" i="3"/>
  <c r="E747" i="3"/>
  <c r="F747" i="3"/>
  <c r="G747" i="3"/>
  <c r="A748" i="3"/>
  <c r="B748" i="3"/>
  <c r="C748" i="3"/>
  <c r="D748" i="3"/>
  <c r="E748" i="3"/>
  <c r="F748" i="3"/>
  <c r="G748" i="3"/>
  <c r="A749" i="3"/>
  <c r="B749" i="3"/>
  <c r="C749" i="3"/>
  <c r="D749" i="3"/>
  <c r="E749" i="3"/>
  <c r="F749" i="3"/>
  <c r="G749" i="3"/>
  <c r="A750" i="3"/>
  <c r="B750" i="3"/>
  <c r="C750" i="3"/>
  <c r="D750" i="3"/>
  <c r="E750" i="3"/>
  <c r="F750" i="3"/>
  <c r="G750" i="3"/>
  <c r="A751" i="3"/>
  <c r="B751" i="3"/>
  <c r="C751" i="3"/>
  <c r="D751" i="3"/>
  <c r="E751" i="3"/>
  <c r="F751" i="3"/>
  <c r="G751" i="3"/>
  <c r="A752" i="3"/>
  <c r="B752" i="3"/>
  <c r="C752" i="3"/>
  <c r="D752" i="3"/>
  <c r="E752" i="3"/>
  <c r="F752" i="3"/>
  <c r="G752" i="3"/>
  <c r="A753" i="3"/>
  <c r="B753" i="3"/>
  <c r="C753" i="3"/>
  <c r="D753" i="3"/>
  <c r="E753" i="3"/>
  <c r="F753" i="3"/>
  <c r="G753" i="3"/>
  <c r="A754" i="3"/>
  <c r="B754" i="3"/>
  <c r="C754" i="3"/>
  <c r="D754" i="3"/>
  <c r="E754" i="3"/>
  <c r="F754" i="3"/>
  <c r="G754" i="3"/>
  <c r="A755" i="3"/>
  <c r="B755" i="3"/>
  <c r="C755" i="3"/>
  <c r="D755" i="3"/>
  <c r="E755" i="3"/>
  <c r="F755" i="3"/>
  <c r="G755" i="3"/>
  <c r="A756" i="3"/>
  <c r="B756" i="3"/>
  <c r="C756" i="3"/>
  <c r="D756" i="3"/>
  <c r="E756" i="3"/>
  <c r="F756" i="3"/>
  <c r="G756" i="3"/>
  <c r="A757" i="3"/>
  <c r="B757" i="3"/>
  <c r="C757" i="3"/>
  <c r="D757" i="3"/>
  <c r="E757" i="3"/>
  <c r="F757" i="3"/>
  <c r="G757" i="3"/>
  <c r="A758" i="3"/>
  <c r="B758" i="3"/>
  <c r="C758" i="3"/>
  <c r="D758" i="3"/>
  <c r="E758" i="3"/>
  <c r="F758" i="3"/>
  <c r="G758" i="3"/>
  <c r="A759" i="3"/>
  <c r="B759" i="3"/>
  <c r="C759" i="3"/>
  <c r="D759" i="3"/>
  <c r="E759" i="3"/>
  <c r="F759" i="3"/>
  <c r="G759" i="3"/>
  <c r="A760" i="3"/>
  <c r="B760" i="3"/>
  <c r="C760" i="3"/>
  <c r="D760" i="3"/>
  <c r="E760" i="3"/>
  <c r="F760" i="3"/>
  <c r="G760" i="3"/>
  <c r="A761" i="3"/>
  <c r="B761" i="3"/>
  <c r="C761" i="3"/>
  <c r="D761" i="3"/>
  <c r="E761" i="3"/>
  <c r="F761" i="3"/>
  <c r="G761" i="3"/>
  <c r="A762" i="3"/>
  <c r="B762" i="3"/>
  <c r="C762" i="3"/>
  <c r="D762" i="3"/>
  <c r="E762" i="3"/>
  <c r="F762" i="3"/>
  <c r="G762" i="3"/>
  <c r="A763" i="3"/>
  <c r="B763" i="3"/>
  <c r="C763" i="3"/>
  <c r="D763" i="3"/>
  <c r="E763" i="3"/>
  <c r="F763" i="3"/>
  <c r="G763" i="3"/>
  <c r="A764" i="3"/>
  <c r="B764" i="3"/>
  <c r="C764" i="3"/>
  <c r="D764" i="3"/>
  <c r="E764" i="3"/>
  <c r="F764" i="3"/>
  <c r="G764" i="3"/>
  <c r="A765" i="3"/>
  <c r="B765" i="3"/>
  <c r="C765" i="3"/>
  <c r="D765" i="3"/>
  <c r="E765" i="3"/>
  <c r="F765" i="3"/>
  <c r="G765" i="3"/>
  <c r="A766" i="3"/>
  <c r="B766" i="3"/>
  <c r="C766" i="3"/>
  <c r="D766" i="3"/>
  <c r="E766" i="3"/>
  <c r="F766" i="3"/>
  <c r="G766" i="3"/>
  <c r="A767" i="3"/>
  <c r="B767" i="3"/>
  <c r="C767" i="3"/>
  <c r="D767" i="3"/>
  <c r="E767" i="3"/>
  <c r="F767" i="3"/>
  <c r="G767" i="3"/>
  <c r="A768" i="3"/>
  <c r="B768" i="3"/>
  <c r="C768" i="3"/>
  <c r="D768" i="3"/>
  <c r="E768" i="3"/>
  <c r="F768" i="3"/>
  <c r="G768" i="3"/>
  <c r="A769" i="3"/>
  <c r="B769" i="3"/>
  <c r="C769" i="3"/>
  <c r="D769" i="3"/>
  <c r="E769" i="3"/>
  <c r="F769" i="3"/>
  <c r="G769" i="3"/>
  <c r="A770" i="3"/>
  <c r="B770" i="3"/>
  <c r="C770" i="3"/>
  <c r="D770" i="3"/>
  <c r="E770" i="3"/>
  <c r="F770" i="3"/>
  <c r="G770" i="3"/>
  <c r="A771" i="3"/>
  <c r="B771" i="3"/>
  <c r="C771" i="3"/>
  <c r="D771" i="3"/>
  <c r="E771" i="3"/>
  <c r="F771" i="3"/>
  <c r="G771" i="3"/>
  <c r="A772" i="3"/>
  <c r="B772" i="3"/>
  <c r="C772" i="3"/>
  <c r="D772" i="3"/>
  <c r="E772" i="3"/>
  <c r="F772" i="3"/>
  <c r="G772" i="3"/>
  <c r="A773" i="3"/>
  <c r="B773" i="3"/>
  <c r="C773" i="3"/>
  <c r="D773" i="3"/>
  <c r="E773" i="3"/>
  <c r="F773" i="3"/>
  <c r="G773" i="3"/>
  <c r="A774" i="3"/>
  <c r="B774" i="3"/>
  <c r="C774" i="3"/>
  <c r="D774" i="3"/>
  <c r="E774" i="3"/>
  <c r="F774" i="3"/>
  <c r="G774" i="3"/>
  <c r="A775" i="3"/>
  <c r="B775" i="3"/>
  <c r="C775" i="3"/>
  <c r="D775" i="3"/>
  <c r="E775" i="3"/>
  <c r="F775" i="3"/>
  <c r="G775" i="3"/>
  <c r="A776" i="3"/>
  <c r="B776" i="3"/>
  <c r="C776" i="3"/>
  <c r="D776" i="3"/>
  <c r="E776" i="3"/>
  <c r="F776" i="3"/>
  <c r="G776" i="3"/>
  <c r="A777" i="3"/>
  <c r="B777" i="3"/>
  <c r="C777" i="3"/>
  <c r="D777" i="3"/>
  <c r="E777" i="3"/>
  <c r="F777" i="3"/>
  <c r="G777" i="3"/>
  <c r="A778" i="3"/>
  <c r="B778" i="3"/>
  <c r="C778" i="3"/>
  <c r="D778" i="3"/>
  <c r="E778" i="3"/>
  <c r="F778" i="3"/>
  <c r="G778" i="3"/>
  <c r="A779" i="3"/>
  <c r="B779" i="3"/>
  <c r="C779" i="3"/>
  <c r="D779" i="3"/>
  <c r="E779" i="3"/>
  <c r="F779" i="3"/>
  <c r="G779" i="3"/>
  <c r="A780" i="3"/>
  <c r="B780" i="3"/>
  <c r="C780" i="3"/>
  <c r="D780" i="3"/>
  <c r="E780" i="3"/>
  <c r="F780" i="3"/>
  <c r="G780" i="3"/>
  <c r="A781" i="3"/>
  <c r="B781" i="3"/>
  <c r="C781" i="3"/>
  <c r="D781" i="3"/>
  <c r="E781" i="3"/>
  <c r="F781" i="3"/>
  <c r="G781" i="3"/>
  <c r="A782" i="3"/>
  <c r="B782" i="3"/>
  <c r="C782" i="3"/>
  <c r="D782" i="3"/>
  <c r="E782" i="3"/>
  <c r="F782" i="3"/>
  <c r="G782" i="3"/>
  <c r="A783" i="3"/>
  <c r="B783" i="3"/>
  <c r="C783" i="3"/>
  <c r="D783" i="3"/>
  <c r="E783" i="3"/>
  <c r="F783" i="3"/>
  <c r="G783" i="3"/>
  <c r="A784" i="3"/>
  <c r="B784" i="3"/>
  <c r="C784" i="3"/>
  <c r="D784" i="3"/>
  <c r="E784" i="3"/>
  <c r="F784" i="3"/>
  <c r="G784" i="3"/>
  <c r="A785" i="3"/>
  <c r="B785" i="3"/>
  <c r="C785" i="3"/>
  <c r="D785" i="3"/>
  <c r="E785" i="3"/>
  <c r="F785" i="3"/>
  <c r="G785" i="3"/>
  <c r="A786" i="3"/>
  <c r="B786" i="3"/>
  <c r="C786" i="3"/>
  <c r="D786" i="3"/>
  <c r="E786" i="3"/>
  <c r="F786" i="3"/>
  <c r="G786" i="3"/>
  <c r="A787" i="3"/>
  <c r="B787" i="3"/>
  <c r="C787" i="3"/>
  <c r="D787" i="3"/>
  <c r="E787" i="3"/>
  <c r="F787" i="3"/>
  <c r="G787" i="3"/>
  <c r="A788" i="3"/>
  <c r="B788" i="3"/>
  <c r="C788" i="3"/>
  <c r="D788" i="3"/>
  <c r="E788" i="3"/>
  <c r="F788" i="3"/>
  <c r="G788" i="3"/>
  <c r="A789" i="3"/>
  <c r="B789" i="3"/>
  <c r="C789" i="3"/>
  <c r="D789" i="3"/>
  <c r="E789" i="3"/>
  <c r="F789" i="3"/>
  <c r="G789" i="3"/>
  <c r="A790" i="3"/>
  <c r="B790" i="3"/>
  <c r="C790" i="3"/>
  <c r="D790" i="3"/>
  <c r="E790" i="3"/>
  <c r="F790" i="3"/>
  <c r="G790" i="3"/>
  <c r="A791" i="3"/>
  <c r="B791" i="3"/>
  <c r="C791" i="3"/>
  <c r="D791" i="3"/>
  <c r="E791" i="3"/>
  <c r="F791" i="3"/>
  <c r="G791" i="3"/>
  <c r="A792" i="3"/>
  <c r="B792" i="3"/>
  <c r="C792" i="3"/>
  <c r="D792" i="3"/>
  <c r="E792" i="3"/>
  <c r="F792" i="3"/>
  <c r="G792" i="3"/>
  <c r="A793" i="3"/>
  <c r="B793" i="3"/>
  <c r="C793" i="3"/>
  <c r="D793" i="3"/>
  <c r="E793" i="3"/>
  <c r="F793" i="3"/>
  <c r="G793" i="3"/>
  <c r="A794" i="3"/>
  <c r="B794" i="3"/>
  <c r="C794" i="3"/>
  <c r="D794" i="3"/>
  <c r="E794" i="3"/>
  <c r="F794" i="3"/>
  <c r="G794" i="3"/>
  <c r="A795" i="3"/>
  <c r="B795" i="3"/>
  <c r="C795" i="3"/>
  <c r="D795" i="3"/>
  <c r="E795" i="3"/>
  <c r="F795" i="3"/>
  <c r="G795" i="3"/>
  <c r="A796" i="3"/>
  <c r="B796" i="3"/>
  <c r="C796" i="3"/>
  <c r="D796" i="3"/>
  <c r="E796" i="3"/>
  <c r="F796" i="3"/>
  <c r="G796" i="3"/>
  <c r="A797" i="3"/>
  <c r="B797" i="3"/>
  <c r="C797" i="3"/>
  <c r="D797" i="3"/>
  <c r="E797" i="3"/>
  <c r="F797" i="3"/>
  <c r="G797" i="3"/>
  <c r="A798" i="3"/>
  <c r="B798" i="3"/>
  <c r="C798" i="3"/>
  <c r="D798" i="3"/>
  <c r="E798" i="3"/>
  <c r="F798" i="3"/>
  <c r="G798" i="3"/>
  <c r="A799" i="3"/>
  <c r="B799" i="3"/>
  <c r="C799" i="3"/>
  <c r="D799" i="3"/>
  <c r="E799" i="3"/>
  <c r="F799" i="3"/>
  <c r="G799" i="3"/>
  <c r="A800" i="3"/>
  <c r="B800" i="3"/>
  <c r="C800" i="3"/>
  <c r="D800" i="3"/>
  <c r="E800" i="3"/>
  <c r="F800" i="3"/>
  <c r="G800" i="3"/>
  <c r="A801" i="3"/>
  <c r="B801" i="3"/>
  <c r="C801" i="3"/>
  <c r="D801" i="3"/>
  <c r="E801" i="3"/>
  <c r="F801" i="3"/>
  <c r="G801" i="3"/>
  <c r="A802" i="3"/>
  <c r="B802" i="3"/>
  <c r="C802" i="3"/>
  <c r="D802" i="3"/>
  <c r="E802" i="3"/>
  <c r="F802" i="3"/>
  <c r="G802" i="3"/>
  <c r="A803" i="3"/>
  <c r="B803" i="3"/>
  <c r="C803" i="3"/>
  <c r="D803" i="3"/>
  <c r="E803" i="3"/>
  <c r="F803" i="3"/>
  <c r="G803" i="3"/>
  <c r="A804" i="3"/>
  <c r="B804" i="3"/>
  <c r="C804" i="3"/>
  <c r="D804" i="3"/>
  <c r="E804" i="3"/>
  <c r="F804" i="3"/>
  <c r="G804" i="3"/>
  <c r="A805" i="3"/>
  <c r="B805" i="3"/>
  <c r="C805" i="3"/>
  <c r="D805" i="3"/>
  <c r="E805" i="3"/>
  <c r="F805" i="3"/>
  <c r="G805" i="3"/>
  <c r="A806" i="3"/>
  <c r="B806" i="3"/>
  <c r="C806" i="3"/>
  <c r="D806" i="3"/>
  <c r="E806" i="3"/>
  <c r="F806" i="3"/>
  <c r="G806" i="3"/>
  <c r="A807" i="3"/>
  <c r="B807" i="3"/>
  <c r="C807" i="3"/>
  <c r="D807" i="3"/>
  <c r="E807" i="3"/>
  <c r="F807" i="3"/>
  <c r="G807" i="3"/>
  <c r="A808" i="3"/>
  <c r="B808" i="3"/>
  <c r="C808" i="3"/>
  <c r="D808" i="3"/>
  <c r="E808" i="3"/>
  <c r="F808" i="3"/>
  <c r="G808" i="3"/>
  <c r="A809" i="3"/>
  <c r="B809" i="3"/>
  <c r="C809" i="3"/>
  <c r="D809" i="3"/>
  <c r="E809" i="3"/>
  <c r="F809" i="3"/>
  <c r="G809" i="3"/>
  <c r="A810" i="3"/>
  <c r="B810" i="3"/>
  <c r="C810" i="3"/>
  <c r="D810" i="3"/>
  <c r="E810" i="3"/>
  <c r="F810" i="3"/>
  <c r="G810" i="3"/>
  <c r="A811" i="3"/>
  <c r="B811" i="3"/>
  <c r="C811" i="3"/>
  <c r="D811" i="3"/>
  <c r="E811" i="3"/>
  <c r="F811" i="3"/>
  <c r="G811" i="3"/>
  <c r="A812" i="3"/>
  <c r="B812" i="3"/>
  <c r="C812" i="3"/>
  <c r="D812" i="3"/>
  <c r="E812" i="3"/>
  <c r="F812" i="3"/>
  <c r="G812" i="3"/>
  <c r="A813" i="3"/>
  <c r="B813" i="3"/>
  <c r="C813" i="3"/>
  <c r="D813" i="3"/>
  <c r="E813" i="3"/>
  <c r="F813" i="3"/>
  <c r="G813" i="3"/>
  <c r="A814" i="3"/>
  <c r="B814" i="3"/>
  <c r="C814" i="3"/>
  <c r="D814" i="3"/>
  <c r="E814" i="3"/>
  <c r="F814" i="3"/>
  <c r="G814" i="3"/>
  <c r="A815" i="3"/>
  <c r="B815" i="3"/>
  <c r="C815" i="3"/>
  <c r="D815" i="3"/>
  <c r="E815" i="3"/>
  <c r="F815" i="3"/>
  <c r="G815" i="3"/>
  <c r="A816" i="3"/>
  <c r="B816" i="3"/>
  <c r="C816" i="3"/>
  <c r="D816" i="3"/>
  <c r="E816" i="3"/>
  <c r="F816" i="3"/>
  <c r="G816" i="3"/>
  <c r="A817" i="3"/>
  <c r="B817" i="3"/>
  <c r="C817" i="3"/>
  <c r="D817" i="3"/>
  <c r="E817" i="3"/>
  <c r="F817" i="3"/>
  <c r="G817" i="3"/>
  <c r="A818" i="3"/>
  <c r="B818" i="3"/>
  <c r="C818" i="3"/>
  <c r="D818" i="3"/>
  <c r="E818" i="3"/>
  <c r="F818" i="3"/>
  <c r="G818" i="3"/>
  <c r="A819" i="3"/>
  <c r="B819" i="3"/>
  <c r="C819" i="3"/>
  <c r="D819" i="3"/>
  <c r="E819" i="3"/>
  <c r="F819" i="3"/>
  <c r="G819" i="3"/>
  <c r="A820" i="3"/>
  <c r="B820" i="3"/>
  <c r="C820" i="3"/>
  <c r="D820" i="3"/>
  <c r="E820" i="3"/>
  <c r="F820" i="3"/>
  <c r="G820" i="3"/>
  <c r="A821" i="3"/>
  <c r="B821" i="3"/>
  <c r="C821" i="3"/>
  <c r="D821" i="3"/>
  <c r="E821" i="3"/>
  <c r="F821" i="3"/>
  <c r="G821" i="3"/>
  <c r="A822" i="3"/>
  <c r="B822" i="3"/>
  <c r="C822" i="3"/>
  <c r="D822" i="3"/>
  <c r="E822" i="3"/>
  <c r="F822" i="3"/>
  <c r="G822" i="3"/>
  <c r="A823" i="3"/>
  <c r="B823" i="3"/>
  <c r="C823" i="3"/>
  <c r="D823" i="3"/>
  <c r="E823" i="3"/>
  <c r="F823" i="3"/>
  <c r="G823" i="3"/>
  <c r="A824" i="3"/>
  <c r="B824" i="3"/>
  <c r="C824" i="3"/>
  <c r="D824" i="3"/>
  <c r="E824" i="3"/>
  <c r="F824" i="3"/>
  <c r="G824" i="3"/>
  <c r="A825" i="3"/>
  <c r="B825" i="3"/>
  <c r="C825" i="3"/>
  <c r="D825" i="3"/>
  <c r="E825" i="3"/>
  <c r="F825" i="3"/>
  <c r="G825" i="3"/>
  <c r="A826" i="3"/>
  <c r="B826" i="3"/>
  <c r="C826" i="3"/>
  <c r="D826" i="3"/>
  <c r="E826" i="3"/>
  <c r="F826" i="3"/>
  <c r="G826" i="3"/>
  <c r="A827" i="3"/>
  <c r="B827" i="3"/>
  <c r="C827" i="3"/>
  <c r="D827" i="3"/>
  <c r="E827" i="3"/>
  <c r="F827" i="3"/>
  <c r="G827" i="3"/>
  <c r="A828" i="3"/>
  <c r="B828" i="3"/>
  <c r="C828" i="3"/>
  <c r="D828" i="3"/>
  <c r="E828" i="3"/>
  <c r="F828" i="3"/>
  <c r="G828" i="3"/>
  <c r="A829" i="3"/>
  <c r="B829" i="3"/>
  <c r="C829" i="3"/>
  <c r="D829" i="3"/>
  <c r="E829" i="3"/>
  <c r="F829" i="3"/>
  <c r="G829" i="3"/>
  <c r="A830" i="3"/>
  <c r="B830" i="3"/>
  <c r="C830" i="3"/>
  <c r="D830" i="3"/>
  <c r="E830" i="3"/>
  <c r="F830" i="3"/>
  <c r="G830" i="3"/>
  <c r="A831" i="3"/>
  <c r="B831" i="3"/>
  <c r="C831" i="3"/>
  <c r="D831" i="3"/>
  <c r="E831" i="3"/>
  <c r="F831" i="3"/>
  <c r="G831" i="3"/>
  <c r="A832" i="3"/>
  <c r="B832" i="3"/>
  <c r="C832" i="3"/>
  <c r="D832" i="3"/>
  <c r="E832" i="3"/>
  <c r="F832" i="3"/>
  <c r="G832" i="3"/>
  <c r="A833" i="3"/>
  <c r="B833" i="3"/>
  <c r="C833" i="3"/>
  <c r="D833" i="3"/>
  <c r="E833" i="3"/>
  <c r="F833" i="3"/>
  <c r="G833" i="3"/>
  <c r="A834" i="3"/>
  <c r="B834" i="3"/>
  <c r="C834" i="3"/>
  <c r="D834" i="3"/>
  <c r="E834" i="3"/>
  <c r="F834" i="3"/>
  <c r="G834" i="3"/>
  <c r="A835" i="3"/>
  <c r="B835" i="3"/>
  <c r="C835" i="3"/>
  <c r="D835" i="3"/>
  <c r="E835" i="3"/>
  <c r="F835" i="3"/>
  <c r="G835" i="3"/>
  <c r="A836" i="3"/>
  <c r="B836" i="3"/>
  <c r="C836" i="3"/>
  <c r="D836" i="3"/>
  <c r="E836" i="3"/>
  <c r="F836" i="3"/>
  <c r="G836" i="3"/>
  <c r="A837" i="3"/>
  <c r="B837" i="3"/>
  <c r="C837" i="3"/>
  <c r="D837" i="3"/>
  <c r="E837" i="3"/>
  <c r="F837" i="3"/>
  <c r="G837" i="3"/>
  <c r="A838" i="3"/>
  <c r="B838" i="3"/>
  <c r="C838" i="3"/>
  <c r="D838" i="3"/>
  <c r="E838" i="3"/>
  <c r="F838" i="3"/>
  <c r="G838" i="3"/>
  <c r="A839" i="3"/>
  <c r="B839" i="3"/>
  <c r="C839" i="3"/>
  <c r="D839" i="3"/>
  <c r="E839" i="3"/>
  <c r="F839" i="3"/>
  <c r="G839" i="3"/>
  <c r="A840" i="3"/>
  <c r="B840" i="3"/>
  <c r="C840" i="3"/>
  <c r="D840" i="3"/>
  <c r="E840" i="3"/>
  <c r="F840" i="3"/>
  <c r="G840" i="3"/>
  <c r="A841" i="3"/>
  <c r="B841" i="3"/>
  <c r="C841" i="3"/>
  <c r="D841" i="3"/>
  <c r="E841" i="3"/>
  <c r="F841" i="3"/>
  <c r="G841" i="3"/>
  <c r="A842" i="3"/>
  <c r="B842" i="3"/>
  <c r="C842" i="3"/>
  <c r="D842" i="3"/>
  <c r="E842" i="3"/>
  <c r="F842" i="3"/>
  <c r="G842" i="3"/>
  <c r="A843" i="3"/>
  <c r="B843" i="3"/>
  <c r="C843" i="3"/>
  <c r="D843" i="3"/>
  <c r="E843" i="3"/>
  <c r="F843" i="3"/>
  <c r="G843" i="3"/>
  <c r="A844" i="3"/>
  <c r="B844" i="3"/>
  <c r="C844" i="3"/>
  <c r="D844" i="3"/>
  <c r="E844" i="3"/>
  <c r="F844" i="3"/>
  <c r="G844" i="3"/>
  <c r="A845" i="3"/>
  <c r="B845" i="3"/>
  <c r="C845" i="3"/>
  <c r="D845" i="3"/>
  <c r="E845" i="3"/>
  <c r="F845" i="3"/>
  <c r="G845" i="3"/>
  <c r="A846" i="3"/>
  <c r="B846" i="3"/>
  <c r="C846" i="3"/>
  <c r="D846" i="3"/>
  <c r="E846" i="3"/>
  <c r="F846" i="3"/>
  <c r="G846" i="3"/>
  <c r="A847" i="3"/>
  <c r="B847" i="3"/>
  <c r="C847" i="3"/>
  <c r="D847" i="3"/>
  <c r="E847" i="3"/>
  <c r="F847" i="3"/>
  <c r="G847" i="3"/>
  <c r="A848" i="3"/>
  <c r="B848" i="3"/>
  <c r="C848" i="3"/>
  <c r="D848" i="3"/>
  <c r="E848" i="3"/>
  <c r="F848" i="3"/>
  <c r="G848" i="3"/>
  <c r="A849" i="3"/>
  <c r="B849" i="3"/>
  <c r="C849" i="3"/>
  <c r="D849" i="3"/>
  <c r="E849" i="3"/>
  <c r="F849" i="3"/>
  <c r="G849" i="3"/>
  <c r="A850" i="3"/>
  <c r="B850" i="3"/>
  <c r="C850" i="3"/>
  <c r="D850" i="3"/>
  <c r="E850" i="3"/>
  <c r="F850" i="3"/>
  <c r="G850" i="3"/>
  <c r="A851" i="3"/>
  <c r="B851" i="3"/>
  <c r="C851" i="3"/>
  <c r="D851" i="3"/>
  <c r="E851" i="3"/>
  <c r="F851" i="3"/>
  <c r="G851" i="3"/>
  <c r="A852" i="3"/>
  <c r="B852" i="3"/>
  <c r="C852" i="3"/>
  <c r="D852" i="3"/>
  <c r="E852" i="3"/>
  <c r="F852" i="3"/>
  <c r="G852" i="3"/>
  <c r="A853" i="3"/>
  <c r="B853" i="3"/>
  <c r="C853" i="3"/>
  <c r="D853" i="3"/>
  <c r="E853" i="3"/>
  <c r="F853" i="3"/>
  <c r="G853" i="3"/>
  <c r="A854" i="3"/>
  <c r="B854" i="3"/>
  <c r="C854" i="3"/>
  <c r="D854" i="3"/>
  <c r="E854" i="3"/>
  <c r="F854" i="3"/>
  <c r="G854" i="3"/>
  <c r="A855" i="3"/>
  <c r="B855" i="3"/>
  <c r="C855" i="3"/>
  <c r="D855" i="3"/>
  <c r="E855" i="3"/>
  <c r="F855" i="3"/>
  <c r="G855" i="3"/>
  <c r="A856" i="3"/>
  <c r="B856" i="3"/>
  <c r="C856" i="3"/>
  <c r="D856" i="3"/>
  <c r="E856" i="3"/>
  <c r="F856" i="3"/>
  <c r="G856" i="3"/>
  <c r="A857" i="3"/>
  <c r="B857" i="3"/>
  <c r="C857" i="3"/>
  <c r="D857" i="3"/>
  <c r="E857" i="3"/>
  <c r="F857" i="3"/>
  <c r="G857" i="3"/>
  <c r="A858" i="3"/>
  <c r="B858" i="3"/>
  <c r="C858" i="3"/>
  <c r="D858" i="3"/>
  <c r="E858" i="3"/>
  <c r="F858" i="3"/>
  <c r="G858" i="3"/>
  <c r="A859" i="3"/>
  <c r="B859" i="3"/>
  <c r="C859" i="3"/>
  <c r="D859" i="3"/>
  <c r="E859" i="3"/>
  <c r="F859" i="3"/>
  <c r="G859" i="3"/>
  <c r="A860" i="3"/>
  <c r="B860" i="3"/>
  <c r="C860" i="3"/>
  <c r="D860" i="3"/>
  <c r="E860" i="3"/>
  <c r="F860" i="3"/>
  <c r="G860" i="3"/>
  <c r="A861" i="3"/>
  <c r="B861" i="3"/>
  <c r="C861" i="3"/>
  <c r="D861" i="3"/>
  <c r="E861" i="3"/>
  <c r="F861" i="3"/>
  <c r="G861" i="3"/>
  <c r="A862" i="3"/>
  <c r="B862" i="3"/>
  <c r="C862" i="3"/>
  <c r="D862" i="3"/>
  <c r="E862" i="3"/>
  <c r="F862" i="3"/>
  <c r="G862" i="3"/>
  <c r="A863" i="3"/>
  <c r="B863" i="3"/>
  <c r="C863" i="3"/>
  <c r="D863" i="3"/>
  <c r="E863" i="3"/>
  <c r="F863" i="3"/>
  <c r="G863" i="3"/>
  <c r="A864" i="3"/>
  <c r="B864" i="3"/>
  <c r="C864" i="3"/>
  <c r="D864" i="3"/>
  <c r="E864" i="3"/>
  <c r="F864" i="3"/>
  <c r="G864" i="3"/>
  <c r="A865" i="3"/>
  <c r="B865" i="3"/>
  <c r="C865" i="3"/>
  <c r="D865" i="3"/>
  <c r="E865" i="3"/>
  <c r="F865" i="3"/>
  <c r="G865" i="3"/>
  <c r="A866" i="3"/>
  <c r="B866" i="3"/>
  <c r="C866" i="3"/>
  <c r="D866" i="3"/>
  <c r="E866" i="3"/>
  <c r="F866" i="3"/>
  <c r="G866" i="3"/>
  <c r="A867" i="3"/>
  <c r="B867" i="3"/>
  <c r="C867" i="3"/>
  <c r="D867" i="3"/>
  <c r="E867" i="3"/>
  <c r="F867" i="3"/>
  <c r="G867" i="3"/>
  <c r="A868" i="3"/>
  <c r="B868" i="3"/>
  <c r="C868" i="3"/>
  <c r="D868" i="3"/>
  <c r="E868" i="3"/>
  <c r="F868" i="3"/>
  <c r="G868" i="3"/>
  <c r="A869" i="3"/>
  <c r="B869" i="3"/>
  <c r="C869" i="3"/>
  <c r="D869" i="3"/>
  <c r="E869" i="3"/>
  <c r="F869" i="3"/>
  <c r="G869" i="3"/>
  <c r="A870" i="3"/>
  <c r="B870" i="3"/>
  <c r="C870" i="3"/>
  <c r="D870" i="3"/>
  <c r="E870" i="3"/>
  <c r="F870" i="3"/>
  <c r="G870" i="3"/>
  <c r="A871" i="3"/>
  <c r="B871" i="3"/>
  <c r="C871" i="3"/>
  <c r="D871" i="3"/>
  <c r="E871" i="3"/>
  <c r="F871" i="3"/>
  <c r="G871" i="3"/>
  <c r="A872" i="3"/>
  <c r="B872" i="3"/>
  <c r="C872" i="3"/>
  <c r="D872" i="3"/>
  <c r="E872" i="3"/>
  <c r="F872" i="3"/>
  <c r="G872" i="3"/>
  <c r="A873" i="3"/>
  <c r="B873" i="3"/>
  <c r="C873" i="3"/>
  <c r="D873" i="3"/>
  <c r="E873" i="3"/>
  <c r="F873" i="3"/>
  <c r="G873" i="3"/>
  <c r="A874" i="3"/>
  <c r="B874" i="3"/>
  <c r="C874" i="3"/>
  <c r="D874" i="3"/>
  <c r="E874" i="3"/>
  <c r="F874" i="3"/>
  <c r="G874" i="3"/>
  <c r="A875" i="3"/>
  <c r="B875" i="3"/>
  <c r="C875" i="3"/>
  <c r="D875" i="3"/>
  <c r="E875" i="3"/>
  <c r="F875" i="3"/>
  <c r="G875" i="3"/>
  <c r="A876" i="3"/>
  <c r="B876" i="3"/>
  <c r="C876" i="3"/>
  <c r="D876" i="3"/>
  <c r="E876" i="3"/>
  <c r="F876" i="3"/>
  <c r="G876" i="3"/>
  <c r="A877" i="3"/>
  <c r="B877" i="3"/>
  <c r="C877" i="3"/>
  <c r="D877" i="3"/>
  <c r="E877" i="3"/>
  <c r="F877" i="3"/>
  <c r="G877" i="3"/>
  <c r="A878" i="3"/>
  <c r="B878" i="3"/>
  <c r="C878" i="3"/>
  <c r="D878" i="3"/>
  <c r="E878" i="3"/>
  <c r="F878" i="3"/>
  <c r="G878" i="3"/>
  <c r="A879" i="3"/>
  <c r="B879" i="3"/>
  <c r="C879" i="3"/>
  <c r="D879" i="3"/>
  <c r="E879" i="3"/>
  <c r="F879" i="3"/>
  <c r="G879" i="3"/>
  <c r="A880" i="3"/>
  <c r="B880" i="3"/>
  <c r="C880" i="3"/>
  <c r="D880" i="3"/>
  <c r="E880" i="3"/>
  <c r="F880" i="3"/>
  <c r="G880" i="3"/>
  <c r="A881" i="3"/>
  <c r="B881" i="3"/>
  <c r="C881" i="3"/>
  <c r="D881" i="3"/>
  <c r="E881" i="3"/>
  <c r="F881" i="3"/>
  <c r="G881" i="3"/>
  <c r="A882" i="3"/>
  <c r="B882" i="3"/>
  <c r="C882" i="3"/>
  <c r="D882" i="3"/>
  <c r="E882" i="3"/>
  <c r="F882" i="3"/>
  <c r="G882" i="3"/>
  <c r="A883" i="3"/>
  <c r="B883" i="3"/>
  <c r="C883" i="3"/>
  <c r="D883" i="3"/>
  <c r="E883" i="3"/>
  <c r="F883" i="3"/>
  <c r="G883" i="3"/>
  <c r="A884" i="3"/>
  <c r="B884" i="3"/>
  <c r="C884" i="3"/>
  <c r="D884" i="3"/>
  <c r="E884" i="3"/>
  <c r="F884" i="3"/>
  <c r="G884" i="3"/>
  <c r="A885" i="3"/>
  <c r="B885" i="3"/>
  <c r="C885" i="3"/>
  <c r="D885" i="3"/>
  <c r="E885" i="3"/>
  <c r="F885" i="3"/>
  <c r="G885" i="3"/>
  <c r="A886" i="3"/>
  <c r="B886" i="3"/>
  <c r="C886" i="3"/>
  <c r="D886" i="3"/>
  <c r="E886" i="3"/>
  <c r="F886" i="3"/>
  <c r="G886" i="3"/>
  <c r="A887" i="3"/>
  <c r="B887" i="3"/>
  <c r="C887" i="3"/>
  <c r="D887" i="3"/>
  <c r="E887" i="3"/>
  <c r="F887" i="3"/>
  <c r="G887" i="3"/>
  <c r="A888" i="3"/>
  <c r="B888" i="3"/>
  <c r="C888" i="3"/>
  <c r="D888" i="3"/>
  <c r="E888" i="3"/>
  <c r="F888" i="3"/>
  <c r="G888" i="3"/>
  <c r="A889" i="3"/>
  <c r="B889" i="3"/>
  <c r="C889" i="3"/>
  <c r="D889" i="3"/>
  <c r="E889" i="3"/>
  <c r="F889" i="3"/>
  <c r="G889" i="3"/>
  <c r="A890" i="3"/>
  <c r="B890" i="3"/>
  <c r="C890" i="3"/>
  <c r="D890" i="3"/>
  <c r="E890" i="3"/>
  <c r="F890" i="3"/>
  <c r="G890" i="3"/>
  <c r="A891" i="3"/>
  <c r="B891" i="3"/>
  <c r="C891" i="3"/>
  <c r="D891" i="3"/>
  <c r="E891" i="3"/>
  <c r="F891" i="3"/>
  <c r="G891" i="3"/>
  <c r="A892" i="3"/>
  <c r="B892" i="3"/>
  <c r="C892" i="3"/>
  <c r="D892" i="3"/>
  <c r="E892" i="3"/>
  <c r="F892" i="3"/>
  <c r="G892" i="3"/>
  <c r="A893" i="3"/>
  <c r="B893" i="3"/>
  <c r="C893" i="3"/>
  <c r="D893" i="3"/>
  <c r="E893" i="3"/>
  <c r="F893" i="3"/>
  <c r="G893" i="3"/>
  <c r="A894" i="3"/>
  <c r="B894" i="3"/>
  <c r="C894" i="3"/>
  <c r="D894" i="3"/>
  <c r="E894" i="3"/>
  <c r="F894" i="3"/>
  <c r="G894" i="3"/>
  <c r="A895" i="3"/>
  <c r="B895" i="3"/>
  <c r="C895" i="3"/>
  <c r="D895" i="3"/>
  <c r="E895" i="3"/>
  <c r="F895" i="3"/>
  <c r="G895" i="3"/>
  <c r="A896" i="3"/>
  <c r="B896" i="3"/>
  <c r="C896" i="3"/>
  <c r="D896" i="3"/>
  <c r="E896" i="3"/>
  <c r="F896" i="3"/>
  <c r="G896" i="3"/>
  <c r="A897" i="3"/>
  <c r="B897" i="3"/>
  <c r="C897" i="3"/>
  <c r="D897" i="3"/>
  <c r="E897" i="3"/>
  <c r="F897" i="3"/>
  <c r="G897" i="3"/>
  <c r="A898" i="3"/>
  <c r="B898" i="3"/>
  <c r="C898" i="3"/>
  <c r="D898" i="3"/>
  <c r="E898" i="3"/>
  <c r="F898" i="3"/>
  <c r="G898" i="3"/>
  <c r="A899" i="3"/>
  <c r="B899" i="3"/>
  <c r="C899" i="3"/>
  <c r="D899" i="3"/>
  <c r="E899" i="3"/>
  <c r="F899" i="3"/>
  <c r="G899" i="3"/>
  <c r="A900" i="3"/>
  <c r="B900" i="3"/>
  <c r="C900" i="3"/>
  <c r="D900" i="3"/>
  <c r="E900" i="3"/>
  <c r="F900" i="3"/>
  <c r="G900" i="3"/>
  <c r="A901" i="3"/>
  <c r="B901" i="3"/>
  <c r="C901" i="3"/>
  <c r="D901" i="3"/>
  <c r="E901" i="3"/>
  <c r="F901" i="3"/>
  <c r="G901" i="3"/>
  <c r="A902" i="3"/>
  <c r="B902" i="3"/>
  <c r="C902" i="3"/>
  <c r="D902" i="3"/>
  <c r="E902" i="3"/>
  <c r="F902" i="3"/>
  <c r="G902" i="3"/>
  <c r="A903" i="3"/>
  <c r="B903" i="3"/>
  <c r="C903" i="3"/>
  <c r="D903" i="3"/>
  <c r="E903" i="3"/>
  <c r="F903" i="3"/>
  <c r="G903" i="3"/>
  <c r="A904" i="3"/>
  <c r="B904" i="3"/>
  <c r="C904" i="3"/>
  <c r="D904" i="3"/>
  <c r="E904" i="3"/>
  <c r="F904" i="3"/>
  <c r="G904" i="3"/>
  <c r="A905" i="3"/>
  <c r="B905" i="3"/>
  <c r="C905" i="3"/>
  <c r="D905" i="3"/>
  <c r="E905" i="3"/>
  <c r="F905" i="3"/>
  <c r="G905" i="3"/>
  <c r="A906" i="3"/>
  <c r="B906" i="3"/>
  <c r="C906" i="3"/>
  <c r="D906" i="3"/>
  <c r="E906" i="3"/>
  <c r="F906" i="3"/>
  <c r="G906" i="3"/>
  <c r="A907" i="3"/>
  <c r="B907" i="3"/>
  <c r="C907" i="3"/>
  <c r="D907" i="3"/>
  <c r="E907" i="3"/>
  <c r="F907" i="3"/>
  <c r="G907" i="3"/>
  <c r="A908" i="3"/>
  <c r="B908" i="3"/>
  <c r="C908" i="3"/>
  <c r="D908" i="3"/>
  <c r="E908" i="3"/>
  <c r="F908" i="3"/>
  <c r="G908" i="3"/>
  <c r="A909" i="3"/>
  <c r="B909" i="3"/>
  <c r="C909" i="3"/>
  <c r="D909" i="3"/>
  <c r="E909" i="3"/>
  <c r="F909" i="3"/>
  <c r="G909" i="3"/>
  <c r="A910" i="3"/>
  <c r="B910" i="3"/>
  <c r="C910" i="3"/>
  <c r="D910" i="3"/>
  <c r="E910" i="3"/>
  <c r="F910" i="3"/>
  <c r="G910" i="3"/>
  <c r="A911" i="3"/>
  <c r="B911" i="3"/>
  <c r="C911" i="3"/>
  <c r="D911" i="3"/>
  <c r="E911" i="3"/>
  <c r="F911" i="3"/>
  <c r="G911" i="3"/>
  <c r="A912" i="3"/>
  <c r="B912" i="3"/>
  <c r="C912" i="3"/>
  <c r="D912" i="3"/>
  <c r="E912" i="3"/>
  <c r="F912" i="3"/>
  <c r="G912" i="3"/>
  <c r="A913" i="3"/>
  <c r="B913" i="3"/>
  <c r="C913" i="3"/>
  <c r="D913" i="3"/>
  <c r="E913" i="3"/>
  <c r="F913" i="3"/>
  <c r="G913" i="3"/>
  <c r="A914" i="3"/>
  <c r="B914" i="3"/>
  <c r="C914" i="3"/>
  <c r="D914" i="3"/>
  <c r="E914" i="3"/>
  <c r="F914" i="3"/>
  <c r="G914" i="3"/>
  <c r="A915" i="3"/>
  <c r="B915" i="3"/>
  <c r="C915" i="3"/>
  <c r="D915" i="3"/>
  <c r="E915" i="3"/>
  <c r="F915" i="3"/>
  <c r="G915" i="3"/>
  <c r="A916" i="3"/>
  <c r="B916" i="3"/>
  <c r="C916" i="3"/>
  <c r="D916" i="3"/>
  <c r="E916" i="3"/>
  <c r="F916" i="3"/>
  <c r="G916" i="3"/>
  <c r="A917" i="3"/>
  <c r="B917" i="3"/>
  <c r="C917" i="3"/>
  <c r="D917" i="3"/>
  <c r="E917" i="3"/>
  <c r="F917" i="3"/>
  <c r="G917" i="3"/>
  <c r="A918" i="3"/>
  <c r="B918" i="3"/>
  <c r="C918" i="3"/>
  <c r="D918" i="3"/>
  <c r="E918" i="3"/>
  <c r="F918" i="3"/>
  <c r="G918" i="3"/>
  <c r="A919" i="3"/>
  <c r="B919" i="3"/>
  <c r="C919" i="3"/>
  <c r="D919" i="3"/>
  <c r="E919" i="3"/>
  <c r="F919" i="3"/>
  <c r="G919" i="3"/>
  <c r="A920" i="3"/>
  <c r="B920" i="3"/>
  <c r="C920" i="3"/>
  <c r="D920" i="3"/>
  <c r="E920" i="3"/>
  <c r="F920" i="3"/>
  <c r="G920" i="3"/>
  <c r="A921" i="3"/>
  <c r="B921" i="3"/>
  <c r="C921" i="3"/>
  <c r="D921" i="3"/>
  <c r="E921" i="3"/>
  <c r="F921" i="3"/>
  <c r="G921" i="3"/>
  <c r="A922" i="3"/>
  <c r="B922" i="3"/>
  <c r="C922" i="3"/>
  <c r="D922" i="3"/>
  <c r="E922" i="3"/>
  <c r="F922" i="3"/>
  <c r="G922" i="3"/>
  <c r="A923" i="3"/>
  <c r="B923" i="3"/>
  <c r="C923" i="3"/>
  <c r="D923" i="3"/>
  <c r="E923" i="3"/>
  <c r="F923" i="3"/>
  <c r="G923" i="3"/>
  <c r="A924" i="3"/>
  <c r="B924" i="3"/>
  <c r="C924" i="3"/>
  <c r="D924" i="3"/>
  <c r="E924" i="3"/>
  <c r="F924" i="3"/>
  <c r="G924" i="3"/>
  <c r="A925" i="3"/>
  <c r="B925" i="3"/>
  <c r="C925" i="3"/>
  <c r="D925" i="3"/>
  <c r="E925" i="3"/>
  <c r="F925" i="3"/>
  <c r="G925" i="3"/>
  <c r="A926" i="3"/>
  <c r="B926" i="3"/>
  <c r="C926" i="3"/>
  <c r="D926" i="3"/>
  <c r="E926" i="3"/>
  <c r="F926" i="3"/>
  <c r="G926" i="3"/>
  <c r="A927" i="3"/>
  <c r="B927" i="3"/>
  <c r="C927" i="3"/>
  <c r="D927" i="3"/>
  <c r="E927" i="3"/>
  <c r="F927" i="3"/>
  <c r="G927" i="3"/>
  <c r="A928" i="3"/>
  <c r="B928" i="3"/>
  <c r="C928" i="3"/>
  <c r="D928" i="3"/>
  <c r="E928" i="3"/>
  <c r="F928" i="3"/>
  <c r="G928" i="3"/>
  <c r="A929" i="3"/>
  <c r="B929" i="3"/>
  <c r="C929" i="3"/>
  <c r="D929" i="3"/>
  <c r="E929" i="3"/>
  <c r="F929" i="3"/>
  <c r="G929" i="3"/>
  <c r="A930" i="3"/>
  <c r="B930" i="3"/>
  <c r="C930" i="3"/>
  <c r="D930" i="3"/>
  <c r="E930" i="3"/>
  <c r="F930" i="3"/>
  <c r="G930" i="3"/>
  <c r="A931" i="3"/>
  <c r="B931" i="3"/>
  <c r="C931" i="3"/>
  <c r="D931" i="3"/>
  <c r="E931" i="3"/>
  <c r="F931" i="3"/>
  <c r="G931" i="3"/>
  <c r="A932" i="3"/>
  <c r="B932" i="3"/>
  <c r="C932" i="3"/>
  <c r="D932" i="3"/>
  <c r="E932" i="3"/>
  <c r="F932" i="3"/>
  <c r="G932" i="3"/>
  <c r="A933" i="3"/>
  <c r="B933" i="3"/>
  <c r="C933" i="3"/>
  <c r="D933" i="3"/>
  <c r="E933" i="3"/>
  <c r="F933" i="3"/>
  <c r="G933" i="3"/>
  <c r="A934" i="3"/>
  <c r="B934" i="3"/>
  <c r="C934" i="3"/>
  <c r="D934" i="3"/>
  <c r="E934" i="3"/>
  <c r="F934" i="3"/>
  <c r="G934" i="3"/>
  <c r="A935" i="3"/>
  <c r="B935" i="3"/>
  <c r="C935" i="3"/>
  <c r="D935" i="3"/>
  <c r="E935" i="3"/>
  <c r="F935" i="3"/>
  <c r="G935" i="3"/>
  <c r="A936" i="3"/>
  <c r="B936" i="3"/>
  <c r="C936" i="3"/>
  <c r="D936" i="3"/>
  <c r="E936" i="3"/>
  <c r="F936" i="3"/>
  <c r="G936" i="3"/>
  <c r="A937" i="3"/>
  <c r="B937" i="3"/>
  <c r="C937" i="3"/>
  <c r="D937" i="3"/>
  <c r="E937" i="3"/>
  <c r="F937" i="3"/>
  <c r="G937" i="3"/>
  <c r="A938" i="3"/>
  <c r="B938" i="3"/>
  <c r="C938" i="3"/>
  <c r="D938" i="3"/>
  <c r="E938" i="3"/>
  <c r="F938" i="3"/>
  <c r="G938" i="3"/>
  <c r="A939" i="3"/>
  <c r="B939" i="3"/>
  <c r="C939" i="3"/>
  <c r="D939" i="3"/>
  <c r="E939" i="3"/>
  <c r="F939" i="3"/>
  <c r="G939" i="3"/>
  <c r="A940" i="3"/>
  <c r="B940" i="3"/>
  <c r="C940" i="3"/>
  <c r="D940" i="3"/>
  <c r="E940" i="3"/>
  <c r="F940" i="3"/>
  <c r="G940" i="3"/>
  <c r="A941" i="3"/>
  <c r="B941" i="3"/>
  <c r="C941" i="3"/>
  <c r="D941" i="3"/>
  <c r="E941" i="3"/>
  <c r="F941" i="3"/>
  <c r="G941" i="3"/>
  <c r="A942" i="3"/>
  <c r="B942" i="3"/>
  <c r="C942" i="3"/>
  <c r="D942" i="3"/>
  <c r="E942" i="3"/>
  <c r="F942" i="3"/>
  <c r="G942" i="3"/>
  <c r="A943" i="3"/>
  <c r="B943" i="3"/>
  <c r="C943" i="3"/>
  <c r="D943" i="3"/>
  <c r="E943" i="3"/>
  <c r="F943" i="3"/>
  <c r="G943" i="3"/>
  <c r="A944" i="3"/>
  <c r="B944" i="3"/>
  <c r="C944" i="3"/>
  <c r="D944" i="3"/>
  <c r="E944" i="3"/>
  <c r="F944" i="3"/>
  <c r="G944" i="3"/>
  <c r="A945" i="3"/>
  <c r="B945" i="3"/>
  <c r="C945" i="3"/>
  <c r="D945" i="3"/>
  <c r="E945" i="3"/>
  <c r="F945" i="3"/>
  <c r="G945" i="3"/>
  <c r="A946" i="3"/>
  <c r="B946" i="3"/>
  <c r="C946" i="3"/>
  <c r="D946" i="3"/>
  <c r="E946" i="3"/>
  <c r="F946" i="3"/>
  <c r="G946" i="3"/>
  <c r="A947" i="3"/>
  <c r="B947" i="3"/>
  <c r="C947" i="3"/>
  <c r="D947" i="3"/>
  <c r="E947" i="3"/>
  <c r="F947" i="3"/>
  <c r="G947" i="3"/>
  <c r="A948" i="3"/>
  <c r="B948" i="3"/>
  <c r="C948" i="3"/>
  <c r="D948" i="3"/>
  <c r="E948" i="3"/>
  <c r="F948" i="3"/>
  <c r="G948" i="3"/>
  <c r="A949" i="3"/>
  <c r="B949" i="3"/>
  <c r="C949" i="3"/>
  <c r="D949" i="3"/>
  <c r="E949" i="3"/>
  <c r="F949" i="3"/>
  <c r="G949" i="3"/>
  <c r="A950" i="3"/>
  <c r="B950" i="3"/>
  <c r="C950" i="3"/>
  <c r="D950" i="3"/>
  <c r="E950" i="3"/>
  <c r="F950" i="3"/>
  <c r="G950" i="3"/>
  <c r="A951" i="3"/>
  <c r="B951" i="3"/>
  <c r="C951" i="3"/>
  <c r="D951" i="3"/>
  <c r="E951" i="3"/>
  <c r="F951" i="3"/>
  <c r="G951" i="3"/>
  <c r="A952" i="3"/>
  <c r="B952" i="3"/>
  <c r="C952" i="3"/>
  <c r="D952" i="3"/>
  <c r="E952" i="3"/>
  <c r="F952" i="3"/>
  <c r="G952" i="3"/>
  <c r="A953" i="3"/>
  <c r="B953" i="3"/>
  <c r="C953" i="3"/>
  <c r="D953" i="3"/>
  <c r="E953" i="3"/>
  <c r="F953" i="3"/>
  <c r="G953" i="3"/>
  <c r="A954" i="3"/>
  <c r="B954" i="3"/>
  <c r="C954" i="3"/>
  <c r="D954" i="3"/>
  <c r="E954" i="3"/>
  <c r="F954" i="3"/>
  <c r="G954" i="3"/>
  <c r="A955" i="3"/>
  <c r="B955" i="3"/>
  <c r="C955" i="3"/>
  <c r="D955" i="3"/>
  <c r="E955" i="3"/>
  <c r="F955" i="3"/>
  <c r="G955" i="3"/>
  <c r="A956" i="3"/>
  <c r="B956" i="3"/>
  <c r="C956" i="3"/>
  <c r="D956" i="3"/>
  <c r="E956" i="3"/>
  <c r="F956" i="3"/>
  <c r="G956" i="3"/>
  <c r="A957" i="3"/>
  <c r="B957" i="3"/>
  <c r="C957" i="3"/>
  <c r="D957" i="3"/>
  <c r="E957" i="3"/>
  <c r="F957" i="3"/>
  <c r="G957" i="3"/>
  <c r="A958" i="3"/>
  <c r="B958" i="3"/>
  <c r="C958" i="3"/>
  <c r="D958" i="3"/>
  <c r="E958" i="3"/>
  <c r="F958" i="3"/>
  <c r="G958" i="3"/>
  <c r="A959" i="3"/>
  <c r="B959" i="3"/>
  <c r="C959" i="3"/>
  <c r="D959" i="3"/>
  <c r="E959" i="3"/>
  <c r="F959" i="3"/>
  <c r="G959" i="3"/>
  <c r="A960" i="3"/>
  <c r="B960" i="3"/>
  <c r="C960" i="3"/>
  <c r="D960" i="3"/>
  <c r="E960" i="3"/>
  <c r="F960" i="3"/>
  <c r="G960" i="3"/>
  <c r="A961" i="3"/>
  <c r="B961" i="3"/>
  <c r="C961" i="3"/>
  <c r="D961" i="3"/>
  <c r="E961" i="3"/>
  <c r="F961" i="3"/>
  <c r="G961" i="3"/>
  <c r="A962" i="3"/>
  <c r="B962" i="3"/>
  <c r="C962" i="3"/>
  <c r="D962" i="3"/>
  <c r="E962" i="3"/>
  <c r="F962" i="3"/>
  <c r="G962" i="3"/>
  <c r="A963" i="3"/>
  <c r="B963" i="3"/>
  <c r="C963" i="3"/>
  <c r="D963" i="3"/>
  <c r="E963" i="3"/>
  <c r="F963" i="3"/>
  <c r="G963" i="3"/>
  <c r="A964" i="3"/>
  <c r="B964" i="3"/>
  <c r="C964" i="3"/>
  <c r="D964" i="3"/>
  <c r="E964" i="3"/>
  <c r="F964" i="3"/>
  <c r="G964" i="3"/>
  <c r="A965" i="3"/>
  <c r="B965" i="3"/>
  <c r="C965" i="3"/>
  <c r="D965" i="3"/>
  <c r="E965" i="3"/>
  <c r="F965" i="3"/>
  <c r="G965" i="3"/>
  <c r="A966" i="3"/>
  <c r="B966" i="3"/>
  <c r="C966" i="3"/>
  <c r="D966" i="3"/>
  <c r="E966" i="3"/>
  <c r="F966" i="3"/>
  <c r="G966" i="3"/>
  <c r="A967" i="3"/>
  <c r="B967" i="3"/>
  <c r="C967" i="3"/>
  <c r="D967" i="3"/>
  <c r="E967" i="3"/>
  <c r="F967" i="3"/>
  <c r="G967" i="3"/>
  <c r="A968" i="3"/>
  <c r="B968" i="3"/>
  <c r="C968" i="3"/>
  <c r="D968" i="3"/>
  <c r="E968" i="3"/>
  <c r="F968" i="3"/>
  <c r="G968" i="3"/>
  <c r="A969" i="3"/>
  <c r="B969" i="3"/>
  <c r="C969" i="3"/>
  <c r="D969" i="3"/>
  <c r="E969" i="3"/>
  <c r="F969" i="3"/>
  <c r="G969" i="3"/>
  <c r="A970" i="3"/>
  <c r="B970" i="3"/>
  <c r="C970" i="3"/>
  <c r="D970" i="3"/>
  <c r="E970" i="3"/>
  <c r="F970" i="3"/>
  <c r="G970" i="3"/>
  <c r="A971" i="3"/>
  <c r="B971" i="3"/>
  <c r="C971" i="3"/>
  <c r="D971" i="3"/>
  <c r="E971" i="3"/>
  <c r="F971" i="3"/>
  <c r="G971" i="3"/>
  <c r="A972" i="3"/>
  <c r="B972" i="3"/>
  <c r="C972" i="3"/>
  <c r="D972" i="3"/>
  <c r="E972" i="3"/>
  <c r="F972" i="3"/>
  <c r="G972" i="3"/>
  <c r="A973" i="3"/>
  <c r="B973" i="3"/>
  <c r="C973" i="3"/>
  <c r="D973" i="3"/>
  <c r="E973" i="3"/>
  <c r="F973" i="3"/>
  <c r="G973" i="3"/>
  <c r="A974" i="3"/>
  <c r="B974" i="3"/>
  <c r="C974" i="3"/>
  <c r="D974" i="3"/>
  <c r="E974" i="3"/>
  <c r="F974" i="3"/>
  <c r="G974" i="3"/>
  <c r="A975" i="3"/>
  <c r="B975" i="3"/>
  <c r="C975" i="3"/>
  <c r="D975" i="3"/>
  <c r="E975" i="3"/>
  <c r="F975" i="3"/>
  <c r="G975" i="3"/>
  <c r="A976" i="3"/>
  <c r="B976" i="3"/>
  <c r="C976" i="3"/>
  <c r="D976" i="3"/>
  <c r="E976" i="3"/>
  <c r="F976" i="3"/>
  <c r="G976" i="3"/>
  <c r="A977" i="3"/>
  <c r="B977" i="3"/>
  <c r="C977" i="3"/>
  <c r="D977" i="3"/>
  <c r="E977" i="3"/>
  <c r="F977" i="3"/>
  <c r="G977" i="3"/>
  <c r="A978" i="3"/>
  <c r="B978" i="3"/>
  <c r="C978" i="3"/>
  <c r="D978" i="3"/>
  <c r="E978" i="3"/>
  <c r="F978" i="3"/>
  <c r="G978" i="3"/>
  <c r="A979" i="3"/>
  <c r="B979" i="3"/>
  <c r="C979" i="3"/>
  <c r="D979" i="3"/>
  <c r="E979" i="3"/>
  <c r="F979" i="3"/>
  <c r="G979" i="3"/>
  <c r="A980" i="3"/>
  <c r="B980" i="3"/>
  <c r="C980" i="3"/>
  <c r="D980" i="3"/>
  <c r="E980" i="3"/>
  <c r="F980" i="3"/>
  <c r="G980" i="3"/>
  <c r="A981" i="3"/>
  <c r="B981" i="3"/>
  <c r="C981" i="3"/>
  <c r="D981" i="3"/>
  <c r="E981" i="3"/>
  <c r="F981" i="3"/>
  <c r="G981" i="3"/>
  <c r="A982" i="3"/>
  <c r="B982" i="3"/>
  <c r="C982" i="3"/>
  <c r="D982" i="3"/>
  <c r="E982" i="3"/>
  <c r="F982" i="3"/>
  <c r="G982" i="3"/>
  <c r="A983" i="3"/>
  <c r="B983" i="3"/>
  <c r="C983" i="3"/>
  <c r="D983" i="3"/>
  <c r="E983" i="3"/>
  <c r="F983" i="3"/>
  <c r="G983" i="3"/>
  <c r="A984" i="3"/>
  <c r="B984" i="3"/>
  <c r="C984" i="3"/>
  <c r="D984" i="3"/>
  <c r="E984" i="3"/>
  <c r="F984" i="3"/>
  <c r="G984" i="3"/>
  <c r="A985" i="3"/>
  <c r="B985" i="3"/>
  <c r="C985" i="3"/>
  <c r="D985" i="3"/>
  <c r="E985" i="3"/>
  <c r="F985" i="3"/>
  <c r="G985" i="3"/>
  <c r="A986" i="3"/>
  <c r="B986" i="3"/>
  <c r="C986" i="3"/>
  <c r="D986" i="3"/>
  <c r="E986" i="3"/>
  <c r="F986" i="3"/>
  <c r="G986" i="3"/>
  <c r="A987" i="3"/>
  <c r="B987" i="3"/>
  <c r="C987" i="3"/>
  <c r="D987" i="3"/>
  <c r="E987" i="3"/>
  <c r="F987" i="3"/>
  <c r="G987" i="3"/>
  <c r="A988" i="3"/>
  <c r="B988" i="3"/>
  <c r="C988" i="3"/>
  <c r="D988" i="3"/>
  <c r="E988" i="3"/>
  <c r="F988" i="3"/>
  <c r="G988" i="3"/>
  <c r="A989" i="3"/>
  <c r="B989" i="3"/>
  <c r="C989" i="3"/>
  <c r="D989" i="3"/>
  <c r="E989" i="3"/>
  <c r="F989" i="3"/>
  <c r="G989" i="3"/>
  <c r="A990" i="3"/>
  <c r="B990" i="3"/>
  <c r="C990" i="3"/>
  <c r="D990" i="3"/>
  <c r="E990" i="3"/>
  <c r="F990" i="3"/>
  <c r="G990" i="3"/>
  <c r="A991" i="3"/>
  <c r="B991" i="3"/>
  <c r="C991" i="3"/>
  <c r="D991" i="3"/>
  <c r="E991" i="3"/>
  <c r="F991" i="3"/>
  <c r="G991" i="3"/>
  <c r="A992" i="3"/>
  <c r="B992" i="3"/>
  <c r="C992" i="3"/>
  <c r="D992" i="3"/>
  <c r="E992" i="3"/>
  <c r="F992" i="3"/>
  <c r="G992" i="3"/>
  <c r="A993" i="3"/>
  <c r="B993" i="3"/>
  <c r="C993" i="3"/>
  <c r="D993" i="3"/>
  <c r="E993" i="3"/>
  <c r="F993" i="3"/>
  <c r="G993" i="3"/>
  <c r="A994" i="3"/>
  <c r="B994" i="3"/>
  <c r="C994" i="3"/>
  <c r="D994" i="3"/>
  <c r="E994" i="3"/>
  <c r="F994" i="3"/>
  <c r="G994" i="3"/>
  <c r="A995" i="3"/>
  <c r="B995" i="3"/>
  <c r="C995" i="3"/>
  <c r="D995" i="3"/>
  <c r="E995" i="3"/>
  <c r="F995" i="3"/>
  <c r="G995" i="3"/>
  <c r="A996" i="3"/>
  <c r="B996" i="3"/>
  <c r="C996" i="3"/>
  <c r="D996" i="3"/>
  <c r="E996" i="3"/>
  <c r="F996" i="3"/>
  <c r="G996" i="3"/>
  <c r="A997" i="3"/>
  <c r="B997" i="3"/>
  <c r="C997" i="3"/>
  <c r="D997" i="3"/>
  <c r="E997" i="3"/>
  <c r="F997" i="3"/>
  <c r="G997" i="3"/>
  <c r="A998" i="3"/>
  <c r="B998" i="3"/>
  <c r="C998" i="3"/>
  <c r="D998" i="3"/>
  <c r="E998" i="3"/>
  <c r="F998" i="3"/>
  <c r="G998" i="3"/>
  <c r="A999" i="3"/>
  <c r="B999" i="3"/>
  <c r="C999" i="3"/>
  <c r="D999" i="3"/>
  <c r="E999" i="3"/>
  <c r="F999" i="3"/>
  <c r="G999" i="3"/>
  <c r="A1000" i="3"/>
  <c r="B1000" i="3"/>
  <c r="C1000" i="3"/>
  <c r="D1000" i="3"/>
  <c r="E1000" i="3"/>
  <c r="F1000" i="3"/>
  <c r="G1000" i="3"/>
  <c r="A1001" i="3"/>
  <c r="B1001" i="3"/>
  <c r="C1001" i="3"/>
  <c r="D1001" i="3"/>
  <c r="E1001" i="3"/>
  <c r="F1001" i="3"/>
  <c r="G1001" i="3"/>
  <c r="A1002" i="3"/>
  <c r="B1002" i="3"/>
  <c r="C1002" i="3"/>
  <c r="D1002" i="3"/>
  <c r="E1002" i="3"/>
  <c r="F1002" i="3"/>
  <c r="G1002" i="3"/>
  <c r="A1003" i="3"/>
  <c r="B1003" i="3"/>
  <c r="C1003" i="3"/>
  <c r="D1003" i="3"/>
  <c r="E1003" i="3"/>
  <c r="F1003" i="3"/>
  <c r="G1003" i="3"/>
  <c r="A1004" i="3"/>
  <c r="B1004" i="3"/>
  <c r="C1004" i="3"/>
  <c r="D1004" i="3"/>
  <c r="E1004" i="3"/>
  <c r="F1004" i="3"/>
  <c r="G1004" i="3"/>
  <c r="A1005" i="3"/>
  <c r="B1005" i="3"/>
  <c r="C1005" i="3"/>
  <c r="D1005" i="3"/>
  <c r="E1005" i="3"/>
  <c r="F1005" i="3"/>
  <c r="G1005" i="3"/>
  <c r="A1006" i="3"/>
  <c r="B1006" i="3"/>
  <c r="C1006" i="3"/>
  <c r="D1006" i="3"/>
  <c r="E1006" i="3"/>
  <c r="F1006" i="3"/>
  <c r="G1006" i="3"/>
  <c r="A1007" i="3"/>
  <c r="B1007" i="3"/>
  <c r="C1007" i="3"/>
  <c r="D1007" i="3"/>
  <c r="E1007" i="3"/>
  <c r="F1007" i="3"/>
  <c r="G1007" i="3"/>
  <c r="A1008" i="3"/>
  <c r="B1008" i="3"/>
  <c r="C1008" i="3"/>
  <c r="D1008" i="3"/>
  <c r="E1008" i="3"/>
  <c r="F1008" i="3"/>
  <c r="G1008" i="3"/>
  <c r="A1009" i="3"/>
  <c r="B1009" i="3"/>
  <c r="C1009" i="3"/>
  <c r="D1009" i="3"/>
  <c r="E1009" i="3"/>
  <c r="F1009" i="3"/>
  <c r="G1009" i="3"/>
  <c r="A1010" i="3"/>
  <c r="B1010" i="3"/>
  <c r="C1010" i="3"/>
  <c r="D1010" i="3"/>
  <c r="E1010" i="3"/>
  <c r="F1010" i="3"/>
  <c r="G1010" i="3"/>
  <c r="A1011" i="3"/>
  <c r="B1011" i="3"/>
  <c r="C1011" i="3"/>
  <c r="D1011" i="3"/>
  <c r="E1011" i="3"/>
  <c r="F1011" i="3"/>
  <c r="G1011" i="3"/>
  <c r="A1012" i="3"/>
  <c r="B1012" i="3"/>
  <c r="C1012" i="3"/>
  <c r="D1012" i="3"/>
  <c r="E1012" i="3"/>
  <c r="F1012" i="3"/>
  <c r="G1012" i="3"/>
  <c r="A1013" i="3"/>
  <c r="B1013" i="3"/>
  <c r="C1013" i="3"/>
  <c r="D1013" i="3"/>
  <c r="E1013" i="3"/>
  <c r="F1013" i="3"/>
  <c r="G1013" i="3"/>
  <c r="A1014" i="3"/>
  <c r="B1014" i="3"/>
  <c r="C1014" i="3"/>
  <c r="D1014" i="3"/>
  <c r="E1014" i="3"/>
  <c r="F1014" i="3"/>
  <c r="G1014" i="3"/>
  <c r="A1015" i="3"/>
  <c r="B1015" i="3"/>
  <c r="C1015" i="3"/>
  <c r="D1015" i="3"/>
  <c r="E1015" i="3"/>
  <c r="F1015" i="3"/>
  <c r="G1015" i="3"/>
  <c r="A1016" i="3"/>
  <c r="B1016" i="3"/>
  <c r="C1016" i="3"/>
  <c r="D1016" i="3"/>
  <c r="E1016" i="3"/>
  <c r="F1016" i="3"/>
  <c r="G1016" i="3"/>
  <c r="A1017" i="3"/>
  <c r="B1017" i="3"/>
  <c r="C1017" i="3"/>
  <c r="D1017" i="3"/>
  <c r="E1017" i="3"/>
  <c r="F1017" i="3"/>
  <c r="G1017" i="3"/>
  <c r="A1018" i="3"/>
  <c r="B1018" i="3"/>
  <c r="C1018" i="3"/>
  <c r="D1018" i="3"/>
  <c r="E1018" i="3"/>
  <c r="F1018" i="3"/>
  <c r="G1018" i="3"/>
  <c r="A1019" i="3"/>
  <c r="B1019" i="3"/>
  <c r="C1019" i="3"/>
  <c r="D1019" i="3"/>
  <c r="E1019" i="3"/>
  <c r="F1019" i="3"/>
  <c r="G1019" i="3"/>
  <c r="A1020" i="3"/>
  <c r="B1020" i="3"/>
  <c r="C1020" i="3"/>
  <c r="D1020" i="3"/>
  <c r="E1020" i="3"/>
  <c r="F1020" i="3"/>
  <c r="G1020" i="3"/>
  <c r="A1021" i="3"/>
  <c r="B1021" i="3"/>
  <c r="C1021" i="3"/>
  <c r="D1021" i="3"/>
  <c r="E1021" i="3"/>
  <c r="F1021" i="3"/>
  <c r="G1021" i="3"/>
  <c r="A1022" i="3"/>
  <c r="B1022" i="3"/>
  <c r="C1022" i="3"/>
  <c r="D1022" i="3"/>
  <c r="E1022" i="3"/>
  <c r="F1022" i="3"/>
  <c r="G1022" i="3"/>
  <c r="A1023" i="3"/>
  <c r="B1023" i="3"/>
  <c r="C1023" i="3"/>
  <c r="D1023" i="3"/>
  <c r="E1023" i="3"/>
  <c r="F1023" i="3"/>
  <c r="G1023" i="3"/>
  <c r="A1024" i="3"/>
  <c r="B1024" i="3"/>
  <c r="C1024" i="3"/>
  <c r="D1024" i="3"/>
  <c r="E1024" i="3"/>
  <c r="F1024" i="3"/>
  <c r="G1024" i="3"/>
  <c r="A1025" i="3"/>
  <c r="B1025" i="3"/>
  <c r="C1025" i="3"/>
  <c r="D1025" i="3"/>
  <c r="E1025" i="3"/>
  <c r="F1025" i="3"/>
  <c r="G1025" i="3"/>
  <c r="A1026" i="3"/>
  <c r="B1026" i="3"/>
  <c r="C1026" i="3"/>
  <c r="D1026" i="3"/>
  <c r="E1026" i="3"/>
  <c r="F1026" i="3"/>
  <c r="G1026" i="3"/>
  <c r="A1027" i="3"/>
  <c r="B1027" i="3"/>
  <c r="C1027" i="3"/>
  <c r="D1027" i="3"/>
  <c r="E1027" i="3"/>
  <c r="F1027" i="3"/>
  <c r="G1027" i="3"/>
  <c r="A1028" i="3"/>
  <c r="B1028" i="3"/>
  <c r="C1028" i="3"/>
  <c r="D1028" i="3"/>
  <c r="E1028" i="3"/>
  <c r="F1028" i="3"/>
  <c r="G1028" i="3"/>
  <c r="A1029" i="3"/>
  <c r="B1029" i="3"/>
  <c r="C1029" i="3"/>
  <c r="D1029" i="3"/>
  <c r="E1029" i="3"/>
  <c r="F1029" i="3"/>
  <c r="G1029" i="3"/>
  <c r="A1030" i="3"/>
  <c r="B1030" i="3"/>
  <c r="C1030" i="3"/>
  <c r="D1030" i="3"/>
  <c r="E1030" i="3"/>
  <c r="F1030" i="3"/>
  <c r="G1030" i="3"/>
  <c r="A1031" i="3"/>
  <c r="B1031" i="3"/>
  <c r="C1031" i="3"/>
  <c r="D1031" i="3"/>
  <c r="E1031" i="3"/>
  <c r="F1031" i="3"/>
  <c r="G1031" i="3"/>
  <c r="A1032" i="3"/>
  <c r="B1032" i="3"/>
  <c r="C1032" i="3"/>
  <c r="D1032" i="3"/>
  <c r="E1032" i="3"/>
  <c r="F1032" i="3"/>
  <c r="G1032" i="3"/>
  <c r="A1033" i="3"/>
  <c r="B1033" i="3"/>
  <c r="C1033" i="3"/>
  <c r="D1033" i="3"/>
  <c r="E1033" i="3"/>
  <c r="F1033" i="3"/>
  <c r="G1033" i="3"/>
  <c r="A1034" i="3"/>
  <c r="B1034" i="3"/>
  <c r="C1034" i="3"/>
  <c r="D1034" i="3"/>
  <c r="E1034" i="3"/>
  <c r="F1034" i="3"/>
  <c r="G1034" i="3"/>
  <c r="A1035" i="3"/>
  <c r="B1035" i="3"/>
  <c r="C1035" i="3"/>
  <c r="D1035" i="3"/>
  <c r="E1035" i="3"/>
  <c r="F1035" i="3"/>
  <c r="G1035" i="3"/>
  <c r="A1036" i="3"/>
  <c r="B1036" i="3"/>
  <c r="C1036" i="3"/>
  <c r="D1036" i="3"/>
  <c r="E1036" i="3"/>
  <c r="F1036" i="3"/>
  <c r="G1036" i="3"/>
  <c r="A1037" i="3"/>
  <c r="B1037" i="3"/>
  <c r="C1037" i="3"/>
  <c r="D1037" i="3"/>
  <c r="E1037" i="3"/>
  <c r="F1037" i="3"/>
  <c r="G1037" i="3"/>
  <c r="A1038" i="3"/>
  <c r="B1038" i="3"/>
  <c r="C1038" i="3"/>
  <c r="D1038" i="3"/>
  <c r="E1038" i="3"/>
  <c r="F1038" i="3"/>
  <c r="G1038" i="3"/>
  <c r="A1039" i="3"/>
  <c r="B1039" i="3"/>
  <c r="C1039" i="3"/>
  <c r="D1039" i="3"/>
  <c r="E1039" i="3"/>
  <c r="F1039" i="3"/>
  <c r="G1039" i="3"/>
  <c r="A1040" i="3"/>
  <c r="B1040" i="3"/>
  <c r="C1040" i="3"/>
  <c r="D1040" i="3"/>
  <c r="E1040" i="3"/>
  <c r="F1040" i="3"/>
  <c r="G1040" i="3"/>
  <c r="A1041" i="3"/>
  <c r="B1041" i="3"/>
  <c r="C1041" i="3"/>
  <c r="D1041" i="3"/>
  <c r="E1041" i="3"/>
  <c r="F1041" i="3"/>
  <c r="G1041" i="3"/>
  <c r="A1042" i="3"/>
  <c r="B1042" i="3"/>
  <c r="C1042" i="3"/>
  <c r="D1042" i="3"/>
  <c r="E1042" i="3"/>
  <c r="F1042" i="3"/>
  <c r="G1042" i="3"/>
  <c r="A1043" i="3"/>
  <c r="B1043" i="3"/>
  <c r="C1043" i="3"/>
  <c r="D1043" i="3"/>
  <c r="E1043" i="3"/>
  <c r="F1043" i="3"/>
  <c r="G1043" i="3"/>
  <c r="A1044" i="3"/>
  <c r="B1044" i="3"/>
  <c r="C1044" i="3"/>
  <c r="D1044" i="3"/>
  <c r="E1044" i="3"/>
  <c r="F1044" i="3"/>
  <c r="G1044" i="3"/>
  <c r="A1045" i="3"/>
  <c r="B1045" i="3"/>
  <c r="C1045" i="3"/>
  <c r="D1045" i="3"/>
  <c r="E1045" i="3"/>
  <c r="F1045" i="3"/>
  <c r="G1045" i="3"/>
  <c r="A1046" i="3"/>
  <c r="B1046" i="3"/>
  <c r="C1046" i="3"/>
  <c r="D1046" i="3"/>
  <c r="E1046" i="3"/>
  <c r="F1046" i="3"/>
  <c r="G1046" i="3"/>
  <c r="A1047" i="3"/>
  <c r="B1047" i="3"/>
  <c r="C1047" i="3"/>
  <c r="D1047" i="3"/>
  <c r="E1047" i="3"/>
  <c r="F1047" i="3"/>
  <c r="G1047" i="3"/>
  <c r="A1048" i="3"/>
  <c r="B1048" i="3"/>
  <c r="C1048" i="3"/>
  <c r="D1048" i="3"/>
  <c r="E1048" i="3"/>
  <c r="F1048" i="3"/>
  <c r="G1048" i="3"/>
  <c r="A1049" i="3"/>
  <c r="B1049" i="3"/>
  <c r="C1049" i="3"/>
  <c r="D1049" i="3"/>
  <c r="E1049" i="3"/>
  <c r="F1049" i="3"/>
  <c r="G1049" i="3"/>
  <c r="A1050" i="3"/>
  <c r="B1050" i="3"/>
  <c r="C1050" i="3"/>
  <c r="D1050" i="3"/>
  <c r="E1050" i="3"/>
  <c r="F1050" i="3"/>
  <c r="G1050" i="3"/>
  <c r="A1051" i="3"/>
  <c r="B1051" i="3"/>
  <c r="C1051" i="3"/>
  <c r="D1051" i="3"/>
  <c r="E1051" i="3"/>
  <c r="F1051" i="3"/>
  <c r="G1051" i="3"/>
  <c r="A1052" i="3"/>
  <c r="B1052" i="3"/>
  <c r="C1052" i="3"/>
  <c r="D1052" i="3"/>
  <c r="E1052" i="3"/>
  <c r="F1052" i="3"/>
  <c r="G1052" i="3"/>
  <c r="A1053" i="3"/>
  <c r="B1053" i="3"/>
  <c r="C1053" i="3"/>
  <c r="D1053" i="3"/>
  <c r="E1053" i="3"/>
  <c r="F1053" i="3"/>
  <c r="G1053" i="3"/>
  <c r="A1054" i="3"/>
  <c r="B1054" i="3"/>
  <c r="C1054" i="3"/>
  <c r="D1054" i="3"/>
  <c r="E1054" i="3"/>
  <c r="F1054" i="3"/>
  <c r="G1054" i="3"/>
  <c r="A1055" i="3"/>
  <c r="B1055" i="3"/>
  <c r="C1055" i="3"/>
  <c r="D1055" i="3"/>
  <c r="E1055" i="3"/>
  <c r="F1055" i="3"/>
  <c r="G1055" i="3"/>
  <c r="A1056" i="3"/>
  <c r="B1056" i="3"/>
  <c r="C1056" i="3"/>
  <c r="D1056" i="3"/>
  <c r="E1056" i="3"/>
  <c r="F1056" i="3"/>
  <c r="G1056" i="3"/>
  <c r="A1057" i="3"/>
  <c r="B1057" i="3"/>
  <c r="C1057" i="3"/>
  <c r="D1057" i="3"/>
  <c r="E1057" i="3"/>
  <c r="F1057" i="3"/>
  <c r="G1057" i="3"/>
  <c r="A1058" i="3"/>
  <c r="B1058" i="3"/>
  <c r="C1058" i="3"/>
  <c r="D1058" i="3"/>
  <c r="E1058" i="3"/>
  <c r="F1058" i="3"/>
  <c r="G1058" i="3"/>
  <c r="A1059" i="3"/>
  <c r="B1059" i="3"/>
  <c r="C1059" i="3"/>
  <c r="D1059" i="3"/>
  <c r="E1059" i="3"/>
  <c r="F1059" i="3"/>
  <c r="G1059" i="3"/>
  <c r="A1060" i="3"/>
  <c r="B1060" i="3"/>
  <c r="C1060" i="3"/>
  <c r="D1060" i="3"/>
  <c r="E1060" i="3"/>
  <c r="F1060" i="3"/>
  <c r="G1060" i="3"/>
  <c r="A1061" i="3"/>
  <c r="B1061" i="3"/>
  <c r="C1061" i="3"/>
  <c r="D1061" i="3"/>
  <c r="E1061" i="3"/>
  <c r="F1061" i="3"/>
  <c r="G1061" i="3"/>
  <c r="A1062" i="3"/>
  <c r="B1062" i="3"/>
  <c r="C1062" i="3"/>
  <c r="D1062" i="3"/>
  <c r="E1062" i="3"/>
  <c r="F1062" i="3"/>
  <c r="G1062" i="3"/>
  <c r="A1063" i="3"/>
  <c r="B1063" i="3"/>
  <c r="C1063" i="3"/>
  <c r="D1063" i="3"/>
  <c r="E1063" i="3"/>
  <c r="F1063" i="3"/>
  <c r="G1063" i="3"/>
  <c r="A1064" i="3"/>
  <c r="B1064" i="3"/>
  <c r="C1064" i="3"/>
  <c r="D1064" i="3"/>
  <c r="E1064" i="3"/>
  <c r="F1064" i="3"/>
  <c r="G1064" i="3"/>
  <c r="A1065" i="3"/>
  <c r="B1065" i="3"/>
  <c r="C1065" i="3"/>
  <c r="D1065" i="3"/>
  <c r="E1065" i="3"/>
  <c r="F1065" i="3"/>
  <c r="G1065" i="3"/>
  <c r="A1066" i="3"/>
  <c r="B1066" i="3"/>
  <c r="C1066" i="3"/>
  <c r="D1066" i="3"/>
  <c r="E1066" i="3"/>
  <c r="F1066" i="3"/>
  <c r="G1066" i="3"/>
  <c r="A1067" i="3"/>
  <c r="B1067" i="3"/>
  <c r="C1067" i="3"/>
  <c r="D1067" i="3"/>
  <c r="E1067" i="3"/>
  <c r="F1067" i="3"/>
  <c r="G1067" i="3"/>
  <c r="A1068" i="3"/>
  <c r="B1068" i="3"/>
  <c r="C1068" i="3"/>
  <c r="D1068" i="3"/>
  <c r="E1068" i="3"/>
  <c r="F1068" i="3"/>
  <c r="G1068" i="3"/>
  <c r="A1069" i="3"/>
  <c r="B1069" i="3"/>
  <c r="C1069" i="3"/>
  <c r="D1069" i="3"/>
  <c r="E1069" i="3"/>
  <c r="F1069" i="3"/>
  <c r="G1069" i="3"/>
  <c r="A1070" i="3"/>
  <c r="B1070" i="3"/>
  <c r="C1070" i="3"/>
  <c r="D1070" i="3"/>
  <c r="E1070" i="3"/>
  <c r="F1070" i="3"/>
  <c r="G1070" i="3"/>
  <c r="A1071" i="3"/>
  <c r="B1071" i="3"/>
  <c r="C1071" i="3"/>
  <c r="D1071" i="3"/>
  <c r="E1071" i="3"/>
  <c r="F1071" i="3"/>
  <c r="G1071" i="3"/>
  <c r="A1072" i="3"/>
  <c r="B1072" i="3"/>
  <c r="C1072" i="3"/>
  <c r="D1072" i="3"/>
  <c r="E1072" i="3"/>
  <c r="F1072" i="3"/>
  <c r="G1072" i="3"/>
  <c r="A1073" i="3"/>
  <c r="B1073" i="3"/>
  <c r="C1073" i="3"/>
  <c r="D1073" i="3"/>
  <c r="E1073" i="3"/>
  <c r="F1073" i="3"/>
  <c r="G1073" i="3"/>
  <c r="A1074" i="3"/>
  <c r="B1074" i="3"/>
  <c r="C1074" i="3"/>
  <c r="D1074" i="3"/>
  <c r="E1074" i="3"/>
  <c r="F1074" i="3"/>
  <c r="G1074" i="3"/>
  <c r="A1075" i="3"/>
  <c r="B1075" i="3"/>
  <c r="C1075" i="3"/>
  <c r="D1075" i="3"/>
  <c r="E1075" i="3"/>
  <c r="F1075" i="3"/>
  <c r="G1075" i="3"/>
  <c r="A1076" i="3"/>
  <c r="B1076" i="3"/>
  <c r="C1076" i="3"/>
  <c r="D1076" i="3"/>
  <c r="E1076" i="3"/>
  <c r="F1076" i="3"/>
  <c r="G1076" i="3"/>
  <c r="A1077" i="3"/>
  <c r="B1077" i="3"/>
  <c r="C1077" i="3"/>
  <c r="D1077" i="3"/>
  <c r="E1077" i="3"/>
  <c r="F1077" i="3"/>
  <c r="G1077" i="3"/>
  <c r="A1078" i="3"/>
  <c r="B1078" i="3"/>
  <c r="C1078" i="3"/>
  <c r="D1078" i="3"/>
  <c r="E1078" i="3"/>
  <c r="F1078" i="3"/>
  <c r="G1078" i="3"/>
  <c r="A1079" i="3"/>
  <c r="B1079" i="3"/>
  <c r="C1079" i="3"/>
  <c r="D1079" i="3"/>
  <c r="E1079" i="3"/>
  <c r="F1079" i="3"/>
  <c r="G1079" i="3"/>
  <c r="A1080" i="3"/>
  <c r="B1080" i="3"/>
  <c r="C1080" i="3"/>
  <c r="D1080" i="3"/>
  <c r="E1080" i="3"/>
  <c r="F1080" i="3"/>
  <c r="G1080" i="3"/>
  <c r="A1081" i="3"/>
  <c r="B1081" i="3"/>
  <c r="C1081" i="3"/>
  <c r="D1081" i="3"/>
  <c r="E1081" i="3"/>
  <c r="F1081" i="3"/>
  <c r="G1081" i="3"/>
  <c r="A1082" i="3"/>
  <c r="B1082" i="3"/>
  <c r="C1082" i="3"/>
  <c r="D1082" i="3"/>
  <c r="E1082" i="3"/>
  <c r="F1082" i="3"/>
  <c r="G1082" i="3"/>
  <c r="A1083" i="3"/>
  <c r="B1083" i="3"/>
  <c r="C1083" i="3"/>
  <c r="D1083" i="3"/>
  <c r="E1083" i="3"/>
  <c r="F1083" i="3"/>
  <c r="G1083" i="3"/>
  <c r="A1084" i="3"/>
  <c r="B1084" i="3"/>
  <c r="C1084" i="3"/>
  <c r="D1084" i="3"/>
  <c r="E1084" i="3"/>
  <c r="F1084" i="3"/>
  <c r="G1084" i="3"/>
  <c r="A1085" i="3"/>
  <c r="B1085" i="3"/>
  <c r="C1085" i="3"/>
  <c r="D1085" i="3"/>
  <c r="E1085" i="3"/>
  <c r="F1085" i="3"/>
  <c r="G1085" i="3"/>
  <c r="A1086" i="3"/>
  <c r="B1086" i="3"/>
  <c r="C1086" i="3"/>
  <c r="D1086" i="3"/>
  <c r="E1086" i="3"/>
  <c r="F1086" i="3"/>
  <c r="G1086" i="3"/>
  <c r="A1087" i="3"/>
  <c r="B1087" i="3"/>
  <c r="C1087" i="3"/>
  <c r="D1087" i="3"/>
  <c r="E1087" i="3"/>
  <c r="F1087" i="3"/>
  <c r="G1087" i="3"/>
  <c r="A1088" i="3"/>
  <c r="B1088" i="3"/>
  <c r="C1088" i="3"/>
  <c r="D1088" i="3"/>
  <c r="E1088" i="3"/>
  <c r="F1088" i="3"/>
  <c r="G1088" i="3"/>
  <c r="A1089" i="3"/>
  <c r="B1089" i="3"/>
  <c r="C1089" i="3"/>
  <c r="D1089" i="3"/>
  <c r="E1089" i="3"/>
  <c r="F1089" i="3"/>
  <c r="G1089" i="3"/>
  <c r="A1090" i="3"/>
  <c r="B1090" i="3"/>
  <c r="C1090" i="3"/>
  <c r="D1090" i="3"/>
  <c r="E1090" i="3"/>
  <c r="F1090" i="3"/>
  <c r="G1090" i="3"/>
  <c r="A1091" i="3"/>
  <c r="B1091" i="3"/>
  <c r="C1091" i="3"/>
  <c r="D1091" i="3"/>
  <c r="E1091" i="3"/>
  <c r="F1091" i="3"/>
  <c r="G1091" i="3"/>
  <c r="A1092" i="3"/>
  <c r="B1092" i="3"/>
  <c r="C1092" i="3"/>
  <c r="D1092" i="3"/>
  <c r="E1092" i="3"/>
  <c r="F1092" i="3"/>
  <c r="G1092" i="3"/>
  <c r="A1093" i="3"/>
  <c r="B1093" i="3"/>
  <c r="C1093" i="3"/>
  <c r="D1093" i="3"/>
  <c r="E1093" i="3"/>
  <c r="F1093" i="3"/>
  <c r="G1093" i="3"/>
  <c r="A1094" i="3"/>
  <c r="B1094" i="3"/>
  <c r="C1094" i="3"/>
  <c r="D1094" i="3"/>
  <c r="E1094" i="3"/>
  <c r="F1094" i="3"/>
  <c r="G1094" i="3"/>
  <c r="A1095" i="3"/>
  <c r="B1095" i="3"/>
  <c r="C1095" i="3"/>
  <c r="D1095" i="3"/>
  <c r="E1095" i="3"/>
  <c r="F1095" i="3"/>
  <c r="G1095" i="3"/>
  <c r="A1096" i="3"/>
  <c r="B1096" i="3"/>
  <c r="C1096" i="3"/>
  <c r="D1096" i="3"/>
  <c r="E1096" i="3"/>
  <c r="F1096" i="3"/>
  <c r="G1096" i="3"/>
  <c r="A1097" i="3"/>
  <c r="B1097" i="3"/>
  <c r="C1097" i="3"/>
  <c r="D1097" i="3"/>
  <c r="E1097" i="3"/>
  <c r="F1097" i="3"/>
  <c r="G1097" i="3"/>
  <c r="A1098" i="3"/>
  <c r="B1098" i="3"/>
  <c r="C1098" i="3"/>
  <c r="D1098" i="3"/>
  <c r="E1098" i="3"/>
  <c r="F1098" i="3"/>
  <c r="G1098" i="3"/>
  <c r="A1099" i="3"/>
  <c r="B1099" i="3"/>
  <c r="C1099" i="3"/>
  <c r="D1099" i="3"/>
  <c r="E1099" i="3"/>
  <c r="F1099" i="3"/>
  <c r="G1099" i="3"/>
  <c r="A1100" i="3"/>
  <c r="B1100" i="3"/>
  <c r="C1100" i="3"/>
  <c r="D1100" i="3"/>
  <c r="E1100" i="3"/>
  <c r="F1100" i="3"/>
  <c r="G1100" i="3"/>
  <c r="A1101" i="3"/>
  <c r="B1101" i="3"/>
  <c r="C1101" i="3"/>
  <c r="D1101" i="3"/>
  <c r="E1101" i="3"/>
  <c r="F1101" i="3"/>
  <c r="G1101" i="3"/>
  <c r="A1102" i="3"/>
  <c r="B1102" i="3"/>
  <c r="C1102" i="3"/>
  <c r="D1102" i="3"/>
  <c r="E1102" i="3"/>
  <c r="F1102" i="3"/>
  <c r="G1102" i="3"/>
  <c r="A1103" i="3"/>
  <c r="B1103" i="3"/>
  <c r="C1103" i="3"/>
  <c r="D1103" i="3"/>
  <c r="E1103" i="3"/>
  <c r="F1103" i="3"/>
  <c r="G1103" i="3"/>
  <c r="A1104" i="3"/>
  <c r="B1104" i="3"/>
  <c r="C1104" i="3"/>
  <c r="D1104" i="3"/>
  <c r="E1104" i="3"/>
  <c r="F1104" i="3"/>
  <c r="G1104" i="3"/>
  <c r="A1105" i="3"/>
  <c r="B1105" i="3"/>
  <c r="C1105" i="3"/>
  <c r="D1105" i="3"/>
  <c r="E1105" i="3"/>
  <c r="F1105" i="3"/>
  <c r="G1105" i="3"/>
  <c r="A1106" i="3"/>
  <c r="B1106" i="3"/>
  <c r="C1106" i="3"/>
  <c r="D1106" i="3"/>
  <c r="E1106" i="3"/>
  <c r="F1106" i="3"/>
  <c r="G1106" i="3"/>
  <c r="A1107" i="3"/>
  <c r="B1107" i="3"/>
  <c r="C1107" i="3"/>
  <c r="D1107" i="3"/>
  <c r="E1107" i="3"/>
  <c r="F1107" i="3"/>
  <c r="G1107" i="3"/>
  <c r="A1108" i="3"/>
  <c r="B1108" i="3"/>
  <c r="C1108" i="3"/>
  <c r="D1108" i="3"/>
  <c r="E1108" i="3"/>
  <c r="F1108" i="3"/>
  <c r="G1108" i="3"/>
  <c r="A1109" i="3"/>
  <c r="B1109" i="3"/>
  <c r="C1109" i="3"/>
  <c r="D1109" i="3"/>
  <c r="E1109" i="3"/>
  <c r="F1109" i="3"/>
  <c r="G1109" i="3"/>
  <c r="A1110" i="3"/>
  <c r="B1110" i="3"/>
  <c r="C1110" i="3"/>
  <c r="D1110" i="3"/>
  <c r="E1110" i="3"/>
  <c r="F1110" i="3"/>
  <c r="G1110" i="3"/>
  <c r="A1111" i="3"/>
  <c r="B1111" i="3"/>
  <c r="C1111" i="3"/>
  <c r="D1111" i="3"/>
  <c r="E1111" i="3"/>
  <c r="F1111" i="3"/>
  <c r="G1111" i="3"/>
  <c r="A1112" i="3"/>
  <c r="B1112" i="3"/>
  <c r="C1112" i="3"/>
  <c r="D1112" i="3"/>
  <c r="E1112" i="3"/>
  <c r="F1112" i="3"/>
  <c r="G1112" i="3"/>
  <c r="A1113" i="3"/>
  <c r="B1113" i="3"/>
  <c r="C1113" i="3"/>
  <c r="D1113" i="3"/>
  <c r="E1113" i="3"/>
  <c r="F1113" i="3"/>
  <c r="G1113" i="3"/>
  <c r="A1114" i="3"/>
  <c r="B1114" i="3"/>
  <c r="C1114" i="3"/>
  <c r="D1114" i="3"/>
  <c r="E1114" i="3"/>
  <c r="F1114" i="3"/>
  <c r="G1114" i="3"/>
  <c r="A1115" i="3"/>
  <c r="B1115" i="3"/>
  <c r="C1115" i="3"/>
  <c r="D1115" i="3"/>
  <c r="E1115" i="3"/>
  <c r="F1115" i="3"/>
  <c r="G1115" i="3"/>
  <c r="A1116" i="3"/>
  <c r="B1116" i="3"/>
  <c r="C1116" i="3"/>
  <c r="D1116" i="3"/>
  <c r="E1116" i="3"/>
  <c r="F1116" i="3"/>
  <c r="G1116" i="3"/>
  <c r="A1117" i="3"/>
  <c r="B1117" i="3"/>
  <c r="C1117" i="3"/>
  <c r="D1117" i="3"/>
  <c r="E1117" i="3"/>
  <c r="F1117" i="3"/>
  <c r="G1117" i="3"/>
  <c r="A1118" i="3"/>
  <c r="B1118" i="3"/>
  <c r="C1118" i="3"/>
  <c r="D1118" i="3"/>
  <c r="E1118" i="3"/>
  <c r="F1118" i="3"/>
  <c r="G1118" i="3"/>
  <c r="A1119" i="3"/>
  <c r="B1119" i="3"/>
  <c r="C1119" i="3"/>
  <c r="D1119" i="3"/>
  <c r="E1119" i="3"/>
  <c r="F1119" i="3"/>
  <c r="G1119" i="3"/>
  <c r="A1120" i="3"/>
  <c r="B1120" i="3"/>
  <c r="C1120" i="3"/>
  <c r="D1120" i="3"/>
  <c r="E1120" i="3"/>
  <c r="F1120" i="3"/>
  <c r="G1120" i="3"/>
  <c r="A1121" i="3"/>
  <c r="B1121" i="3"/>
  <c r="C1121" i="3"/>
  <c r="D1121" i="3"/>
  <c r="E1121" i="3"/>
  <c r="F1121" i="3"/>
  <c r="G1121" i="3"/>
  <c r="A1122" i="3"/>
  <c r="B1122" i="3"/>
  <c r="C1122" i="3"/>
  <c r="D1122" i="3"/>
  <c r="E1122" i="3"/>
  <c r="F1122" i="3"/>
  <c r="G1122" i="3"/>
  <c r="A1123" i="3"/>
  <c r="B1123" i="3"/>
  <c r="C1123" i="3"/>
  <c r="D1123" i="3"/>
  <c r="E1123" i="3"/>
  <c r="F1123" i="3"/>
  <c r="G1123" i="3"/>
  <c r="A1124" i="3"/>
  <c r="B1124" i="3"/>
  <c r="C1124" i="3"/>
  <c r="D1124" i="3"/>
  <c r="E1124" i="3"/>
  <c r="F1124" i="3"/>
  <c r="G1124" i="3"/>
  <c r="A1125" i="3"/>
  <c r="B1125" i="3"/>
  <c r="C1125" i="3"/>
  <c r="D1125" i="3"/>
  <c r="E1125" i="3"/>
  <c r="F1125" i="3"/>
  <c r="G1125" i="3"/>
  <c r="A1126" i="3"/>
  <c r="B1126" i="3"/>
  <c r="C1126" i="3"/>
  <c r="D1126" i="3"/>
  <c r="E1126" i="3"/>
  <c r="F1126" i="3"/>
  <c r="G1126" i="3"/>
  <c r="A1127" i="3"/>
  <c r="B1127" i="3"/>
  <c r="C1127" i="3"/>
  <c r="D1127" i="3"/>
  <c r="E1127" i="3"/>
  <c r="F1127" i="3"/>
  <c r="G1127" i="3"/>
  <c r="A1128" i="3"/>
  <c r="B1128" i="3"/>
  <c r="C1128" i="3"/>
  <c r="D1128" i="3"/>
  <c r="E1128" i="3"/>
  <c r="F1128" i="3"/>
  <c r="G1128" i="3"/>
  <c r="A1129" i="3"/>
  <c r="B1129" i="3"/>
  <c r="C1129" i="3"/>
  <c r="D1129" i="3"/>
  <c r="E1129" i="3"/>
  <c r="F1129" i="3"/>
  <c r="G1129" i="3"/>
  <c r="A1130" i="3"/>
  <c r="B1130" i="3"/>
  <c r="C1130" i="3"/>
  <c r="D1130" i="3"/>
  <c r="E1130" i="3"/>
  <c r="F1130" i="3"/>
  <c r="G1130" i="3"/>
  <c r="A1131" i="3"/>
  <c r="B1131" i="3"/>
  <c r="C1131" i="3"/>
  <c r="D1131" i="3"/>
  <c r="E1131" i="3"/>
  <c r="F1131" i="3"/>
  <c r="G1131" i="3"/>
  <c r="A1132" i="3"/>
  <c r="B1132" i="3"/>
  <c r="C1132" i="3"/>
  <c r="D1132" i="3"/>
  <c r="E1132" i="3"/>
  <c r="F1132" i="3"/>
  <c r="G1132" i="3"/>
  <c r="A1133" i="3"/>
  <c r="B1133" i="3"/>
  <c r="C1133" i="3"/>
  <c r="D1133" i="3"/>
  <c r="E1133" i="3"/>
  <c r="F1133" i="3"/>
  <c r="G1133" i="3"/>
  <c r="A1134" i="3"/>
  <c r="B1134" i="3"/>
  <c r="C1134" i="3"/>
  <c r="D1134" i="3"/>
  <c r="E1134" i="3"/>
  <c r="F1134" i="3"/>
  <c r="G1134" i="3"/>
  <c r="A1135" i="3"/>
  <c r="B1135" i="3"/>
  <c r="C1135" i="3"/>
  <c r="D1135" i="3"/>
  <c r="E1135" i="3"/>
  <c r="F1135" i="3"/>
  <c r="G1135" i="3"/>
  <c r="A1136" i="3"/>
  <c r="B1136" i="3"/>
  <c r="C1136" i="3"/>
  <c r="D1136" i="3"/>
  <c r="E1136" i="3"/>
  <c r="F1136" i="3"/>
  <c r="G1136" i="3"/>
  <c r="A1137" i="3"/>
  <c r="B1137" i="3"/>
  <c r="C1137" i="3"/>
  <c r="D1137" i="3"/>
  <c r="E1137" i="3"/>
  <c r="F1137" i="3"/>
  <c r="G1137" i="3"/>
  <c r="A1138" i="3"/>
  <c r="B1138" i="3"/>
  <c r="C1138" i="3"/>
  <c r="D1138" i="3"/>
  <c r="E1138" i="3"/>
  <c r="F1138" i="3"/>
  <c r="G1138" i="3"/>
  <c r="A1139" i="3"/>
  <c r="B1139" i="3"/>
  <c r="C1139" i="3"/>
  <c r="D1139" i="3"/>
  <c r="E1139" i="3"/>
  <c r="F1139" i="3"/>
  <c r="G1139" i="3"/>
  <c r="A1140" i="3"/>
  <c r="B1140" i="3"/>
  <c r="C1140" i="3"/>
  <c r="D1140" i="3"/>
  <c r="E1140" i="3"/>
  <c r="F1140" i="3"/>
  <c r="G1140" i="3"/>
  <c r="A1141" i="3"/>
  <c r="B1141" i="3"/>
  <c r="C1141" i="3"/>
  <c r="D1141" i="3"/>
  <c r="E1141" i="3"/>
  <c r="F1141" i="3"/>
  <c r="G1141" i="3"/>
  <c r="A1142" i="3"/>
  <c r="B1142" i="3"/>
  <c r="C1142" i="3"/>
  <c r="D1142" i="3"/>
  <c r="E1142" i="3"/>
  <c r="F1142" i="3"/>
  <c r="G1142" i="3"/>
  <c r="A1143" i="3"/>
  <c r="B1143" i="3"/>
  <c r="C1143" i="3"/>
  <c r="D1143" i="3"/>
  <c r="E1143" i="3"/>
  <c r="F1143" i="3"/>
  <c r="G1143" i="3"/>
  <c r="A1144" i="3"/>
  <c r="B1144" i="3"/>
  <c r="C1144" i="3"/>
  <c r="D1144" i="3"/>
  <c r="E1144" i="3"/>
  <c r="F1144" i="3"/>
  <c r="G1144" i="3"/>
  <c r="A1145" i="3"/>
  <c r="B1145" i="3"/>
  <c r="C1145" i="3"/>
  <c r="D1145" i="3"/>
  <c r="E1145" i="3"/>
  <c r="F1145" i="3"/>
  <c r="G1145" i="3"/>
  <c r="A1146" i="3"/>
  <c r="B1146" i="3"/>
  <c r="C1146" i="3"/>
  <c r="D1146" i="3"/>
  <c r="E1146" i="3"/>
  <c r="F1146" i="3"/>
  <c r="G1146" i="3"/>
  <c r="A1147" i="3"/>
  <c r="B1147" i="3"/>
  <c r="C1147" i="3"/>
  <c r="D1147" i="3"/>
  <c r="E1147" i="3"/>
  <c r="F1147" i="3"/>
  <c r="G1147" i="3"/>
  <c r="A1148" i="3"/>
  <c r="B1148" i="3"/>
  <c r="C1148" i="3"/>
  <c r="D1148" i="3"/>
  <c r="E1148" i="3"/>
  <c r="F1148" i="3"/>
  <c r="G1148" i="3"/>
  <c r="A1149" i="3"/>
  <c r="B1149" i="3"/>
  <c r="C1149" i="3"/>
  <c r="D1149" i="3"/>
  <c r="E1149" i="3"/>
  <c r="F1149" i="3"/>
  <c r="G1149" i="3"/>
  <c r="A1150" i="3"/>
  <c r="B1150" i="3"/>
  <c r="C1150" i="3"/>
  <c r="D1150" i="3"/>
  <c r="E1150" i="3"/>
  <c r="F1150" i="3"/>
  <c r="G1150" i="3"/>
  <c r="A1151" i="3"/>
  <c r="B1151" i="3"/>
  <c r="C1151" i="3"/>
  <c r="D1151" i="3"/>
  <c r="E1151" i="3"/>
  <c r="F1151" i="3"/>
  <c r="G1151" i="3"/>
  <c r="A1152" i="3"/>
  <c r="B1152" i="3"/>
  <c r="C1152" i="3"/>
  <c r="D1152" i="3"/>
  <c r="E1152" i="3"/>
  <c r="F1152" i="3"/>
  <c r="G1152" i="3"/>
  <c r="A1153" i="3"/>
  <c r="B1153" i="3"/>
  <c r="C1153" i="3"/>
  <c r="D1153" i="3"/>
  <c r="E1153" i="3"/>
  <c r="F1153" i="3"/>
  <c r="G1153" i="3"/>
  <c r="A1154" i="3"/>
  <c r="B1154" i="3"/>
  <c r="C1154" i="3"/>
  <c r="D1154" i="3"/>
  <c r="E1154" i="3"/>
  <c r="F1154" i="3"/>
  <c r="G1154" i="3"/>
  <c r="A1155" i="3"/>
  <c r="B1155" i="3"/>
  <c r="C1155" i="3"/>
  <c r="D1155" i="3"/>
  <c r="E1155" i="3"/>
  <c r="F1155" i="3"/>
  <c r="G1155" i="3"/>
  <c r="A1156" i="3"/>
  <c r="B1156" i="3"/>
  <c r="C1156" i="3"/>
  <c r="D1156" i="3"/>
  <c r="E1156" i="3"/>
  <c r="F1156" i="3"/>
  <c r="G1156" i="3"/>
  <c r="A1157" i="3"/>
  <c r="B1157" i="3"/>
  <c r="C1157" i="3"/>
  <c r="D1157" i="3"/>
  <c r="E1157" i="3"/>
  <c r="F1157" i="3"/>
  <c r="G1157" i="3"/>
  <c r="A1158" i="3"/>
  <c r="B1158" i="3"/>
  <c r="C1158" i="3"/>
  <c r="D1158" i="3"/>
  <c r="E1158" i="3"/>
  <c r="F1158" i="3"/>
  <c r="G1158" i="3"/>
  <c r="A1159" i="3"/>
  <c r="B1159" i="3"/>
  <c r="C1159" i="3"/>
  <c r="D1159" i="3"/>
  <c r="E1159" i="3"/>
  <c r="F1159" i="3"/>
  <c r="G1159" i="3"/>
  <c r="A1160" i="3"/>
  <c r="B1160" i="3"/>
  <c r="C1160" i="3"/>
  <c r="D1160" i="3"/>
  <c r="E1160" i="3"/>
  <c r="F1160" i="3"/>
  <c r="G1160" i="3"/>
  <c r="A1161" i="3"/>
  <c r="B1161" i="3"/>
  <c r="C1161" i="3"/>
  <c r="D1161" i="3"/>
  <c r="E1161" i="3"/>
  <c r="F1161" i="3"/>
  <c r="G1161" i="3"/>
  <c r="A1162" i="3"/>
  <c r="B1162" i="3"/>
  <c r="C1162" i="3"/>
  <c r="D1162" i="3"/>
  <c r="E1162" i="3"/>
  <c r="F1162" i="3"/>
  <c r="G1162" i="3"/>
  <c r="A1163" i="3"/>
  <c r="B1163" i="3"/>
  <c r="C1163" i="3"/>
  <c r="D1163" i="3"/>
  <c r="E1163" i="3"/>
  <c r="F1163" i="3"/>
  <c r="G1163" i="3"/>
  <c r="A1164" i="3"/>
  <c r="B1164" i="3"/>
  <c r="C1164" i="3"/>
  <c r="D1164" i="3"/>
  <c r="E1164" i="3"/>
  <c r="F1164" i="3"/>
  <c r="G1164" i="3"/>
  <c r="A1165" i="3"/>
  <c r="B1165" i="3"/>
  <c r="C1165" i="3"/>
  <c r="D1165" i="3"/>
  <c r="E1165" i="3"/>
  <c r="F1165" i="3"/>
  <c r="G1165" i="3"/>
  <c r="A1166" i="3"/>
  <c r="B1166" i="3"/>
  <c r="C1166" i="3"/>
  <c r="D1166" i="3"/>
  <c r="E1166" i="3"/>
  <c r="F1166" i="3"/>
  <c r="G1166" i="3"/>
  <c r="A1167" i="3"/>
  <c r="B1167" i="3"/>
  <c r="C1167" i="3"/>
  <c r="D1167" i="3"/>
  <c r="E1167" i="3"/>
  <c r="F1167" i="3"/>
  <c r="G1167" i="3"/>
  <c r="A1168" i="3"/>
  <c r="B1168" i="3"/>
  <c r="C1168" i="3"/>
  <c r="D1168" i="3"/>
  <c r="E1168" i="3"/>
  <c r="F1168" i="3"/>
  <c r="G1168" i="3"/>
  <c r="A1169" i="3"/>
  <c r="B1169" i="3"/>
  <c r="C1169" i="3"/>
  <c r="D1169" i="3"/>
  <c r="E1169" i="3"/>
  <c r="F1169" i="3"/>
  <c r="G1169" i="3"/>
  <c r="A1170" i="3"/>
  <c r="B1170" i="3"/>
  <c r="C1170" i="3"/>
  <c r="D1170" i="3"/>
  <c r="E1170" i="3"/>
  <c r="F1170" i="3"/>
  <c r="G1170" i="3"/>
  <c r="A1171" i="3"/>
  <c r="B1171" i="3"/>
  <c r="C1171" i="3"/>
  <c r="D1171" i="3"/>
  <c r="E1171" i="3"/>
  <c r="F1171" i="3"/>
  <c r="G1171" i="3"/>
  <c r="A1172" i="3"/>
  <c r="B1172" i="3"/>
  <c r="C1172" i="3"/>
  <c r="D1172" i="3"/>
  <c r="E1172" i="3"/>
  <c r="F1172" i="3"/>
  <c r="G1172" i="3"/>
  <c r="A1173" i="3"/>
  <c r="B1173" i="3"/>
  <c r="C1173" i="3"/>
  <c r="D1173" i="3"/>
  <c r="E1173" i="3"/>
  <c r="F1173" i="3"/>
  <c r="G1173" i="3"/>
  <c r="A1174" i="3"/>
  <c r="B1174" i="3"/>
  <c r="C1174" i="3"/>
  <c r="D1174" i="3"/>
  <c r="E1174" i="3"/>
  <c r="F1174" i="3"/>
  <c r="G1174" i="3"/>
  <c r="A1175" i="3"/>
  <c r="B1175" i="3"/>
  <c r="C1175" i="3"/>
  <c r="D1175" i="3"/>
  <c r="E1175" i="3"/>
  <c r="F1175" i="3"/>
  <c r="G1175" i="3"/>
  <c r="A1176" i="3"/>
  <c r="B1176" i="3"/>
  <c r="C1176" i="3"/>
  <c r="D1176" i="3"/>
  <c r="E1176" i="3"/>
  <c r="F1176" i="3"/>
  <c r="G1176" i="3"/>
  <c r="A1177" i="3"/>
  <c r="B1177" i="3"/>
  <c r="C1177" i="3"/>
  <c r="D1177" i="3"/>
  <c r="E1177" i="3"/>
  <c r="F1177" i="3"/>
  <c r="G1177" i="3"/>
  <c r="A1178" i="3"/>
  <c r="B1178" i="3"/>
  <c r="C1178" i="3"/>
  <c r="D1178" i="3"/>
  <c r="E1178" i="3"/>
  <c r="F1178" i="3"/>
  <c r="G1178" i="3"/>
  <c r="A1179" i="3"/>
  <c r="B1179" i="3"/>
  <c r="C1179" i="3"/>
  <c r="D1179" i="3"/>
  <c r="E1179" i="3"/>
  <c r="F1179" i="3"/>
  <c r="G1179" i="3"/>
  <c r="A1180" i="3"/>
  <c r="B1180" i="3"/>
  <c r="C1180" i="3"/>
  <c r="D1180" i="3"/>
  <c r="E1180" i="3"/>
  <c r="F1180" i="3"/>
  <c r="G1180" i="3"/>
  <c r="A1181" i="3"/>
  <c r="B1181" i="3"/>
  <c r="C1181" i="3"/>
  <c r="D1181" i="3"/>
  <c r="E1181" i="3"/>
  <c r="F1181" i="3"/>
  <c r="G1181" i="3"/>
  <c r="A1182" i="3"/>
  <c r="B1182" i="3"/>
  <c r="C1182" i="3"/>
  <c r="D1182" i="3"/>
  <c r="E1182" i="3"/>
  <c r="F1182" i="3"/>
  <c r="G1182" i="3"/>
  <c r="A1183" i="3"/>
  <c r="B1183" i="3"/>
  <c r="C1183" i="3"/>
  <c r="D1183" i="3"/>
  <c r="E1183" i="3"/>
  <c r="F1183" i="3"/>
  <c r="G1183" i="3"/>
  <c r="A1184" i="3"/>
  <c r="B1184" i="3"/>
  <c r="C1184" i="3"/>
  <c r="D1184" i="3"/>
  <c r="E1184" i="3"/>
  <c r="F1184" i="3"/>
  <c r="G1184" i="3"/>
  <c r="A1185" i="3"/>
  <c r="B1185" i="3"/>
  <c r="C1185" i="3"/>
  <c r="D1185" i="3"/>
  <c r="E1185" i="3"/>
  <c r="F1185" i="3"/>
  <c r="G1185" i="3"/>
  <c r="A1186" i="3"/>
  <c r="B1186" i="3"/>
  <c r="C1186" i="3"/>
  <c r="D1186" i="3"/>
  <c r="E1186" i="3"/>
  <c r="F1186" i="3"/>
  <c r="G1186" i="3"/>
  <c r="A1187" i="3"/>
  <c r="B1187" i="3"/>
  <c r="C1187" i="3"/>
  <c r="D1187" i="3"/>
  <c r="E1187" i="3"/>
  <c r="F1187" i="3"/>
  <c r="G1187" i="3"/>
  <c r="A1188" i="3"/>
  <c r="B1188" i="3"/>
  <c r="C1188" i="3"/>
  <c r="D1188" i="3"/>
  <c r="E1188" i="3"/>
  <c r="F1188" i="3"/>
  <c r="G1188" i="3"/>
  <c r="A1189" i="3"/>
  <c r="B1189" i="3"/>
  <c r="C1189" i="3"/>
  <c r="D1189" i="3"/>
  <c r="E1189" i="3"/>
  <c r="F1189" i="3"/>
  <c r="G1189" i="3"/>
  <c r="A1190" i="3"/>
  <c r="B1190" i="3"/>
  <c r="C1190" i="3"/>
  <c r="D1190" i="3"/>
  <c r="E1190" i="3"/>
  <c r="F1190" i="3"/>
  <c r="G1190" i="3"/>
  <c r="A1191" i="3"/>
  <c r="B1191" i="3"/>
  <c r="C1191" i="3"/>
  <c r="D1191" i="3"/>
  <c r="E1191" i="3"/>
  <c r="F1191" i="3"/>
  <c r="G1191" i="3"/>
  <c r="A1192" i="3"/>
  <c r="B1192" i="3"/>
  <c r="C1192" i="3"/>
  <c r="D1192" i="3"/>
  <c r="E1192" i="3"/>
  <c r="F1192" i="3"/>
  <c r="G1192" i="3"/>
  <c r="A1193" i="3"/>
  <c r="B1193" i="3"/>
  <c r="C1193" i="3"/>
  <c r="D1193" i="3"/>
  <c r="E1193" i="3"/>
  <c r="F1193" i="3"/>
  <c r="G1193" i="3"/>
  <c r="A1194" i="3"/>
  <c r="B1194" i="3"/>
  <c r="C1194" i="3"/>
  <c r="D1194" i="3"/>
  <c r="E1194" i="3"/>
  <c r="F1194" i="3"/>
  <c r="G1194" i="3"/>
  <c r="A1195" i="3"/>
  <c r="B1195" i="3"/>
  <c r="C1195" i="3"/>
  <c r="D1195" i="3"/>
  <c r="E1195" i="3"/>
  <c r="F1195" i="3"/>
  <c r="G1195" i="3"/>
  <c r="A1196" i="3"/>
  <c r="B1196" i="3"/>
  <c r="C1196" i="3"/>
  <c r="D1196" i="3"/>
  <c r="E1196" i="3"/>
  <c r="F1196" i="3"/>
  <c r="G1196" i="3"/>
  <c r="A1197" i="3"/>
  <c r="B1197" i="3"/>
  <c r="C1197" i="3"/>
  <c r="D1197" i="3"/>
  <c r="E1197" i="3"/>
  <c r="F1197" i="3"/>
  <c r="G1197" i="3"/>
  <c r="A1198" i="3"/>
  <c r="B1198" i="3"/>
  <c r="C1198" i="3"/>
  <c r="D1198" i="3"/>
  <c r="E1198" i="3"/>
  <c r="F1198" i="3"/>
  <c r="G1198" i="3"/>
  <c r="A1199" i="3"/>
  <c r="B1199" i="3"/>
  <c r="C1199" i="3"/>
  <c r="D1199" i="3"/>
  <c r="E1199" i="3"/>
  <c r="F1199" i="3"/>
  <c r="G1199" i="3"/>
  <c r="A1200" i="3"/>
  <c r="B1200" i="3"/>
  <c r="C1200" i="3"/>
  <c r="D1200" i="3"/>
  <c r="E1200" i="3"/>
  <c r="F1200" i="3"/>
  <c r="G1200" i="3"/>
  <c r="A1201" i="3"/>
  <c r="B1201" i="3"/>
  <c r="C1201" i="3"/>
  <c r="D1201" i="3"/>
  <c r="E1201" i="3"/>
  <c r="F1201" i="3"/>
  <c r="G1201" i="3"/>
  <c r="A1202" i="3"/>
  <c r="B1202" i="3"/>
  <c r="C1202" i="3"/>
  <c r="D1202" i="3"/>
  <c r="E1202" i="3"/>
  <c r="F1202" i="3"/>
  <c r="G1202" i="3"/>
  <c r="A1203" i="3"/>
  <c r="B1203" i="3"/>
  <c r="C1203" i="3"/>
  <c r="D1203" i="3"/>
  <c r="E1203" i="3"/>
  <c r="F1203" i="3"/>
  <c r="G1203" i="3"/>
  <c r="A1204" i="3"/>
  <c r="B1204" i="3"/>
  <c r="C1204" i="3"/>
  <c r="D1204" i="3"/>
  <c r="E1204" i="3"/>
  <c r="F1204" i="3"/>
  <c r="G1204" i="3"/>
  <c r="A1205" i="3"/>
  <c r="B1205" i="3"/>
  <c r="C1205" i="3"/>
  <c r="D1205" i="3"/>
  <c r="E1205" i="3"/>
  <c r="F1205" i="3"/>
  <c r="G1205" i="3"/>
  <c r="A1206" i="3"/>
  <c r="B1206" i="3"/>
  <c r="C1206" i="3"/>
  <c r="D1206" i="3"/>
  <c r="E1206" i="3"/>
  <c r="F1206" i="3"/>
  <c r="G1206" i="3"/>
  <c r="A1207" i="3"/>
  <c r="B1207" i="3"/>
  <c r="C1207" i="3"/>
  <c r="D1207" i="3"/>
  <c r="E1207" i="3"/>
  <c r="F1207" i="3"/>
  <c r="G1207" i="3"/>
  <c r="A1208" i="3"/>
  <c r="B1208" i="3"/>
  <c r="C1208" i="3"/>
  <c r="D1208" i="3"/>
  <c r="E1208" i="3"/>
  <c r="F1208" i="3"/>
  <c r="G1208" i="3"/>
  <c r="A1209" i="3"/>
  <c r="B1209" i="3"/>
  <c r="C1209" i="3"/>
  <c r="D1209" i="3"/>
  <c r="E1209" i="3"/>
  <c r="F1209" i="3"/>
  <c r="G1209" i="3"/>
  <c r="A1210" i="3"/>
  <c r="B1210" i="3"/>
  <c r="C1210" i="3"/>
  <c r="D1210" i="3"/>
  <c r="E1210" i="3"/>
  <c r="F1210" i="3"/>
  <c r="G1210" i="3"/>
  <c r="A1211" i="3"/>
  <c r="B1211" i="3"/>
  <c r="C1211" i="3"/>
  <c r="D1211" i="3"/>
  <c r="E1211" i="3"/>
  <c r="F1211" i="3"/>
  <c r="G1211" i="3"/>
  <c r="A1212" i="3"/>
  <c r="B1212" i="3"/>
  <c r="C1212" i="3"/>
  <c r="D1212" i="3"/>
  <c r="E1212" i="3"/>
  <c r="F1212" i="3"/>
  <c r="G1212" i="3"/>
  <c r="A1213" i="3"/>
  <c r="B1213" i="3"/>
  <c r="C1213" i="3"/>
  <c r="D1213" i="3"/>
  <c r="E1213" i="3"/>
  <c r="F1213" i="3"/>
  <c r="G1213" i="3"/>
  <c r="A1214" i="3"/>
  <c r="B1214" i="3"/>
  <c r="C1214" i="3"/>
  <c r="D1214" i="3"/>
  <c r="E1214" i="3"/>
  <c r="F1214" i="3"/>
  <c r="G1214" i="3"/>
  <c r="A1215" i="3"/>
  <c r="B1215" i="3"/>
  <c r="C1215" i="3"/>
  <c r="D1215" i="3"/>
  <c r="E1215" i="3"/>
  <c r="F1215" i="3"/>
  <c r="G1215" i="3"/>
  <c r="A1216" i="3"/>
  <c r="B1216" i="3"/>
  <c r="C1216" i="3"/>
  <c r="D1216" i="3"/>
  <c r="E1216" i="3"/>
  <c r="F1216" i="3"/>
  <c r="G1216" i="3"/>
  <c r="A1217" i="3"/>
  <c r="B1217" i="3"/>
  <c r="C1217" i="3"/>
  <c r="D1217" i="3"/>
  <c r="E1217" i="3"/>
  <c r="F1217" i="3"/>
  <c r="G1217" i="3"/>
  <c r="A1218" i="3"/>
  <c r="B1218" i="3"/>
  <c r="C1218" i="3"/>
  <c r="D1218" i="3"/>
  <c r="E1218" i="3"/>
  <c r="F1218" i="3"/>
  <c r="G1218" i="3"/>
  <c r="A1219" i="3"/>
  <c r="B1219" i="3"/>
  <c r="C1219" i="3"/>
  <c r="D1219" i="3"/>
  <c r="E1219" i="3"/>
  <c r="F1219" i="3"/>
  <c r="G1219" i="3"/>
  <c r="A1220" i="3"/>
  <c r="B1220" i="3"/>
  <c r="C1220" i="3"/>
  <c r="D1220" i="3"/>
  <c r="E1220" i="3"/>
  <c r="F1220" i="3"/>
  <c r="G1220" i="3"/>
  <c r="A1221" i="3"/>
  <c r="B1221" i="3"/>
  <c r="C1221" i="3"/>
  <c r="D1221" i="3"/>
  <c r="E1221" i="3"/>
  <c r="F1221" i="3"/>
  <c r="G1221" i="3"/>
  <c r="A1222" i="3"/>
  <c r="B1222" i="3"/>
  <c r="C1222" i="3"/>
  <c r="D1222" i="3"/>
  <c r="E1222" i="3"/>
  <c r="F1222" i="3"/>
  <c r="G1222" i="3"/>
  <c r="A1223" i="3"/>
  <c r="B1223" i="3"/>
  <c r="C1223" i="3"/>
  <c r="D1223" i="3"/>
  <c r="E1223" i="3"/>
  <c r="F1223" i="3"/>
  <c r="G1223" i="3"/>
  <c r="A1224" i="3"/>
  <c r="B1224" i="3"/>
  <c r="C1224" i="3"/>
  <c r="D1224" i="3"/>
  <c r="E1224" i="3"/>
  <c r="F1224" i="3"/>
  <c r="G1224" i="3"/>
  <c r="A1225" i="3"/>
  <c r="B1225" i="3"/>
  <c r="C1225" i="3"/>
  <c r="D1225" i="3"/>
  <c r="E1225" i="3"/>
  <c r="F1225" i="3"/>
  <c r="G1225" i="3"/>
  <c r="A1226" i="3"/>
  <c r="B1226" i="3"/>
  <c r="C1226" i="3"/>
  <c r="D1226" i="3"/>
  <c r="E1226" i="3"/>
  <c r="F1226" i="3"/>
  <c r="G1226" i="3"/>
  <c r="A1227" i="3"/>
  <c r="B1227" i="3"/>
  <c r="C1227" i="3"/>
  <c r="D1227" i="3"/>
  <c r="E1227" i="3"/>
  <c r="F1227" i="3"/>
  <c r="G1227" i="3"/>
  <c r="A1228" i="3"/>
  <c r="B1228" i="3"/>
  <c r="C1228" i="3"/>
  <c r="D1228" i="3"/>
  <c r="E1228" i="3"/>
  <c r="F1228" i="3"/>
  <c r="G1228" i="3"/>
  <c r="A1229" i="3"/>
  <c r="B1229" i="3"/>
  <c r="C1229" i="3"/>
  <c r="D1229" i="3"/>
  <c r="E1229" i="3"/>
  <c r="F1229" i="3"/>
  <c r="G1229" i="3"/>
  <c r="A1230" i="3"/>
  <c r="B1230" i="3"/>
  <c r="C1230" i="3"/>
  <c r="D1230" i="3"/>
  <c r="E1230" i="3"/>
  <c r="F1230" i="3"/>
  <c r="G1230" i="3"/>
  <c r="A1231" i="3"/>
  <c r="B1231" i="3"/>
  <c r="C1231" i="3"/>
  <c r="D1231" i="3"/>
  <c r="E1231" i="3"/>
  <c r="F1231" i="3"/>
  <c r="G1231" i="3"/>
  <c r="A1232" i="3"/>
  <c r="B1232" i="3"/>
  <c r="C1232" i="3"/>
  <c r="D1232" i="3"/>
  <c r="E1232" i="3"/>
  <c r="F1232" i="3"/>
  <c r="G1232" i="3"/>
  <c r="A1233" i="3"/>
  <c r="B1233" i="3"/>
  <c r="C1233" i="3"/>
  <c r="D1233" i="3"/>
  <c r="E1233" i="3"/>
  <c r="F1233" i="3"/>
  <c r="G1233" i="3"/>
  <c r="A1234" i="3"/>
  <c r="B1234" i="3"/>
  <c r="C1234" i="3"/>
  <c r="D1234" i="3"/>
  <c r="E1234" i="3"/>
  <c r="F1234" i="3"/>
  <c r="G1234" i="3"/>
  <c r="A1235" i="3"/>
  <c r="B1235" i="3"/>
  <c r="C1235" i="3"/>
  <c r="D1235" i="3"/>
  <c r="E1235" i="3"/>
  <c r="F1235" i="3"/>
  <c r="G1235" i="3"/>
  <c r="A1236" i="3"/>
  <c r="B1236" i="3"/>
  <c r="C1236" i="3"/>
  <c r="D1236" i="3"/>
  <c r="E1236" i="3"/>
  <c r="F1236" i="3"/>
  <c r="G1236" i="3"/>
  <c r="A1237" i="3"/>
  <c r="B1237" i="3"/>
  <c r="C1237" i="3"/>
  <c r="D1237" i="3"/>
  <c r="E1237" i="3"/>
  <c r="F1237" i="3"/>
  <c r="G1237" i="3"/>
  <c r="A1238" i="3"/>
  <c r="B1238" i="3"/>
  <c r="C1238" i="3"/>
  <c r="D1238" i="3"/>
  <c r="E1238" i="3"/>
  <c r="F1238" i="3"/>
  <c r="G1238" i="3"/>
  <c r="A1239" i="3"/>
  <c r="B1239" i="3"/>
  <c r="C1239" i="3"/>
  <c r="D1239" i="3"/>
  <c r="E1239" i="3"/>
  <c r="F1239" i="3"/>
  <c r="G1239" i="3"/>
  <c r="A1240" i="3"/>
  <c r="B1240" i="3"/>
  <c r="C1240" i="3"/>
  <c r="D1240" i="3"/>
  <c r="E1240" i="3"/>
  <c r="F1240" i="3"/>
  <c r="G1240" i="3"/>
  <c r="A1241" i="3"/>
  <c r="B1241" i="3"/>
  <c r="C1241" i="3"/>
  <c r="D1241" i="3"/>
  <c r="E1241" i="3"/>
  <c r="F1241" i="3"/>
  <c r="G1241" i="3"/>
  <c r="A1242" i="3"/>
  <c r="B1242" i="3"/>
  <c r="C1242" i="3"/>
  <c r="D1242" i="3"/>
  <c r="E1242" i="3"/>
  <c r="F1242" i="3"/>
  <c r="G1242" i="3"/>
  <c r="A1243" i="3"/>
  <c r="B1243" i="3"/>
  <c r="C1243" i="3"/>
  <c r="D1243" i="3"/>
  <c r="E1243" i="3"/>
  <c r="F1243" i="3"/>
  <c r="G1243" i="3"/>
  <c r="A1244" i="3"/>
  <c r="B1244" i="3"/>
  <c r="C1244" i="3"/>
  <c r="D1244" i="3"/>
  <c r="E1244" i="3"/>
  <c r="F1244" i="3"/>
  <c r="G1244" i="3"/>
  <c r="A1245" i="3"/>
  <c r="B1245" i="3"/>
  <c r="C1245" i="3"/>
  <c r="D1245" i="3"/>
  <c r="E1245" i="3"/>
  <c r="F1245" i="3"/>
  <c r="G1245" i="3"/>
  <c r="A1246" i="3"/>
  <c r="B1246" i="3"/>
  <c r="C1246" i="3"/>
  <c r="D1246" i="3"/>
  <c r="E1246" i="3"/>
  <c r="F1246" i="3"/>
  <c r="G1246" i="3"/>
  <c r="A1247" i="3"/>
  <c r="B1247" i="3"/>
  <c r="C1247" i="3"/>
  <c r="D1247" i="3"/>
  <c r="E1247" i="3"/>
  <c r="F1247" i="3"/>
  <c r="G1247" i="3"/>
  <c r="A1248" i="3"/>
  <c r="B1248" i="3"/>
  <c r="C1248" i="3"/>
  <c r="D1248" i="3"/>
  <c r="E1248" i="3"/>
  <c r="F1248" i="3"/>
  <c r="G1248" i="3"/>
  <c r="A1249" i="3"/>
  <c r="B1249" i="3"/>
  <c r="C1249" i="3"/>
  <c r="D1249" i="3"/>
  <c r="E1249" i="3"/>
  <c r="F1249" i="3"/>
  <c r="G1249" i="3"/>
  <c r="A1250" i="3"/>
  <c r="B1250" i="3"/>
  <c r="C1250" i="3"/>
  <c r="D1250" i="3"/>
  <c r="E1250" i="3"/>
  <c r="F1250" i="3"/>
  <c r="G1250" i="3"/>
  <c r="A1251" i="3"/>
  <c r="B1251" i="3"/>
  <c r="C1251" i="3"/>
  <c r="D1251" i="3"/>
  <c r="E1251" i="3"/>
  <c r="F1251" i="3"/>
  <c r="G1251" i="3"/>
  <c r="A1252" i="3"/>
  <c r="B1252" i="3"/>
  <c r="C1252" i="3"/>
  <c r="D1252" i="3"/>
  <c r="E1252" i="3"/>
  <c r="F1252" i="3"/>
  <c r="G1252" i="3"/>
  <c r="A1253" i="3"/>
  <c r="B1253" i="3"/>
  <c r="C1253" i="3"/>
  <c r="D1253" i="3"/>
  <c r="E1253" i="3"/>
  <c r="F1253" i="3"/>
  <c r="G1253" i="3"/>
  <c r="A1254" i="3"/>
  <c r="B1254" i="3"/>
  <c r="C1254" i="3"/>
  <c r="D1254" i="3"/>
  <c r="E1254" i="3"/>
  <c r="F1254" i="3"/>
  <c r="G1254" i="3"/>
  <c r="A1255" i="3"/>
  <c r="B1255" i="3"/>
  <c r="C1255" i="3"/>
  <c r="D1255" i="3"/>
  <c r="E1255" i="3"/>
  <c r="F1255" i="3"/>
  <c r="G1255" i="3"/>
  <c r="A1256" i="3"/>
  <c r="B1256" i="3"/>
  <c r="C1256" i="3"/>
  <c r="D1256" i="3"/>
  <c r="E1256" i="3"/>
  <c r="F1256" i="3"/>
  <c r="G1256" i="3"/>
  <c r="A1257" i="3"/>
  <c r="B1257" i="3"/>
  <c r="C1257" i="3"/>
  <c r="D1257" i="3"/>
  <c r="E1257" i="3"/>
  <c r="F1257" i="3"/>
  <c r="G1257" i="3"/>
  <c r="A1258" i="3"/>
  <c r="B1258" i="3"/>
  <c r="C1258" i="3"/>
  <c r="D1258" i="3"/>
  <c r="E1258" i="3"/>
  <c r="F1258" i="3"/>
  <c r="G1258" i="3"/>
  <c r="A1259" i="3"/>
  <c r="B1259" i="3"/>
  <c r="C1259" i="3"/>
  <c r="D1259" i="3"/>
  <c r="E1259" i="3"/>
  <c r="F1259" i="3"/>
  <c r="G1259" i="3"/>
  <c r="A1260" i="3"/>
  <c r="B1260" i="3"/>
  <c r="C1260" i="3"/>
  <c r="D1260" i="3"/>
  <c r="E1260" i="3"/>
  <c r="F1260" i="3"/>
  <c r="G1260" i="3"/>
  <c r="A1261" i="3"/>
  <c r="B1261" i="3"/>
  <c r="C1261" i="3"/>
  <c r="D1261" i="3"/>
  <c r="E1261" i="3"/>
  <c r="F1261" i="3"/>
  <c r="G1261" i="3"/>
  <c r="A1262" i="3"/>
  <c r="B1262" i="3"/>
  <c r="C1262" i="3"/>
  <c r="D1262" i="3"/>
  <c r="E1262" i="3"/>
  <c r="F1262" i="3"/>
  <c r="G1262" i="3"/>
  <c r="A1263" i="3"/>
  <c r="B1263" i="3"/>
  <c r="C1263" i="3"/>
  <c r="D1263" i="3"/>
  <c r="E1263" i="3"/>
  <c r="F1263" i="3"/>
  <c r="G1263" i="3"/>
  <c r="A1264" i="3"/>
  <c r="B1264" i="3"/>
  <c r="C1264" i="3"/>
  <c r="D1264" i="3"/>
  <c r="E1264" i="3"/>
  <c r="F1264" i="3"/>
  <c r="G1264" i="3"/>
  <c r="A1265" i="3"/>
  <c r="B1265" i="3"/>
  <c r="C1265" i="3"/>
  <c r="D1265" i="3"/>
  <c r="E1265" i="3"/>
  <c r="F1265" i="3"/>
  <c r="G1265" i="3"/>
  <c r="A1266" i="3"/>
  <c r="B1266" i="3"/>
  <c r="C1266" i="3"/>
  <c r="D1266" i="3"/>
  <c r="E1266" i="3"/>
  <c r="F1266" i="3"/>
  <c r="G1266" i="3"/>
  <c r="A1267" i="3"/>
  <c r="B1267" i="3"/>
  <c r="C1267" i="3"/>
  <c r="D1267" i="3"/>
  <c r="E1267" i="3"/>
  <c r="F1267" i="3"/>
  <c r="G1267" i="3"/>
  <c r="A1268" i="3"/>
  <c r="B1268" i="3"/>
  <c r="C1268" i="3"/>
  <c r="D1268" i="3"/>
  <c r="E1268" i="3"/>
  <c r="F1268" i="3"/>
  <c r="G1268" i="3"/>
  <c r="A1269" i="3"/>
  <c r="B1269" i="3"/>
  <c r="C1269" i="3"/>
  <c r="D1269" i="3"/>
  <c r="E1269" i="3"/>
  <c r="F1269" i="3"/>
  <c r="G1269" i="3"/>
  <c r="A1270" i="3"/>
  <c r="B1270" i="3"/>
  <c r="C1270" i="3"/>
  <c r="D1270" i="3"/>
  <c r="E1270" i="3"/>
  <c r="F1270" i="3"/>
  <c r="G1270" i="3"/>
  <c r="A1271" i="3"/>
  <c r="B1271" i="3"/>
  <c r="C1271" i="3"/>
  <c r="D1271" i="3"/>
  <c r="E1271" i="3"/>
  <c r="F1271" i="3"/>
  <c r="G1271" i="3"/>
  <c r="A1272" i="3"/>
  <c r="B1272" i="3"/>
  <c r="C1272" i="3"/>
  <c r="D1272" i="3"/>
  <c r="E1272" i="3"/>
  <c r="F1272" i="3"/>
  <c r="G1272" i="3"/>
  <c r="A1273" i="3"/>
  <c r="B1273" i="3"/>
  <c r="C1273" i="3"/>
  <c r="D1273" i="3"/>
  <c r="E1273" i="3"/>
  <c r="F1273" i="3"/>
  <c r="G1273" i="3"/>
  <c r="A1274" i="3"/>
  <c r="B1274" i="3"/>
  <c r="C1274" i="3"/>
  <c r="D1274" i="3"/>
  <c r="E1274" i="3"/>
  <c r="F1274" i="3"/>
  <c r="G1274" i="3"/>
  <c r="A1275" i="3"/>
  <c r="B1275" i="3"/>
  <c r="C1275" i="3"/>
  <c r="D1275" i="3"/>
  <c r="E1275" i="3"/>
  <c r="F1275" i="3"/>
  <c r="G1275" i="3"/>
  <c r="A1276" i="3"/>
  <c r="B1276" i="3"/>
  <c r="C1276" i="3"/>
  <c r="D1276" i="3"/>
  <c r="E1276" i="3"/>
  <c r="F1276" i="3"/>
  <c r="G1276" i="3"/>
  <c r="A1277" i="3"/>
  <c r="B1277" i="3"/>
  <c r="C1277" i="3"/>
  <c r="D1277" i="3"/>
  <c r="E1277" i="3"/>
  <c r="F1277" i="3"/>
  <c r="G1277" i="3"/>
  <c r="A1278" i="3"/>
  <c r="B1278" i="3"/>
  <c r="C1278" i="3"/>
  <c r="D1278" i="3"/>
  <c r="E1278" i="3"/>
  <c r="F1278" i="3"/>
  <c r="G1278" i="3"/>
  <c r="A1279" i="3"/>
  <c r="B1279" i="3"/>
  <c r="C1279" i="3"/>
  <c r="D1279" i="3"/>
  <c r="E1279" i="3"/>
  <c r="F1279" i="3"/>
  <c r="G1279" i="3"/>
  <c r="A1280" i="3"/>
  <c r="B1280" i="3"/>
  <c r="C1280" i="3"/>
  <c r="D1280" i="3"/>
  <c r="E1280" i="3"/>
  <c r="F1280" i="3"/>
  <c r="G1280" i="3"/>
  <c r="A1281" i="3"/>
  <c r="B1281" i="3"/>
  <c r="C1281" i="3"/>
  <c r="D1281" i="3"/>
  <c r="E1281" i="3"/>
  <c r="F1281" i="3"/>
  <c r="G1281" i="3"/>
  <c r="A1282" i="3"/>
  <c r="B1282" i="3"/>
  <c r="C1282" i="3"/>
  <c r="D1282" i="3"/>
  <c r="E1282" i="3"/>
  <c r="F1282" i="3"/>
  <c r="G1282" i="3"/>
  <c r="A1283" i="3"/>
  <c r="B1283" i="3"/>
  <c r="C1283" i="3"/>
  <c r="D1283" i="3"/>
  <c r="E1283" i="3"/>
  <c r="F1283" i="3"/>
  <c r="G1283" i="3"/>
  <c r="A1284" i="3"/>
  <c r="B1284" i="3"/>
  <c r="C1284" i="3"/>
  <c r="D1284" i="3"/>
  <c r="E1284" i="3"/>
  <c r="F1284" i="3"/>
  <c r="G1284" i="3"/>
  <c r="A1285" i="3"/>
  <c r="B1285" i="3"/>
  <c r="C1285" i="3"/>
  <c r="D1285" i="3"/>
  <c r="E1285" i="3"/>
  <c r="F1285" i="3"/>
  <c r="G1285" i="3"/>
  <c r="A1286" i="3"/>
  <c r="B1286" i="3"/>
  <c r="C1286" i="3"/>
  <c r="D1286" i="3"/>
  <c r="E1286" i="3"/>
  <c r="F1286" i="3"/>
  <c r="G1286" i="3"/>
  <c r="A1287" i="3"/>
  <c r="B1287" i="3"/>
  <c r="C1287" i="3"/>
  <c r="D1287" i="3"/>
  <c r="E1287" i="3"/>
  <c r="F1287" i="3"/>
  <c r="G1287" i="3"/>
  <c r="A1288" i="3"/>
  <c r="B1288" i="3"/>
  <c r="C1288" i="3"/>
  <c r="D1288" i="3"/>
  <c r="E1288" i="3"/>
  <c r="F1288" i="3"/>
  <c r="G1288" i="3"/>
  <c r="A1289" i="3"/>
  <c r="B1289" i="3"/>
  <c r="C1289" i="3"/>
  <c r="D1289" i="3"/>
  <c r="E1289" i="3"/>
  <c r="F1289" i="3"/>
  <c r="G1289" i="3"/>
  <c r="A1290" i="3"/>
  <c r="B1290" i="3"/>
  <c r="C1290" i="3"/>
  <c r="D1290" i="3"/>
  <c r="E1290" i="3"/>
  <c r="F1290" i="3"/>
  <c r="G1290" i="3"/>
  <c r="A1291" i="3"/>
  <c r="B1291" i="3"/>
  <c r="C1291" i="3"/>
  <c r="D1291" i="3"/>
  <c r="E1291" i="3"/>
  <c r="F1291" i="3"/>
  <c r="G1291" i="3"/>
  <c r="A1292" i="3"/>
  <c r="B1292" i="3"/>
  <c r="C1292" i="3"/>
  <c r="D1292" i="3"/>
  <c r="E1292" i="3"/>
  <c r="F1292" i="3"/>
  <c r="G1292" i="3"/>
  <c r="A1293" i="3"/>
  <c r="B1293" i="3"/>
  <c r="C1293" i="3"/>
  <c r="D1293" i="3"/>
  <c r="E1293" i="3"/>
  <c r="F1293" i="3"/>
  <c r="G1293" i="3"/>
  <c r="A1294" i="3"/>
  <c r="B1294" i="3"/>
  <c r="C1294" i="3"/>
  <c r="D1294" i="3"/>
  <c r="E1294" i="3"/>
  <c r="F1294" i="3"/>
  <c r="G1294" i="3"/>
  <c r="A1295" i="3"/>
  <c r="B1295" i="3"/>
  <c r="C1295" i="3"/>
  <c r="D1295" i="3"/>
  <c r="E1295" i="3"/>
  <c r="F1295" i="3"/>
  <c r="G1295" i="3"/>
  <c r="A1296" i="3"/>
  <c r="B1296" i="3"/>
  <c r="C1296" i="3"/>
  <c r="D1296" i="3"/>
  <c r="E1296" i="3"/>
  <c r="F1296" i="3"/>
  <c r="G1296" i="3"/>
  <c r="A1297" i="3"/>
  <c r="B1297" i="3"/>
  <c r="C1297" i="3"/>
  <c r="D1297" i="3"/>
  <c r="E1297" i="3"/>
  <c r="F1297" i="3"/>
  <c r="G1297" i="3"/>
  <c r="A1298" i="3"/>
  <c r="B1298" i="3"/>
  <c r="C1298" i="3"/>
  <c r="D1298" i="3"/>
  <c r="E1298" i="3"/>
  <c r="F1298" i="3"/>
  <c r="G1298" i="3"/>
  <c r="A1299" i="3"/>
  <c r="B1299" i="3"/>
  <c r="C1299" i="3"/>
  <c r="D1299" i="3"/>
  <c r="E1299" i="3"/>
  <c r="F1299" i="3"/>
  <c r="G1299" i="3"/>
  <c r="A1300" i="3"/>
  <c r="B1300" i="3"/>
  <c r="C1300" i="3"/>
  <c r="D1300" i="3"/>
  <c r="E1300" i="3"/>
  <c r="F1300" i="3"/>
  <c r="G1300" i="3"/>
  <c r="A1301" i="3"/>
  <c r="B1301" i="3"/>
  <c r="C1301" i="3"/>
  <c r="D1301" i="3"/>
  <c r="E1301" i="3"/>
  <c r="F1301" i="3"/>
  <c r="G1301" i="3"/>
  <c r="A1302" i="3"/>
  <c r="B1302" i="3"/>
  <c r="C1302" i="3"/>
  <c r="D1302" i="3"/>
  <c r="E1302" i="3"/>
  <c r="F1302" i="3"/>
  <c r="G1302" i="3"/>
  <c r="A1303" i="3"/>
  <c r="B1303" i="3"/>
  <c r="C1303" i="3"/>
  <c r="D1303" i="3"/>
  <c r="E1303" i="3"/>
  <c r="F1303" i="3"/>
  <c r="G1303" i="3"/>
  <c r="A1304" i="3"/>
  <c r="B1304" i="3"/>
  <c r="C1304" i="3"/>
  <c r="D1304" i="3"/>
  <c r="E1304" i="3"/>
  <c r="F1304" i="3"/>
  <c r="G1304" i="3"/>
  <c r="A1305" i="3"/>
  <c r="B1305" i="3"/>
  <c r="C1305" i="3"/>
  <c r="D1305" i="3"/>
  <c r="E1305" i="3"/>
  <c r="F1305" i="3"/>
  <c r="G1305" i="3"/>
  <c r="A1306" i="3"/>
  <c r="B1306" i="3"/>
  <c r="C1306" i="3"/>
  <c r="D1306" i="3"/>
  <c r="E1306" i="3"/>
  <c r="F1306" i="3"/>
  <c r="G1306" i="3"/>
  <c r="A1307" i="3"/>
  <c r="B1307" i="3"/>
  <c r="C1307" i="3"/>
  <c r="D1307" i="3"/>
  <c r="E1307" i="3"/>
  <c r="F1307" i="3"/>
  <c r="G1307" i="3"/>
  <c r="A1308" i="3"/>
  <c r="B1308" i="3"/>
  <c r="C1308" i="3"/>
  <c r="D1308" i="3"/>
  <c r="E1308" i="3"/>
  <c r="F1308" i="3"/>
  <c r="G1308" i="3"/>
  <c r="A1309" i="3"/>
  <c r="B1309" i="3"/>
  <c r="C1309" i="3"/>
  <c r="D1309" i="3"/>
  <c r="E1309" i="3"/>
  <c r="F1309" i="3"/>
  <c r="G1309" i="3"/>
  <c r="A1310" i="3"/>
  <c r="B1310" i="3"/>
  <c r="C1310" i="3"/>
  <c r="D1310" i="3"/>
  <c r="E1310" i="3"/>
  <c r="F1310" i="3"/>
  <c r="G1310" i="3"/>
  <c r="A1311" i="3"/>
  <c r="B1311" i="3"/>
  <c r="C1311" i="3"/>
  <c r="D1311" i="3"/>
  <c r="E1311" i="3"/>
  <c r="F1311" i="3"/>
  <c r="G1311" i="3"/>
  <c r="A1312" i="3"/>
  <c r="B1312" i="3"/>
  <c r="C1312" i="3"/>
  <c r="D1312" i="3"/>
  <c r="E1312" i="3"/>
  <c r="F1312" i="3"/>
  <c r="G1312" i="3"/>
  <c r="A1313" i="3"/>
  <c r="B1313" i="3"/>
  <c r="C1313" i="3"/>
  <c r="D1313" i="3"/>
  <c r="E1313" i="3"/>
  <c r="F1313" i="3"/>
  <c r="G1313" i="3"/>
  <c r="A1314" i="3"/>
  <c r="B1314" i="3"/>
  <c r="C1314" i="3"/>
  <c r="D1314" i="3"/>
  <c r="E1314" i="3"/>
  <c r="F1314" i="3"/>
  <c r="G1314" i="3"/>
  <c r="A1315" i="3"/>
  <c r="B1315" i="3"/>
  <c r="C1315" i="3"/>
  <c r="D1315" i="3"/>
  <c r="E1315" i="3"/>
  <c r="F1315" i="3"/>
  <c r="G1315" i="3"/>
  <c r="A1316" i="3"/>
  <c r="B1316" i="3"/>
  <c r="C1316" i="3"/>
  <c r="D1316" i="3"/>
  <c r="E1316" i="3"/>
  <c r="F1316" i="3"/>
  <c r="G1316" i="3"/>
  <c r="A1317" i="3"/>
  <c r="B1317" i="3"/>
  <c r="C1317" i="3"/>
  <c r="D1317" i="3"/>
  <c r="E1317" i="3"/>
  <c r="F1317" i="3"/>
  <c r="G1317" i="3"/>
  <c r="A1318" i="3"/>
  <c r="B1318" i="3"/>
  <c r="C1318" i="3"/>
  <c r="D1318" i="3"/>
  <c r="E1318" i="3"/>
  <c r="F1318" i="3"/>
  <c r="G1318" i="3"/>
  <c r="A1319" i="3"/>
  <c r="B1319" i="3"/>
  <c r="C1319" i="3"/>
  <c r="D1319" i="3"/>
  <c r="E1319" i="3"/>
  <c r="F1319" i="3"/>
  <c r="G1319" i="3"/>
  <c r="A1320" i="3"/>
  <c r="B1320" i="3"/>
  <c r="C1320" i="3"/>
  <c r="D1320" i="3"/>
  <c r="E1320" i="3"/>
  <c r="F1320" i="3"/>
  <c r="G1320" i="3"/>
  <c r="A1321" i="3"/>
  <c r="B1321" i="3"/>
  <c r="C1321" i="3"/>
  <c r="D1321" i="3"/>
  <c r="E1321" i="3"/>
  <c r="F1321" i="3"/>
  <c r="G1321" i="3"/>
  <c r="A1322" i="3"/>
  <c r="B1322" i="3"/>
  <c r="C1322" i="3"/>
  <c r="D1322" i="3"/>
  <c r="E1322" i="3"/>
  <c r="F1322" i="3"/>
  <c r="G1322" i="3"/>
  <c r="A1323" i="3"/>
  <c r="B1323" i="3"/>
  <c r="C1323" i="3"/>
  <c r="D1323" i="3"/>
  <c r="E1323" i="3"/>
  <c r="F1323" i="3"/>
  <c r="G1323" i="3"/>
  <c r="A1324" i="3"/>
  <c r="B1324" i="3"/>
  <c r="C1324" i="3"/>
  <c r="D1324" i="3"/>
  <c r="E1324" i="3"/>
  <c r="F1324" i="3"/>
  <c r="G1324" i="3"/>
  <c r="A1325" i="3"/>
  <c r="B1325" i="3"/>
  <c r="C1325" i="3"/>
  <c r="D1325" i="3"/>
  <c r="E1325" i="3"/>
  <c r="F1325" i="3"/>
  <c r="G1325" i="3"/>
  <c r="A1326" i="3"/>
  <c r="B1326" i="3"/>
  <c r="C1326" i="3"/>
  <c r="D1326" i="3"/>
  <c r="E1326" i="3"/>
  <c r="F1326" i="3"/>
  <c r="G1326" i="3"/>
  <c r="A1327" i="3"/>
  <c r="B1327" i="3"/>
  <c r="C1327" i="3"/>
  <c r="D1327" i="3"/>
  <c r="E1327" i="3"/>
  <c r="F1327" i="3"/>
  <c r="G1327" i="3"/>
  <c r="A1328" i="3"/>
  <c r="B1328" i="3"/>
  <c r="C1328" i="3"/>
  <c r="D1328" i="3"/>
  <c r="E1328" i="3"/>
  <c r="F1328" i="3"/>
  <c r="G1328" i="3"/>
  <c r="A1329" i="3"/>
  <c r="B1329" i="3"/>
  <c r="C1329" i="3"/>
  <c r="D1329" i="3"/>
  <c r="E1329" i="3"/>
  <c r="F1329" i="3"/>
  <c r="G1329" i="3"/>
  <c r="A1330" i="3"/>
  <c r="B1330" i="3"/>
  <c r="C1330" i="3"/>
  <c r="D1330" i="3"/>
  <c r="E1330" i="3"/>
  <c r="F1330" i="3"/>
  <c r="G1330" i="3"/>
  <c r="A1331" i="3"/>
  <c r="B1331" i="3"/>
  <c r="C1331" i="3"/>
  <c r="D1331" i="3"/>
  <c r="E1331" i="3"/>
  <c r="F1331" i="3"/>
  <c r="G1331" i="3"/>
  <c r="A1332" i="3"/>
  <c r="B1332" i="3"/>
  <c r="C1332" i="3"/>
  <c r="D1332" i="3"/>
  <c r="E1332" i="3"/>
  <c r="F1332" i="3"/>
  <c r="G1332" i="3"/>
  <c r="A1333" i="3"/>
  <c r="B1333" i="3"/>
  <c r="C1333" i="3"/>
  <c r="D1333" i="3"/>
  <c r="E1333" i="3"/>
  <c r="F1333" i="3"/>
  <c r="G1333" i="3"/>
  <c r="A1334" i="3"/>
  <c r="B1334" i="3"/>
  <c r="C1334" i="3"/>
  <c r="D1334" i="3"/>
  <c r="E1334" i="3"/>
  <c r="F1334" i="3"/>
  <c r="G1334" i="3"/>
  <c r="A1335" i="3"/>
  <c r="B1335" i="3"/>
  <c r="C1335" i="3"/>
  <c r="D1335" i="3"/>
  <c r="E1335" i="3"/>
  <c r="F1335" i="3"/>
  <c r="G1335" i="3"/>
  <c r="A1336" i="3"/>
  <c r="B1336" i="3"/>
  <c r="C1336" i="3"/>
  <c r="D1336" i="3"/>
  <c r="E1336" i="3"/>
  <c r="F1336" i="3"/>
  <c r="G1336" i="3"/>
  <c r="A1337" i="3"/>
  <c r="B1337" i="3"/>
  <c r="C1337" i="3"/>
  <c r="D1337" i="3"/>
  <c r="E1337" i="3"/>
  <c r="F1337" i="3"/>
  <c r="G1337" i="3"/>
  <c r="A1338" i="3"/>
  <c r="B1338" i="3"/>
  <c r="C1338" i="3"/>
  <c r="D1338" i="3"/>
  <c r="E1338" i="3"/>
  <c r="F1338" i="3"/>
  <c r="G1338" i="3"/>
  <c r="A1339" i="3"/>
  <c r="B1339" i="3"/>
  <c r="C1339" i="3"/>
  <c r="D1339" i="3"/>
  <c r="E1339" i="3"/>
  <c r="F1339" i="3"/>
  <c r="G1339" i="3"/>
  <c r="A1340" i="3"/>
  <c r="B1340" i="3"/>
  <c r="C1340" i="3"/>
  <c r="D1340" i="3"/>
  <c r="E1340" i="3"/>
  <c r="F1340" i="3"/>
  <c r="G1340" i="3"/>
  <c r="A1341" i="3"/>
  <c r="B1341" i="3"/>
  <c r="C1341" i="3"/>
  <c r="D1341" i="3"/>
  <c r="E1341" i="3"/>
  <c r="F1341" i="3"/>
  <c r="G1341" i="3"/>
  <c r="A1342" i="3"/>
  <c r="B1342" i="3"/>
  <c r="C1342" i="3"/>
  <c r="D1342" i="3"/>
  <c r="E1342" i="3"/>
  <c r="F1342" i="3"/>
  <c r="G1342" i="3"/>
  <c r="A1343" i="3"/>
  <c r="B1343" i="3"/>
  <c r="C1343" i="3"/>
  <c r="D1343" i="3"/>
  <c r="E1343" i="3"/>
  <c r="F1343" i="3"/>
  <c r="G1343" i="3"/>
  <c r="A1344" i="3"/>
  <c r="B1344" i="3"/>
  <c r="C1344" i="3"/>
  <c r="D1344" i="3"/>
  <c r="E1344" i="3"/>
  <c r="F1344" i="3"/>
  <c r="G1344" i="3"/>
  <c r="A1345" i="3"/>
  <c r="B1345" i="3"/>
  <c r="C1345" i="3"/>
  <c r="D1345" i="3"/>
  <c r="E1345" i="3"/>
  <c r="F1345" i="3"/>
  <c r="G1345" i="3"/>
  <c r="A1346" i="3"/>
  <c r="B1346" i="3"/>
  <c r="C1346" i="3"/>
  <c r="D1346" i="3"/>
  <c r="E1346" i="3"/>
  <c r="F1346" i="3"/>
  <c r="G1346" i="3"/>
  <c r="A1347" i="3"/>
  <c r="B1347" i="3"/>
  <c r="C1347" i="3"/>
  <c r="D1347" i="3"/>
  <c r="E1347" i="3"/>
  <c r="F1347" i="3"/>
  <c r="G1347" i="3"/>
  <c r="A1348" i="3"/>
  <c r="B1348" i="3"/>
  <c r="C1348" i="3"/>
  <c r="D1348" i="3"/>
  <c r="E1348" i="3"/>
  <c r="F1348" i="3"/>
  <c r="G1348" i="3"/>
  <c r="A1349" i="3"/>
  <c r="B1349" i="3"/>
  <c r="C1349" i="3"/>
  <c r="D1349" i="3"/>
  <c r="E1349" i="3"/>
  <c r="F1349" i="3"/>
  <c r="G1349" i="3"/>
  <c r="A1350" i="3"/>
  <c r="B1350" i="3"/>
  <c r="C1350" i="3"/>
  <c r="D1350" i="3"/>
  <c r="E1350" i="3"/>
  <c r="F1350" i="3"/>
  <c r="G1350" i="3"/>
  <c r="A1351" i="3"/>
  <c r="B1351" i="3"/>
  <c r="C1351" i="3"/>
  <c r="D1351" i="3"/>
  <c r="E1351" i="3"/>
  <c r="F1351" i="3"/>
  <c r="G1351" i="3"/>
  <c r="A1352" i="3"/>
  <c r="B1352" i="3"/>
  <c r="C1352" i="3"/>
  <c r="D1352" i="3"/>
  <c r="E1352" i="3"/>
  <c r="F1352" i="3"/>
  <c r="G1352" i="3"/>
  <c r="A1353" i="3"/>
  <c r="B1353" i="3"/>
  <c r="C1353" i="3"/>
  <c r="D1353" i="3"/>
  <c r="E1353" i="3"/>
  <c r="F1353" i="3"/>
  <c r="G1353" i="3"/>
  <c r="A1354" i="3"/>
  <c r="B1354" i="3"/>
  <c r="C1354" i="3"/>
  <c r="D1354" i="3"/>
  <c r="E1354" i="3"/>
  <c r="F1354" i="3"/>
  <c r="G1354" i="3"/>
  <c r="A1355" i="3"/>
  <c r="B1355" i="3"/>
  <c r="C1355" i="3"/>
  <c r="D1355" i="3"/>
  <c r="E1355" i="3"/>
  <c r="F1355" i="3"/>
  <c r="G1355" i="3"/>
  <c r="A1356" i="3"/>
  <c r="B1356" i="3"/>
  <c r="C1356" i="3"/>
  <c r="D1356" i="3"/>
  <c r="E1356" i="3"/>
  <c r="F1356" i="3"/>
  <c r="G1356" i="3"/>
  <c r="A1357" i="3"/>
  <c r="B1357" i="3"/>
  <c r="C1357" i="3"/>
  <c r="D1357" i="3"/>
  <c r="E1357" i="3"/>
  <c r="F1357" i="3"/>
  <c r="G1357" i="3"/>
  <c r="A1358" i="3"/>
  <c r="B1358" i="3"/>
  <c r="C1358" i="3"/>
  <c r="D1358" i="3"/>
  <c r="E1358" i="3"/>
  <c r="F1358" i="3"/>
  <c r="G1358" i="3"/>
  <c r="A1359" i="3"/>
  <c r="B1359" i="3"/>
  <c r="C1359" i="3"/>
  <c r="D1359" i="3"/>
  <c r="E1359" i="3"/>
  <c r="F1359" i="3"/>
  <c r="G1359" i="3"/>
  <c r="A1360" i="3"/>
  <c r="B1360" i="3"/>
  <c r="C1360" i="3"/>
  <c r="D1360" i="3"/>
  <c r="E1360" i="3"/>
  <c r="F1360" i="3"/>
  <c r="G1360" i="3"/>
  <c r="A1361" i="3"/>
  <c r="B1361" i="3"/>
  <c r="C1361" i="3"/>
  <c r="D1361" i="3"/>
  <c r="E1361" i="3"/>
  <c r="F1361" i="3"/>
  <c r="G1361" i="3"/>
  <c r="A1362" i="3"/>
  <c r="B1362" i="3"/>
  <c r="C1362" i="3"/>
  <c r="D1362" i="3"/>
  <c r="E1362" i="3"/>
  <c r="F1362" i="3"/>
  <c r="G1362" i="3"/>
  <c r="A1363" i="3"/>
  <c r="B1363" i="3"/>
  <c r="C1363" i="3"/>
  <c r="D1363" i="3"/>
  <c r="E1363" i="3"/>
  <c r="F1363" i="3"/>
  <c r="G1363" i="3"/>
  <c r="A1364" i="3"/>
  <c r="B1364" i="3"/>
  <c r="C1364" i="3"/>
  <c r="D1364" i="3"/>
  <c r="E1364" i="3"/>
  <c r="F1364" i="3"/>
  <c r="G1364" i="3"/>
  <c r="A1365" i="3"/>
  <c r="B1365" i="3"/>
  <c r="C1365" i="3"/>
  <c r="D1365" i="3"/>
  <c r="E1365" i="3"/>
  <c r="F1365" i="3"/>
  <c r="G1365" i="3"/>
  <c r="A1366" i="3"/>
  <c r="B1366" i="3"/>
  <c r="C1366" i="3"/>
  <c r="D1366" i="3"/>
  <c r="E1366" i="3"/>
  <c r="F1366" i="3"/>
  <c r="G1366" i="3"/>
  <c r="A1367" i="3"/>
  <c r="B1367" i="3"/>
  <c r="C1367" i="3"/>
  <c r="D1367" i="3"/>
  <c r="E1367" i="3"/>
  <c r="F1367" i="3"/>
  <c r="G1367" i="3"/>
  <c r="A1368" i="3"/>
  <c r="B1368" i="3"/>
  <c r="C1368" i="3"/>
  <c r="D1368" i="3"/>
  <c r="E1368" i="3"/>
  <c r="F1368" i="3"/>
  <c r="G1368" i="3"/>
  <c r="A1369" i="3"/>
  <c r="B1369" i="3"/>
  <c r="C1369" i="3"/>
  <c r="D1369" i="3"/>
  <c r="E1369" i="3"/>
  <c r="F1369" i="3"/>
  <c r="G1369" i="3"/>
  <c r="A1370" i="3"/>
  <c r="B1370" i="3"/>
  <c r="C1370" i="3"/>
  <c r="D1370" i="3"/>
  <c r="E1370" i="3"/>
  <c r="F1370" i="3"/>
  <c r="G1370" i="3"/>
  <c r="A1371" i="3"/>
  <c r="B1371" i="3"/>
  <c r="C1371" i="3"/>
  <c r="D1371" i="3"/>
  <c r="E1371" i="3"/>
  <c r="F1371" i="3"/>
  <c r="G1371" i="3"/>
  <c r="A1372" i="3"/>
  <c r="B1372" i="3"/>
  <c r="C1372" i="3"/>
  <c r="D1372" i="3"/>
  <c r="E1372" i="3"/>
  <c r="F1372" i="3"/>
  <c r="G1372" i="3"/>
  <c r="A1373" i="3"/>
  <c r="B1373" i="3"/>
  <c r="C1373" i="3"/>
  <c r="D1373" i="3"/>
  <c r="E1373" i="3"/>
  <c r="F1373" i="3"/>
  <c r="G1373" i="3"/>
  <c r="A1374" i="3"/>
  <c r="B1374" i="3"/>
  <c r="C1374" i="3"/>
  <c r="D1374" i="3"/>
  <c r="E1374" i="3"/>
  <c r="F1374" i="3"/>
  <c r="G1374" i="3"/>
  <c r="A1375" i="3"/>
  <c r="B1375" i="3"/>
  <c r="C1375" i="3"/>
  <c r="D1375" i="3"/>
  <c r="E1375" i="3"/>
  <c r="F1375" i="3"/>
  <c r="G1375" i="3"/>
  <c r="A1376" i="3"/>
  <c r="B1376" i="3"/>
  <c r="C1376" i="3"/>
  <c r="D1376" i="3"/>
  <c r="E1376" i="3"/>
  <c r="F1376" i="3"/>
  <c r="G1376" i="3"/>
  <c r="A1377" i="3"/>
  <c r="B1377" i="3"/>
  <c r="C1377" i="3"/>
  <c r="D1377" i="3"/>
  <c r="E1377" i="3"/>
  <c r="F1377" i="3"/>
  <c r="G1377" i="3"/>
  <c r="A1378" i="3"/>
  <c r="B1378" i="3"/>
  <c r="C1378" i="3"/>
  <c r="D1378" i="3"/>
  <c r="E1378" i="3"/>
  <c r="F1378" i="3"/>
  <c r="G1378" i="3"/>
  <c r="A1379" i="3"/>
  <c r="B1379" i="3"/>
  <c r="C1379" i="3"/>
  <c r="D1379" i="3"/>
  <c r="E1379" i="3"/>
  <c r="F1379" i="3"/>
  <c r="G1379" i="3"/>
  <c r="A1380" i="3"/>
  <c r="B1380" i="3"/>
  <c r="C1380" i="3"/>
  <c r="D1380" i="3"/>
  <c r="E1380" i="3"/>
  <c r="F1380" i="3"/>
  <c r="G1380" i="3"/>
  <c r="A1381" i="3"/>
  <c r="B1381" i="3"/>
  <c r="C1381" i="3"/>
  <c r="D1381" i="3"/>
  <c r="E1381" i="3"/>
  <c r="F1381" i="3"/>
  <c r="G1381" i="3"/>
  <c r="A1382" i="3"/>
  <c r="B1382" i="3"/>
  <c r="C1382" i="3"/>
  <c r="D1382" i="3"/>
  <c r="E1382" i="3"/>
  <c r="F1382" i="3"/>
  <c r="G1382" i="3"/>
  <c r="A1383" i="3"/>
  <c r="B1383" i="3"/>
  <c r="C1383" i="3"/>
  <c r="D1383" i="3"/>
  <c r="E1383" i="3"/>
  <c r="F1383" i="3"/>
  <c r="G1383" i="3"/>
  <c r="A1384" i="3"/>
  <c r="B1384" i="3"/>
  <c r="C1384" i="3"/>
  <c r="D1384" i="3"/>
  <c r="E1384" i="3"/>
  <c r="F1384" i="3"/>
  <c r="G1384" i="3"/>
  <c r="A1385" i="3"/>
  <c r="B1385" i="3"/>
  <c r="C1385" i="3"/>
  <c r="D1385" i="3"/>
  <c r="E1385" i="3"/>
  <c r="F1385" i="3"/>
  <c r="G1385" i="3"/>
  <c r="A1386" i="3"/>
  <c r="B1386" i="3"/>
  <c r="C1386" i="3"/>
  <c r="D1386" i="3"/>
  <c r="E1386" i="3"/>
  <c r="F1386" i="3"/>
  <c r="G1386" i="3"/>
  <c r="A1387" i="3"/>
  <c r="B1387" i="3"/>
  <c r="C1387" i="3"/>
  <c r="D1387" i="3"/>
  <c r="E1387" i="3"/>
  <c r="F1387" i="3"/>
  <c r="G1387" i="3"/>
  <c r="A1388" i="3"/>
  <c r="B1388" i="3"/>
  <c r="C1388" i="3"/>
  <c r="D1388" i="3"/>
  <c r="E1388" i="3"/>
  <c r="F1388" i="3"/>
  <c r="G1388" i="3"/>
  <c r="A1389" i="3"/>
  <c r="B1389" i="3"/>
  <c r="C1389" i="3"/>
  <c r="D1389" i="3"/>
  <c r="E1389" i="3"/>
  <c r="F1389" i="3"/>
  <c r="G1389" i="3"/>
  <c r="A1390" i="3"/>
  <c r="B1390" i="3"/>
  <c r="C1390" i="3"/>
  <c r="D1390" i="3"/>
  <c r="E1390" i="3"/>
  <c r="F1390" i="3"/>
  <c r="G1390" i="3"/>
  <c r="A1391" i="3"/>
  <c r="B1391" i="3"/>
  <c r="C1391" i="3"/>
  <c r="D1391" i="3"/>
  <c r="E1391" i="3"/>
  <c r="F1391" i="3"/>
  <c r="G1391" i="3"/>
  <c r="A1392" i="3"/>
  <c r="B1392" i="3"/>
  <c r="C1392" i="3"/>
  <c r="D1392" i="3"/>
  <c r="E1392" i="3"/>
  <c r="F1392" i="3"/>
  <c r="G1392" i="3"/>
  <c r="A1393" i="3"/>
  <c r="B1393" i="3"/>
  <c r="C1393" i="3"/>
  <c r="D1393" i="3"/>
  <c r="E1393" i="3"/>
  <c r="F1393" i="3"/>
  <c r="G1393" i="3"/>
  <c r="A1394" i="3"/>
  <c r="B1394" i="3"/>
  <c r="C1394" i="3"/>
  <c r="D1394" i="3"/>
  <c r="E1394" i="3"/>
  <c r="F1394" i="3"/>
  <c r="G1394" i="3"/>
  <c r="A1395" i="3"/>
  <c r="B1395" i="3"/>
  <c r="C1395" i="3"/>
  <c r="D1395" i="3"/>
  <c r="E1395" i="3"/>
  <c r="F1395" i="3"/>
  <c r="G1395" i="3"/>
  <c r="A1396" i="3"/>
  <c r="B1396" i="3"/>
  <c r="C1396" i="3"/>
  <c r="D1396" i="3"/>
  <c r="E1396" i="3"/>
  <c r="F1396" i="3"/>
  <c r="G1396" i="3"/>
  <c r="A1397" i="3"/>
  <c r="B1397" i="3"/>
  <c r="C1397" i="3"/>
  <c r="D1397" i="3"/>
  <c r="E1397" i="3"/>
  <c r="F1397" i="3"/>
  <c r="G1397" i="3"/>
  <c r="A1398" i="3"/>
  <c r="B1398" i="3"/>
  <c r="C1398" i="3"/>
  <c r="D1398" i="3"/>
  <c r="E1398" i="3"/>
  <c r="F1398" i="3"/>
  <c r="G1398" i="3"/>
  <c r="A1399" i="3"/>
  <c r="B1399" i="3"/>
  <c r="C1399" i="3"/>
  <c r="D1399" i="3"/>
  <c r="E1399" i="3"/>
  <c r="F1399" i="3"/>
  <c r="G1399" i="3"/>
  <c r="A1400" i="3"/>
  <c r="B1400" i="3"/>
  <c r="C1400" i="3"/>
  <c r="D1400" i="3"/>
  <c r="E1400" i="3"/>
  <c r="F1400" i="3"/>
  <c r="G1400" i="3"/>
  <c r="A1401" i="3"/>
  <c r="B1401" i="3"/>
  <c r="C1401" i="3"/>
  <c r="D1401" i="3"/>
  <c r="E1401" i="3"/>
  <c r="F1401" i="3"/>
  <c r="G1401" i="3"/>
  <c r="A1402" i="3"/>
  <c r="B1402" i="3"/>
  <c r="C1402" i="3"/>
  <c r="D1402" i="3"/>
  <c r="E1402" i="3"/>
  <c r="F1402" i="3"/>
  <c r="G1402" i="3"/>
  <c r="A1403" i="3"/>
  <c r="B1403" i="3"/>
  <c r="C1403" i="3"/>
  <c r="D1403" i="3"/>
  <c r="E1403" i="3"/>
  <c r="F1403" i="3"/>
  <c r="G1403" i="3"/>
  <c r="A1404" i="3"/>
  <c r="B1404" i="3"/>
  <c r="C1404" i="3"/>
  <c r="D1404" i="3"/>
  <c r="E1404" i="3"/>
  <c r="F1404" i="3"/>
  <c r="G1404" i="3"/>
  <c r="A1405" i="3"/>
  <c r="B1405" i="3"/>
  <c r="C1405" i="3"/>
  <c r="D1405" i="3"/>
  <c r="E1405" i="3"/>
  <c r="F1405" i="3"/>
  <c r="G1405" i="3"/>
  <c r="A1406" i="3"/>
  <c r="B1406" i="3"/>
  <c r="C1406" i="3"/>
  <c r="D1406" i="3"/>
  <c r="E1406" i="3"/>
  <c r="F1406" i="3"/>
  <c r="G1406" i="3"/>
  <c r="A1407" i="3"/>
  <c r="B1407" i="3"/>
  <c r="C1407" i="3"/>
  <c r="D1407" i="3"/>
  <c r="E1407" i="3"/>
  <c r="F1407" i="3"/>
  <c r="G1407" i="3"/>
  <c r="A1408" i="3"/>
  <c r="B1408" i="3"/>
  <c r="C1408" i="3"/>
  <c r="D1408" i="3"/>
  <c r="E1408" i="3"/>
  <c r="F1408" i="3"/>
  <c r="G1408" i="3"/>
  <c r="A1409" i="3"/>
  <c r="B1409" i="3"/>
  <c r="C1409" i="3"/>
  <c r="D1409" i="3"/>
  <c r="E1409" i="3"/>
  <c r="F1409" i="3"/>
  <c r="G1409" i="3"/>
  <c r="A1410" i="3"/>
  <c r="B1410" i="3"/>
  <c r="C1410" i="3"/>
  <c r="D1410" i="3"/>
  <c r="E1410" i="3"/>
  <c r="F1410" i="3"/>
  <c r="G1410" i="3"/>
  <c r="A1411" i="3"/>
  <c r="B1411" i="3"/>
  <c r="C1411" i="3"/>
  <c r="D1411" i="3"/>
  <c r="E1411" i="3"/>
  <c r="F1411" i="3"/>
  <c r="G1411" i="3"/>
  <c r="A1412" i="3"/>
  <c r="B1412" i="3"/>
  <c r="C1412" i="3"/>
  <c r="D1412" i="3"/>
  <c r="E1412" i="3"/>
  <c r="F1412" i="3"/>
  <c r="G1412" i="3"/>
  <c r="A1413" i="3"/>
  <c r="B1413" i="3"/>
  <c r="C1413" i="3"/>
  <c r="D1413" i="3"/>
  <c r="E1413" i="3"/>
  <c r="F1413" i="3"/>
  <c r="G1413" i="3"/>
  <c r="A1414" i="3"/>
  <c r="B1414" i="3"/>
  <c r="C1414" i="3"/>
  <c r="D1414" i="3"/>
  <c r="E1414" i="3"/>
  <c r="F1414" i="3"/>
  <c r="G1414" i="3"/>
  <c r="A1415" i="3"/>
  <c r="B1415" i="3"/>
  <c r="C1415" i="3"/>
  <c r="D1415" i="3"/>
  <c r="E1415" i="3"/>
  <c r="F1415" i="3"/>
  <c r="G1415" i="3"/>
  <c r="A1416" i="3"/>
  <c r="B1416" i="3"/>
  <c r="C1416" i="3"/>
  <c r="D1416" i="3"/>
  <c r="E1416" i="3"/>
  <c r="F1416" i="3"/>
  <c r="G1416" i="3"/>
  <c r="A1417" i="3"/>
  <c r="B1417" i="3"/>
  <c r="C1417" i="3"/>
  <c r="D1417" i="3"/>
  <c r="E1417" i="3"/>
  <c r="F1417" i="3"/>
  <c r="G1417" i="3"/>
  <c r="A1418" i="3"/>
  <c r="B1418" i="3"/>
  <c r="C1418" i="3"/>
  <c r="D1418" i="3"/>
  <c r="E1418" i="3"/>
  <c r="F1418" i="3"/>
  <c r="G1418" i="3"/>
  <c r="A1419" i="3"/>
  <c r="B1419" i="3"/>
  <c r="C1419" i="3"/>
  <c r="D1419" i="3"/>
  <c r="E1419" i="3"/>
  <c r="F1419" i="3"/>
  <c r="G1419" i="3"/>
  <c r="A1420" i="3"/>
  <c r="B1420" i="3"/>
  <c r="C1420" i="3"/>
  <c r="D1420" i="3"/>
  <c r="E1420" i="3"/>
  <c r="F1420" i="3"/>
  <c r="G1420" i="3"/>
  <c r="A1421" i="3"/>
  <c r="B1421" i="3"/>
  <c r="C1421" i="3"/>
  <c r="D1421" i="3"/>
  <c r="E1421" i="3"/>
  <c r="F1421" i="3"/>
  <c r="G1421" i="3"/>
  <c r="A1422" i="3"/>
  <c r="B1422" i="3"/>
  <c r="C1422" i="3"/>
  <c r="D1422" i="3"/>
  <c r="E1422" i="3"/>
  <c r="F1422" i="3"/>
  <c r="G1422" i="3"/>
  <c r="A1423" i="3"/>
  <c r="B1423" i="3"/>
  <c r="C1423" i="3"/>
  <c r="D1423" i="3"/>
  <c r="E1423" i="3"/>
  <c r="F1423" i="3"/>
  <c r="G1423" i="3"/>
  <c r="A1424" i="3"/>
  <c r="B1424" i="3"/>
  <c r="C1424" i="3"/>
  <c r="D1424" i="3"/>
  <c r="E1424" i="3"/>
  <c r="F1424" i="3"/>
  <c r="G1424" i="3"/>
  <c r="A1425" i="3"/>
  <c r="B1425" i="3"/>
  <c r="C1425" i="3"/>
  <c r="D1425" i="3"/>
  <c r="E1425" i="3"/>
  <c r="F1425" i="3"/>
  <c r="G1425" i="3"/>
  <c r="A1426" i="3"/>
  <c r="B1426" i="3"/>
  <c r="C1426" i="3"/>
  <c r="D1426" i="3"/>
  <c r="E1426" i="3"/>
  <c r="F1426" i="3"/>
  <c r="G1426" i="3"/>
  <c r="A1427" i="3"/>
  <c r="B1427" i="3"/>
  <c r="C1427" i="3"/>
  <c r="D1427" i="3"/>
  <c r="E1427" i="3"/>
  <c r="F1427" i="3"/>
  <c r="G1427" i="3"/>
  <c r="A1428" i="3"/>
  <c r="B1428" i="3"/>
  <c r="C1428" i="3"/>
  <c r="D1428" i="3"/>
  <c r="E1428" i="3"/>
  <c r="F1428" i="3"/>
  <c r="G1428" i="3"/>
  <c r="A1429" i="3"/>
  <c r="B1429" i="3"/>
  <c r="C1429" i="3"/>
  <c r="D1429" i="3"/>
  <c r="E1429" i="3"/>
  <c r="F1429" i="3"/>
  <c r="G1429" i="3"/>
  <c r="A1430" i="3"/>
  <c r="B1430" i="3"/>
  <c r="C1430" i="3"/>
  <c r="D1430" i="3"/>
  <c r="E1430" i="3"/>
  <c r="F1430" i="3"/>
  <c r="G1430" i="3"/>
  <c r="A1431" i="3"/>
  <c r="B1431" i="3"/>
  <c r="C1431" i="3"/>
  <c r="D1431" i="3"/>
  <c r="E1431" i="3"/>
  <c r="F1431" i="3"/>
  <c r="G1431" i="3"/>
  <c r="A1432" i="3"/>
  <c r="B1432" i="3"/>
  <c r="C1432" i="3"/>
  <c r="D1432" i="3"/>
  <c r="E1432" i="3"/>
  <c r="F1432" i="3"/>
  <c r="G1432" i="3"/>
  <c r="A1433" i="3"/>
  <c r="B1433" i="3"/>
  <c r="C1433" i="3"/>
  <c r="D1433" i="3"/>
  <c r="E1433" i="3"/>
  <c r="F1433" i="3"/>
  <c r="G1433" i="3"/>
  <c r="A1434" i="3"/>
  <c r="B1434" i="3"/>
  <c r="C1434" i="3"/>
  <c r="D1434" i="3"/>
  <c r="E1434" i="3"/>
  <c r="F1434" i="3"/>
  <c r="G1434" i="3"/>
  <c r="A1435" i="3"/>
  <c r="B1435" i="3"/>
  <c r="C1435" i="3"/>
  <c r="D1435" i="3"/>
  <c r="E1435" i="3"/>
  <c r="F1435" i="3"/>
  <c r="G1435" i="3"/>
  <c r="A1436" i="3"/>
  <c r="B1436" i="3"/>
  <c r="C1436" i="3"/>
  <c r="D1436" i="3"/>
  <c r="E1436" i="3"/>
  <c r="F1436" i="3"/>
  <c r="G1436" i="3"/>
  <c r="A1437" i="3"/>
  <c r="B1437" i="3"/>
  <c r="C1437" i="3"/>
  <c r="D1437" i="3"/>
  <c r="E1437" i="3"/>
  <c r="F1437" i="3"/>
  <c r="G1437" i="3"/>
  <c r="A1438" i="3"/>
  <c r="B1438" i="3"/>
  <c r="C1438" i="3"/>
  <c r="D1438" i="3"/>
  <c r="E1438" i="3"/>
  <c r="F1438" i="3"/>
  <c r="G1438" i="3"/>
  <c r="A1439" i="3"/>
  <c r="B1439" i="3"/>
  <c r="C1439" i="3"/>
  <c r="D1439" i="3"/>
  <c r="E1439" i="3"/>
  <c r="F1439" i="3"/>
  <c r="G1439" i="3"/>
  <c r="A1440" i="3"/>
  <c r="B1440" i="3"/>
  <c r="C1440" i="3"/>
  <c r="D1440" i="3"/>
  <c r="E1440" i="3"/>
  <c r="F1440" i="3"/>
  <c r="G1440" i="3"/>
  <c r="A1441" i="3"/>
  <c r="B1441" i="3"/>
  <c r="C1441" i="3"/>
  <c r="D1441" i="3"/>
  <c r="E1441" i="3"/>
  <c r="F1441" i="3"/>
  <c r="G1441" i="3"/>
  <c r="A1442" i="3"/>
  <c r="B1442" i="3"/>
  <c r="C1442" i="3"/>
  <c r="D1442" i="3"/>
  <c r="E1442" i="3"/>
  <c r="F1442" i="3"/>
  <c r="G1442" i="3"/>
  <c r="A1443" i="3"/>
  <c r="B1443" i="3"/>
  <c r="C1443" i="3"/>
  <c r="D1443" i="3"/>
  <c r="E1443" i="3"/>
  <c r="F1443" i="3"/>
  <c r="G1443" i="3"/>
  <c r="A1444" i="3"/>
  <c r="B1444" i="3"/>
  <c r="C1444" i="3"/>
  <c r="D1444" i="3"/>
  <c r="E1444" i="3"/>
  <c r="F1444" i="3"/>
  <c r="G1444" i="3"/>
  <c r="A1445" i="3"/>
  <c r="B1445" i="3"/>
  <c r="C1445" i="3"/>
  <c r="D1445" i="3"/>
  <c r="E1445" i="3"/>
  <c r="F1445" i="3"/>
  <c r="G1445" i="3"/>
  <c r="A1446" i="3"/>
  <c r="B1446" i="3"/>
  <c r="C1446" i="3"/>
  <c r="D1446" i="3"/>
  <c r="E1446" i="3"/>
  <c r="F1446" i="3"/>
  <c r="G1446" i="3"/>
  <c r="A1447" i="3"/>
  <c r="B1447" i="3"/>
  <c r="C1447" i="3"/>
  <c r="D1447" i="3"/>
  <c r="E1447" i="3"/>
  <c r="F1447" i="3"/>
  <c r="G1447" i="3"/>
  <c r="A1448" i="3"/>
  <c r="B1448" i="3"/>
  <c r="C1448" i="3"/>
  <c r="D1448" i="3"/>
  <c r="E1448" i="3"/>
  <c r="F1448" i="3"/>
  <c r="G1448" i="3"/>
  <c r="A1449" i="3"/>
  <c r="B1449" i="3"/>
  <c r="C1449" i="3"/>
  <c r="D1449" i="3"/>
  <c r="E1449" i="3"/>
  <c r="F1449" i="3"/>
  <c r="G1449" i="3"/>
  <c r="A1450" i="3"/>
  <c r="B1450" i="3"/>
  <c r="C1450" i="3"/>
  <c r="D1450" i="3"/>
  <c r="E1450" i="3"/>
  <c r="F1450" i="3"/>
  <c r="G1450" i="3"/>
  <c r="A1451" i="3"/>
  <c r="B1451" i="3"/>
  <c r="C1451" i="3"/>
  <c r="D1451" i="3"/>
  <c r="E1451" i="3"/>
  <c r="F1451" i="3"/>
  <c r="G1451" i="3"/>
  <c r="A1452" i="3"/>
  <c r="B1452" i="3"/>
  <c r="C1452" i="3"/>
  <c r="D1452" i="3"/>
  <c r="E1452" i="3"/>
  <c r="F1452" i="3"/>
  <c r="G1452" i="3"/>
  <c r="A1453" i="3"/>
  <c r="B1453" i="3"/>
  <c r="C1453" i="3"/>
  <c r="D1453" i="3"/>
  <c r="E1453" i="3"/>
  <c r="F1453" i="3"/>
  <c r="G1453" i="3"/>
  <c r="A1454" i="3"/>
  <c r="B1454" i="3"/>
  <c r="C1454" i="3"/>
  <c r="D1454" i="3"/>
  <c r="E1454" i="3"/>
  <c r="F1454" i="3"/>
  <c r="G1454" i="3"/>
  <c r="A1455" i="3"/>
  <c r="B1455" i="3"/>
  <c r="C1455" i="3"/>
  <c r="D1455" i="3"/>
  <c r="E1455" i="3"/>
  <c r="F1455" i="3"/>
  <c r="G1455" i="3"/>
  <c r="A1456" i="3"/>
  <c r="B1456" i="3"/>
  <c r="C1456" i="3"/>
  <c r="D1456" i="3"/>
  <c r="E1456" i="3"/>
  <c r="F1456" i="3"/>
  <c r="G1456" i="3"/>
  <c r="A1457" i="3"/>
  <c r="B1457" i="3"/>
  <c r="C1457" i="3"/>
  <c r="D1457" i="3"/>
  <c r="E1457" i="3"/>
  <c r="F1457" i="3"/>
  <c r="G1457" i="3"/>
  <c r="A1458" i="3"/>
  <c r="B1458" i="3"/>
  <c r="C1458" i="3"/>
  <c r="D1458" i="3"/>
  <c r="E1458" i="3"/>
  <c r="F1458" i="3"/>
  <c r="G1458" i="3"/>
  <c r="A1459" i="3"/>
  <c r="B1459" i="3"/>
  <c r="C1459" i="3"/>
  <c r="D1459" i="3"/>
  <c r="E1459" i="3"/>
  <c r="F1459" i="3"/>
  <c r="G1459" i="3"/>
  <c r="A1460" i="3"/>
  <c r="B1460" i="3"/>
  <c r="C1460" i="3"/>
  <c r="D1460" i="3"/>
  <c r="E1460" i="3"/>
  <c r="F1460" i="3"/>
  <c r="G1460" i="3"/>
  <c r="A1461" i="3"/>
  <c r="B1461" i="3"/>
  <c r="C1461" i="3"/>
  <c r="D1461" i="3"/>
  <c r="E1461" i="3"/>
  <c r="F1461" i="3"/>
  <c r="G1461" i="3"/>
  <c r="A1462" i="3"/>
  <c r="B1462" i="3"/>
  <c r="C1462" i="3"/>
  <c r="D1462" i="3"/>
  <c r="E1462" i="3"/>
  <c r="F1462" i="3"/>
  <c r="G1462" i="3"/>
  <c r="A1463" i="3"/>
  <c r="B1463" i="3"/>
  <c r="C1463" i="3"/>
  <c r="D1463" i="3"/>
  <c r="E1463" i="3"/>
  <c r="F1463" i="3"/>
  <c r="G1463" i="3"/>
  <c r="A1464" i="3"/>
  <c r="B1464" i="3"/>
  <c r="C1464" i="3"/>
  <c r="D1464" i="3"/>
  <c r="E1464" i="3"/>
  <c r="F1464" i="3"/>
  <c r="G1464" i="3"/>
  <c r="A1465" i="3"/>
  <c r="B1465" i="3"/>
  <c r="C1465" i="3"/>
  <c r="D1465" i="3"/>
  <c r="E1465" i="3"/>
  <c r="F1465" i="3"/>
  <c r="G1465" i="3"/>
  <c r="A1466" i="3"/>
  <c r="B1466" i="3"/>
  <c r="C1466" i="3"/>
  <c r="D1466" i="3"/>
  <c r="E1466" i="3"/>
  <c r="F1466" i="3"/>
  <c r="G1466" i="3"/>
  <c r="A1467" i="3"/>
  <c r="B1467" i="3"/>
  <c r="C1467" i="3"/>
  <c r="D1467" i="3"/>
  <c r="E1467" i="3"/>
  <c r="F1467" i="3"/>
  <c r="G1467" i="3"/>
  <c r="A1468" i="3"/>
  <c r="B1468" i="3"/>
  <c r="C1468" i="3"/>
  <c r="D1468" i="3"/>
  <c r="E1468" i="3"/>
  <c r="F1468" i="3"/>
  <c r="G1468" i="3"/>
  <c r="A1469" i="3"/>
  <c r="B1469" i="3"/>
  <c r="C1469" i="3"/>
  <c r="D1469" i="3"/>
  <c r="E1469" i="3"/>
  <c r="F1469" i="3"/>
  <c r="G1469" i="3"/>
  <c r="A1470" i="3"/>
  <c r="B1470" i="3"/>
  <c r="C1470" i="3"/>
  <c r="D1470" i="3"/>
  <c r="E1470" i="3"/>
  <c r="F1470" i="3"/>
  <c r="G1470" i="3"/>
  <c r="A1471" i="3"/>
  <c r="B1471" i="3"/>
  <c r="C1471" i="3"/>
  <c r="D1471" i="3"/>
  <c r="E1471" i="3"/>
  <c r="F1471" i="3"/>
  <c r="G1471" i="3"/>
  <c r="A1472" i="3"/>
  <c r="B1472" i="3"/>
  <c r="C1472" i="3"/>
  <c r="D1472" i="3"/>
  <c r="E1472" i="3"/>
  <c r="F1472" i="3"/>
  <c r="G1472" i="3"/>
  <c r="A1473" i="3"/>
  <c r="B1473" i="3"/>
  <c r="C1473" i="3"/>
  <c r="D1473" i="3"/>
  <c r="E1473" i="3"/>
  <c r="F1473" i="3"/>
  <c r="G1473" i="3"/>
  <c r="A1474" i="3"/>
  <c r="B1474" i="3"/>
  <c r="C1474" i="3"/>
  <c r="D1474" i="3"/>
  <c r="E1474" i="3"/>
  <c r="F1474" i="3"/>
  <c r="G1474" i="3"/>
  <c r="A1475" i="3"/>
  <c r="B1475" i="3"/>
  <c r="C1475" i="3"/>
  <c r="D1475" i="3"/>
  <c r="E1475" i="3"/>
  <c r="F1475" i="3"/>
  <c r="G1475" i="3"/>
  <c r="A1476" i="3"/>
  <c r="B1476" i="3"/>
  <c r="C1476" i="3"/>
  <c r="D1476" i="3"/>
  <c r="E1476" i="3"/>
  <c r="F1476" i="3"/>
  <c r="G1476" i="3"/>
  <c r="A1477" i="3"/>
  <c r="B1477" i="3"/>
  <c r="C1477" i="3"/>
  <c r="D1477" i="3"/>
  <c r="E1477" i="3"/>
  <c r="F1477" i="3"/>
  <c r="G1477" i="3"/>
  <c r="A1478" i="3"/>
  <c r="B1478" i="3"/>
  <c r="C1478" i="3"/>
  <c r="D1478" i="3"/>
  <c r="E1478" i="3"/>
  <c r="F1478" i="3"/>
  <c r="G1478" i="3"/>
  <c r="A1479" i="3"/>
  <c r="B1479" i="3"/>
  <c r="C1479" i="3"/>
  <c r="D1479" i="3"/>
  <c r="E1479" i="3"/>
  <c r="F1479" i="3"/>
  <c r="G1479" i="3"/>
  <c r="A1480" i="3"/>
  <c r="B1480" i="3"/>
  <c r="C1480" i="3"/>
  <c r="D1480" i="3"/>
  <c r="E1480" i="3"/>
  <c r="F1480" i="3"/>
  <c r="G1480" i="3"/>
  <c r="A1481" i="3"/>
  <c r="B1481" i="3"/>
  <c r="C1481" i="3"/>
  <c r="D1481" i="3"/>
  <c r="E1481" i="3"/>
  <c r="F1481" i="3"/>
  <c r="G1481" i="3"/>
  <c r="A1482" i="3"/>
  <c r="B1482" i="3"/>
  <c r="C1482" i="3"/>
  <c r="D1482" i="3"/>
  <c r="E1482" i="3"/>
  <c r="F1482" i="3"/>
  <c r="G1482" i="3"/>
  <c r="A1483" i="3"/>
  <c r="B1483" i="3"/>
  <c r="C1483" i="3"/>
  <c r="D1483" i="3"/>
  <c r="E1483" i="3"/>
  <c r="F1483" i="3"/>
  <c r="G1483" i="3"/>
  <c r="A1484" i="3"/>
  <c r="B1484" i="3"/>
  <c r="C1484" i="3"/>
  <c r="D1484" i="3"/>
  <c r="E1484" i="3"/>
  <c r="F1484" i="3"/>
  <c r="G1484" i="3"/>
  <c r="A1485" i="3"/>
  <c r="B1485" i="3"/>
  <c r="C1485" i="3"/>
  <c r="D1485" i="3"/>
  <c r="E1485" i="3"/>
  <c r="F1485" i="3"/>
  <c r="G1485" i="3"/>
  <c r="A1486" i="3"/>
  <c r="B1486" i="3"/>
  <c r="C1486" i="3"/>
  <c r="D1486" i="3"/>
  <c r="E1486" i="3"/>
  <c r="F1486" i="3"/>
  <c r="G1486" i="3"/>
  <c r="A1487" i="3"/>
  <c r="B1487" i="3"/>
  <c r="C1487" i="3"/>
  <c r="D1487" i="3"/>
  <c r="E1487" i="3"/>
  <c r="F1487" i="3"/>
  <c r="G1487" i="3"/>
  <c r="A1488" i="3"/>
  <c r="B1488" i="3"/>
  <c r="C1488" i="3"/>
  <c r="D1488" i="3"/>
  <c r="E1488" i="3"/>
  <c r="F1488" i="3"/>
  <c r="G1488" i="3"/>
  <c r="A1489" i="3"/>
  <c r="B1489" i="3"/>
  <c r="C1489" i="3"/>
  <c r="D1489" i="3"/>
  <c r="E1489" i="3"/>
  <c r="F1489" i="3"/>
  <c r="G1489" i="3"/>
  <c r="A1490" i="3"/>
  <c r="B1490" i="3"/>
  <c r="C1490" i="3"/>
  <c r="D1490" i="3"/>
  <c r="E1490" i="3"/>
  <c r="F1490" i="3"/>
  <c r="G1490" i="3"/>
  <c r="A1491" i="3"/>
  <c r="B1491" i="3"/>
  <c r="C1491" i="3"/>
  <c r="D1491" i="3"/>
  <c r="E1491" i="3"/>
  <c r="F1491" i="3"/>
  <c r="G1491" i="3"/>
  <c r="A1492" i="3"/>
  <c r="B1492" i="3"/>
  <c r="C1492" i="3"/>
  <c r="D1492" i="3"/>
  <c r="E1492" i="3"/>
  <c r="F1492" i="3"/>
  <c r="G1492" i="3"/>
  <c r="A1493" i="3"/>
  <c r="B1493" i="3"/>
  <c r="C1493" i="3"/>
  <c r="D1493" i="3"/>
  <c r="E1493" i="3"/>
  <c r="F1493" i="3"/>
  <c r="G1493" i="3"/>
  <c r="A1494" i="3"/>
  <c r="B1494" i="3"/>
  <c r="C1494" i="3"/>
  <c r="D1494" i="3"/>
  <c r="E1494" i="3"/>
  <c r="F1494" i="3"/>
  <c r="G1494" i="3"/>
  <c r="A1495" i="3"/>
  <c r="B1495" i="3"/>
  <c r="C1495" i="3"/>
  <c r="D1495" i="3"/>
  <c r="E1495" i="3"/>
  <c r="F1495" i="3"/>
  <c r="G1495" i="3"/>
  <c r="A1496" i="3"/>
  <c r="B1496" i="3"/>
  <c r="C1496" i="3"/>
  <c r="D1496" i="3"/>
  <c r="E1496" i="3"/>
  <c r="F1496" i="3"/>
  <c r="G1496" i="3"/>
  <c r="A1497" i="3"/>
  <c r="B1497" i="3"/>
  <c r="C1497" i="3"/>
  <c r="D1497" i="3"/>
  <c r="E1497" i="3"/>
  <c r="F1497" i="3"/>
  <c r="G1497" i="3"/>
  <c r="A1498" i="3"/>
  <c r="B1498" i="3"/>
  <c r="C1498" i="3"/>
  <c r="D1498" i="3"/>
  <c r="E1498" i="3"/>
  <c r="F1498" i="3"/>
  <c r="G1498" i="3"/>
  <c r="A1499" i="3"/>
  <c r="B1499" i="3"/>
  <c r="C1499" i="3"/>
  <c r="D1499" i="3"/>
  <c r="E1499" i="3"/>
  <c r="F1499" i="3"/>
  <c r="G1499" i="3"/>
  <c r="A1500" i="3"/>
  <c r="B1500" i="3"/>
  <c r="C1500" i="3"/>
  <c r="D1500" i="3"/>
  <c r="E1500" i="3"/>
  <c r="F1500" i="3"/>
  <c r="G1500" i="3"/>
  <c r="A1501" i="3"/>
  <c r="B1501" i="3"/>
  <c r="C1501" i="3"/>
  <c r="D1501" i="3"/>
  <c r="E1501" i="3"/>
  <c r="F1501" i="3"/>
  <c r="G1501" i="3"/>
  <c r="A1502" i="3"/>
  <c r="B1502" i="3"/>
  <c r="C1502" i="3"/>
  <c r="D1502" i="3"/>
  <c r="E1502" i="3"/>
  <c r="F1502" i="3"/>
  <c r="G1502" i="3"/>
  <c r="A1503" i="3"/>
  <c r="B1503" i="3"/>
  <c r="C1503" i="3"/>
  <c r="D1503" i="3"/>
  <c r="E1503" i="3"/>
  <c r="F1503" i="3"/>
  <c r="G1503" i="3"/>
  <c r="A1504" i="3"/>
  <c r="B1504" i="3"/>
  <c r="C1504" i="3"/>
  <c r="D1504" i="3"/>
  <c r="E1504" i="3"/>
  <c r="F1504" i="3"/>
  <c r="G1504" i="3"/>
  <c r="A1505" i="3"/>
  <c r="B1505" i="3"/>
  <c r="C1505" i="3"/>
  <c r="D1505" i="3"/>
  <c r="E1505" i="3"/>
  <c r="F1505" i="3"/>
  <c r="G1505" i="3"/>
  <c r="A1506" i="3"/>
  <c r="B1506" i="3"/>
  <c r="C1506" i="3"/>
  <c r="D1506" i="3"/>
  <c r="E1506" i="3"/>
  <c r="F1506" i="3"/>
  <c r="G1506" i="3"/>
  <c r="A1507" i="3"/>
  <c r="B1507" i="3"/>
  <c r="C1507" i="3"/>
  <c r="D1507" i="3"/>
  <c r="E1507" i="3"/>
  <c r="F1507" i="3"/>
  <c r="G1507" i="3"/>
  <c r="A1508" i="3"/>
  <c r="B1508" i="3"/>
  <c r="C1508" i="3"/>
  <c r="D1508" i="3"/>
  <c r="E1508" i="3"/>
  <c r="F1508" i="3"/>
  <c r="G1508" i="3"/>
  <c r="A1509" i="3"/>
  <c r="B1509" i="3"/>
  <c r="C1509" i="3"/>
  <c r="D1509" i="3"/>
  <c r="E1509" i="3"/>
  <c r="F1509" i="3"/>
  <c r="G1509" i="3"/>
  <c r="A1510" i="3"/>
  <c r="B1510" i="3"/>
  <c r="C1510" i="3"/>
  <c r="D1510" i="3"/>
  <c r="E1510" i="3"/>
  <c r="F1510" i="3"/>
  <c r="G1510" i="3"/>
  <c r="A1511" i="3"/>
  <c r="B1511" i="3"/>
  <c r="C1511" i="3"/>
  <c r="D1511" i="3"/>
  <c r="E1511" i="3"/>
  <c r="F1511" i="3"/>
  <c r="G1511" i="3"/>
  <c r="A1512" i="3"/>
  <c r="B1512" i="3"/>
  <c r="C1512" i="3"/>
  <c r="D1512" i="3"/>
  <c r="E1512" i="3"/>
  <c r="F1512" i="3"/>
  <c r="G1512" i="3"/>
  <c r="A1513" i="3"/>
  <c r="B1513" i="3"/>
  <c r="C1513" i="3"/>
  <c r="D1513" i="3"/>
  <c r="E1513" i="3"/>
  <c r="F1513" i="3"/>
  <c r="G1513" i="3"/>
  <c r="A149" i="3"/>
  <c r="B149" i="3"/>
  <c r="C149" i="3"/>
  <c r="D149" i="3"/>
  <c r="E149" i="3"/>
  <c r="F149" i="3"/>
  <c r="G149" i="3"/>
  <c r="A150" i="3"/>
  <c r="B150" i="3"/>
  <c r="C150" i="3"/>
  <c r="D150" i="3"/>
  <c r="E150" i="3"/>
  <c r="F150" i="3"/>
  <c r="G150" i="3"/>
  <c r="A151" i="3"/>
  <c r="B151" i="3"/>
  <c r="C151" i="3"/>
  <c r="D151" i="3"/>
  <c r="E151" i="3"/>
  <c r="F151" i="3"/>
  <c r="G151" i="3"/>
  <c r="A152" i="3"/>
  <c r="B152" i="3"/>
  <c r="C152" i="3"/>
  <c r="D152" i="3"/>
  <c r="E152" i="3"/>
  <c r="F152" i="3"/>
  <c r="G152" i="3"/>
  <c r="A153" i="3"/>
  <c r="B153" i="3"/>
  <c r="C153" i="3"/>
  <c r="D153" i="3"/>
  <c r="E153" i="3"/>
  <c r="F153" i="3"/>
  <c r="G153" i="3"/>
  <c r="A138" i="3"/>
  <c r="B138" i="3"/>
  <c r="C138" i="3"/>
  <c r="D138" i="3"/>
  <c r="E138" i="3"/>
  <c r="F138" i="3"/>
  <c r="G138" i="3"/>
  <c r="A139" i="3"/>
  <c r="B139" i="3"/>
  <c r="C139" i="3"/>
  <c r="D139" i="3"/>
  <c r="E139" i="3"/>
  <c r="F139" i="3"/>
  <c r="G139" i="3"/>
  <c r="A140" i="3"/>
  <c r="B140" i="3"/>
  <c r="C140" i="3"/>
  <c r="D140" i="3"/>
  <c r="E140" i="3"/>
  <c r="F140" i="3"/>
  <c r="G140" i="3"/>
  <c r="A141" i="3"/>
  <c r="B141" i="3"/>
  <c r="C141" i="3"/>
  <c r="D141" i="3"/>
  <c r="E141" i="3"/>
  <c r="F141" i="3"/>
  <c r="G141" i="3"/>
  <c r="A142" i="3"/>
  <c r="B142" i="3"/>
  <c r="C142" i="3"/>
  <c r="D142" i="3"/>
  <c r="E142" i="3"/>
  <c r="F142" i="3"/>
  <c r="G142" i="3"/>
  <c r="A143" i="3"/>
  <c r="B143" i="3"/>
  <c r="C143" i="3"/>
  <c r="D143" i="3"/>
  <c r="E143" i="3"/>
  <c r="F143" i="3"/>
  <c r="G143" i="3"/>
  <c r="A144" i="3"/>
  <c r="B144" i="3"/>
  <c r="C144" i="3"/>
  <c r="D144" i="3"/>
  <c r="E144" i="3"/>
  <c r="F144" i="3"/>
  <c r="G144" i="3"/>
  <c r="A145" i="3"/>
  <c r="B145" i="3"/>
  <c r="C145" i="3"/>
  <c r="D145" i="3"/>
  <c r="E145" i="3"/>
  <c r="F145" i="3"/>
  <c r="G145" i="3"/>
  <c r="A146" i="3"/>
  <c r="B146" i="3"/>
  <c r="C146" i="3"/>
  <c r="D146" i="3"/>
  <c r="E146" i="3"/>
  <c r="F146" i="3"/>
  <c r="G146" i="3"/>
  <c r="A147" i="3"/>
  <c r="B147" i="3"/>
  <c r="C147" i="3"/>
  <c r="D147" i="3"/>
  <c r="E147" i="3"/>
  <c r="F147" i="3"/>
  <c r="G147" i="3"/>
  <c r="A148" i="3"/>
  <c r="B148" i="3"/>
  <c r="C148" i="3"/>
  <c r="D148" i="3"/>
  <c r="E148" i="3"/>
  <c r="F148" i="3"/>
  <c r="G148" i="3"/>
  <c r="A127" i="3"/>
  <c r="B127" i="3"/>
  <c r="C127" i="3"/>
  <c r="D127" i="3"/>
  <c r="E127" i="3"/>
  <c r="F127" i="3"/>
  <c r="G127" i="3"/>
  <c r="A128" i="3"/>
  <c r="B128" i="3"/>
  <c r="C128" i="3"/>
  <c r="D128" i="3"/>
  <c r="E128" i="3"/>
  <c r="F128" i="3"/>
  <c r="G128" i="3"/>
  <c r="A129" i="3"/>
  <c r="B129" i="3"/>
  <c r="C129" i="3"/>
  <c r="D129" i="3"/>
  <c r="E129" i="3"/>
  <c r="F129" i="3"/>
  <c r="G129" i="3"/>
  <c r="A130" i="3"/>
  <c r="B130" i="3"/>
  <c r="C130" i="3"/>
  <c r="D130" i="3"/>
  <c r="E130" i="3"/>
  <c r="F130" i="3"/>
  <c r="G130" i="3"/>
  <c r="A131" i="3"/>
  <c r="B131" i="3"/>
  <c r="C131" i="3"/>
  <c r="D131" i="3"/>
  <c r="E131" i="3"/>
  <c r="F131" i="3"/>
  <c r="G131" i="3"/>
  <c r="A132" i="3"/>
  <c r="B132" i="3"/>
  <c r="C132" i="3"/>
  <c r="D132" i="3"/>
  <c r="E132" i="3"/>
  <c r="F132" i="3"/>
  <c r="G132" i="3"/>
  <c r="A133" i="3"/>
  <c r="B133" i="3"/>
  <c r="C133" i="3"/>
  <c r="D133" i="3"/>
  <c r="E133" i="3"/>
  <c r="F133" i="3"/>
  <c r="G133" i="3"/>
  <c r="A134" i="3"/>
  <c r="B134" i="3"/>
  <c r="C134" i="3"/>
  <c r="D134" i="3"/>
  <c r="E134" i="3"/>
  <c r="F134" i="3"/>
  <c r="G134" i="3"/>
  <c r="A135" i="3"/>
  <c r="B135" i="3"/>
  <c r="C135" i="3"/>
  <c r="D135" i="3"/>
  <c r="E135" i="3"/>
  <c r="F135" i="3"/>
  <c r="G135" i="3"/>
  <c r="A136" i="3"/>
  <c r="B136" i="3"/>
  <c r="C136" i="3"/>
  <c r="D136" i="3"/>
  <c r="E136" i="3"/>
  <c r="F136" i="3"/>
  <c r="G136" i="3"/>
  <c r="A137" i="3"/>
  <c r="B137" i="3"/>
  <c r="C137" i="3"/>
  <c r="D137" i="3"/>
  <c r="E137" i="3"/>
  <c r="F137" i="3"/>
  <c r="G137" i="3"/>
  <c r="A97" i="3"/>
  <c r="B97" i="3"/>
  <c r="C97" i="3"/>
  <c r="D97" i="3"/>
  <c r="E97" i="3"/>
  <c r="F97" i="3"/>
  <c r="G97" i="3"/>
  <c r="A98" i="3"/>
  <c r="B98" i="3"/>
  <c r="C98" i="3"/>
  <c r="D98" i="3"/>
  <c r="E98" i="3"/>
  <c r="F98" i="3"/>
  <c r="G98" i="3"/>
  <c r="A99" i="3"/>
  <c r="B99" i="3"/>
  <c r="C99" i="3"/>
  <c r="D99" i="3"/>
  <c r="E99" i="3"/>
  <c r="F99" i="3"/>
  <c r="G99" i="3"/>
  <c r="A100" i="3"/>
  <c r="B100" i="3"/>
  <c r="C100" i="3"/>
  <c r="D100" i="3"/>
  <c r="E100" i="3"/>
  <c r="F100" i="3"/>
  <c r="G100" i="3"/>
  <c r="A101" i="3"/>
  <c r="B101" i="3"/>
  <c r="C101" i="3"/>
  <c r="D101" i="3"/>
  <c r="E101" i="3"/>
  <c r="F101" i="3"/>
  <c r="G101" i="3"/>
  <c r="A102" i="3"/>
  <c r="B102" i="3"/>
  <c r="C102" i="3"/>
  <c r="D102" i="3"/>
  <c r="E102" i="3"/>
  <c r="F102" i="3"/>
  <c r="G102" i="3"/>
  <c r="A103" i="3"/>
  <c r="B103" i="3"/>
  <c r="C103" i="3"/>
  <c r="D103" i="3"/>
  <c r="E103" i="3"/>
  <c r="F103" i="3"/>
  <c r="G103" i="3"/>
  <c r="A104" i="3"/>
  <c r="B104" i="3"/>
  <c r="C104" i="3"/>
  <c r="D104" i="3"/>
  <c r="E104" i="3"/>
  <c r="F104" i="3"/>
  <c r="G104" i="3"/>
  <c r="A105" i="3"/>
  <c r="B105" i="3"/>
  <c r="C105" i="3"/>
  <c r="D105" i="3"/>
  <c r="E105" i="3"/>
  <c r="F105" i="3"/>
  <c r="G105" i="3"/>
  <c r="A106" i="3"/>
  <c r="B106" i="3"/>
  <c r="C106" i="3"/>
  <c r="D106" i="3"/>
  <c r="E106" i="3"/>
  <c r="F106" i="3"/>
  <c r="G106" i="3"/>
  <c r="A107" i="3"/>
  <c r="B107" i="3"/>
  <c r="C107" i="3"/>
  <c r="D107" i="3"/>
  <c r="E107" i="3"/>
  <c r="F107" i="3"/>
  <c r="G107" i="3"/>
  <c r="A108" i="3"/>
  <c r="B108" i="3"/>
  <c r="C108" i="3"/>
  <c r="D108" i="3"/>
  <c r="E108" i="3"/>
  <c r="F108" i="3"/>
  <c r="G108" i="3"/>
  <c r="A109" i="3"/>
  <c r="B109" i="3"/>
  <c r="C109" i="3"/>
  <c r="D109" i="3"/>
  <c r="E109" i="3"/>
  <c r="F109" i="3"/>
  <c r="G109" i="3"/>
  <c r="A110" i="3"/>
  <c r="B110" i="3"/>
  <c r="C110" i="3"/>
  <c r="D110" i="3"/>
  <c r="E110" i="3"/>
  <c r="F110" i="3"/>
  <c r="G110" i="3"/>
  <c r="A111" i="3"/>
  <c r="B111" i="3"/>
  <c r="C111" i="3"/>
  <c r="D111" i="3"/>
  <c r="E111" i="3"/>
  <c r="F111" i="3"/>
  <c r="G111" i="3"/>
  <c r="A112" i="3"/>
  <c r="B112" i="3"/>
  <c r="C112" i="3"/>
  <c r="D112" i="3"/>
  <c r="E112" i="3"/>
  <c r="F112" i="3"/>
  <c r="G112" i="3"/>
  <c r="A113" i="3"/>
  <c r="B113" i="3"/>
  <c r="C113" i="3"/>
  <c r="D113" i="3"/>
  <c r="E113" i="3"/>
  <c r="F113" i="3"/>
  <c r="G113" i="3"/>
  <c r="A114" i="3"/>
  <c r="B114" i="3"/>
  <c r="C114" i="3"/>
  <c r="D114" i="3"/>
  <c r="E114" i="3"/>
  <c r="F114" i="3"/>
  <c r="G114" i="3"/>
  <c r="A115" i="3"/>
  <c r="B115" i="3"/>
  <c r="C115" i="3"/>
  <c r="D115" i="3"/>
  <c r="E115" i="3"/>
  <c r="F115" i="3"/>
  <c r="G115" i="3"/>
  <c r="A116" i="3"/>
  <c r="B116" i="3"/>
  <c r="C116" i="3"/>
  <c r="D116" i="3"/>
  <c r="E116" i="3"/>
  <c r="F116" i="3"/>
  <c r="G116" i="3"/>
  <c r="A117" i="3"/>
  <c r="B117" i="3"/>
  <c r="C117" i="3"/>
  <c r="D117" i="3"/>
  <c r="E117" i="3"/>
  <c r="F117" i="3"/>
  <c r="G117" i="3"/>
  <c r="A118" i="3"/>
  <c r="B118" i="3"/>
  <c r="C118" i="3"/>
  <c r="D118" i="3"/>
  <c r="E118" i="3"/>
  <c r="F118" i="3"/>
  <c r="G118" i="3"/>
  <c r="A119" i="3"/>
  <c r="B119" i="3"/>
  <c r="C119" i="3"/>
  <c r="D119" i="3"/>
  <c r="E119" i="3"/>
  <c r="F119" i="3"/>
  <c r="G119" i="3"/>
  <c r="A120" i="3"/>
  <c r="B120" i="3"/>
  <c r="C120" i="3"/>
  <c r="D120" i="3"/>
  <c r="E120" i="3"/>
  <c r="F120" i="3"/>
  <c r="G120" i="3"/>
  <c r="A121" i="3"/>
  <c r="B121" i="3"/>
  <c r="C121" i="3"/>
  <c r="D121" i="3"/>
  <c r="E121" i="3"/>
  <c r="F121" i="3"/>
  <c r="G121" i="3"/>
  <c r="A122" i="3"/>
  <c r="B122" i="3"/>
  <c r="C122" i="3"/>
  <c r="D122" i="3"/>
  <c r="E122" i="3"/>
  <c r="F122" i="3"/>
  <c r="G122" i="3"/>
  <c r="A123" i="3"/>
  <c r="B123" i="3"/>
  <c r="C123" i="3"/>
  <c r="D123" i="3"/>
  <c r="E123" i="3"/>
  <c r="F123" i="3"/>
  <c r="G123" i="3"/>
  <c r="A124" i="3"/>
  <c r="B124" i="3"/>
  <c r="C124" i="3"/>
  <c r="D124" i="3"/>
  <c r="E124" i="3"/>
  <c r="F124" i="3"/>
  <c r="G124" i="3"/>
  <c r="A125" i="3"/>
  <c r="B125" i="3"/>
  <c r="C125" i="3"/>
  <c r="D125" i="3"/>
  <c r="E125" i="3"/>
  <c r="F125" i="3"/>
  <c r="G125" i="3"/>
  <c r="A126" i="3"/>
  <c r="B126" i="3"/>
  <c r="C126" i="3"/>
  <c r="D126" i="3"/>
  <c r="E126" i="3"/>
  <c r="F126" i="3"/>
  <c r="G126" i="3"/>
  <c r="A29" i="3"/>
  <c r="B29" i="3"/>
  <c r="C29" i="3"/>
  <c r="D29" i="3"/>
  <c r="E29" i="3"/>
  <c r="F29" i="3"/>
  <c r="G29" i="3"/>
  <c r="A30" i="3"/>
  <c r="B30" i="3"/>
  <c r="C30" i="3"/>
  <c r="D30" i="3"/>
  <c r="E30" i="3"/>
  <c r="F30" i="3"/>
  <c r="G30" i="3"/>
  <c r="A31" i="3"/>
  <c r="B31" i="3"/>
  <c r="C31" i="3"/>
  <c r="D31" i="3"/>
  <c r="E31" i="3"/>
  <c r="F31" i="3"/>
  <c r="G31" i="3"/>
  <c r="A32" i="3"/>
  <c r="B32" i="3"/>
  <c r="C32" i="3"/>
  <c r="D32" i="3"/>
  <c r="E32" i="3"/>
  <c r="F32" i="3"/>
  <c r="G32" i="3"/>
  <c r="A33" i="3"/>
  <c r="B33" i="3"/>
  <c r="C33" i="3"/>
  <c r="D33" i="3"/>
  <c r="E33" i="3"/>
  <c r="F33" i="3"/>
  <c r="G33" i="3"/>
  <c r="A34" i="3"/>
  <c r="B34" i="3"/>
  <c r="C34" i="3"/>
  <c r="D34" i="3"/>
  <c r="E34" i="3"/>
  <c r="F34" i="3"/>
  <c r="G34" i="3"/>
  <c r="A35" i="3"/>
  <c r="B35" i="3"/>
  <c r="C35" i="3"/>
  <c r="D35" i="3"/>
  <c r="E35" i="3"/>
  <c r="F35" i="3"/>
  <c r="G35" i="3"/>
  <c r="A36" i="3"/>
  <c r="B36" i="3"/>
  <c r="C36" i="3"/>
  <c r="D36" i="3"/>
  <c r="E36" i="3"/>
  <c r="F36" i="3"/>
  <c r="G36" i="3"/>
  <c r="A37" i="3"/>
  <c r="B37" i="3"/>
  <c r="C37" i="3"/>
  <c r="D37" i="3"/>
  <c r="E37" i="3"/>
  <c r="F37" i="3"/>
  <c r="G37" i="3"/>
  <c r="A38" i="3"/>
  <c r="B38" i="3"/>
  <c r="C38" i="3"/>
  <c r="D38" i="3"/>
  <c r="E38" i="3"/>
  <c r="F38" i="3"/>
  <c r="G38" i="3"/>
  <c r="A39" i="3"/>
  <c r="B39" i="3"/>
  <c r="C39" i="3"/>
  <c r="D39" i="3"/>
  <c r="E39" i="3"/>
  <c r="F39" i="3"/>
  <c r="G39" i="3"/>
  <c r="A40" i="3"/>
  <c r="B40" i="3"/>
  <c r="C40" i="3"/>
  <c r="D40" i="3"/>
  <c r="E40" i="3"/>
  <c r="F40" i="3"/>
  <c r="G40" i="3"/>
  <c r="A41" i="3"/>
  <c r="B41" i="3"/>
  <c r="C41" i="3"/>
  <c r="D41" i="3"/>
  <c r="E41" i="3"/>
  <c r="F41" i="3"/>
  <c r="G41" i="3"/>
  <c r="A42" i="3"/>
  <c r="B42" i="3"/>
  <c r="C42" i="3"/>
  <c r="D42" i="3"/>
  <c r="E42" i="3"/>
  <c r="F42" i="3"/>
  <c r="G42" i="3"/>
  <c r="A43" i="3"/>
  <c r="B43" i="3"/>
  <c r="C43" i="3"/>
  <c r="D43" i="3"/>
  <c r="E43" i="3"/>
  <c r="F43" i="3"/>
  <c r="G43" i="3"/>
  <c r="A44" i="3"/>
  <c r="B44" i="3"/>
  <c r="C44" i="3"/>
  <c r="D44" i="3"/>
  <c r="E44" i="3"/>
  <c r="F44" i="3"/>
  <c r="G44" i="3"/>
  <c r="A45" i="3"/>
  <c r="B45" i="3"/>
  <c r="C45" i="3"/>
  <c r="D45" i="3"/>
  <c r="E45" i="3"/>
  <c r="F45" i="3"/>
  <c r="G45" i="3"/>
  <c r="A46" i="3"/>
  <c r="B46" i="3"/>
  <c r="C46" i="3"/>
  <c r="D46" i="3"/>
  <c r="E46" i="3"/>
  <c r="F46" i="3"/>
  <c r="G46" i="3"/>
  <c r="A47" i="3"/>
  <c r="B47" i="3"/>
  <c r="C47" i="3"/>
  <c r="D47" i="3"/>
  <c r="E47" i="3"/>
  <c r="F47" i="3"/>
  <c r="G47" i="3"/>
  <c r="A48" i="3"/>
  <c r="B48" i="3"/>
  <c r="C48" i="3"/>
  <c r="D48" i="3"/>
  <c r="E48" i="3"/>
  <c r="F48" i="3"/>
  <c r="G48" i="3"/>
  <c r="A49" i="3"/>
  <c r="B49" i="3"/>
  <c r="C49" i="3"/>
  <c r="D49" i="3"/>
  <c r="E49" i="3"/>
  <c r="F49" i="3"/>
  <c r="G49" i="3"/>
  <c r="A50" i="3"/>
  <c r="B50" i="3"/>
  <c r="C50" i="3"/>
  <c r="D50" i="3"/>
  <c r="E50" i="3"/>
  <c r="F50" i="3"/>
  <c r="G50" i="3"/>
  <c r="A51" i="3"/>
  <c r="B51" i="3"/>
  <c r="C51" i="3"/>
  <c r="D51" i="3"/>
  <c r="E51" i="3"/>
  <c r="F51" i="3"/>
  <c r="G51" i="3"/>
  <c r="A52" i="3"/>
  <c r="B52" i="3"/>
  <c r="C52" i="3"/>
  <c r="D52" i="3"/>
  <c r="E52" i="3"/>
  <c r="F52" i="3"/>
  <c r="G52" i="3"/>
  <c r="A53" i="3"/>
  <c r="B53" i="3"/>
  <c r="C53" i="3"/>
  <c r="D53" i="3"/>
  <c r="E53" i="3"/>
  <c r="F53" i="3"/>
  <c r="G53" i="3"/>
  <c r="A54" i="3"/>
  <c r="B54" i="3"/>
  <c r="C54" i="3"/>
  <c r="D54" i="3"/>
  <c r="E54" i="3"/>
  <c r="F54" i="3"/>
  <c r="G54" i="3"/>
  <c r="A55" i="3"/>
  <c r="B55" i="3"/>
  <c r="C55" i="3"/>
  <c r="D55" i="3"/>
  <c r="E55" i="3"/>
  <c r="F55" i="3"/>
  <c r="G55" i="3"/>
  <c r="A56" i="3"/>
  <c r="B56" i="3"/>
  <c r="C56" i="3"/>
  <c r="D56" i="3"/>
  <c r="E56" i="3"/>
  <c r="F56" i="3"/>
  <c r="G56" i="3"/>
  <c r="A57" i="3"/>
  <c r="B57" i="3"/>
  <c r="C57" i="3"/>
  <c r="D57" i="3"/>
  <c r="E57" i="3"/>
  <c r="F57" i="3"/>
  <c r="G57" i="3"/>
  <c r="A58" i="3"/>
  <c r="B58" i="3"/>
  <c r="C58" i="3"/>
  <c r="D58" i="3"/>
  <c r="E58" i="3"/>
  <c r="F58" i="3"/>
  <c r="G58" i="3"/>
  <c r="A59" i="3"/>
  <c r="B59" i="3"/>
  <c r="C59" i="3"/>
  <c r="D59" i="3"/>
  <c r="E59" i="3"/>
  <c r="F59" i="3"/>
  <c r="G59" i="3"/>
  <c r="A60" i="3"/>
  <c r="B60" i="3"/>
  <c r="C60" i="3"/>
  <c r="D60" i="3"/>
  <c r="E60" i="3"/>
  <c r="F60" i="3"/>
  <c r="G60" i="3"/>
  <c r="A61" i="3"/>
  <c r="B61" i="3"/>
  <c r="C61" i="3"/>
  <c r="D61" i="3"/>
  <c r="E61" i="3"/>
  <c r="F61" i="3"/>
  <c r="G61" i="3"/>
  <c r="A62" i="3"/>
  <c r="B62" i="3"/>
  <c r="C62" i="3"/>
  <c r="D62" i="3"/>
  <c r="E62" i="3"/>
  <c r="F62" i="3"/>
  <c r="G62" i="3"/>
  <c r="A63" i="3"/>
  <c r="B63" i="3"/>
  <c r="C63" i="3"/>
  <c r="D63" i="3"/>
  <c r="E63" i="3"/>
  <c r="F63" i="3"/>
  <c r="G63" i="3"/>
  <c r="A64" i="3"/>
  <c r="B64" i="3"/>
  <c r="C64" i="3"/>
  <c r="D64" i="3"/>
  <c r="E64" i="3"/>
  <c r="F64" i="3"/>
  <c r="G64" i="3"/>
  <c r="A65" i="3"/>
  <c r="B65" i="3"/>
  <c r="C65" i="3"/>
  <c r="D65" i="3"/>
  <c r="E65" i="3"/>
  <c r="F65" i="3"/>
  <c r="G65" i="3"/>
  <c r="A66" i="3"/>
  <c r="B66" i="3"/>
  <c r="C66" i="3"/>
  <c r="D66" i="3"/>
  <c r="E66" i="3"/>
  <c r="F66" i="3"/>
  <c r="G66" i="3"/>
  <c r="A67" i="3"/>
  <c r="B67" i="3"/>
  <c r="C67" i="3"/>
  <c r="D67" i="3"/>
  <c r="E67" i="3"/>
  <c r="F67" i="3"/>
  <c r="G67" i="3"/>
  <c r="A68" i="3"/>
  <c r="B68" i="3"/>
  <c r="C68" i="3"/>
  <c r="D68" i="3"/>
  <c r="E68" i="3"/>
  <c r="F68" i="3"/>
  <c r="G68" i="3"/>
  <c r="A69" i="3"/>
  <c r="B69" i="3"/>
  <c r="C69" i="3"/>
  <c r="D69" i="3"/>
  <c r="E69" i="3"/>
  <c r="F69" i="3"/>
  <c r="G69" i="3"/>
  <c r="A70" i="3"/>
  <c r="B70" i="3"/>
  <c r="C70" i="3"/>
  <c r="D70" i="3"/>
  <c r="E70" i="3"/>
  <c r="F70" i="3"/>
  <c r="G70" i="3"/>
  <c r="A71" i="3"/>
  <c r="B71" i="3"/>
  <c r="C71" i="3"/>
  <c r="D71" i="3"/>
  <c r="E71" i="3"/>
  <c r="F71" i="3"/>
  <c r="G71" i="3"/>
  <c r="A72" i="3"/>
  <c r="B72" i="3"/>
  <c r="C72" i="3"/>
  <c r="D72" i="3"/>
  <c r="E72" i="3"/>
  <c r="F72" i="3"/>
  <c r="G72" i="3"/>
  <c r="A73" i="3"/>
  <c r="B73" i="3"/>
  <c r="C73" i="3"/>
  <c r="D73" i="3"/>
  <c r="E73" i="3"/>
  <c r="F73" i="3"/>
  <c r="G73" i="3"/>
  <c r="A74" i="3"/>
  <c r="B74" i="3"/>
  <c r="C74" i="3"/>
  <c r="D74" i="3"/>
  <c r="E74" i="3"/>
  <c r="F74" i="3"/>
  <c r="G74" i="3"/>
  <c r="A75" i="3"/>
  <c r="B75" i="3"/>
  <c r="C75" i="3"/>
  <c r="D75" i="3"/>
  <c r="E75" i="3"/>
  <c r="F75" i="3"/>
  <c r="G75" i="3"/>
  <c r="A76" i="3"/>
  <c r="B76" i="3"/>
  <c r="C76" i="3"/>
  <c r="D76" i="3"/>
  <c r="E76" i="3"/>
  <c r="F76" i="3"/>
  <c r="G76" i="3"/>
  <c r="A77" i="3"/>
  <c r="B77" i="3"/>
  <c r="C77" i="3"/>
  <c r="D77" i="3"/>
  <c r="E77" i="3"/>
  <c r="F77" i="3"/>
  <c r="G77" i="3"/>
  <c r="A78" i="3"/>
  <c r="B78" i="3"/>
  <c r="C78" i="3"/>
  <c r="D78" i="3"/>
  <c r="E78" i="3"/>
  <c r="F78" i="3"/>
  <c r="G78" i="3"/>
  <c r="A79" i="3"/>
  <c r="B79" i="3"/>
  <c r="C79" i="3"/>
  <c r="D79" i="3"/>
  <c r="E79" i="3"/>
  <c r="F79" i="3"/>
  <c r="G79" i="3"/>
  <c r="A80" i="3"/>
  <c r="B80" i="3"/>
  <c r="C80" i="3"/>
  <c r="D80" i="3"/>
  <c r="E80" i="3"/>
  <c r="F80" i="3"/>
  <c r="G80" i="3"/>
  <c r="A81" i="3"/>
  <c r="B81" i="3"/>
  <c r="C81" i="3"/>
  <c r="D81" i="3"/>
  <c r="E81" i="3"/>
  <c r="F81" i="3"/>
  <c r="G81" i="3"/>
  <c r="A82" i="3"/>
  <c r="B82" i="3"/>
  <c r="C82" i="3"/>
  <c r="D82" i="3"/>
  <c r="E82" i="3"/>
  <c r="F82" i="3"/>
  <c r="G82" i="3"/>
  <c r="A83" i="3"/>
  <c r="B83" i="3"/>
  <c r="C83" i="3"/>
  <c r="D83" i="3"/>
  <c r="E83" i="3"/>
  <c r="F83" i="3"/>
  <c r="G83" i="3"/>
  <c r="A84" i="3"/>
  <c r="B84" i="3"/>
  <c r="C84" i="3"/>
  <c r="D84" i="3"/>
  <c r="E84" i="3"/>
  <c r="F84" i="3"/>
  <c r="G84" i="3"/>
  <c r="A85" i="3"/>
  <c r="B85" i="3"/>
  <c r="C85" i="3"/>
  <c r="D85" i="3"/>
  <c r="E85" i="3"/>
  <c r="F85" i="3"/>
  <c r="G85" i="3"/>
  <c r="A86" i="3"/>
  <c r="B86" i="3"/>
  <c r="C86" i="3"/>
  <c r="D86" i="3"/>
  <c r="E86" i="3"/>
  <c r="F86" i="3"/>
  <c r="G86" i="3"/>
  <c r="A87" i="3"/>
  <c r="B87" i="3"/>
  <c r="C87" i="3"/>
  <c r="D87" i="3"/>
  <c r="E87" i="3"/>
  <c r="F87" i="3"/>
  <c r="G87" i="3"/>
  <c r="A88" i="3"/>
  <c r="B88" i="3"/>
  <c r="C88" i="3"/>
  <c r="D88" i="3"/>
  <c r="E88" i="3"/>
  <c r="F88" i="3"/>
  <c r="G88" i="3"/>
  <c r="A89" i="3"/>
  <c r="B89" i="3"/>
  <c r="C89" i="3"/>
  <c r="D89" i="3"/>
  <c r="E89" i="3"/>
  <c r="F89" i="3"/>
  <c r="G89" i="3"/>
  <c r="A90" i="3"/>
  <c r="B90" i="3"/>
  <c r="C90" i="3"/>
  <c r="D90" i="3"/>
  <c r="E90" i="3"/>
  <c r="F90" i="3"/>
  <c r="G90" i="3"/>
  <c r="A91" i="3"/>
  <c r="B91" i="3"/>
  <c r="C91" i="3"/>
  <c r="D91" i="3"/>
  <c r="E91" i="3"/>
  <c r="F91" i="3"/>
  <c r="G91" i="3"/>
  <c r="A92" i="3"/>
  <c r="B92" i="3"/>
  <c r="C92" i="3"/>
  <c r="D92" i="3"/>
  <c r="E92" i="3"/>
  <c r="F92" i="3"/>
  <c r="G92" i="3"/>
  <c r="A93" i="3"/>
  <c r="B93" i="3"/>
  <c r="C93" i="3"/>
  <c r="D93" i="3"/>
  <c r="E93" i="3"/>
  <c r="F93" i="3"/>
  <c r="G93" i="3"/>
  <c r="A94" i="3"/>
  <c r="B94" i="3"/>
  <c r="C94" i="3"/>
  <c r="D94" i="3"/>
  <c r="E94" i="3"/>
  <c r="F94" i="3"/>
  <c r="G94" i="3"/>
  <c r="A95" i="3"/>
  <c r="B95" i="3"/>
  <c r="C95" i="3"/>
  <c r="D95" i="3"/>
  <c r="E95" i="3"/>
  <c r="F95" i="3"/>
  <c r="G95" i="3"/>
  <c r="A96" i="3"/>
  <c r="B96" i="3"/>
  <c r="C96" i="3"/>
  <c r="D96" i="3"/>
  <c r="E96" i="3"/>
  <c r="F96" i="3"/>
  <c r="G96" i="3"/>
  <c r="A21" i="3"/>
  <c r="B21" i="3"/>
  <c r="C21" i="3"/>
  <c r="D21" i="3"/>
  <c r="E21" i="3"/>
  <c r="F21" i="3"/>
  <c r="G21" i="3"/>
  <c r="A22" i="3"/>
  <c r="B22" i="3"/>
  <c r="C22" i="3"/>
  <c r="D22" i="3"/>
  <c r="E22" i="3"/>
  <c r="F22" i="3"/>
  <c r="G22" i="3"/>
  <c r="A23" i="3"/>
  <c r="B23" i="3"/>
  <c r="C23" i="3"/>
  <c r="D23" i="3"/>
  <c r="E23" i="3"/>
  <c r="F23" i="3"/>
  <c r="G23" i="3"/>
  <c r="A24" i="3"/>
  <c r="B24" i="3"/>
  <c r="C24" i="3"/>
  <c r="D24" i="3"/>
  <c r="E24" i="3"/>
  <c r="F24" i="3"/>
  <c r="G24" i="3"/>
  <c r="A25" i="3"/>
  <c r="B25" i="3"/>
  <c r="C25" i="3"/>
  <c r="D25" i="3"/>
  <c r="E25" i="3"/>
  <c r="F25" i="3"/>
  <c r="G25" i="3"/>
  <c r="A26" i="3"/>
  <c r="B26" i="3"/>
  <c r="C26" i="3"/>
  <c r="D26" i="3"/>
  <c r="E26" i="3"/>
  <c r="F26" i="3"/>
  <c r="G26" i="3"/>
  <c r="A27" i="3"/>
  <c r="B27" i="3"/>
  <c r="C27" i="3"/>
  <c r="D27" i="3"/>
  <c r="E27" i="3"/>
  <c r="F27" i="3"/>
  <c r="G27" i="3"/>
  <c r="A28" i="3"/>
  <c r="B28" i="3"/>
  <c r="C28" i="3"/>
  <c r="D28" i="3"/>
  <c r="E28" i="3"/>
  <c r="F28" i="3"/>
  <c r="G28" i="3"/>
  <c r="A3" i="3"/>
  <c r="B3" i="3"/>
  <c r="C3" i="3"/>
  <c r="D3" i="3"/>
  <c r="E3" i="3"/>
  <c r="F3" i="3"/>
  <c r="G3" i="3"/>
  <c r="A4" i="3"/>
  <c r="J4" i="3" s="1"/>
  <c r="B4" i="3"/>
  <c r="C4" i="3"/>
  <c r="D4" i="3"/>
  <c r="E4" i="3"/>
  <c r="F4" i="3"/>
  <c r="G4" i="3"/>
  <c r="A5" i="3"/>
  <c r="B5" i="3"/>
  <c r="C5" i="3"/>
  <c r="D5" i="3"/>
  <c r="E5" i="3"/>
  <c r="F5" i="3"/>
  <c r="G5" i="3"/>
  <c r="A6" i="3"/>
  <c r="B6" i="3"/>
  <c r="C6" i="3"/>
  <c r="D6" i="3"/>
  <c r="E6" i="3"/>
  <c r="F6" i="3"/>
  <c r="G6" i="3"/>
  <c r="A7" i="3"/>
  <c r="B7" i="3"/>
  <c r="C7" i="3"/>
  <c r="D7" i="3"/>
  <c r="E7" i="3"/>
  <c r="F7" i="3"/>
  <c r="G7" i="3"/>
  <c r="A8" i="3"/>
  <c r="B8" i="3"/>
  <c r="C8" i="3"/>
  <c r="D8" i="3"/>
  <c r="E8" i="3"/>
  <c r="F8" i="3"/>
  <c r="G8" i="3"/>
  <c r="A9" i="3"/>
  <c r="B9" i="3"/>
  <c r="C9" i="3"/>
  <c r="D9" i="3"/>
  <c r="E9" i="3"/>
  <c r="F9" i="3"/>
  <c r="G9" i="3"/>
  <c r="A10" i="3"/>
  <c r="B10" i="3"/>
  <c r="C10" i="3"/>
  <c r="D10" i="3"/>
  <c r="E10" i="3"/>
  <c r="F10" i="3"/>
  <c r="G10" i="3"/>
  <c r="A11" i="3"/>
  <c r="B11" i="3"/>
  <c r="C11" i="3"/>
  <c r="D11" i="3"/>
  <c r="E11" i="3"/>
  <c r="F11" i="3"/>
  <c r="G11" i="3"/>
  <c r="A12" i="3"/>
  <c r="B12" i="3"/>
  <c r="C12" i="3"/>
  <c r="D12" i="3"/>
  <c r="E12" i="3"/>
  <c r="F12" i="3"/>
  <c r="G12" i="3"/>
  <c r="A13" i="3"/>
  <c r="B13" i="3"/>
  <c r="C13" i="3"/>
  <c r="D13" i="3"/>
  <c r="E13" i="3"/>
  <c r="F13" i="3"/>
  <c r="G13" i="3"/>
  <c r="A14" i="3"/>
  <c r="B14" i="3"/>
  <c r="C14" i="3"/>
  <c r="D14" i="3"/>
  <c r="E14" i="3"/>
  <c r="F14" i="3"/>
  <c r="G14" i="3"/>
  <c r="A15" i="3"/>
  <c r="B15" i="3"/>
  <c r="C15" i="3"/>
  <c r="D15" i="3"/>
  <c r="E15" i="3"/>
  <c r="F15" i="3"/>
  <c r="G15" i="3"/>
  <c r="A16" i="3"/>
  <c r="B16" i="3"/>
  <c r="C16" i="3"/>
  <c r="D16" i="3"/>
  <c r="E16" i="3"/>
  <c r="F16" i="3"/>
  <c r="G16" i="3"/>
  <c r="A17" i="3"/>
  <c r="B17" i="3"/>
  <c r="C17" i="3"/>
  <c r="D17" i="3"/>
  <c r="E17" i="3"/>
  <c r="F17" i="3"/>
  <c r="G17" i="3"/>
  <c r="A18" i="3"/>
  <c r="B18" i="3"/>
  <c r="C18" i="3"/>
  <c r="D18" i="3"/>
  <c r="E18" i="3"/>
  <c r="F18" i="3"/>
  <c r="G18" i="3"/>
  <c r="A19" i="3"/>
  <c r="B19" i="3"/>
  <c r="C19" i="3"/>
  <c r="D19" i="3"/>
  <c r="E19" i="3"/>
  <c r="F19" i="3"/>
  <c r="G19" i="3"/>
  <c r="A20" i="3"/>
  <c r="B20" i="3"/>
  <c r="C20" i="3"/>
  <c r="D20" i="3"/>
  <c r="E20" i="3"/>
  <c r="F20" i="3"/>
  <c r="G20" i="3"/>
  <c r="B2" i="3"/>
  <c r="C2" i="3"/>
  <c r="D2" i="3"/>
  <c r="E2" i="3"/>
  <c r="F2" i="3"/>
  <c r="G2" i="3"/>
  <c r="A2" i="3"/>
  <c r="B1" i="3"/>
  <c r="C1" i="3"/>
  <c r="D1" i="3"/>
  <c r="E1" i="3"/>
  <c r="F1" i="3"/>
  <c r="G1" i="3"/>
  <c r="A1" i="3"/>
  <c r="AH98" i="5" s="1"/>
  <c r="Q782" i="3" l="1"/>
  <c r="Q4" i="3"/>
  <c r="Q941" i="3"/>
  <c r="R832" i="3"/>
  <c r="Q730" i="3"/>
  <c r="R834" i="3"/>
  <c r="Q960" i="3"/>
  <c r="Q883" i="3"/>
  <c r="R884" i="3"/>
  <c r="Q3" i="3"/>
  <c r="I1041" i="3"/>
  <c r="J1041" i="3" s="1"/>
  <c r="I1412" i="3"/>
  <c r="J1412" i="3" s="1"/>
  <c r="I1259" i="3"/>
  <c r="J1259" i="3" s="1"/>
  <c r="I706" i="3"/>
  <c r="J706" i="3" s="1"/>
  <c r="I1070" i="3"/>
  <c r="J1070" i="3" s="1"/>
  <c r="I1477" i="3"/>
  <c r="J1477" i="3" s="1"/>
  <c r="I703" i="3"/>
  <c r="J703" i="3" s="1"/>
  <c r="I1122" i="3"/>
  <c r="J1122" i="3" s="1"/>
  <c r="I942" i="3"/>
  <c r="J942" i="3" s="1"/>
  <c r="I1118" i="3"/>
  <c r="J1118" i="3" s="1"/>
  <c r="I1508" i="3"/>
  <c r="J1508" i="3" s="1"/>
  <c r="I990" i="3"/>
  <c r="J990" i="3" s="1"/>
  <c r="I1097" i="3"/>
  <c r="J1097" i="3" s="1"/>
  <c r="I328" i="3"/>
  <c r="J328" i="3" s="1"/>
  <c r="I343" i="3"/>
  <c r="J343" i="3" s="1"/>
  <c r="I1006" i="3"/>
  <c r="J1006" i="3" s="1"/>
  <c r="I1192" i="3"/>
  <c r="J1192" i="3" s="1"/>
  <c r="I1277" i="3"/>
  <c r="J1277" i="3" s="1"/>
  <c r="I1388" i="3"/>
  <c r="J1388" i="3" s="1"/>
  <c r="I456" i="3"/>
  <c r="J456" i="3" s="1"/>
  <c r="I471" i="3"/>
  <c r="J471" i="3" s="1"/>
  <c r="I1078" i="3"/>
  <c r="J1078" i="3" s="1"/>
  <c r="I1201" i="3"/>
  <c r="J1201" i="3" s="1"/>
  <c r="I1483" i="3"/>
  <c r="J1483" i="3" s="1"/>
  <c r="I136" i="3"/>
  <c r="J136" i="3" s="1"/>
  <c r="I151" i="3"/>
  <c r="J151" i="3" s="1"/>
  <c r="I950" i="3"/>
  <c r="J950" i="3" s="1"/>
  <c r="I994" i="3"/>
  <c r="J994" i="3" s="1"/>
  <c r="I1105" i="3"/>
  <c r="J1105" i="3" s="1"/>
  <c r="I1134" i="3"/>
  <c r="J1134" i="3" s="1"/>
  <c r="I1416" i="3"/>
  <c r="J1416" i="3" s="1"/>
  <c r="I1492" i="3"/>
  <c r="J1492" i="3" s="1"/>
  <c r="I579" i="3"/>
  <c r="J579" i="3" s="1"/>
  <c r="I642" i="3"/>
  <c r="J642" i="3" s="1"/>
  <c r="I914" i="3"/>
  <c r="J914" i="3" s="1"/>
  <c r="I921" i="3"/>
  <c r="J921" i="3" s="1"/>
  <c r="I1025" i="3"/>
  <c r="J1025" i="3" s="1"/>
  <c r="I1479" i="3"/>
  <c r="J1479" i="3" s="1"/>
  <c r="I392" i="3"/>
  <c r="J392" i="3" s="1"/>
  <c r="I423" i="3"/>
  <c r="J423" i="3" s="1"/>
  <c r="I969" i="3"/>
  <c r="J969" i="3" s="1"/>
  <c r="I1042" i="3"/>
  <c r="J1042" i="3" s="1"/>
  <c r="I1049" i="3"/>
  <c r="J1049" i="3" s="1"/>
  <c r="I1153" i="3"/>
  <c r="J1153" i="3" s="1"/>
  <c r="I1268" i="3"/>
  <c r="J1268" i="3" s="1"/>
  <c r="I1297" i="3"/>
  <c r="J1297" i="3" s="1"/>
  <c r="I1320" i="3"/>
  <c r="J1320" i="3" s="1"/>
  <c r="I977" i="3"/>
  <c r="J977" i="3" s="1"/>
  <c r="I1169" i="3"/>
  <c r="J1169" i="3" s="1"/>
  <c r="I1291" i="3"/>
  <c r="J1291" i="3" s="1"/>
  <c r="I1336" i="3"/>
  <c r="J1336" i="3" s="1"/>
  <c r="I152" i="3"/>
  <c r="J152" i="3" s="1"/>
  <c r="I167" i="3"/>
  <c r="J167" i="3" s="1"/>
  <c r="I551" i="3"/>
  <c r="J551" i="3" s="1"/>
  <c r="I913" i="3"/>
  <c r="J913" i="3" s="1"/>
  <c r="I296" i="3"/>
  <c r="J296" i="3" s="1"/>
  <c r="I311" i="3"/>
  <c r="J311" i="3" s="1"/>
  <c r="I934" i="3"/>
  <c r="J934" i="3" s="1"/>
  <c r="I989" i="3"/>
  <c r="J989" i="3" s="1"/>
  <c r="I1037" i="3"/>
  <c r="J1037" i="3" s="1"/>
  <c r="I1062" i="3"/>
  <c r="J1062" i="3" s="1"/>
  <c r="I1117" i="3"/>
  <c r="J1117" i="3" s="1"/>
  <c r="I1165" i="3"/>
  <c r="J1165" i="3" s="1"/>
  <c r="I1349" i="3"/>
  <c r="J1349" i="3" s="1"/>
  <c r="I1513" i="3"/>
  <c r="J1513" i="3" s="1"/>
  <c r="I51" i="3"/>
  <c r="J51" i="3" s="1"/>
  <c r="I496" i="3"/>
  <c r="J496" i="3" s="1"/>
  <c r="I930" i="3"/>
  <c r="J930" i="3" s="1"/>
  <c r="I985" i="3"/>
  <c r="J985" i="3" s="1"/>
  <c r="I1058" i="3"/>
  <c r="J1058" i="3" s="1"/>
  <c r="I1161" i="3"/>
  <c r="J1161" i="3" s="1"/>
  <c r="I1292" i="3"/>
  <c r="J1292" i="3" s="1"/>
  <c r="I484" i="3"/>
  <c r="J484" i="3" s="1"/>
  <c r="I978" i="3"/>
  <c r="J978" i="3" s="1"/>
  <c r="I1033" i="3"/>
  <c r="J1033" i="3" s="1"/>
  <c r="I1106" i="3"/>
  <c r="J1106" i="3" s="1"/>
  <c r="I1113" i="3"/>
  <c r="J1113" i="3" s="1"/>
  <c r="I53" i="3"/>
  <c r="J53" i="3" s="1"/>
  <c r="I216" i="3"/>
  <c r="J216" i="3" s="1"/>
  <c r="I231" i="3"/>
  <c r="J231" i="3" s="1"/>
  <c r="I925" i="3"/>
  <c r="J925" i="3" s="1"/>
  <c r="I973" i="3"/>
  <c r="J973" i="3" s="1"/>
  <c r="I998" i="3"/>
  <c r="J998" i="3" s="1"/>
  <c r="I1053" i="3"/>
  <c r="J1053" i="3" s="1"/>
  <c r="I1101" i="3"/>
  <c r="J1101" i="3" s="1"/>
  <c r="I1126" i="3"/>
  <c r="J1126" i="3" s="1"/>
  <c r="I1205" i="3"/>
  <c r="J1205" i="3" s="1"/>
  <c r="I1236" i="3"/>
  <c r="J1236" i="3" s="1"/>
  <c r="I1279" i="3"/>
  <c r="J1279" i="3" s="1"/>
  <c r="I1384" i="3"/>
  <c r="J1384" i="3" s="1"/>
  <c r="I1420" i="3"/>
  <c r="J1420" i="3" s="1"/>
  <c r="I1451" i="3"/>
  <c r="J1451" i="3" s="1"/>
  <c r="I448" i="3"/>
  <c r="J448" i="3" s="1"/>
  <c r="I515" i="3"/>
  <c r="J515" i="3" s="1"/>
  <c r="I926" i="3"/>
  <c r="J926" i="3" s="1"/>
  <c r="I961" i="3"/>
  <c r="J961" i="3" s="1"/>
  <c r="I1014" i="3"/>
  <c r="J1014" i="3" s="1"/>
  <c r="I1054" i="3"/>
  <c r="J1054" i="3" s="1"/>
  <c r="I1089" i="3"/>
  <c r="J1089" i="3" s="1"/>
  <c r="I1142" i="3"/>
  <c r="J1142" i="3" s="1"/>
  <c r="I1245" i="3"/>
  <c r="J1245" i="3" s="1"/>
  <c r="I420" i="3"/>
  <c r="J420" i="3" s="1"/>
  <c r="I548" i="3"/>
  <c r="J548" i="3" s="1"/>
  <c r="J653" i="3"/>
  <c r="I893" i="3"/>
  <c r="J893" i="3" s="1"/>
  <c r="I72" i="3"/>
  <c r="J72" i="3" s="1"/>
  <c r="I87" i="3"/>
  <c r="J87" i="3" s="1"/>
  <c r="I232" i="3"/>
  <c r="J232" i="3" s="1"/>
  <c r="I247" i="3"/>
  <c r="J247" i="3" s="1"/>
  <c r="I480" i="3"/>
  <c r="J480" i="3" s="1"/>
  <c r="I516" i="3"/>
  <c r="J516" i="3" s="1"/>
  <c r="I788" i="3"/>
  <c r="J788" i="3" s="1"/>
  <c r="I404" i="3"/>
  <c r="J404" i="3" s="1"/>
  <c r="I419" i="3"/>
  <c r="J419" i="3" s="1"/>
  <c r="I424" i="3"/>
  <c r="J424" i="3" s="1"/>
  <c r="I698" i="3"/>
  <c r="J698" i="3" s="1"/>
  <c r="I440" i="3"/>
  <c r="J440" i="3" s="1"/>
  <c r="J605" i="3"/>
  <c r="I839" i="3"/>
  <c r="J839" i="3" s="1"/>
  <c r="I945" i="3"/>
  <c r="J945" i="3" s="1"/>
  <c r="I957" i="3"/>
  <c r="J957" i="3" s="1"/>
  <c r="I962" i="3"/>
  <c r="J962" i="3" s="1"/>
  <c r="I974" i="3"/>
  <c r="J974" i="3" s="1"/>
  <c r="J1004" i="3"/>
  <c r="I1009" i="3"/>
  <c r="J1009" i="3" s="1"/>
  <c r="I1021" i="3"/>
  <c r="J1021" i="3" s="1"/>
  <c r="I1026" i="3"/>
  <c r="J1026" i="3" s="1"/>
  <c r="I1038" i="3"/>
  <c r="J1038" i="3" s="1"/>
  <c r="I1073" i="3"/>
  <c r="J1073" i="3" s="1"/>
  <c r="I1085" i="3"/>
  <c r="J1085" i="3" s="1"/>
  <c r="I1090" i="3"/>
  <c r="J1090" i="3" s="1"/>
  <c r="I1102" i="3"/>
  <c r="J1102" i="3" s="1"/>
  <c r="I1137" i="3"/>
  <c r="J1137" i="3" s="1"/>
  <c r="I1149" i="3"/>
  <c r="J1149" i="3" s="1"/>
  <c r="I1154" i="3"/>
  <c r="J1154" i="3" s="1"/>
  <c r="I1166" i="3"/>
  <c r="J1166" i="3" s="1"/>
  <c r="I1172" i="3"/>
  <c r="J1172" i="3" s="1"/>
  <c r="I1213" i="3"/>
  <c r="J1213" i="3" s="1"/>
  <c r="I1227" i="3"/>
  <c r="J1227" i="3" s="1"/>
  <c r="I1233" i="3"/>
  <c r="J1233" i="3" s="1"/>
  <c r="I1300" i="3"/>
  <c r="J1300" i="3" s="1"/>
  <c r="I1372" i="3"/>
  <c r="J1372" i="3" s="1"/>
  <c r="I1391" i="3"/>
  <c r="J1391" i="3" s="1"/>
  <c r="I1405" i="3"/>
  <c r="J1405" i="3" s="1"/>
  <c r="I1461" i="3"/>
  <c r="J1461" i="3" s="1"/>
  <c r="I1468" i="3"/>
  <c r="J1468" i="3" s="1"/>
  <c r="I435" i="3"/>
  <c r="J435" i="3" s="1"/>
  <c r="I455" i="3"/>
  <c r="J455" i="3" s="1"/>
  <c r="I512" i="3"/>
  <c r="J512" i="3" s="1"/>
  <c r="I532" i="3"/>
  <c r="J532" i="3" s="1"/>
  <c r="I547" i="3"/>
  <c r="J547" i="3" s="1"/>
  <c r="I552" i="3"/>
  <c r="J552" i="3" s="1"/>
  <c r="I582" i="3"/>
  <c r="J582" i="3" s="1"/>
  <c r="J903" i="3"/>
  <c r="K607" i="3"/>
  <c r="Q607" i="3" s="1"/>
  <c r="I607" i="3"/>
  <c r="J607" i="3" s="1"/>
  <c r="J693" i="3"/>
  <c r="I929" i="3"/>
  <c r="J929" i="3" s="1"/>
  <c r="I941" i="3"/>
  <c r="J941" i="3" s="1"/>
  <c r="I946" i="3"/>
  <c r="J946" i="3" s="1"/>
  <c r="I958" i="3"/>
  <c r="J958" i="3" s="1"/>
  <c r="I993" i="3"/>
  <c r="J993" i="3" s="1"/>
  <c r="I1005" i="3"/>
  <c r="J1005" i="3" s="1"/>
  <c r="I1010" i="3"/>
  <c r="J1010" i="3" s="1"/>
  <c r="I1022" i="3"/>
  <c r="J1022" i="3" s="1"/>
  <c r="I1057" i="3"/>
  <c r="J1057" i="3" s="1"/>
  <c r="I1069" i="3"/>
  <c r="J1069" i="3" s="1"/>
  <c r="I1074" i="3"/>
  <c r="J1074" i="3" s="1"/>
  <c r="I1086" i="3"/>
  <c r="J1086" i="3" s="1"/>
  <c r="I1121" i="3"/>
  <c r="J1121" i="3" s="1"/>
  <c r="I1133" i="3"/>
  <c r="J1133" i="3" s="1"/>
  <c r="I1138" i="3"/>
  <c r="J1138" i="3" s="1"/>
  <c r="I1150" i="3"/>
  <c r="J1150" i="3" s="1"/>
  <c r="I1181" i="3"/>
  <c r="J1181" i="3" s="1"/>
  <c r="I1195" i="3"/>
  <c r="J1195" i="3" s="1"/>
  <c r="I1228" i="3"/>
  <c r="J1228" i="3" s="1"/>
  <c r="I1256" i="3"/>
  <c r="J1256" i="3" s="1"/>
  <c r="I1309" i="3"/>
  <c r="J1309" i="3" s="1"/>
  <c r="I1373" i="3"/>
  <c r="J1373" i="3" s="1"/>
  <c r="I1469" i="3"/>
  <c r="J1469" i="3" s="1"/>
  <c r="I1476" i="3"/>
  <c r="J1476" i="3" s="1"/>
  <c r="K584" i="3"/>
  <c r="Q584" i="3" s="1"/>
  <c r="I584" i="3"/>
  <c r="J584" i="3" s="1"/>
  <c r="I639" i="3"/>
  <c r="J639" i="3" s="1"/>
  <c r="I918" i="3"/>
  <c r="J918" i="3" s="1"/>
  <c r="I953" i="3"/>
  <c r="J953" i="3" s="1"/>
  <c r="I982" i="3"/>
  <c r="J982" i="3" s="1"/>
  <c r="I1017" i="3"/>
  <c r="J1017" i="3" s="1"/>
  <c r="I1046" i="3"/>
  <c r="J1046" i="3" s="1"/>
  <c r="I1081" i="3"/>
  <c r="J1081" i="3" s="1"/>
  <c r="I1110" i="3"/>
  <c r="J1110" i="3" s="1"/>
  <c r="I1145" i="3"/>
  <c r="J1145" i="3" s="1"/>
  <c r="I1215" i="3"/>
  <c r="J1215" i="3" s="1"/>
  <c r="I1269" i="3"/>
  <c r="J1269" i="3" s="1"/>
  <c r="I1339" i="3"/>
  <c r="J1339" i="3" s="1"/>
  <c r="I1352" i="3"/>
  <c r="J1352" i="3" s="1"/>
  <c r="I1407" i="3"/>
  <c r="J1407" i="3" s="1"/>
  <c r="I1413" i="3"/>
  <c r="J1413" i="3" s="1"/>
  <c r="I1457" i="3"/>
  <c r="J1457" i="3" s="1"/>
  <c r="I1503" i="3"/>
  <c r="J1503" i="3" s="1"/>
  <c r="I31" i="3"/>
  <c r="J31" i="3" s="1"/>
  <c r="I59" i="3"/>
  <c r="J59" i="3" s="1"/>
  <c r="I88" i="3"/>
  <c r="J88" i="3" s="1"/>
  <c r="I103" i="3"/>
  <c r="J103" i="3" s="1"/>
  <c r="I168" i="3"/>
  <c r="J168" i="3" s="1"/>
  <c r="I183" i="3"/>
  <c r="J183" i="3" s="1"/>
  <c r="I264" i="3"/>
  <c r="J264" i="3" s="1"/>
  <c r="I279" i="3"/>
  <c r="J279" i="3" s="1"/>
  <c r="I344" i="3"/>
  <c r="J344" i="3" s="1"/>
  <c r="I359" i="3"/>
  <c r="J359" i="3" s="1"/>
  <c r="I451" i="3"/>
  <c r="J451" i="3" s="1"/>
  <c r="I520" i="3"/>
  <c r="J520" i="3" s="1"/>
  <c r="J1326" i="3"/>
  <c r="K634" i="3"/>
  <c r="R634" i="3" s="1"/>
  <c r="I634" i="3"/>
  <c r="J634" i="3" s="1"/>
  <c r="I937" i="3"/>
  <c r="J937" i="3" s="1"/>
  <c r="I966" i="3"/>
  <c r="J966" i="3" s="1"/>
  <c r="I1001" i="3"/>
  <c r="J1001" i="3" s="1"/>
  <c r="I1030" i="3"/>
  <c r="J1030" i="3" s="1"/>
  <c r="I1065" i="3"/>
  <c r="J1065" i="3" s="1"/>
  <c r="I1094" i="3"/>
  <c r="J1094" i="3" s="1"/>
  <c r="I1129" i="3"/>
  <c r="J1129" i="3" s="1"/>
  <c r="I1158" i="3"/>
  <c r="J1158" i="3" s="1"/>
  <c r="I1204" i="3"/>
  <c r="J1204" i="3" s="1"/>
  <c r="I1265" i="3"/>
  <c r="J1265" i="3" s="1"/>
  <c r="I1340" i="3"/>
  <c r="J1340" i="3" s="1"/>
  <c r="I1383" i="3"/>
  <c r="J1383" i="3" s="1"/>
  <c r="I1395" i="3"/>
  <c r="J1395" i="3" s="1"/>
  <c r="I1491" i="3"/>
  <c r="J1491" i="3" s="1"/>
  <c r="I40" i="3"/>
  <c r="J40" i="3" s="1"/>
  <c r="I104" i="3"/>
  <c r="J104" i="3" s="1"/>
  <c r="I119" i="3"/>
  <c r="J119" i="3" s="1"/>
  <c r="I200" i="3"/>
  <c r="J200" i="3" s="1"/>
  <c r="I215" i="3"/>
  <c r="J215" i="3" s="1"/>
  <c r="I280" i="3"/>
  <c r="J280" i="3" s="1"/>
  <c r="I295" i="3"/>
  <c r="J295" i="3" s="1"/>
  <c r="I360" i="3"/>
  <c r="J360" i="3" s="1"/>
  <c r="I375" i="3"/>
  <c r="J375" i="3" s="1"/>
  <c r="I487" i="3"/>
  <c r="J487" i="3" s="1"/>
  <c r="J565" i="3"/>
  <c r="J837" i="3"/>
  <c r="K852" i="3"/>
  <c r="R852" i="3" s="1"/>
  <c r="I852" i="3"/>
  <c r="J852" i="3" s="1"/>
  <c r="K807" i="3"/>
  <c r="Q807" i="3" s="1"/>
  <c r="I807" i="3"/>
  <c r="J807" i="3" s="1"/>
  <c r="J399" i="3"/>
  <c r="J838" i="3"/>
  <c r="J709" i="3"/>
  <c r="I724" i="3"/>
  <c r="J724" i="3" s="1"/>
  <c r="J853" i="3"/>
  <c r="J869" i="3"/>
  <c r="J725" i="3"/>
  <c r="J757" i="3"/>
  <c r="J773" i="3"/>
  <c r="I743" i="3"/>
  <c r="J743" i="3" s="1"/>
  <c r="I774" i="3"/>
  <c r="J774" i="3" s="1"/>
  <c r="J789" i="3"/>
  <c r="I827" i="3"/>
  <c r="J827" i="3" s="1"/>
  <c r="J821" i="3"/>
  <c r="I1183" i="3"/>
  <c r="J1183" i="3" s="1"/>
  <c r="I1224" i="3"/>
  <c r="J1224" i="3" s="1"/>
  <c r="I1247" i="3"/>
  <c r="J1247" i="3" s="1"/>
  <c r="I1288" i="3"/>
  <c r="J1288" i="3" s="1"/>
  <c r="I1311" i="3"/>
  <c r="J1311" i="3" s="1"/>
  <c r="I1329" i="3"/>
  <c r="J1329" i="3" s="1"/>
  <c r="I1360" i="3"/>
  <c r="J1360" i="3" s="1"/>
  <c r="I1436" i="3"/>
  <c r="J1436" i="3" s="1"/>
  <c r="I1448" i="3"/>
  <c r="J1448" i="3" s="1"/>
  <c r="I1453" i="3"/>
  <c r="J1453" i="3" s="1"/>
  <c r="I1459" i="3"/>
  <c r="J1459" i="3" s="1"/>
  <c r="I1488" i="3"/>
  <c r="J1488" i="3" s="1"/>
  <c r="I1500" i="3"/>
  <c r="J1500" i="3" s="1"/>
  <c r="I37" i="3"/>
  <c r="J37" i="3" s="1"/>
  <c r="I43" i="3"/>
  <c r="J43" i="3" s="1"/>
  <c r="I61" i="3"/>
  <c r="J61" i="3" s="1"/>
  <c r="I407" i="3"/>
  <c r="J407" i="3" s="1"/>
  <c r="I432" i="3"/>
  <c r="J432" i="3" s="1"/>
  <c r="I468" i="3"/>
  <c r="J468" i="3" s="1"/>
  <c r="I499" i="3"/>
  <c r="J499" i="3" s="1"/>
  <c r="I504" i="3"/>
  <c r="J504" i="3" s="1"/>
  <c r="I535" i="3"/>
  <c r="J535" i="3" s="1"/>
  <c r="I599" i="3"/>
  <c r="J599" i="3" s="1"/>
  <c r="I655" i="3"/>
  <c r="J655" i="3" s="1"/>
  <c r="I755" i="3"/>
  <c r="J755" i="3" s="1"/>
  <c r="I834" i="3"/>
  <c r="J834" i="3" s="1"/>
  <c r="I1184" i="3"/>
  <c r="J1184" i="3" s="1"/>
  <c r="I1207" i="3"/>
  <c r="J1207" i="3" s="1"/>
  <c r="I1219" i="3"/>
  <c r="J1219" i="3" s="1"/>
  <c r="I1225" i="3"/>
  <c r="J1225" i="3" s="1"/>
  <c r="I1248" i="3"/>
  <c r="J1248" i="3" s="1"/>
  <c r="I1271" i="3"/>
  <c r="J1271" i="3" s="1"/>
  <c r="I1283" i="3"/>
  <c r="J1283" i="3" s="1"/>
  <c r="I1289" i="3"/>
  <c r="J1289" i="3" s="1"/>
  <c r="I1312" i="3"/>
  <c r="J1312" i="3" s="1"/>
  <c r="I1325" i="3"/>
  <c r="J1325" i="3" s="1"/>
  <c r="I1368" i="3"/>
  <c r="J1368" i="3" s="1"/>
  <c r="I1381" i="3"/>
  <c r="J1381" i="3" s="1"/>
  <c r="I1397" i="3"/>
  <c r="J1397" i="3" s="1"/>
  <c r="I1404" i="3"/>
  <c r="J1404" i="3" s="1"/>
  <c r="I1415" i="3"/>
  <c r="J1415" i="3" s="1"/>
  <c r="I1437" i="3"/>
  <c r="J1437" i="3" s="1"/>
  <c r="I1460" i="3"/>
  <c r="J1460" i="3" s="1"/>
  <c r="I1489" i="3"/>
  <c r="J1489" i="3" s="1"/>
  <c r="I1501" i="3"/>
  <c r="J1501" i="3" s="1"/>
  <c r="I1507" i="3"/>
  <c r="J1507" i="3" s="1"/>
  <c r="I1512" i="3"/>
  <c r="J1512" i="3" s="1"/>
  <c r="I403" i="3"/>
  <c r="J403" i="3" s="1"/>
  <c r="I408" i="3"/>
  <c r="J408" i="3" s="1"/>
  <c r="I439" i="3"/>
  <c r="J439" i="3" s="1"/>
  <c r="I464" i="3"/>
  <c r="J464" i="3" s="1"/>
  <c r="I500" i="3"/>
  <c r="J500" i="3" s="1"/>
  <c r="I531" i="3"/>
  <c r="J531" i="3" s="1"/>
  <c r="I536" i="3"/>
  <c r="J536" i="3" s="1"/>
  <c r="I570" i="3"/>
  <c r="J570" i="3" s="1"/>
  <c r="I842" i="3"/>
  <c r="J842" i="3" s="1"/>
  <c r="I872" i="3"/>
  <c r="J872" i="3" s="1"/>
  <c r="I917" i="3"/>
  <c r="J917" i="3" s="1"/>
  <c r="I922" i="3"/>
  <c r="J922" i="3" s="1"/>
  <c r="I933" i="3"/>
  <c r="J933" i="3" s="1"/>
  <c r="I938" i="3"/>
  <c r="J938" i="3" s="1"/>
  <c r="I949" i="3"/>
  <c r="J949" i="3" s="1"/>
  <c r="I954" i="3"/>
  <c r="J954" i="3" s="1"/>
  <c r="I965" i="3"/>
  <c r="J965" i="3" s="1"/>
  <c r="I970" i="3"/>
  <c r="J970" i="3" s="1"/>
  <c r="I981" i="3"/>
  <c r="J981" i="3" s="1"/>
  <c r="I986" i="3"/>
  <c r="J986" i="3" s="1"/>
  <c r="I997" i="3"/>
  <c r="J997" i="3" s="1"/>
  <c r="I1002" i="3"/>
  <c r="J1002" i="3" s="1"/>
  <c r="I1013" i="3"/>
  <c r="J1013" i="3" s="1"/>
  <c r="I1018" i="3"/>
  <c r="J1018" i="3" s="1"/>
  <c r="I1029" i="3"/>
  <c r="J1029" i="3" s="1"/>
  <c r="I1034" i="3"/>
  <c r="J1034" i="3" s="1"/>
  <c r="I1045" i="3"/>
  <c r="J1045" i="3" s="1"/>
  <c r="I1050" i="3"/>
  <c r="J1050" i="3" s="1"/>
  <c r="I1061" i="3"/>
  <c r="J1061" i="3" s="1"/>
  <c r="I1066" i="3"/>
  <c r="J1066" i="3" s="1"/>
  <c r="I1077" i="3"/>
  <c r="J1077" i="3" s="1"/>
  <c r="I1082" i="3"/>
  <c r="J1082" i="3" s="1"/>
  <c r="I1093" i="3"/>
  <c r="J1093" i="3" s="1"/>
  <c r="I1098" i="3"/>
  <c r="J1098" i="3" s="1"/>
  <c r="I1109" i="3"/>
  <c r="J1109" i="3" s="1"/>
  <c r="I1114" i="3"/>
  <c r="J1114" i="3" s="1"/>
  <c r="I1125" i="3"/>
  <c r="J1125" i="3" s="1"/>
  <c r="I1130" i="3"/>
  <c r="J1130" i="3" s="1"/>
  <c r="I1141" i="3"/>
  <c r="J1141" i="3" s="1"/>
  <c r="I1146" i="3"/>
  <c r="J1146" i="3" s="1"/>
  <c r="I1157" i="3"/>
  <c r="J1157" i="3" s="1"/>
  <c r="I1162" i="3"/>
  <c r="J1162" i="3" s="1"/>
  <c r="I1173" i="3"/>
  <c r="J1173" i="3" s="1"/>
  <c r="I1196" i="3"/>
  <c r="J1196" i="3" s="1"/>
  <c r="I1237" i="3"/>
  <c r="J1237" i="3" s="1"/>
  <c r="I1260" i="3"/>
  <c r="J1260" i="3" s="1"/>
  <c r="I1301" i="3"/>
  <c r="J1301" i="3" s="1"/>
  <c r="I1331" i="3"/>
  <c r="J1331" i="3" s="1"/>
  <c r="I1357" i="3"/>
  <c r="J1357" i="3" s="1"/>
  <c r="I1392" i="3"/>
  <c r="J1392" i="3" s="1"/>
  <c r="I1421" i="3"/>
  <c r="J1421" i="3" s="1"/>
  <c r="I1427" i="3"/>
  <c r="J1427" i="3" s="1"/>
  <c r="I1433" i="3"/>
  <c r="J1433" i="3" s="1"/>
  <c r="I1445" i="3"/>
  <c r="J1445" i="3" s="1"/>
  <c r="I1467" i="3"/>
  <c r="J1467" i="3" s="1"/>
  <c r="I1484" i="3"/>
  <c r="J1484" i="3" s="1"/>
  <c r="I52" i="3"/>
  <c r="J52" i="3" s="1"/>
  <c r="I71" i="3"/>
  <c r="J71" i="3" s="1"/>
  <c r="I120" i="3"/>
  <c r="J120" i="3" s="1"/>
  <c r="I135" i="3"/>
  <c r="J135" i="3" s="1"/>
  <c r="I184" i="3"/>
  <c r="J184" i="3" s="1"/>
  <c r="I199" i="3"/>
  <c r="J199" i="3" s="1"/>
  <c r="I248" i="3"/>
  <c r="J248" i="3" s="1"/>
  <c r="I263" i="3"/>
  <c r="J263" i="3" s="1"/>
  <c r="I312" i="3"/>
  <c r="J312" i="3" s="1"/>
  <c r="I327" i="3"/>
  <c r="J327" i="3" s="1"/>
  <c r="I376" i="3"/>
  <c r="J376" i="3" s="1"/>
  <c r="I391" i="3"/>
  <c r="J391" i="3" s="1"/>
  <c r="I416" i="3"/>
  <c r="J416" i="3" s="1"/>
  <c r="I452" i="3"/>
  <c r="J452" i="3" s="1"/>
  <c r="I483" i="3"/>
  <c r="J483" i="3" s="1"/>
  <c r="I488" i="3"/>
  <c r="J488" i="3" s="1"/>
  <c r="I519" i="3"/>
  <c r="J519" i="3" s="1"/>
  <c r="I544" i="3"/>
  <c r="J544" i="3" s="1"/>
  <c r="I578" i="3"/>
  <c r="J578" i="3" s="1"/>
  <c r="I583" i="3"/>
  <c r="J583" i="3" s="1"/>
  <c r="I608" i="3"/>
  <c r="J608" i="3" s="1"/>
  <c r="I631" i="3"/>
  <c r="J631" i="3" s="1"/>
  <c r="I695" i="3"/>
  <c r="J695" i="3" s="1"/>
  <c r="I723" i="3"/>
  <c r="J723" i="3" s="1"/>
  <c r="I744" i="3"/>
  <c r="J744" i="3" s="1"/>
  <c r="I787" i="3"/>
  <c r="J787" i="3" s="1"/>
  <c r="I808" i="3"/>
  <c r="J808" i="3" s="1"/>
  <c r="I830" i="3"/>
  <c r="J830" i="3" s="1"/>
  <c r="K853" i="3"/>
  <c r="Q853" i="3" s="1"/>
  <c r="I1363" i="3"/>
  <c r="J1363" i="3" s="1"/>
  <c r="I590" i="3"/>
  <c r="J590" i="3" s="1"/>
  <c r="I674" i="3"/>
  <c r="J674" i="3" s="1"/>
  <c r="R4" i="3"/>
  <c r="I1175" i="3"/>
  <c r="J1175" i="3" s="1"/>
  <c r="I1187" i="3"/>
  <c r="J1187" i="3" s="1"/>
  <c r="I1193" i="3"/>
  <c r="J1193" i="3" s="1"/>
  <c r="I1216" i="3"/>
  <c r="J1216" i="3" s="1"/>
  <c r="I1239" i="3"/>
  <c r="J1239" i="3" s="1"/>
  <c r="I1251" i="3"/>
  <c r="J1251" i="3" s="1"/>
  <c r="I1257" i="3"/>
  <c r="J1257" i="3" s="1"/>
  <c r="I1280" i="3"/>
  <c r="J1280" i="3" s="1"/>
  <c r="I1303" i="3"/>
  <c r="J1303" i="3" s="1"/>
  <c r="I1315" i="3"/>
  <c r="J1315" i="3" s="1"/>
  <c r="I1328" i="3"/>
  <c r="J1328" i="3" s="1"/>
  <c r="I1359" i="3"/>
  <c r="J1359" i="3" s="1"/>
  <c r="I1389" i="3"/>
  <c r="J1389" i="3" s="1"/>
  <c r="I1423" i="3"/>
  <c r="J1423" i="3" s="1"/>
  <c r="I1429" i="3"/>
  <c r="J1429" i="3" s="1"/>
  <c r="I1435" i="3"/>
  <c r="J1435" i="3" s="1"/>
  <c r="I1447" i="3"/>
  <c r="J1447" i="3" s="1"/>
  <c r="I1452" i="3"/>
  <c r="J1452" i="3" s="1"/>
  <c r="I1509" i="3"/>
  <c r="J1509" i="3" s="1"/>
  <c r="I5" i="3"/>
  <c r="J5" i="3" s="1"/>
  <c r="I60" i="3"/>
  <c r="J60" i="3" s="1"/>
  <c r="I400" i="3"/>
  <c r="J400" i="3" s="1"/>
  <c r="I436" i="3"/>
  <c r="J436" i="3" s="1"/>
  <c r="I467" i="3"/>
  <c r="J467" i="3" s="1"/>
  <c r="I472" i="3"/>
  <c r="J472" i="3" s="1"/>
  <c r="I503" i="3"/>
  <c r="J503" i="3" s="1"/>
  <c r="I528" i="3"/>
  <c r="J528" i="3" s="1"/>
  <c r="I591" i="3"/>
  <c r="J591" i="3" s="1"/>
  <c r="I598" i="3"/>
  <c r="J598" i="3" s="1"/>
  <c r="I654" i="3"/>
  <c r="J654" i="3" s="1"/>
  <c r="I675" i="3"/>
  <c r="J675" i="3" s="1"/>
  <c r="I754" i="3"/>
  <c r="J754" i="3" s="1"/>
  <c r="I775" i="3"/>
  <c r="J775" i="3" s="1"/>
  <c r="K1326" i="3"/>
  <c r="Q1326" i="3" s="1"/>
  <c r="I843" i="3"/>
  <c r="J843" i="3" s="1"/>
  <c r="I897" i="3"/>
  <c r="J897" i="3" s="1"/>
  <c r="I902" i="3"/>
  <c r="J902" i="3" s="1"/>
  <c r="I11" i="3"/>
  <c r="J11" i="3" s="1"/>
  <c r="I29" i="3"/>
  <c r="J29" i="3" s="1"/>
  <c r="I35" i="3"/>
  <c r="J35" i="3" s="1"/>
  <c r="I76" i="3"/>
  <c r="J76" i="3" s="1"/>
  <c r="I83" i="3"/>
  <c r="J83" i="3" s="1"/>
  <c r="I108" i="3"/>
  <c r="J108" i="3" s="1"/>
  <c r="I115" i="3"/>
  <c r="J115" i="3" s="1"/>
  <c r="I140" i="3"/>
  <c r="J140" i="3" s="1"/>
  <c r="I147" i="3"/>
  <c r="J147" i="3" s="1"/>
  <c r="I172" i="3"/>
  <c r="J172" i="3" s="1"/>
  <c r="I179" i="3"/>
  <c r="J179" i="3" s="1"/>
  <c r="I204" i="3"/>
  <c r="J204" i="3" s="1"/>
  <c r="I211" i="3"/>
  <c r="J211" i="3" s="1"/>
  <c r="I236" i="3"/>
  <c r="J236" i="3" s="1"/>
  <c r="I243" i="3"/>
  <c r="J243" i="3" s="1"/>
  <c r="I268" i="3"/>
  <c r="J268" i="3" s="1"/>
  <c r="I275" i="3"/>
  <c r="J275" i="3" s="1"/>
  <c r="I300" i="3"/>
  <c r="J300" i="3" s="1"/>
  <c r="I307" i="3"/>
  <c r="J307" i="3" s="1"/>
  <c r="I332" i="3"/>
  <c r="J332" i="3" s="1"/>
  <c r="I339" i="3"/>
  <c r="J339" i="3" s="1"/>
  <c r="I364" i="3"/>
  <c r="J364" i="3" s="1"/>
  <c r="I371" i="3"/>
  <c r="J371" i="3" s="1"/>
  <c r="I396" i="3"/>
  <c r="J396" i="3" s="1"/>
  <c r="I460" i="3"/>
  <c r="J460" i="3" s="1"/>
  <c r="I524" i="3"/>
  <c r="J524" i="3" s="1"/>
  <c r="I558" i="3"/>
  <c r="J558" i="3" s="1"/>
  <c r="I563" i="3"/>
  <c r="J563" i="3" s="1"/>
  <c r="I603" i="3"/>
  <c r="J603" i="3" s="1"/>
  <c r="I627" i="3"/>
  <c r="J627" i="3" s="1"/>
  <c r="I646" i="3"/>
  <c r="J646" i="3" s="1"/>
  <c r="I652" i="3"/>
  <c r="J652" i="3" s="1"/>
  <c r="I663" i="3"/>
  <c r="J663" i="3" s="1"/>
  <c r="I719" i="3"/>
  <c r="J719" i="3" s="1"/>
  <c r="I739" i="3"/>
  <c r="J739" i="3" s="1"/>
  <c r="I783" i="3"/>
  <c r="J783" i="3" s="1"/>
  <c r="I802" i="3"/>
  <c r="J802" i="3" s="1"/>
  <c r="I814" i="3"/>
  <c r="J814" i="3" s="1"/>
  <c r="I832" i="3"/>
  <c r="J832" i="3" s="1"/>
  <c r="I850" i="3"/>
  <c r="J850" i="3" s="1"/>
  <c r="I874" i="3"/>
  <c r="J874" i="3" s="1"/>
  <c r="I887" i="3"/>
  <c r="J887" i="3" s="1"/>
  <c r="K837" i="3"/>
  <c r="Q837" i="3" s="1"/>
  <c r="I898" i="3"/>
  <c r="J898" i="3" s="1"/>
  <c r="I909" i="3"/>
  <c r="J909" i="3" s="1"/>
  <c r="I19" i="3"/>
  <c r="J19" i="3" s="1"/>
  <c r="I25" i="3"/>
  <c r="J25" i="3" s="1"/>
  <c r="I444" i="3"/>
  <c r="J444" i="3" s="1"/>
  <c r="I508" i="3"/>
  <c r="J508" i="3" s="1"/>
  <c r="I554" i="3"/>
  <c r="J554" i="3" s="1"/>
  <c r="I559" i="3"/>
  <c r="J559" i="3" s="1"/>
  <c r="I564" i="3"/>
  <c r="J564" i="3" s="1"/>
  <c r="I588" i="3"/>
  <c r="J588" i="3" s="1"/>
  <c r="I610" i="3"/>
  <c r="J610" i="3" s="1"/>
  <c r="I616" i="3"/>
  <c r="J616" i="3" s="1"/>
  <c r="I659" i="3"/>
  <c r="J659" i="3" s="1"/>
  <c r="I683" i="3"/>
  <c r="J683" i="3" s="1"/>
  <c r="I690" i="3"/>
  <c r="J690" i="3" s="1"/>
  <c r="I759" i="3"/>
  <c r="J759" i="3" s="1"/>
  <c r="I779" i="3"/>
  <c r="J779" i="3" s="1"/>
  <c r="I803" i="3"/>
  <c r="J803" i="3" s="1"/>
  <c r="I822" i="3"/>
  <c r="J822" i="3" s="1"/>
  <c r="I864" i="3"/>
  <c r="J864" i="3" s="1"/>
  <c r="I870" i="3"/>
  <c r="J870" i="3" s="1"/>
  <c r="Q884" i="3"/>
  <c r="I894" i="3"/>
  <c r="J894" i="3" s="1"/>
  <c r="I905" i="3"/>
  <c r="J905" i="3" s="1"/>
  <c r="I910" i="3"/>
  <c r="J910" i="3" s="1"/>
  <c r="I20" i="3"/>
  <c r="J20" i="3" s="1"/>
  <c r="I92" i="3"/>
  <c r="J92" i="3" s="1"/>
  <c r="I99" i="3"/>
  <c r="J99" i="3" s="1"/>
  <c r="I124" i="3"/>
  <c r="J124" i="3" s="1"/>
  <c r="I131" i="3"/>
  <c r="J131" i="3" s="1"/>
  <c r="I156" i="3"/>
  <c r="J156" i="3" s="1"/>
  <c r="I163" i="3"/>
  <c r="J163" i="3" s="1"/>
  <c r="I188" i="3"/>
  <c r="J188" i="3" s="1"/>
  <c r="I195" i="3"/>
  <c r="J195" i="3" s="1"/>
  <c r="I220" i="3"/>
  <c r="J220" i="3" s="1"/>
  <c r="I227" i="3"/>
  <c r="J227" i="3" s="1"/>
  <c r="I252" i="3"/>
  <c r="J252" i="3" s="1"/>
  <c r="I259" i="3"/>
  <c r="J259" i="3" s="1"/>
  <c r="I284" i="3"/>
  <c r="J284" i="3" s="1"/>
  <c r="I291" i="3"/>
  <c r="J291" i="3" s="1"/>
  <c r="I316" i="3"/>
  <c r="J316" i="3" s="1"/>
  <c r="I323" i="3"/>
  <c r="J323" i="3" s="1"/>
  <c r="I348" i="3"/>
  <c r="J348" i="3" s="1"/>
  <c r="I355" i="3"/>
  <c r="J355" i="3" s="1"/>
  <c r="I380" i="3"/>
  <c r="J380" i="3" s="1"/>
  <c r="I387" i="3"/>
  <c r="J387" i="3" s="1"/>
  <c r="I428" i="3"/>
  <c r="J428" i="3" s="1"/>
  <c r="I492" i="3"/>
  <c r="J492" i="3" s="1"/>
  <c r="I555" i="3"/>
  <c r="J555" i="3" s="1"/>
  <c r="I595" i="3"/>
  <c r="J595" i="3" s="1"/>
  <c r="I611" i="3"/>
  <c r="J611" i="3" s="1"/>
  <c r="I660" i="3"/>
  <c r="J660" i="3" s="1"/>
  <c r="I666" i="3"/>
  <c r="J666" i="3" s="1"/>
  <c r="I679" i="3"/>
  <c r="J679" i="3" s="1"/>
  <c r="I691" i="3"/>
  <c r="J691" i="3" s="1"/>
  <c r="I710" i="3"/>
  <c r="J710" i="3" s="1"/>
  <c r="I799" i="3"/>
  <c r="J799" i="3" s="1"/>
  <c r="I823" i="3"/>
  <c r="J823" i="3" s="1"/>
  <c r="I847" i="3"/>
  <c r="J847" i="3" s="1"/>
  <c r="I859" i="3"/>
  <c r="J859" i="3" s="1"/>
  <c r="I884" i="3"/>
  <c r="J884" i="3" s="1"/>
  <c r="I890" i="3"/>
  <c r="J890" i="3" s="1"/>
  <c r="I901" i="3"/>
  <c r="J901" i="3" s="1"/>
  <c r="I906" i="3"/>
  <c r="J906" i="3" s="1"/>
  <c r="I16" i="3"/>
  <c r="J16" i="3" s="1"/>
  <c r="I28" i="3"/>
  <c r="J28" i="3" s="1"/>
  <c r="I45" i="3"/>
  <c r="J45" i="3" s="1"/>
  <c r="I57" i="3"/>
  <c r="J57" i="3" s="1"/>
  <c r="I69" i="3"/>
  <c r="J69" i="3" s="1"/>
  <c r="I412" i="3"/>
  <c r="J412" i="3" s="1"/>
  <c r="I476" i="3"/>
  <c r="J476" i="3" s="1"/>
  <c r="I540" i="3"/>
  <c r="J540" i="3" s="1"/>
  <c r="I562" i="3"/>
  <c r="J562" i="3" s="1"/>
  <c r="I574" i="3"/>
  <c r="J574" i="3" s="1"/>
  <c r="I596" i="3"/>
  <c r="J596" i="3" s="1"/>
  <c r="I619" i="3"/>
  <c r="J619" i="3" s="1"/>
  <c r="I626" i="3"/>
  <c r="J626" i="3" s="1"/>
  <c r="I651" i="3"/>
  <c r="J651" i="3" s="1"/>
  <c r="I680" i="3"/>
  <c r="J680" i="3" s="1"/>
  <c r="I711" i="3"/>
  <c r="J711" i="3" s="1"/>
  <c r="I718" i="3"/>
  <c r="J718" i="3" s="1"/>
  <c r="I738" i="3"/>
  <c r="J738" i="3" s="1"/>
  <c r="I750" i="3"/>
  <c r="J750" i="3" s="1"/>
  <c r="I770" i="3"/>
  <c r="J770" i="3" s="1"/>
  <c r="I782" i="3"/>
  <c r="J782" i="3" s="1"/>
  <c r="I794" i="3"/>
  <c r="J794" i="3" s="1"/>
  <c r="I819" i="3"/>
  <c r="J819" i="3" s="1"/>
  <c r="I854" i="3"/>
  <c r="J854" i="3" s="1"/>
  <c r="I867" i="3"/>
  <c r="J867" i="3" s="1"/>
  <c r="I879" i="3"/>
  <c r="J879" i="3" s="1"/>
  <c r="I891" i="3"/>
  <c r="J891" i="3" s="1"/>
  <c r="K773" i="3"/>
  <c r="R773" i="3" s="1"/>
  <c r="R1163" i="3"/>
  <c r="Q1163" i="3"/>
  <c r="Q131" i="3"/>
  <c r="R131" i="3"/>
  <c r="I892" i="3"/>
  <c r="J892" i="3" s="1"/>
  <c r="K892" i="3"/>
  <c r="Q1229" i="3"/>
  <c r="R1229" i="3"/>
  <c r="I1302" i="3"/>
  <c r="J1302" i="3" s="1"/>
  <c r="K1302" i="3"/>
  <c r="I1330" i="3"/>
  <c r="J1330" i="3" s="1"/>
  <c r="K1330" i="3"/>
  <c r="R1379" i="3"/>
  <c r="Q1379" i="3"/>
  <c r="K15" i="3"/>
  <c r="I15" i="3"/>
  <c r="J15" i="3" s="1"/>
  <c r="K82" i="3"/>
  <c r="I82" i="3"/>
  <c r="J82" i="3" s="1"/>
  <c r="K194" i="3"/>
  <c r="I194" i="3"/>
  <c r="J194" i="3" s="1"/>
  <c r="K514" i="3"/>
  <c r="I514" i="3"/>
  <c r="J514" i="3" s="1"/>
  <c r="K530" i="3"/>
  <c r="I530" i="3"/>
  <c r="J530" i="3" s="1"/>
  <c r="K546" i="3"/>
  <c r="I546" i="3"/>
  <c r="J546" i="3" s="1"/>
  <c r="Q893" i="3"/>
  <c r="R893" i="3"/>
  <c r="Q894" i="3"/>
  <c r="R894" i="3"/>
  <c r="Q898" i="3"/>
  <c r="R898" i="3"/>
  <c r="Q902" i="3"/>
  <c r="R902" i="3"/>
  <c r="Q906" i="3"/>
  <c r="R906" i="3"/>
  <c r="Q910" i="3"/>
  <c r="R910" i="3"/>
  <c r="Q914" i="3"/>
  <c r="R914" i="3"/>
  <c r="Q918" i="3"/>
  <c r="R918" i="3"/>
  <c r="Q922" i="3"/>
  <c r="R922" i="3"/>
  <c r="Q926" i="3"/>
  <c r="R926" i="3"/>
  <c r="Q930" i="3"/>
  <c r="R930" i="3"/>
  <c r="Q934" i="3"/>
  <c r="R934" i="3"/>
  <c r="Q938" i="3"/>
  <c r="R938" i="3"/>
  <c r="Q942" i="3"/>
  <c r="R942" i="3"/>
  <c r="Q946" i="3"/>
  <c r="R946" i="3"/>
  <c r="Q950" i="3"/>
  <c r="R950" i="3"/>
  <c r="Q954" i="3"/>
  <c r="R954" i="3"/>
  <c r="Q958" i="3"/>
  <c r="R958" i="3"/>
  <c r="Q962" i="3"/>
  <c r="R962" i="3"/>
  <c r="Q966" i="3"/>
  <c r="R966" i="3"/>
  <c r="Q970" i="3"/>
  <c r="R970" i="3"/>
  <c r="Q974" i="3"/>
  <c r="R974" i="3"/>
  <c r="Q978" i="3"/>
  <c r="R978" i="3"/>
  <c r="Q982" i="3"/>
  <c r="R982" i="3"/>
  <c r="Q986" i="3"/>
  <c r="R986" i="3"/>
  <c r="Q990" i="3"/>
  <c r="R990" i="3"/>
  <c r="Q994" i="3"/>
  <c r="R994" i="3"/>
  <c r="Q998" i="3"/>
  <c r="R998" i="3"/>
  <c r="Q1002" i="3"/>
  <c r="R1002" i="3"/>
  <c r="Q1006" i="3"/>
  <c r="R1006" i="3"/>
  <c r="Q1010" i="3"/>
  <c r="R1010" i="3"/>
  <c r="Q1014" i="3"/>
  <c r="R1014" i="3"/>
  <c r="Q1018" i="3"/>
  <c r="R1018" i="3"/>
  <c r="Q1022" i="3"/>
  <c r="R1022" i="3"/>
  <c r="Q1026" i="3"/>
  <c r="R1026" i="3"/>
  <c r="Q1030" i="3"/>
  <c r="R1030" i="3"/>
  <c r="Q1034" i="3"/>
  <c r="R1034" i="3"/>
  <c r="Q1038" i="3"/>
  <c r="R1038" i="3"/>
  <c r="Q1042" i="3"/>
  <c r="R1042" i="3"/>
  <c r="Q1046" i="3"/>
  <c r="R1046" i="3"/>
  <c r="Q1050" i="3"/>
  <c r="R1050" i="3"/>
  <c r="Q1054" i="3"/>
  <c r="R1054" i="3"/>
  <c r="Q1058" i="3"/>
  <c r="R1058" i="3"/>
  <c r="Q1062" i="3"/>
  <c r="R1062" i="3"/>
  <c r="Q1066" i="3"/>
  <c r="R1066" i="3"/>
  <c r="Q1070" i="3"/>
  <c r="R1070" i="3"/>
  <c r="Q1074" i="3"/>
  <c r="R1074" i="3"/>
  <c r="Q1078" i="3"/>
  <c r="R1078" i="3"/>
  <c r="Q1082" i="3"/>
  <c r="R1082" i="3"/>
  <c r="Q1086" i="3"/>
  <c r="R1086" i="3"/>
  <c r="Q1090" i="3"/>
  <c r="R1090" i="3"/>
  <c r="Q1094" i="3"/>
  <c r="R1094" i="3"/>
  <c r="Q1098" i="3"/>
  <c r="R1098" i="3"/>
  <c r="Q1102" i="3"/>
  <c r="R1102" i="3"/>
  <c r="Q1106" i="3"/>
  <c r="R1106" i="3"/>
  <c r="Q1110" i="3"/>
  <c r="R1110" i="3"/>
  <c r="Q1114" i="3"/>
  <c r="R1114" i="3"/>
  <c r="Q1118" i="3"/>
  <c r="R1118" i="3"/>
  <c r="Q1122" i="3"/>
  <c r="R1122" i="3"/>
  <c r="Q1126" i="3"/>
  <c r="R1126" i="3"/>
  <c r="Q1130" i="3"/>
  <c r="R1130" i="3"/>
  <c r="Q1134" i="3"/>
  <c r="R1134" i="3"/>
  <c r="Q1138" i="3"/>
  <c r="R1138" i="3"/>
  <c r="Q1142" i="3"/>
  <c r="R1142" i="3"/>
  <c r="Q1146" i="3"/>
  <c r="R1146" i="3"/>
  <c r="Q1150" i="3"/>
  <c r="R1150" i="3"/>
  <c r="Q1154" i="3"/>
  <c r="R1154" i="3"/>
  <c r="Q1158" i="3"/>
  <c r="R1158" i="3"/>
  <c r="Q1162" i="3"/>
  <c r="R1162" i="3"/>
  <c r="Q1166" i="3"/>
  <c r="R1166" i="3"/>
  <c r="I1170" i="3"/>
  <c r="J1170" i="3" s="1"/>
  <c r="K1170" i="3"/>
  <c r="Q1175" i="3"/>
  <c r="R1175" i="3"/>
  <c r="I1179" i="3"/>
  <c r="J1179" i="3" s="1"/>
  <c r="Q1184" i="3"/>
  <c r="R1184" i="3"/>
  <c r="I1188" i="3"/>
  <c r="J1188" i="3" s="1"/>
  <c r="R1193" i="3"/>
  <c r="Q1193" i="3"/>
  <c r="I1197" i="3"/>
  <c r="J1197" i="3" s="1"/>
  <c r="I1202" i="3"/>
  <c r="J1202" i="3" s="1"/>
  <c r="K1202" i="3"/>
  <c r="Q1207" i="3"/>
  <c r="R1207" i="3"/>
  <c r="I1211" i="3"/>
  <c r="J1211" i="3" s="1"/>
  <c r="Q1216" i="3"/>
  <c r="R1216" i="3"/>
  <c r="I1220" i="3"/>
  <c r="J1220" i="3" s="1"/>
  <c r="R1225" i="3"/>
  <c r="Q1225" i="3"/>
  <c r="I1229" i="3"/>
  <c r="J1229" i="3" s="1"/>
  <c r="I1234" i="3"/>
  <c r="J1234" i="3" s="1"/>
  <c r="K1234" i="3"/>
  <c r="R1239" i="3"/>
  <c r="Q1239" i="3"/>
  <c r="I1243" i="3"/>
  <c r="J1243" i="3" s="1"/>
  <c r="Q1248" i="3"/>
  <c r="R1248" i="3"/>
  <c r="I1252" i="3"/>
  <c r="J1252" i="3" s="1"/>
  <c r="Q1257" i="3"/>
  <c r="R1257" i="3"/>
  <c r="I1261" i="3"/>
  <c r="J1261" i="3" s="1"/>
  <c r="I1266" i="3"/>
  <c r="J1266" i="3" s="1"/>
  <c r="K1266" i="3"/>
  <c r="R1271" i="3"/>
  <c r="Q1271" i="3"/>
  <c r="I1275" i="3"/>
  <c r="J1275" i="3" s="1"/>
  <c r="Q1280" i="3"/>
  <c r="R1280" i="3"/>
  <c r="I1284" i="3"/>
  <c r="J1284" i="3" s="1"/>
  <c r="Q1289" i="3"/>
  <c r="R1289" i="3"/>
  <c r="I1293" i="3"/>
  <c r="J1293" i="3" s="1"/>
  <c r="I1298" i="3"/>
  <c r="J1298" i="3" s="1"/>
  <c r="K1298" i="3"/>
  <c r="R1303" i="3"/>
  <c r="Q1303" i="3"/>
  <c r="I1307" i="3"/>
  <c r="J1307" i="3" s="1"/>
  <c r="Q1312" i="3"/>
  <c r="R1312" i="3"/>
  <c r="I1316" i="3"/>
  <c r="J1316" i="3" s="1"/>
  <c r="K1321" i="3"/>
  <c r="I1321" i="3"/>
  <c r="J1321" i="3" s="1"/>
  <c r="Q1336" i="3"/>
  <c r="R1336" i="3"/>
  <c r="I1345" i="3"/>
  <c r="J1345" i="3" s="1"/>
  <c r="I1350" i="3"/>
  <c r="J1350" i="3" s="1"/>
  <c r="K1350" i="3"/>
  <c r="I1355" i="3"/>
  <c r="J1355" i="3" s="1"/>
  <c r="Q1360" i="3"/>
  <c r="R1360" i="3"/>
  <c r="I1364" i="3"/>
  <c r="J1364" i="3" s="1"/>
  <c r="I1369" i="3"/>
  <c r="J1369" i="3" s="1"/>
  <c r="I1374" i="3"/>
  <c r="J1374" i="3" s="1"/>
  <c r="K1374" i="3"/>
  <c r="I1379" i="3"/>
  <c r="J1379" i="3" s="1"/>
  <c r="Q1384" i="3"/>
  <c r="R1384" i="3"/>
  <c r="Q1389" i="3"/>
  <c r="R1389" i="3"/>
  <c r="I1393" i="3"/>
  <c r="J1393" i="3" s="1"/>
  <c r="I1398" i="3"/>
  <c r="J1398" i="3" s="1"/>
  <c r="K1398" i="3"/>
  <c r="I1403" i="3"/>
  <c r="J1403" i="3" s="1"/>
  <c r="K1408" i="3"/>
  <c r="I1408" i="3"/>
  <c r="J1408" i="3" s="1"/>
  <c r="I1418" i="3"/>
  <c r="J1418" i="3" s="1"/>
  <c r="K1418" i="3"/>
  <c r="R1423" i="3"/>
  <c r="Q1423" i="3"/>
  <c r="R1433" i="3"/>
  <c r="Q1433" i="3"/>
  <c r="I1443" i="3"/>
  <c r="J1443" i="3" s="1"/>
  <c r="Q1448" i="3"/>
  <c r="R1448" i="3"/>
  <c r="Q1453" i="3"/>
  <c r="R1453" i="3"/>
  <c r="I1458" i="3"/>
  <c r="J1458" i="3" s="1"/>
  <c r="K1458" i="3"/>
  <c r="K1463" i="3"/>
  <c r="I1463" i="3"/>
  <c r="J1463" i="3" s="1"/>
  <c r="I1474" i="3"/>
  <c r="J1474" i="3" s="1"/>
  <c r="K1474" i="3"/>
  <c r="R1479" i="3"/>
  <c r="Q1479" i="3"/>
  <c r="Q1484" i="3"/>
  <c r="R1484" i="3"/>
  <c r="Q1489" i="3"/>
  <c r="R1489" i="3"/>
  <c r="I1493" i="3"/>
  <c r="J1493" i="3" s="1"/>
  <c r="I1499" i="3"/>
  <c r="J1499" i="3" s="1"/>
  <c r="K1504" i="3"/>
  <c r="I1504" i="3"/>
  <c r="J1504" i="3" s="1"/>
  <c r="Q16" i="3"/>
  <c r="R16" i="3"/>
  <c r="I26" i="3"/>
  <c r="J26" i="3" s="1"/>
  <c r="K26" i="3"/>
  <c r="Q31" i="3"/>
  <c r="R31" i="3"/>
  <c r="I36" i="3"/>
  <c r="J36" i="3" s="1"/>
  <c r="K41" i="3"/>
  <c r="I41" i="3"/>
  <c r="J41" i="3" s="1"/>
  <c r="R57" i="3"/>
  <c r="Q57" i="3"/>
  <c r="I67" i="3"/>
  <c r="J67" i="3" s="1"/>
  <c r="Q72" i="3"/>
  <c r="R72" i="3"/>
  <c r="K77" i="3"/>
  <c r="I77" i="3"/>
  <c r="J77" i="3" s="1"/>
  <c r="Q83" i="3"/>
  <c r="R83" i="3"/>
  <c r="Q88" i="3"/>
  <c r="R88" i="3"/>
  <c r="K93" i="3"/>
  <c r="I93" i="3"/>
  <c r="J93" i="3" s="1"/>
  <c r="Q99" i="3"/>
  <c r="R99" i="3"/>
  <c r="Q104" i="3"/>
  <c r="R104" i="3"/>
  <c r="K109" i="3"/>
  <c r="I109" i="3"/>
  <c r="J109" i="3" s="1"/>
  <c r="Q115" i="3"/>
  <c r="R115" i="3"/>
  <c r="Q120" i="3"/>
  <c r="R120" i="3"/>
  <c r="K125" i="3"/>
  <c r="I125" i="3"/>
  <c r="J125" i="3" s="1"/>
  <c r="Q136" i="3"/>
  <c r="R136" i="3"/>
  <c r="K141" i="3"/>
  <c r="I141" i="3"/>
  <c r="J141" i="3" s="1"/>
  <c r="Q147" i="3"/>
  <c r="R147" i="3"/>
  <c r="Q152" i="3"/>
  <c r="R152" i="3"/>
  <c r="K157" i="3"/>
  <c r="I157" i="3"/>
  <c r="J157" i="3" s="1"/>
  <c r="Q163" i="3"/>
  <c r="R163" i="3"/>
  <c r="Q168" i="3"/>
  <c r="R168" i="3"/>
  <c r="K173" i="3"/>
  <c r="I173" i="3"/>
  <c r="J173" i="3" s="1"/>
  <c r="Q179" i="3"/>
  <c r="R179" i="3"/>
  <c r="Q184" i="3"/>
  <c r="R184" i="3"/>
  <c r="K189" i="3"/>
  <c r="I189" i="3"/>
  <c r="J189" i="3" s="1"/>
  <c r="Q195" i="3"/>
  <c r="R195" i="3"/>
  <c r="Q200" i="3"/>
  <c r="R200" i="3"/>
  <c r="K205" i="3"/>
  <c r="I205" i="3"/>
  <c r="J205" i="3" s="1"/>
  <c r="Q211" i="3"/>
  <c r="R211" i="3"/>
  <c r="Q216" i="3"/>
  <c r="R216" i="3"/>
  <c r="K221" i="3"/>
  <c r="I221" i="3"/>
  <c r="J221" i="3" s="1"/>
  <c r="Q227" i="3"/>
  <c r="R227" i="3"/>
  <c r="Q232" i="3"/>
  <c r="R232" i="3"/>
  <c r="K237" i="3"/>
  <c r="I237" i="3"/>
  <c r="J237" i="3" s="1"/>
  <c r="Q243" i="3"/>
  <c r="R243" i="3"/>
  <c r="Q248" i="3"/>
  <c r="R248" i="3"/>
  <c r="K253" i="3"/>
  <c r="I253" i="3"/>
  <c r="J253" i="3" s="1"/>
  <c r="Q259" i="3"/>
  <c r="R259" i="3"/>
  <c r="Q264" i="3"/>
  <c r="R264" i="3"/>
  <c r="K269" i="3"/>
  <c r="I269" i="3"/>
  <c r="J269" i="3" s="1"/>
  <c r="Q275" i="3"/>
  <c r="R275" i="3"/>
  <c r="Q280" i="3"/>
  <c r="R280" i="3"/>
  <c r="K285" i="3"/>
  <c r="I285" i="3"/>
  <c r="J285" i="3" s="1"/>
  <c r="Q291" i="3"/>
  <c r="R291" i="3"/>
  <c r="Q296" i="3"/>
  <c r="R296" i="3"/>
  <c r="K301" i="3"/>
  <c r="I301" i="3"/>
  <c r="J301" i="3" s="1"/>
  <c r="Q307" i="3"/>
  <c r="R307" i="3"/>
  <c r="Q312" i="3"/>
  <c r="R312" i="3"/>
  <c r="K317" i="3"/>
  <c r="I317" i="3"/>
  <c r="J317" i="3" s="1"/>
  <c r="Q323" i="3"/>
  <c r="R323" i="3"/>
  <c r="Q328" i="3"/>
  <c r="R328" i="3"/>
  <c r="K333" i="3"/>
  <c r="I333" i="3"/>
  <c r="J333" i="3" s="1"/>
  <c r="Q339" i="3"/>
  <c r="R339" i="3"/>
  <c r="Q344" i="3"/>
  <c r="R344" i="3"/>
  <c r="K349" i="3"/>
  <c r="I349" i="3"/>
  <c r="J349" i="3" s="1"/>
  <c r="Q355" i="3"/>
  <c r="R355" i="3"/>
  <c r="Q360" i="3"/>
  <c r="R360" i="3"/>
  <c r="K365" i="3"/>
  <c r="I365" i="3"/>
  <c r="J365" i="3" s="1"/>
  <c r="Q371" i="3"/>
  <c r="R371" i="3"/>
  <c r="Q376" i="3"/>
  <c r="R376" i="3"/>
  <c r="K381" i="3"/>
  <c r="I381" i="3"/>
  <c r="J381" i="3" s="1"/>
  <c r="Q387" i="3"/>
  <c r="R387" i="3"/>
  <c r="Q392" i="3"/>
  <c r="R392" i="3"/>
  <c r="K397" i="3"/>
  <c r="I397" i="3"/>
  <c r="J397" i="3" s="1"/>
  <c r="Q403" i="3"/>
  <c r="R403" i="3"/>
  <c r="K413" i="3"/>
  <c r="I413" i="3"/>
  <c r="J413" i="3" s="1"/>
  <c r="Q419" i="3"/>
  <c r="R419" i="3"/>
  <c r="K429" i="3"/>
  <c r="I429" i="3"/>
  <c r="J429" i="3" s="1"/>
  <c r="Q435" i="3"/>
  <c r="R435" i="3"/>
  <c r="K445" i="3"/>
  <c r="I445" i="3"/>
  <c r="J445" i="3" s="1"/>
  <c r="R451" i="3"/>
  <c r="Q451" i="3"/>
  <c r="K461" i="3"/>
  <c r="I461" i="3"/>
  <c r="J461" i="3" s="1"/>
  <c r="Q467" i="3"/>
  <c r="R467" i="3"/>
  <c r="I477" i="3"/>
  <c r="J477" i="3" s="1"/>
  <c r="K477" i="3"/>
  <c r="Q483" i="3"/>
  <c r="R483" i="3"/>
  <c r="K493" i="3"/>
  <c r="I493" i="3"/>
  <c r="J493" i="3" s="1"/>
  <c r="Q499" i="3"/>
  <c r="R499" i="3"/>
  <c r="K509" i="3"/>
  <c r="I509" i="3"/>
  <c r="J509" i="3" s="1"/>
  <c r="Q515" i="3"/>
  <c r="R515" i="3"/>
  <c r="K525" i="3"/>
  <c r="I525" i="3"/>
  <c r="J525" i="3" s="1"/>
  <c r="Q531" i="3"/>
  <c r="R531" i="3"/>
  <c r="K541" i="3"/>
  <c r="I541" i="3"/>
  <c r="J541" i="3" s="1"/>
  <c r="Q547" i="3"/>
  <c r="R547" i="3"/>
  <c r="Q1179" i="3"/>
  <c r="R1179" i="3"/>
  <c r="R1243" i="3"/>
  <c r="Q1243" i="3"/>
  <c r="Q1293" i="3"/>
  <c r="R1293" i="3"/>
  <c r="K1473" i="3"/>
  <c r="I1473" i="3"/>
  <c r="J1473" i="3" s="1"/>
  <c r="Q1509" i="3"/>
  <c r="R1509" i="3"/>
  <c r="K114" i="3"/>
  <c r="I114" i="3"/>
  <c r="J114" i="3" s="1"/>
  <c r="K258" i="3"/>
  <c r="I258" i="3"/>
  <c r="J258" i="3" s="1"/>
  <c r="K290" i="3"/>
  <c r="I290" i="3"/>
  <c r="J290" i="3" s="1"/>
  <c r="K306" i="3"/>
  <c r="I306" i="3"/>
  <c r="J306" i="3" s="1"/>
  <c r="K418" i="3"/>
  <c r="I418" i="3"/>
  <c r="J418" i="3" s="1"/>
  <c r="K434" i="3"/>
  <c r="I434" i="3"/>
  <c r="J434" i="3" s="1"/>
  <c r="K466" i="3"/>
  <c r="I466" i="3"/>
  <c r="J466" i="3" s="1"/>
  <c r="K482" i="3"/>
  <c r="I482" i="3"/>
  <c r="J482" i="3" s="1"/>
  <c r="K498" i="3"/>
  <c r="I498" i="3"/>
  <c r="J498" i="3" s="1"/>
  <c r="Q1171" i="3"/>
  <c r="R1171" i="3"/>
  <c r="R1180" i="3"/>
  <c r="Q1180" i="3"/>
  <c r="R1189" i="3"/>
  <c r="Q1189" i="3"/>
  <c r="I1198" i="3"/>
  <c r="J1198" i="3" s="1"/>
  <c r="K1198" i="3"/>
  <c r="Q1203" i="3"/>
  <c r="R1203" i="3"/>
  <c r="Q1212" i="3"/>
  <c r="R1212" i="3"/>
  <c r="R1221" i="3"/>
  <c r="Q1221" i="3"/>
  <c r="I1230" i="3"/>
  <c r="J1230" i="3" s="1"/>
  <c r="K1230" i="3"/>
  <c r="R1235" i="3"/>
  <c r="Q1235" i="3"/>
  <c r="Q1244" i="3"/>
  <c r="R1244" i="3"/>
  <c r="Q1253" i="3"/>
  <c r="R1253" i="3"/>
  <c r="I1262" i="3"/>
  <c r="J1262" i="3" s="1"/>
  <c r="K1262" i="3"/>
  <c r="R1267" i="3"/>
  <c r="Q1267" i="3"/>
  <c r="Q1276" i="3"/>
  <c r="R1276" i="3"/>
  <c r="Q1285" i="3"/>
  <c r="R1285" i="3"/>
  <c r="I1294" i="3"/>
  <c r="J1294" i="3" s="1"/>
  <c r="K1294" i="3"/>
  <c r="R1299" i="3"/>
  <c r="Q1299" i="3"/>
  <c r="Q1308" i="3"/>
  <c r="R1308" i="3"/>
  <c r="Q1317" i="3"/>
  <c r="R1317" i="3"/>
  <c r="I1322" i="3"/>
  <c r="J1322" i="3" s="1"/>
  <c r="K1322" i="3"/>
  <c r="R1327" i="3"/>
  <c r="Q1327" i="3"/>
  <c r="Q1341" i="3"/>
  <c r="R1341" i="3"/>
  <c r="I1346" i="3"/>
  <c r="J1346" i="3" s="1"/>
  <c r="K1346" i="3"/>
  <c r="R1351" i="3"/>
  <c r="Q1351" i="3"/>
  <c r="Q1356" i="3"/>
  <c r="R1356" i="3"/>
  <c r="Q1365" i="3"/>
  <c r="R1365" i="3"/>
  <c r="I1370" i="3"/>
  <c r="J1370" i="3" s="1"/>
  <c r="K1370" i="3"/>
  <c r="R1375" i="3"/>
  <c r="Q1375" i="3"/>
  <c r="Q1380" i="3"/>
  <c r="R1380" i="3"/>
  <c r="I1394" i="3"/>
  <c r="J1394" i="3" s="1"/>
  <c r="K1394" i="3"/>
  <c r="K1399" i="3"/>
  <c r="I1399" i="3"/>
  <c r="J1399" i="3" s="1"/>
  <c r="Q1409" i="3"/>
  <c r="R1409" i="3"/>
  <c r="R1419" i="3"/>
  <c r="Q1419" i="3"/>
  <c r="Q1428" i="3"/>
  <c r="R1428" i="3"/>
  <c r="I1438" i="3"/>
  <c r="J1438" i="3" s="1"/>
  <c r="K1438" i="3"/>
  <c r="Q1444" i="3"/>
  <c r="R1444" i="3"/>
  <c r="K1464" i="3"/>
  <c r="I1464" i="3"/>
  <c r="J1464" i="3" s="1"/>
  <c r="Q1469" i="3"/>
  <c r="R1469" i="3"/>
  <c r="R1475" i="3"/>
  <c r="Q1475" i="3"/>
  <c r="I1494" i="3"/>
  <c r="J1494" i="3" s="1"/>
  <c r="K1494" i="3"/>
  <c r="K1505" i="3"/>
  <c r="I1505" i="3"/>
  <c r="J1505" i="3" s="1"/>
  <c r="Q21" i="3"/>
  <c r="R21" i="3"/>
  <c r="Q27" i="3"/>
  <c r="R27" i="3"/>
  <c r="I42" i="3"/>
  <c r="J42" i="3" s="1"/>
  <c r="K42" i="3"/>
  <c r="K47" i="3"/>
  <c r="I47" i="3"/>
  <c r="J47" i="3" s="1"/>
  <c r="I62" i="3"/>
  <c r="J62" i="3" s="1"/>
  <c r="K62" i="3"/>
  <c r="Q68" i="3"/>
  <c r="R68" i="3"/>
  <c r="K78" i="3"/>
  <c r="I78" i="3"/>
  <c r="J78" i="3" s="1"/>
  <c r="K94" i="3"/>
  <c r="I94" i="3"/>
  <c r="J94" i="3" s="1"/>
  <c r="K110" i="3"/>
  <c r="I110" i="3"/>
  <c r="J110" i="3" s="1"/>
  <c r="K126" i="3"/>
  <c r="I126" i="3"/>
  <c r="J126" i="3" s="1"/>
  <c r="K142" i="3"/>
  <c r="I142" i="3"/>
  <c r="J142" i="3" s="1"/>
  <c r="K158" i="3"/>
  <c r="I158" i="3"/>
  <c r="J158" i="3" s="1"/>
  <c r="K174" i="3"/>
  <c r="I174" i="3"/>
  <c r="J174" i="3" s="1"/>
  <c r="K190" i="3"/>
  <c r="I190" i="3"/>
  <c r="J190" i="3" s="1"/>
  <c r="K206" i="3"/>
  <c r="I206" i="3"/>
  <c r="J206" i="3" s="1"/>
  <c r="K222" i="3"/>
  <c r="I222" i="3"/>
  <c r="J222" i="3" s="1"/>
  <c r="K238" i="3"/>
  <c r="I238" i="3"/>
  <c r="J238" i="3" s="1"/>
  <c r="K254" i="3"/>
  <c r="I254" i="3"/>
  <c r="J254" i="3" s="1"/>
  <c r="K270" i="3"/>
  <c r="I270" i="3"/>
  <c r="J270" i="3" s="1"/>
  <c r="K286" i="3"/>
  <c r="I286" i="3"/>
  <c r="J286" i="3" s="1"/>
  <c r="K302" i="3"/>
  <c r="I302" i="3"/>
  <c r="J302" i="3" s="1"/>
  <c r="K318" i="3"/>
  <c r="I318" i="3"/>
  <c r="J318" i="3" s="1"/>
  <c r="K334" i="3"/>
  <c r="I334" i="3"/>
  <c r="J334" i="3" s="1"/>
  <c r="K350" i="3"/>
  <c r="I350" i="3"/>
  <c r="J350" i="3" s="1"/>
  <c r="K366" i="3"/>
  <c r="I366" i="3"/>
  <c r="J366" i="3" s="1"/>
  <c r="K382" i="3"/>
  <c r="I382" i="3"/>
  <c r="J382" i="3" s="1"/>
  <c r="K398" i="3"/>
  <c r="I398" i="3"/>
  <c r="J398" i="3" s="1"/>
  <c r="K414" i="3"/>
  <c r="I414" i="3"/>
  <c r="J414" i="3" s="1"/>
  <c r="K430" i="3"/>
  <c r="I430" i="3"/>
  <c r="J430" i="3" s="1"/>
  <c r="K446" i="3"/>
  <c r="I446" i="3"/>
  <c r="J446" i="3" s="1"/>
  <c r="K462" i="3"/>
  <c r="I462" i="3"/>
  <c r="J462" i="3" s="1"/>
  <c r="K478" i="3"/>
  <c r="I478" i="3"/>
  <c r="J478" i="3" s="1"/>
  <c r="K494" i="3"/>
  <c r="I494" i="3"/>
  <c r="J494" i="3" s="1"/>
  <c r="K510" i="3"/>
  <c r="I510" i="3"/>
  <c r="J510" i="3" s="1"/>
  <c r="K526" i="3"/>
  <c r="I526" i="3"/>
  <c r="J526" i="3" s="1"/>
  <c r="K542" i="3"/>
  <c r="I542" i="3"/>
  <c r="J542" i="3" s="1"/>
  <c r="K694" i="3"/>
  <c r="I694" i="3"/>
  <c r="J694" i="3" s="1"/>
  <c r="I700" i="3"/>
  <c r="J700" i="3" s="1"/>
  <c r="K700" i="3"/>
  <c r="K795" i="3"/>
  <c r="I795" i="3"/>
  <c r="J795" i="3" s="1"/>
  <c r="K820" i="3"/>
  <c r="I820" i="3"/>
  <c r="J820" i="3" s="1"/>
  <c r="K855" i="3"/>
  <c r="I855" i="3"/>
  <c r="J855" i="3" s="1"/>
  <c r="I880" i="3"/>
  <c r="J880" i="3" s="1"/>
  <c r="K880" i="3"/>
  <c r="K903" i="3"/>
  <c r="Q1141" i="3"/>
  <c r="R1197" i="3"/>
  <c r="Q1197" i="3"/>
  <c r="I1238" i="3"/>
  <c r="J1238" i="3" s="1"/>
  <c r="K1238" i="3"/>
  <c r="Q1284" i="3"/>
  <c r="R1284" i="3"/>
  <c r="Q1316" i="3"/>
  <c r="R1316" i="3"/>
  <c r="R1369" i="3"/>
  <c r="Q1369" i="3"/>
  <c r="I10" i="3"/>
  <c r="J10" i="3" s="1"/>
  <c r="K10" i="3"/>
  <c r="K56" i="3"/>
  <c r="I56" i="3"/>
  <c r="J56" i="3" s="1"/>
  <c r="K338" i="3"/>
  <c r="I338" i="3"/>
  <c r="J338" i="3" s="1"/>
  <c r="K354" i="3"/>
  <c r="I354" i="3"/>
  <c r="J354" i="3" s="1"/>
  <c r="K638" i="3"/>
  <c r="I638" i="3"/>
  <c r="J638" i="3" s="1"/>
  <c r="Q895" i="3"/>
  <c r="R895" i="3"/>
  <c r="R899" i="3"/>
  <c r="Q899" i="3"/>
  <c r="R907" i="3"/>
  <c r="Q907" i="3"/>
  <c r="Q911" i="3"/>
  <c r="R911" i="3"/>
  <c r="Q915" i="3"/>
  <c r="R915" i="3"/>
  <c r="Q919" i="3"/>
  <c r="R919" i="3"/>
  <c r="Q923" i="3"/>
  <c r="R923" i="3"/>
  <c r="Q927" i="3"/>
  <c r="R927" i="3"/>
  <c r="Q931" i="3"/>
  <c r="R931" i="3"/>
  <c r="Q935" i="3"/>
  <c r="R935" i="3"/>
  <c r="R939" i="3"/>
  <c r="Q939" i="3"/>
  <c r="Q943" i="3"/>
  <c r="R943" i="3"/>
  <c r="Q947" i="3"/>
  <c r="R947" i="3"/>
  <c r="Q951" i="3"/>
  <c r="R951" i="3"/>
  <c r="Q955" i="3"/>
  <c r="R955" i="3"/>
  <c r="Q959" i="3"/>
  <c r="R959" i="3"/>
  <c r="R963" i="3"/>
  <c r="Q963" i="3"/>
  <c r="Q967" i="3"/>
  <c r="R967" i="3"/>
  <c r="R971" i="3"/>
  <c r="Q971" i="3"/>
  <c r="Q975" i="3"/>
  <c r="R975" i="3"/>
  <c r="Q979" i="3"/>
  <c r="R979" i="3"/>
  <c r="Q983" i="3"/>
  <c r="R983" i="3"/>
  <c r="Q987" i="3"/>
  <c r="R987" i="3"/>
  <c r="Q991" i="3"/>
  <c r="R991" i="3"/>
  <c r="Q995" i="3"/>
  <c r="R995" i="3"/>
  <c r="Q999" i="3"/>
  <c r="R999" i="3"/>
  <c r="R1003" i="3"/>
  <c r="Q1003" i="3"/>
  <c r="Q1007" i="3"/>
  <c r="R1007" i="3"/>
  <c r="Q1011" i="3"/>
  <c r="R1011" i="3"/>
  <c r="Q1015" i="3"/>
  <c r="R1015" i="3"/>
  <c r="Q1019" i="3"/>
  <c r="R1019" i="3"/>
  <c r="Q1023" i="3"/>
  <c r="R1023" i="3"/>
  <c r="R1027" i="3"/>
  <c r="Q1027" i="3"/>
  <c r="Q1031" i="3"/>
  <c r="R1031" i="3"/>
  <c r="R1035" i="3"/>
  <c r="Q1035" i="3"/>
  <c r="Q1039" i="3"/>
  <c r="R1039" i="3"/>
  <c r="Q1043" i="3"/>
  <c r="R1043" i="3"/>
  <c r="Q1047" i="3"/>
  <c r="R1047" i="3"/>
  <c r="Q1051" i="3"/>
  <c r="R1051" i="3"/>
  <c r="Q1055" i="3"/>
  <c r="R1055" i="3"/>
  <c r="Q1059" i="3"/>
  <c r="R1059" i="3"/>
  <c r="Q1063" i="3"/>
  <c r="R1063" i="3"/>
  <c r="R1067" i="3"/>
  <c r="Q1067" i="3"/>
  <c r="Q1071" i="3"/>
  <c r="R1071" i="3"/>
  <c r="Q1075" i="3"/>
  <c r="R1075" i="3"/>
  <c r="Q1079" i="3"/>
  <c r="R1079" i="3"/>
  <c r="Q1083" i="3"/>
  <c r="R1083" i="3"/>
  <c r="Q1087" i="3"/>
  <c r="R1087" i="3"/>
  <c r="R1091" i="3"/>
  <c r="Q1091" i="3"/>
  <c r="Q1095" i="3"/>
  <c r="R1095" i="3"/>
  <c r="R1099" i="3"/>
  <c r="Q1099" i="3"/>
  <c r="Q1103" i="3"/>
  <c r="R1103" i="3"/>
  <c r="Q1107" i="3"/>
  <c r="R1107" i="3"/>
  <c r="Q1111" i="3"/>
  <c r="R1111" i="3"/>
  <c r="Q1115" i="3"/>
  <c r="R1115" i="3"/>
  <c r="Q1119" i="3"/>
  <c r="R1119" i="3"/>
  <c r="Q1123" i="3"/>
  <c r="R1123" i="3"/>
  <c r="Q1127" i="3"/>
  <c r="R1127" i="3"/>
  <c r="R1131" i="3"/>
  <c r="Q1131" i="3"/>
  <c r="Q1135" i="3"/>
  <c r="R1135" i="3"/>
  <c r="Q1139" i="3"/>
  <c r="R1139" i="3"/>
  <c r="Q1143" i="3"/>
  <c r="R1143" i="3"/>
  <c r="Q1147" i="3"/>
  <c r="R1147" i="3"/>
  <c r="Q1151" i="3"/>
  <c r="R1151" i="3"/>
  <c r="R1155" i="3"/>
  <c r="Q1155" i="3"/>
  <c r="Q1159" i="3"/>
  <c r="R1159" i="3"/>
  <c r="Q1167" i="3"/>
  <c r="R1167" i="3"/>
  <c r="I1171" i="3"/>
  <c r="J1171" i="3" s="1"/>
  <c r="Q1176" i="3"/>
  <c r="R1176" i="3"/>
  <c r="I1180" i="3"/>
  <c r="J1180" i="3" s="1"/>
  <c r="R1185" i="3"/>
  <c r="Q1185" i="3"/>
  <c r="I1189" i="3"/>
  <c r="J1189" i="3" s="1"/>
  <c r="I1194" i="3"/>
  <c r="J1194" i="3" s="1"/>
  <c r="K1194" i="3"/>
  <c r="Q1199" i="3"/>
  <c r="R1199" i="3"/>
  <c r="I1203" i="3"/>
  <c r="J1203" i="3" s="1"/>
  <c r="Q1208" i="3"/>
  <c r="R1208" i="3"/>
  <c r="I1212" i="3"/>
  <c r="J1212" i="3" s="1"/>
  <c r="R1217" i="3"/>
  <c r="Q1217" i="3"/>
  <c r="I1221" i="3"/>
  <c r="J1221" i="3" s="1"/>
  <c r="I1226" i="3"/>
  <c r="J1226" i="3" s="1"/>
  <c r="K1226" i="3"/>
  <c r="R1231" i="3"/>
  <c r="Q1231" i="3"/>
  <c r="I1235" i="3"/>
  <c r="J1235" i="3" s="1"/>
  <c r="Q1240" i="3"/>
  <c r="R1240" i="3"/>
  <c r="I1244" i="3"/>
  <c r="J1244" i="3" s="1"/>
  <c r="Q1249" i="3"/>
  <c r="R1249" i="3"/>
  <c r="I1253" i="3"/>
  <c r="J1253" i="3" s="1"/>
  <c r="I1258" i="3"/>
  <c r="J1258" i="3" s="1"/>
  <c r="K1258" i="3"/>
  <c r="R1263" i="3"/>
  <c r="Q1263" i="3"/>
  <c r="I1267" i="3"/>
  <c r="J1267" i="3" s="1"/>
  <c r="Q1272" i="3"/>
  <c r="R1272" i="3"/>
  <c r="I1276" i="3"/>
  <c r="J1276" i="3" s="1"/>
  <c r="Q1281" i="3"/>
  <c r="R1281" i="3"/>
  <c r="I1285" i="3"/>
  <c r="J1285" i="3" s="1"/>
  <c r="I1290" i="3"/>
  <c r="J1290" i="3" s="1"/>
  <c r="K1290" i="3"/>
  <c r="R1295" i="3"/>
  <c r="Q1295" i="3"/>
  <c r="I1299" i="3"/>
  <c r="J1299" i="3" s="1"/>
  <c r="Q1304" i="3"/>
  <c r="R1304" i="3"/>
  <c r="I1308" i="3"/>
  <c r="J1308" i="3" s="1"/>
  <c r="Q1313" i="3"/>
  <c r="R1313" i="3"/>
  <c r="I1317" i="3"/>
  <c r="J1317" i="3" s="1"/>
  <c r="R1323" i="3"/>
  <c r="Q1323" i="3"/>
  <c r="I1327" i="3"/>
  <c r="J1327" i="3" s="1"/>
  <c r="Q1332" i="3"/>
  <c r="R1332" i="3"/>
  <c r="R1337" i="3"/>
  <c r="Q1337" i="3"/>
  <c r="I1341" i="3"/>
  <c r="J1341" i="3" s="1"/>
  <c r="R1347" i="3"/>
  <c r="Q1347" i="3"/>
  <c r="I1351" i="3"/>
  <c r="J1351" i="3" s="1"/>
  <c r="I1356" i="3"/>
  <c r="J1356" i="3" s="1"/>
  <c r="Q1361" i="3"/>
  <c r="R1361" i="3"/>
  <c r="I1365" i="3"/>
  <c r="J1365" i="3" s="1"/>
  <c r="R1371" i="3"/>
  <c r="Q1371" i="3"/>
  <c r="I1375" i="3"/>
  <c r="J1375" i="3" s="1"/>
  <c r="I1380" i="3"/>
  <c r="J1380" i="3" s="1"/>
  <c r="K1385" i="3"/>
  <c r="I1385" i="3"/>
  <c r="J1385" i="3" s="1"/>
  <c r="Q1400" i="3"/>
  <c r="R1400" i="3"/>
  <c r="I1409" i="3"/>
  <c r="J1409" i="3" s="1"/>
  <c r="I1414" i="3"/>
  <c r="J1414" i="3" s="1"/>
  <c r="K1414" i="3"/>
  <c r="I1419" i="3"/>
  <c r="J1419" i="3" s="1"/>
  <c r="Q1424" i="3"/>
  <c r="R1424" i="3"/>
  <c r="I1428" i="3"/>
  <c r="J1428" i="3" s="1"/>
  <c r="I1434" i="3"/>
  <c r="J1434" i="3" s="1"/>
  <c r="K1434" i="3"/>
  <c r="R1439" i="3"/>
  <c r="Q1439" i="3"/>
  <c r="I1444" i="3"/>
  <c r="J1444" i="3" s="1"/>
  <c r="K1449" i="3"/>
  <c r="I1449" i="3"/>
  <c r="J1449" i="3" s="1"/>
  <c r="R1465" i="3"/>
  <c r="Q1465" i="3"/>
  <c r="I1475" i="3"/>
  <c r="J1475" i="3" s="1"/>
  <c r="Q1480" i="3"/>
  <c r="R1480" i="3"/>
  <c r="Q1485" i="3"/>
  <c r="R1485" i="3"/>
  <c r="I1490" i="3"/>
  <c r="J1490" i="3" s="1"/>
  <c r="K1490" i="3"/>
  <c r="K1495" i="3"/>
  <c r="I1495" i="3"/>
  <c r="J1495" i="3" s="1"/>
  <c r="I1506" i="3"/>
  <c r="J1506" i="3" s="1"/>
  <c r="K1506" i="3"/>
  <c r="I1511" i="3"/>
  <c r="J1511" i="3" s="1"/>
  <c r="K1511" i="3"/>
  <c r="Q7" i="3"/>
  <c r="R7" i="3"/>
  <c r="Q12" i="3"/>
  <c r="R12" i="3"/>
  <c r="R17" i="3"/>
  <c r="Q17" i="3"/>
  <c r="I21" i="3"/>
  <c r="J21" i="3" s="1"/>
  <c r="I27" i="3"/>
  <c r="J27" i="3" s="1"/>
  <c r="K32" i="3"/>
  <c r="I32" i="3"/>
  <c r="J32" i="3" s="1"/>
  <c r="Q48" i="3"/>
  <c r="R48" i="3"/>
  <c r="I58" i="3"/>
  <c r="J58" i="3" s="1"/>
  <c r="K58" i="3"/>
  <c r="Q63" i="3"/>
  <c r="R63" i="3"/>
  <c r="I68" i="3"/>
  <c r="J68" i="3" s="1"/>
  <c r="K73" i="3"/>
  <c r="I73" i="3"/>
  <c r="J73" i="3" s="1"/>
  <c r="Q79" i="3"/>
  <c r="R79" i="3"/>
  <c r="Q84" i="3"/>
  <c r="R84" i="3"/>
  <c r="K89" i="3"/>
  <c r="I89" i="3"/>
  <c r="J89" i="3" s="1"/>
  <c r="Q95" i="3"/>
  <c r="R95" i="3"/>
  <c r="Q100" i="3"/>
  <c r="R100" i="3"/>
  <c r="K105" i="3"/>
  <c r="I105" i="3"/>
  <c r="J105" i="3" s="1"/>
  <c r="Q111" i="3"/>
  <c r="R111" i="3"/>
  <c r="Q116" i="3"/>
  <c r="R116" i="3"/>
  <c r="K121" i="3"/>
  <c r="I121" i="3"/>
  <c r="J121" i="3" s="1"/>
  <c r="Q127" i="3"/>
  <c r="R127" i="3"/>
  <c r="Q132" i="3"/>
  <c r="R132" i="3"/>
  <c r="K137" i="3"/>
  <c r="I137" i="3"/>
  <c r="J137" i="3" s="1"/>
  <c r="Q143" i="3"/>
  <c r="R143" i="3"/>
  <c r="Q148" i="3"/>
  <c r="R148" i="3"/>
  <c r="K153" i="3"/>
  <c r="I153" i="3"/>
  <c r="J153" i="3" s="1"/>
  <c r="Q159" i="3"/>
  <c r="R159" i="3"/>
  <c r="Q164" i="3"/>
  <c r="R164" i="3"/>
  <c r="K169" i="3"/>
  <c r="I169" i="3"/>
  <c r="J169" i="3" s="1"/>
  <c r="Q175" i="3"/>
  <c r="R175" i="3"/>
  <c r="Q180" i="3"/>
  <c r="R180" i="3"/>
  <c r="K185" i="3"/>
  <c r="I185" i="3"/>
  <c r="J185" i="3" s="1"/>
  <c r="Q191" i="3"/>
  <c r="R191" i="3"/>
  <c r="Q196" i="3"/>
  <c r="R196" i="3"/>
  <c r="K201" i="3"/>
  <c r="I201" i="3"/>
  <c r="J201" i="3" s="1"/>
  <c r="Q207" i="3"/>
  <c r="R207" i="3"/>
  <c r="Q212" i="3"/>
  <c r="R212" i="3"/>
  <c r="K217" i="3"/>
  <c r="I217" i="3"/>
  <c r="J217" i="3" s="1"/>
  <c r="Q223" i="3"/>
  <c r="R223" i="3"/>
  <c r="Q228" i="3"/>
  <c r="R228" i="3"/>
  <c r="K233" i="3"/>
  <c r="I233" i="3"/>
  <c r="J233" i="3" s="1"/>
  <c r="Q239" i="3"/>
  <c r="R239" i="3"/>
  <c r="Q244" i="3"/>
  <c r="R244" i="3"/>
  <c r="K249" i="3"/>
  <c r="I249" i="3"/>
  <c r="J249" i="3" s="1"/>
  <c r="Q255" i="3"/>
  <c r="R255" i="3"/>
  <c r="Q260" i="3"/>
  <c r="R260" i="3"/>
  <c r="K265" i="3"/>
  <c r="I265" i="3"/>
  <c r="J265" i="3" s="1"/>
  <c r="Q271" i="3"/>
  <c r="R271" i="3"/>
  <c r="Q276" i="3"/>
  <c r="R276" i="3"/>
  <c r="K281" i="3"/>
  <c r="I281" i="3"/>
  <c r="J281" i="3" s="1"/>
  <c r="Q287" i="3"/>
  <c r="R287" i="3"/>
  <c r="Q292" i="3"/>
  <c r="R292" i="3"/>
  <c r="K297" i="3"/>
  <c r="I297" i="3"/>
  <c r="J297" i="3" s="1"/>
  <c r="Q303" i="3"/>
  <c r="R303" i="3"/>
  <c r="Q308" i="3"/>
  <c r="R308" i="3"/>
  <c r="K313" i="3"/>
  <c r="I313" i="3"/>
  <c r="J313" i="3" s="1"/>
  <c r="Q319" i="3"/>
  <c r="R319" i="3"/>
  <c r="Q324" i="3"/>
  <c r="R324" i="3"/>
  <c r="K329" i="3"/>
  <c r="I329" i="3"/>
  <c r="J329" i="3" s="1"/>
  <c r="Q335" i="3"/>
  <c r="R335" i="3"/>
  <c r="Q340" i="3"/>
  <c r="R340" i="3"/>
  <c r="K345" i="3"/>
  <c r="I345" i="3"/>
  <c r="J345" i="3" s="1"/>
  <c r="Q351" i="3"/>
  <c r="R351" i="3"/>
  <c r="Q356" i="3"/>
  <c r="R356" i="3"/>
  <c r="K361" i="3"/>
  <c r="I361" i="3"/>
  <c r="J361" i="3" s="1"/>
  <c r="Q367" i="3"/>
  <c r="R367" i="3"/>
  <c r="Q372" i="3"/>
  <c r="R372" i="3"/>
  <c r="K377" i="3"/>
  <c r="I377" i="3"/>
  <c r="J377" i="3" s="1"/>
  <c r="Q383" i="3"/>
  <c r="R383" i="3"/>
  <c r="Q388" i="3"/>
  <c r="R388" i="3"/>
  <c r="K393" i="3"/>
  <c r="I393" i="3"/>
  <c r="J393" i="3" s="1"/>
  <c r="K409" i="3"/>
  <c r="I409" i="3"/>
  <c r="J409" i="3" s="1"/>
  <c r="Q415" i="3"/>
  <c r="R415" i="3"/>
  <c r="K425" i="3"/>
  <c r="I425" i="3"/>
  <c r="J425" i="3" s="1"/>
  <c r="Q431" i="3"/>
  <c r="R431" i="3"/>
  <c r="K441" i="3"/>
  <c r="I441" i="3"/>
  <c r="J441" i="3" s="1"/>
  <c r="Q447" i="3"/>
  <c r="R447" i="3"/>
  <c r="K457" i="3"/>
  <c r="I457" i="3"/>
  <c r="J457" i="3" s="1"/>
  <c r="Q463" i="3"/>
  <c r="R463" i="3"/>
  <c r="K473" i="3"/>
  <c r="I473" i="3"/>
  <c r="J473" i="3" s="1"/>
  <c r="Q479" i="3"/>
  <c r="R479" i="3"/>
  <c r="K489" i="3"/>
  <c r="I489" i="3"/>
  <c r="J489" i="3" s="1"/>
  <c r="Q495" i="3"/>
  <c r="R495" i="3"/>
  <c r="K505" i="3"/>
  <c r="I505" i="3"/>
  <c r="J505" i="3" s="1"/>
  <c r="Q511" i="3"/>
  <c r="R511" i="3"/>
  <c r="K521" i="3"/>
  <c r="I521" i="3"/>
  <c r="J521" i="3" s="1"/>
  <c r="Q527" i="3"/>
  <c r="R527" i="3"/>
  <c r="K537" i="3"/>
  <c r="I537" i="3"/>
  <c r="J537" i="3" s="1"/>
  <c r="Q543" i="3"/>
  <c r="R543" i="3"/>
  <c r="K615" i="3"/>
  <c r="I615" i="3"/>
  <c r="J615" i="3" s="1"/>
  <c r="I676" i="3"/>
  <c r="J676" i="3" s="1"/>
  <c r="K676" i="3"/>
  <c r="K682" i="3"/>
  <c r="I682" i="3"/>
  <c r="J682" i="3" s="1"/>
  <c r="K1004" i="3"/>
  <c r="AF92" i="5" s="1"/>
  <c r="K399" i="3"/>
  <c r="R1188" i="3"/>
  <c r="Q1188" i="3"/>
  <c r="R1220" i="3"/>
  <c r="Q1220" i="3"/>
  <c r="Q1261" i="3"/>
  <c r="R1261" i="3"/>
  <c r="I1270" i="3"/>
  <c r="J1270" i="3" s="1"/>
  <c r="K1270" i="3"/>
  <c r="Q1364" i="3"/>
  <c r="R1364" i="3"/>
  <c r="R1403" i="3"/>
  <c r="Q1403" i="3"/>
  <c r="R1499" i="3"/>
  <c r="Q1499" i="3"/>
  <c r="Q67" i="3"/>
  <c r="R67" i="3"/>
  <c r="K98" i="3"/>
  <c r="I98" i="3"/>
  <c r="J98" i="3" s="1"/>
  <c r="K210" i="3"/>
  <c r="I210" i="3"/>
  <c r="J210" i="3" s="1"/>
  <c r="K226" i="3"/>
  <c r="I226" i="3"/>
  <c r="J226" i="3" s="1"/>
  <c r="K274" i="3"/>
  <c r="I274" i="3"/>
  <c r="J274" i="3" s="1"/>
  <c r="K322" i="3"/>
  <c r="I322" i="3"/>
  <c r="J322" i="3" s="1"/>
  <c r="K370" i="3"/>
  <c r="I370" i="3"/>
  <c r="J370" i="3" s="1"/>
  <c r="K402" i="3"/>
  <c r="I402" i="3"/>
  <c r="J402" i="3" s="1"/>
  <c r="I895" i="3"/>
  <c r="J895" i="3" s="1"/>
  <c r="I899" i="3"/>
  <c r="J899" i="3" s="1"/>
  <c r="I907" i="3"/>
  <c r="J907" i="3" s="1"/>
  <c r="I911" i="3"/>
  <c r="J911" i="3" s="1"/>
  <c r="I915" i="3"/>
  <c r="J915" i="3" s="1"/>
  <c r="I919" i="3"/>
  <c r="J919" i="3" s="1"/>
  <c r="I923" i="3"/>
  <c r="J923" i="3" s="1"/>
  <c r="I927" i="3"/>
  <c r="J927" i="3" s="1"/>
  <c r="I931" i="3"/>
  <c r="J931" i="3" s="1"/>
  <c r="I935" i="3"/>
  <c r="J935" i="3" s="1"/>
  <c r="I939" i="3"/>
  <c r="J939" i="3" s="1"/>
  <c r="I943" i="3"/>
  <c r="J943" i="3" s="1"/>
  <c r="I947" i="3"/>
  <c r="J947" i="3" s="1"/>
  <c r="I951" i="3"/>
  <c r="J951" i="3" s="1"/>
  <c r="I955" i="3"/>
  <c r="J955" i="3" s="1"/>
  <c r="I959" i="3"/>
  <c r="J959" i="3" s="1"/>
  <c r="I963" i="3"/>
  <c r="J963" i="3" s="1"/>
  <c r="I967" i="3"/>
  <c r="J967" i="3" s="1"/>
  <c r="I971" i="3"/>
  <c r="J971" i="3" s="1"/>
  <c r="I975" i="3"/>
  <c r="J975" i="3" s="1"/>
  <c r="I979" i="3"/>
  <c r="J979" i="3" s="1"/>
  <c r="I983" i="3"/>
  <c r="J983" i="3" s="1"/>
  <c r="I987" i="3"/>
  <c r="J987" i="3" s="1"/>
  <c r="I991" i="3"/>
  <c r="J991" i="3" s="1"/>
  <c r="I995" i="3"/>
  <c r="J995" i="3" s="1"/>
  <c r="I999" i="3"/>
  <c r="J999" i="3" s="1"/>
  <c r="I1003" i="3"/>
  <c r="J1003" i="3" s="1"/>
  <c r="I1007" i="3"/>
  <c r="J1007" i="3" s="1"/>
  <c r="I1011" i="3"/>
  <c r="J1011" i="3" s="1"/>
  <c r="I1015" i="3"/>
  <c r="J1015" i="3" s="1"/>
  <c r="I1019" i="3"/>
  <c r="J1019" i="3" s="1"/>
  <c r="I1023" i="3"/>
  <c r="J1023" i="3" s="1"/>
  <c r="I1027" i="3"/>
  <c r="J1027" i="3" s="1"/>
  <c r="I1031" i="3"/>
  <c r="J1031" i="3" s="1"/>
  <c r="I1035" i="3"/>
  <c r="J1035" i="3" s="1"/>
  <c r="I1039" i="3"/>
  <c r="J1039" i="3" s="1"/>
  <c r="I1043" i="3"/>
  <c r="J1043" i="3" s="1"/>
  <c r="I1047" i="3"/>
  <c r="J1047" i="3" s="1"/>
  <c r="I1051" i="3"/>
  <c r="J1051" i="3" s="1"/>
  <c r="I1055" i="3"/>
  <c r="J1055" i="3" s="1"/>
  <c r="I1059" i="3"/>
  <c r="J1059" i="3" s="1"/>
  <c r="I1063" i="3"/>
  <c r="J1063" i="3" s="1"/>
  <c r="I1067" i="3"/>
  <c r="J1067" i="3" s="1"/>
  <c r="I1071" i="3"/>
  <c r="J1071" i="3" s="1"/>
  <c r="I1075" i="3"/>
  <c r="J1075" i="3" s="1"/>
  <c r="I1079" i="3"/>
  <c r="J1079" i="3" s="1"/>
  <c r="I1083" i="3"/>
  <c r="J1083" i="3" s="1"/>
  <c r="I1087" i="3"/>
  <c r="J1087" i="3" s="1"/>
  <c r="I1091" i="3"/>
  <c r="J1091" i="3" s="1"/>
  <c r="I1095" i="3"/>
  <c r="J1095" i="3" s="1"/>
  <c r="I1099" i="3"/>
  <c r="J1099" i="3" s="1"/>
  <c r="I1103" i="3"/>
  <c r="J1103" i="3" s="1"/>
  <c r="I1107" i="3"/>
  <c r="J1107" i="3" s="1"/>
  <c r="I1111" i="3"/>
  <c r="J1111" i="3" s="1"/>
  <c r="I1115" i="3"/>
  <c r="J1115" i="3" s="1"/>
  <c r="I1119" i="3"/>
  <c r="J1119" i="3" s="1"/>
  <c r="I1123" i="3"/>
  <c r="J1123" i="3" s="1"/>
  <c r="I1127" i="3"/>
  <c r="J1127" i="3" s="1"/>
  <c r="I1131" i="3"/>
  <c r="J1131" i="3" s="1"/>
  <c r="I1135" i="3"/>
  <c r="J1135" i="3" s="1"/>
  <c r="I1139" i="3"/>
  <c r="J1139" i="3" s="1"/>
  <c r="I1143" i="3"/>
  <c r="J1143" i="3" s="1"/>
  <c r="I1147" i="3"/>
  <c r="J1147" i="3" s="1"/>
  <c r="I1151" i="3"/>
  <c r="J1151" i="3" s="1"/>
  <c r="I1155" i="3"/>
  <c r="J1155" i="3" s="1"/>
  <c r="I1159" i="3"/>
  <c r="J1159" i="3" s="1"/>
  <c r="I1163" i="3"/>
  <c r="J1163" i="3" s="1"/>
  <c r="I1167" i="3"/>
  <c r="J1167" i="3" s="1"/>
  <c r="Q1172" i="3"/>
  <c r="R1172" i="3"/>
  <c r="I1176" i="3"/>
  <c r="J1176" i="3" s="1"/>
  <c r="R1181" i="3"/>
  <c r="Q1181" i="3"/>
  <c r="I1185" i="3"/>
  <c r="J1185" i="3" s="1"/>
  <c r="I1190" i="3"/>
  <c r="J1190" i="3" s="1"/>
  <c r="K1190" i="3"/>
  <c r="R1195" i="3"/>
  <c r="Q1195" i="3"/>
  <c r="I1199" i="3"/>
  <c r="J1199" i="3" s="1"/>
  <c r="Q1204" i="3"/>
  <c r="R1204" i="3"/>
  <c r="I1208" i="3"/>
  <c r="J1208" i="3" s="1"/>
  <c r="R1213" i="3"/>
  <c r="Q1213" i="3"/>
  <c r="I1217" i="3"/>
  <c r="J1217" i="3" s="1"/>
  <c r="I1222" i="3"/>
  <c r="J1222" i="3" s="1"/>
  <c r="K1222" i="3"/>
  <c r="R1227" i="3"/>
  <c r="Q1227" i="3"/>
  <c r="I1231" i="3"/>
  <c r="J1231" i="3" s="1"/>
  <c r="Q1236" i="3"/>
  <c r="R1236" i="3"/>
  <c r="I1240" i="3"/>
  <c r="J1240" i="3" s="1"/>
  <c r="Q1245" i="3"/>
  <c r="R1245" i="3"/>
  <c r="I1249" i="3"/>
  <c r="J1249" i="3" s="1"/>
  <c r="I1254" i="3"/>
  <c r="J1254" i="3" s="1"/>
  <c r="K1254" i="3"/>
  <c r="R1259" i="3"/>
  <c r="Q1259" i="3"/>
  <c r="I1263" i="3"/>
  <c r="J1263" i="3" s="1"/>
  <c r="Q1268" i="3"/>
  <c r="R1268" i="3"/>
  <c r="I1272" i="3"/>
  <c r="J1272" i="3" s="1"/>
  <c r="Q1277" i="3"/>
  <c r="R1277" i="3"/>
  <c r="I1281" i="3"/>
  <c r="J1281" i="3" s="1"/>
  <c r="I1286" i="3"/>
  <c r="J1286" i="3" s="1"/>
  <c r="K1286" i="3"/>
  <c r="R1291" i="3"/>
  <c r="Q1291" i="3"/>
  <c r="I1295" i="3"/>
  <c r="J1295" i="3" s="1"/>
  <c r="Q1300" i="3"/>
  <c r="R1300" i="3"/>
  <c r="I1304" i="3"/>
  <c r="J1304" i="3" s="1"/>
  <c r="Q1309" i="3"/>
  <c r="R1309" i="3"/>
  <c r="I1313" i="3"/>
  <c r="J1313" i="3" s="1"/>
  <c r="I1318" i="3"/>
  <c r="J1318" i="3" s="1"/>
  <c r="K1318" i="3"/>
  <c r="I1323" i="3"/>
  <c r="J1323" i="3" s="1"/>
  <c r="Q1328" i="3"/>
  <c r="R1328" i="3"/>
  <c r="I1332" i="3"/>
  <c r="J1332" i="3" s="1"/>
  <c r="I1337" i="3"/>
  <c r="J1337" i="3" s="1"/>
  <c r="I1342" i="3"/>
  <c r="J1342" i="3" s="1"/>
  <c r="K1342" i="3"/>
  <c r="I1347" i="3"/>
  <c r="J1347" i="3" s="1"/>
  <c r="Q1352" i="3"/>
  <c r="R1352" i="3"/>
  <c r="Q1357" i="3"/>
  <c r="R1357" i="3"/>
  <c r="I1361" i="3"/>
  <c r="J1361" i="3" s="1"/>
  <c r="I1366" i="3"/>
  <c r="J1366" i="3" s="1"/>
  <c r="K1366" i="3"/>
  <c r="I1371" i="3"/>
  <c r="J1371" i="3" s="1"/>
  <c r="K1376" i="3"/>
  <c r="I1376" i="3"/>
  <c r="J1376" i="3" s="1"/>
  <c r="I1386" i="3"/>
  <c r="J1386" i="3" s="1"/>
  <c r="K1386" i="3"/>
  <c r="R1391" i="3"/>
  <c r="Q1391" i="3"/>
  <c r="I1400" i="3"/>
  <c r="J1400" i="3" s="1"/>
  <c r="Q1405" i="3"/>
  <c r="R1405" i="3"/>
  <c r="I1410" i="3"/>
  <c r="J1410" i="3" s="1"/>
  <c r="K1410" i="3"/>
  <c r="R1415" i="3"/>
  <c r="Q1415" i="3"/>
  <c r="Q1420" i="3"/>
  <c r="R1420" i="3"/>
  <c r="I1424" i="3"/>
  <c r="J1424" i="3" s="1"/>
  <c r="Q1429" i="3"/>
  <c r="R1429" i="3"/>
  <c r="R1435" i="3"/>
  <c r="Q1435" i="3"/>
  <c r="I1439" i="3"/>
  <c r="J1439" i="3" s="1"/>
  <c r="I1450" i="3"/>
  <c r="J1450" i="3" s="1"/>
  <c r="K1450" i="3"/>
  <c r="K1455" i="3"/>
  <c r="I1455" i="3"/>
  <c r="J1455" i="3" s="1"/>
  <c r="I1465" i="3"/>
  <c r="J1465" i="3" s="1"/>
  <c r="I1470" i="3"/>
  <c r="J1470" i="3" s="1"/>
  <c r="K1470" i="3"/>
  <c r="Q1476" i="3"/>
  <c r="R1476" i="3"/>
  <c r="I1480" i="3"/>
  <c r="J1480" i="3" s="1"/>
  <c r="I1485" i="3"/>
  <c r="J1485" i="3" s="1"/>
  <c r="K1496" i="3"/>
  <c r="I1496" i="3"/>
  <c r="J1496" i="3" s="1"/>
  <c r="R1507" i="3"/>
  <c r="Q1507" i="3"/>
  <c r="Q1512" i="3"/>
  <c r="R1512" i="3"/>
  <c r="I7" i="3"/>
  <c r="J7" i="3" s="1"/>
  <c r="I12" i="3"/>
  <c r="J12" i="3" s="1"/>
  <c r="I17" i="3"/>
  <c r="J17" i="3" s="1"/>
  <c r="I22" i="3"/>
  <c r="J22" i="3" s="1"/>
  <c r="K22" i="3"/>
  <c r="Q28" i="3"/>
  <c r="R28" i="3"/>
  <c r="K33" i="3"/>
  <c r="I33" i="3"/>
  <c r="J33" i="3" s="1"/>
  <c r="I48" i="3"/>
  <c r="J48" i="3" s="1"/>
  <c r="Q53" i="3"/>
  <c r="R53" i="3"/>
  <c r="Q59" i="3"/>
  <c r="R59" i="3"/>
  <c r="I63" i="3"/>
  <c r="J63" i="3" s="1"/>
  <c r="K74" i="3"/>
  <c r="I74" i="3"/>
  <c r="J74" i="3" s="1"/>
  <c r="I79" i="3"/>
  <c r="J79" i="3" s="1"/>
  <c r="I84" i="3"/>
  <c r="J84" i="3" s="1"/>
  <c r="K90" i="3"/>
  <c r="I90" i="3"/>
  <c r="J90" i="3" s="1"/>
  <c r="I95" i="3"/>
  <c r="J95" i="3" s="1"/>
  <c r="I100" i="3"/>
  <c r="J100" i="3" s="1"/>
  <c r="K106" i="3"/>
  <c r="I106" i="3"/>
  <c r="J106" i="3" s="1"/>
  <c r="I111" i="3"/>
  <c r="J111" i="3" s="1"/>
  <c r="I116" i="3"/>
  <c r="J116" i="3" s="1"/>
  <c r="K122" i="3"/>
  <c r="I122" i="3"/>
  <c r="J122" i="3" s="1"/>
  <c r="I127" i="3"/>
  <c r="J127" i="3" s="1"/>
  <c r="I132" i="3"/>
  <c r="J132" i="3" s="1"/>
  <c r="K138" i="3"/>
  <c r="I138" i="3"/>
  <c r="J138" i="3" s="1"/>
  <c r="I143" i="3"/>
  <c r="J143" i="3" s="1"/>
  <c r="I148" i="3"/>
  <c r="J148" i="3" s="1"/>
  <c r="K154" i="3"/>
  <c r="I154" i="3"/>
  <c r="J154" i="3" s="1"/>
  <c r="I159" i="3"/>
  <c r="J159" i="3" s="1"/>
  <c r="I164" i="3"/>
  <c r="J164" i="3" s="1"/>
  <c r="K170" i="3"/>
  <c r="I170" i="3"/>
  <c r="J170" i="3" s="1"/>
  <c r="I175" i="3"/>
  <c r="J175" i="3" s="1"/>
  <c r="I180" i="3"/>
  <c r="J180" i="3" s="1"/>
  <c r="K186" i="3"/>
  <c r="I186" i="3"/>
  <c r="J186" i="3" s="1"/>
  <c r="I191" i="3"/>
  <c r="J191" i="3" s="1"/>
  <c r="I196" i="3"/>
  <c r="J196" i="3" s="1"/>
  <c r="K202" i="3"/>
  <c r="I202" i="3"/>
  <c r="J202" i="3" s="1"/>
  <c r="I207" i="3"/>
  <c r="J207" i="3" s="1"/>
  <c r="I212" i="3"/>
  <c r="J212" i="3" s="1"/>
  <c r="K218" i="3"/>
  <c r="I218" i="3"/>
  <c r="J218" i="3" s="1"/>
  <c r="I223" i="3"/>
  <c r="J223" i="3" s="1"/>
  <c r="I228" i="3"/>
  <c r="J228" i="3" s="1"/>
  <c r="K234" i="3"/>
  <c r="I234" i="3"/>
  <c r="J234" i="3" s="1"/>
  <c r="I239" i="3"/>
  <c r="J239" i="3" s="1"/>
  <c r="I244" i="3"/>
  <c r="J244" i="3" s="1"/>
  <c r="K250" i="3"/>
  <c r="I250" i="3"/>
  <c r="J250" i="3" s="1"/>
  <c r="I255" i="3"/>
  <c r="J255" i="3" s="1"/>
  <c r="I260" i="3"/>
  <c r="J260" i="3" s="1"/>
  <c r="K266" i="3"/>
  <c r="I266" i="3"/>
  <c r="J266" i="3" s="1"/>
  <c r="I271" i="3"/>
  <c r="J271" i="3" s="1"/>
  <c r="I276" i="3"/>
  <c r="J276" i="3" s="1"/>
  <c r="K282" i="3"/>
  <c r="I282" i="3"/>
  <c r="J282" i="3" s="1"/>
  <c r="I287" i="3"/>
  <c r="J287" i="3" s="1"/>
  <c r="I292" i="3"/>
  <c r="J292" i="3" s="1"/>
  <c r="K298" i="3"/>
  <c r="I298" i="3"/>
  <c r="J298" i="3" s="1"/>
  <c r="I303" i="3"/>
  <c r="J303" i="3" s="1"/>
  <c r="I308" i="3"/>
  <c r="J308" i="3" s="1"/>
  <c r="K314" i="3"/>
  <c r="I314" i="3"/>
  <c r="J314" i="3" s="1"/>
  <c r="I319" i="3"/>
  <c r="J319" i="3" s="1"/>
  <c r="I324" i="3"/>
  <c r="J324" i="3" s="1"/>
  <c r="K330" i="3"/>
  <c r="I330" i="3"/>
  <c r="J330" i="3" s="1"/>
  <c r="I335" i="3"/>
  <c r="J335" i="3" s="1"/>
  <c r="I340" i="3"/>
  <c r="J340" i="3" s="1"/>
  <c r="K346" i="3"/>
  <c r="I346" i="3"/>
  <c r="J346" i="3" s="1"/>
  <c r="I351" i="3"/>
  <c r="J351" i="3" s="1"/>
  <c r="I356" i="3"/>
  <c r="J356" i="3" s="1"/>
  <c r="K362" i="3"/>
  <c r="I362" i="3"/>
  <c r="J362" i="3" s="1"/>
  <c r="I367" i="3"/>
  <c r="J367" i="3" s="1"/>
  <c r="I372" i="3"/>
  <c r="J372" i="3" s="1"/>
  <c r="K378" i="3"/>
  <c r="I378" i="3"/>
  <c r="J378" i="3" s="1"/>
  <c r="I383" i="3"/>
  <c r="J383" i="3" s="1"/>
  <c r="I388" i="3"/>
  <c r="J388" i="3" s="1"/>
  <c r="K394" i="3"/>
  <c r="I394" i="3"/>
  <c r="J394" i="3" s="1"/>
  <c r="K410" i="3"/>
  <c r="I410" i="3"/>
  <c r="J410" i="3" s="1"/>
  <c r="I415" i="3"/>
  <c r="J415" i="3" s="1"/>
  <c r="K426" i="3"/>
  <c r="I426" i="3"/>
  <c r="J426" i="3" s="1"/>
  <c r="I431" i="3"/>
  <c r="J431" i="3" s="1"/>
  <c r="K442" i="3"/>
  <c r="I442" i="3"/>
  <c r="J442" i="3" s="1"/>
  <c r="I447" i="3"/>
  <c r="J447" i="3" s="1"/>
  <c r="K458" i="3"/>
  <c r="I458" i="3"/>
  <c r="J458" i="3" s="1"/>
  <c r="I463" i="3"/>
  <c r="J463" i="3" s="1"/>
  <c r="K474" i="3"/>
  <c r="I474" i="3"/>
  <c r="J474" i="3" s="1"/>
  <c r="I479" i="3"/>
  <c r="J479" i="3" s="1"/>
  <c r="K490" i="3"/>
  <c r="I490" i="3"/>
  <c r="J490" i="3" s="1"/>
  <c r="I495" i="3"/>
  <c r="J495" i="3" s="1"/>
  <c r="K506" i="3"/>
  <c r="I506" i="3"/>
  <c r="J506" i="3" s="1"/>
  <c r="I511" i="3"/>
  <c r="J511" i="3" s="1"/>
  <c r="K522" i="3"/>
  <c r="I522" i="3"/>
  <c r="J522" i="3" s="1"/>
  <c r="I527" i="3"/>
  <c r="J527" i="3" s="1"/>
  <c r="K538" i="3"/>
  <c r="I538" i="3"/>
  <c r="J538" i="3" s="1"/>
  <c r="I543" i="3"/>
  <c r="J543" i="3" s="1"/>
  <c r="K671" i="3"/>
  <c r="I671" i="3"/>
  <c r="J671" i="3" s="1"/>
  <c r="I1206" i="3"/>
  <c r="J1206" i="3" s="1"/>
  <c r="K1206" i="3"/>
  <c r="R1307" i="3"/>
  <c r="Q1307" i="3"/>
  <c r="Q1345" i="3"/>
  <c r="R1345" i="3"/>
  <c r="R1443" i="3"/>
  <c r="Q1443" i="3"/>
  <c r="K242" i="3"/>
  <c r="I242" i="3"/>
  <c r="J242" i="3" s="1"/>
  <c r="K450" i="3"/>
  <c r="I450" i="3"/>
  <c r="J450" i="3" s="1"/>
  <c r="K567" i="3"/>
  <c r="I567" i="3"/>
  <c r="J567" i="3" s="1"/>
  <c r="Q896" i="3"/>
  <c r="R896" i="3"/>
  <c r="R900" i="3"/>
  <c r="Q900" i="3"/>
  <c r="Q904" i="3"/>
  <c r="R904" i="3"/>
  <c r="Q908" i="3"/>
  <c r="R908" i="3"/>
  <c r="Q912" i="3"/>
  <c r="R912" i="3"/>
  <c r="Q916" i="3"/>
  <c r="R916" i="3"/>
  <c r="Q920" i="3"/>
  <c r="R920" i="3"/>
  <c r="R924" i="3"/>
  <c r="Q924" i="3"/>
  <c r="Q928" i="3"/>
  <c r="R928" i="3"/>
  <c r="R932" i="3"/>
  <c r="Q932" i="3"/>
  <c r="Q936" i="3"/>
  <c r="R936" i="3"/>
  <c r="Q940" i="3"/>
  <c r="R940" i="3"/>
  <c r="Q944" i="3"/>
  <c r="R944" i="3"/>
  <c r="Q948" i="3"/>
  <c r="R948" i="3"/>
  <c r="Q952" i="3"/>
  <c r="R952" i="3"/>
  <c r="Q956" i="3"/>
  <c r="R956" i="3"/>
  <c r="R960" i="3"/>
  <c r="R964" i="3"/>
  <c r="Q964" i="3"/>
  <c r="Q968" i="3"/>
  <c r="R968" i="3"/>
  <c r="Q972" i="3"/>
  <c r="R972" i="3"/>
  <c r="Q976" i="3"/>
  <c r="R976" i="3"/>
  <c r="Q980" i="3"/>
  <c r="R980" i="3"/>
  <c r="Q984" i="3"/>
  <c r="R984" i="3"/>
  <c r="R988" i="3"/>
  <c r="Q988" i="3"/>
  <c r="Q992" i="3"/>
  <c r="R992" i="3"/>
  <c r="R996" i="3"/>
  <c r="Q996" i="3"/>
  <c r="Q1000" i="3"/>
  <c r="R1000" i="3"/>
  <c r="Q1008" i="3"/>
  <c r="R1008" i="3"/>
  <c r="Q1012" i="3"/>
  <c r="R1012" i="3"/>
  <c r="Q1016" i="3"/>
  <c r="R1016" i="3"/>
  <c r="Q1020" i="3"/>
  <c r="R1020" i="3"/>
  <c r="Q1024" i="3"/>
  <c r="R1024" i="3"/>
  <c r="R1028" i="3"/>
  <c r="Q1028" i="3"/>
  <c r="Q1032" i="3"/>
  <c r="R1032" i="3"/>
  <c r="Q1036" i="3"/>
  <c r="R1036" i="3"/>
  <c r="Q1040" i="3"/>
  <c r="R1040" i="3"/>
  <c r="Q1044" i="3"/>
  <c r="R1044" i="3"/>
  <c r="Q1048" i="3"/>
  <c r="R1048" i="3"/>
  <c r="R1052" i="3"/>
  <c r="Q1052" i="3"/>
  <c r="Q1056" i="3"/>
  <c r="R1056" i="3"/>
  <c r="R1060" i="3"/>
  <c r="Q1060" i="3"/>
  <c r="Q1064" i="3"/>
  <c r="R1064" i="3"/>
  <c r="Q1068" i="3"/>
  <c r="R1068" i="3"/>
  <c r="Q1072" i="3"/>
  <c r="R1072" i="3"/>
  <c r="Q1076" i="3"/>
  <c r="R1076" i="3"/>
  <c r="Q1080" i="3"/>
  <c r="R1080" i="3"/>
  <c r="Q1084" i="3"/>
  <c r="R1084" i="3"/>
  <c r="Q1088" i="3"/>
  <c r="R1088" i="3"/>
  <c r="R1092" i="3"/>
  <c r="Q1092" i="3"/>
  <c r="Q1096" i="3"/>
  <c r="R1096" i="3"/>
  <c r="Q1100" i="3"/>
  <c r="R1100" i="3"/>
  <c r="Q1104" i="3"/>
  <c r="R1104" i="3"/>
  <c r="Q1108" i="3"/>
  <c r="R1108" i="3"/>
  <c r="Q1112" i="3"/>
  <c r="R1112" i="3"/>
  <c r="R1116" i="3"/>
  <c r="Q1116" i="3"/>
  <c r="Q1120" i="3"/>
  <c r="R1120" i="3"/>
  <c r="R1124" i="3"/>
  <c r="Q1124" i="3"/>
  <c r="Q1128" i="3"/>
  <c r="R1128" i="3"/>
  <c r="Q1132" i="3"/>
  <c r="R1132" i="3"/>
  <c r="Q1136" i="3"/>
  <c r="R1136" i="3"/>
  <c r="Q1140" i="3"/>
  <c r="R1140" i="3"/>
  <c r="Q1144" i="3"/>
  <c r="R1144" i="3"/>
  <c r="Q1148" i="3"/>
  <c r="R1148" i="3"/>
  <c r="Q1152" i="3"/>
  <c r="R1152" i="3"/>
  <c r="R1156" i="3"/>
  <c r="Q1156" i="3"/>
  <c r="Q1160" i="3"/>
  <c r="R1160" i="3"/>
  <c r="Q1164" i="3"/>
  <c r="R1164" i="3"/>
  <c r="Q1168" i="3"/>
  <c r="R1168" i="3"/>
  <c r="R1177" i="3"/>
  <c r="Q1177" i="3"/>
  <c r="I1186" i="3"/>
  <c r="J1186" i="3" s="1"/>
  <c r="K1186" i="3"/>
  <c r="Q1191" i="3"/>
  <c r="R1191" i="3"/>
  <c r="Q1200" i="3"/>
  <c r="R1200" i="3"/>
  <c r="R1209" i="3"/>
  <c r="Q1209" i="3"/>
  <c r="I1218" i="3"/>
  <c r="J1218" i="3" s="1"/>
  <c r="K1218" i="3"/>
  <c r="Q1223" i="3"/>
  <c r="R1223" i="3"/>
  <c r="Q1232" i="3"/>
  <c r="R1232" i="3"/>
  <c r="Q1241" i="3"/>
  <c r="R1241" i="3"/>
  <c r="I1250" i="3"/>
  <c r="J1250" i="3" s="1"/>
  <c r="K1250" i="3"/>
  <c r="R1255" i="3"/>
  <c r="Q1255" i="3"/>
  <c r="Q1264" i="3"/>
  <c r="R1264" i="3"/>
  <c r="Q1273" i="3"/>
  <c r="R1273" i="3"/>
  <c r="I1282" i="3"/>
  <c r="J1282" i="3" s="1"/>
  <c r="K1282" i="3"/>
  <c r="R1287" i="3"/>
  <c r="Q1287" i="3"/>
  <c r="Q1296" i="3"/>
  <c r="R1296" i="3"/>
  <c r="Q1305" i="3"/>
  <c r="R1305" i="3"/>
  <c r="I1314" i="3"/>
  <c r="J1314" i="3" s="1"/>
  <c r="K1314" i="3"/>
  <c r="R1319" i="3"/>
  <c r="Q1319" i="3"/>
  <c r="Q1324" i="3"/>
  <c r="R1324" i="3"/>
  <c r="Q1333" i="3"/>
  <c r="R1333" i="3"/>
  <c r="I1338" i="3"/>
  <c r="J1338" i="3" s="1"/>
  <c r="K1338" i="3"/>
  <c r="R1343" i="3"/>
  <c r="Q1343" i="3"/>
  <c r="Q1348" i="3"/>
  <c r="R1348" i="3"/>
  <c r="I1362" i="3"/>
  <c r="J1362" i="3" s="1"/>
  <c r="K1362" i="3"/>
  <c r="K1367" i="3"/>
  <c r="I1367" i="3"/>
  <c r="J1367" i="3" s="1"/>
  <c r="Q1377" i="3"/>
  <c r="R1377" i="3"/>
  <c r="R1387" i="3"/>
  <c r="Q1387" i="3"/>
  <c r="Q1396" i="3"/>
  <c r="R1396" i="3"/>
  <c r="R1401" i="3"/>
  <c r="Q1401" i="3"/>
  <c r="R1411" i="3"/>
  <c r="Q1411" i="3"/>
  <c r="Q1425" i="3"/>
  <c r="R1425" i="3"/>
  <c r="K1440" i="3"/>
  <c r="I1440" i="3"/>
  <c r="J1440" i="3" s="1"/>
  <c r="Q1456" i="3"/>
  <c r="R1456" i="3"/>
  <c r="I1466" i="3"/>
  <c r="J1466" i="3" s="1"/>
  <c r="K1466" i="3"/>
  <c r="R1471" i="3"/>
  <c r="Q1471" i="3"/>
  <c r="K1481" i="3"/>
  <c r="I1481" i="3"/>
  <c r="J1481" i="3" s="1"/>
  <c r="R1497" i="3"/>
  <c r="Q1497" i="3"/>
  <c r="Q8" i="3"/>
  <c r="R8" i="3"/>
  <c r="Q13" i="3"/>
  <c r="R13" i="3"/>
  <c r="I18" i="3"/>
  <c r="J18" i="3" s="1"/>
  <c r="K18" i="3"/>
  <c r="K23" i="3"/>
  <c r="I23" i="3"/>
  <c r="J23" i="3" s="1"/>
  <c r="I34" i="3"/>
  <c r="J34" i="3" s="1"/>
  <c r="K34" i="3"/>
  <c r="Q39" i="3"/>
  <c r="R39" i="3"/>
  <c r="Q44" i="3"/>
  <c r="R44" i="3"/>
  <c r="R49" i="3"/>
  <c r="Q49" i="3"/>
  <c r="K64" i="3"/>
  <c r="I64" i="3"/>
  <c r="J64" i="3" s="1"/>
  <c r="Q75" i="3"/>
  <c r="R75" i="3"/>
  <c r="Q80" i="3"/>
  <c r="R80" i="3"/>
  <c r="K85" i="3"/>
  <c r="I85" i="3"/>
  <c r="J85" i="3" s="1"/>
  <c r="Q91" i="3"/>
  <c r="R91" i="3"/>
  <c r="Q96" i="3"/>
  <c r="R96" i="3"/>
  <c r="K101" i="3"/>
  <c r="I101" i="3"/>
  <c r="J101" i="3" s="1"/>
  <c r="Q107" i="3"/>
  <c r="R107" i="3"/>
  <c r="Q112" i="3"/>
  <c r="R112" i="3"/>
  <c r="K117" i="3"/>
  <c r="I117" i="3"/>
  <c r="J117" i="3" s="1"/>
  <c r="Q123" i="3"/>
  <c r="R123" i="3"/>
  <c r="Q128" i="3"/>
  <c r="R128" i="3"/>
  <c r="K133" i="3"/>
  <c r="I133" i="3"/>
  <c r="J133" i="3" s="1"/>
  <c r="Q139" i="3"/>
  <c r="R139" i="3"/>
  <c r="Q144" i="3"/>
  <c r="R144" i="3"/>
  <c r="K149" i="3"/>
  <c r="I149" i="3"/>
  <c r="J149" i="3" s="1"/>
  <c r="Q155" i="3"/>
  <c r="R155" i="3"/>
  <c r="Q160" i="3"/>
  <c r="R160" i="3"/>
  <c r="K165" i="3"/>
  <c r="I165" i="3"/>
  <c r="J165" i="3" s="1"/>
  <c r="Q171" i="3"/>
  <c r="R171" i="3"/>
  <c r="Q176" i="3"/>
  <c r="R176" i="3"/>
  <c r="K181" i="3"/>
  <c r="I181" i="3"/>
  <c r="J181" i="3" s="1"/>
  <c r="Q187" i="3"/>
  <c r="R187" i="3"/>
  <c r="Q192" i="3"/>
  <c r="R192" i="3"/>
  <c r="K197" i="3"/>
  <c r="I197" i="3"/>
  <c r="J197" i="3" s="1"/>
  <c r="Q203" i="3"/>
  <c r="R203" i="3"/>
  <c r="Q208" i="3"/>
  <c r="R208" i="3"/>
  <c r="K213" i="3"/>
  <c r="I213" i="3"/>
  <c r="J213" i="3" s="1"/>
  <c r="Q219" i="3"/>
  <c r="R219" i="3"/>
  <c r="Q224" i="3"/>
  <c r="R224" i="3"/>
  <c r="K229" i="3"/>
  <c r="I229" i="3"/>
  <c r="J229" i="3" s="1"/>
  <c r="Q235" i="3"/>
  <c r="R235" i="3"/>
  <c r="Q240" i="3"/>
  <c r="R240" i="3"/>
  <c r="K245" i="3"/>
  <c r="I245" i="3"/>
  <c r="J245" i="3" s="1"/>
  <c r="Q251" i="3"/>
  <c r="R251" i="3"/>
  <c r="Q256" i="3"/>
  <c r="R256" i="3"/>
  <c r="K261" i="3"/>
  <c r="I261" i="3"/>
  <c r="J261" i="3" s="1"/>
  <c r="Q267" i="3"/>
  <c r="R267" i="3"/>
  <c r="Q272" i="3"/>
  <c r="R272" i="3"/>
  <c r="K277" i="3"/>
  <c r="I277" i="3"/>
  <c r="J277" i="3" s="1"/>
  <c r="Q283" i="3"/>
  <c r="R283" i="3"/>
  <c r="Q288" i="3"/>
  <c r="R288" i="3"/>
  <c r="K293" i="3"/>
  <c r="I293" i="3"/>
  <c r="J293" i="3" s="1"/>
  <c r="Q299" i="3"/>
  <c r="R299" i="3"/>
  <c r="Q304" i="3"/>
  <c r="R304" i="3"/>
  <c r="K309" i="3"/>
  <c r="I309" i="3"/>
  <c r="J309" i="3" s="1"/>
  <c r="Q315" i="3"/>
  <c r="R315" i="3"/>
  <c r="Q320" i="3"/>
  <c r="R320" i="3"/>
  <c r="K325" i="3"/>
  <c r="I325" i="3"/>
  <c r="J325" i="3" s="1"/>
  <c r="Q331" i="3"/>
  <c r="R331" i="3"/>
  <c r="Q336" i="3"/>
  <c r="R336" i="3"/>
  <c r="K341" i="3"/>
  <c r="I341" i="3"/>
  <c r="J341" i="3" s="1"/>
  <c r="Q347" i="3"/>
  <c r="R347" i="3"/>
  <c r="Q352" i="3"/>
  <c r="R352" i="3"/>
  <c r="K357" i="3"/>
  <c r="I357" i="3"/>
  <c r="J357" i="3" s="1"/>
  <c r="Q363" i="3"/>
  <c r="R363" i="3"/>
  <c r="Q368" i="3"/>
  <c r="R368" i="3"/>
  <c r="K373" i="3"/>
  <c r="I373" i="3"/>
  <c r="J373" i="3" s="1"/>
  <c r="Q379" i="3"/>
  <c r="R379" i="3"/>
  <c r="Q384" i="3"/>
  <c r="R384" i="3"/>
  <c r="K389" i="3"/>
  <c r="I389" i="3"/>
  <c r="J389" i="3" s="1"/>
  <c r="Q395" i="3"/>
  <c r="R395" i="3"/>
  <c r="K405" i="3"/>
  <c r="I405" i="3"/>
  <c r="J405" i="3" s="1"/>
  <c r="Q411" i="3"/>
  <c r="R411" i="3"/>
  <c r="K421" i="3"/>
  <c r="I421" i="3"/>
  <c r="J421" i="3" s="1"/>
  <c r="Q427" i="3"/>
  <c r="R427" i="3"/>
  <c r="I437" i="3"/>
  <c r="J437" i="3" s="1"/>
  <c r="K437" i="3"/>
  <c r="Q443" i="3"/>
  <c r="R443" i="3"/>
  <c r="K453" i="3"/>
  <c r="I453" i="3"/>
  <c r="J453" i="3" s="1"/>
  <c r="Q459" i="3"/>
  <c r="R459" i="3"/>
  <c r="K469" i="3"/>
  <c r="I469" i="3"/>
  <c r="J469" i="3" s="1"/>
  <c r="Q475" i="3"/>
  <c r="R475" i="3"/>
  <c r="K485" i="3"/>
  <c r="I485" i="3"/>
  <c r="J485" i="3" s="1"/>
  <c r="R491" i="3"/>
  <c r="Q491" i="3"/>
  <c r="K501" i="3"/>
  <c r="I501" i="3"/>
  <c r="J501" i="3" s="1"/>
  <c r="Q507" i="3"/>
  <c r="R507" i="3"/>
  <c r="K517" i="3"/>
  <c r="I517" i="3"/>
  <c r="J517" i="3" s="1"/>
  <c r="Q523" i="3"/>
  <c r="R523" i="3"/>
  <c r="K533" i="3"/>
  <c r="I533" i="3"/>
  <c r="J533" i="3" s="1"/>
  <c r="Q539" i="3"/>
  <c r="R539" i="3"/>
  <c r="K594" i="3"/>
  <c r="I594" i="3"/>
  <c r="J594" i="3" s="1"/>
  <c r="I1174" i="3"/>
  <c r="J1174" i="3" s="1"/>
  <c r="K1174" i="3"/>
  <c r="Q1211" i="3"/>
  <c r="R1211" i="3"/>
  <c r="R1275" i="3"/>
  <c r="Q1275" i="3"/>
  <c r="K1335" i="3"/>
  <c r="I1335" i="3"/>
  <c r="J1335" i="3" s="1"/>
  <c r="Q1393" i="3"/>
  <c r="R1393" i="3"/>
  <c r="Q1493" i="3"/>
  <c r="R1493" i="3"/>
  <c r="I30" i="3"/>
  <c r="J30" i="3" s="1"/>
  <c r="K30" i="3"/>
  <c r="K130" i="3"/>
  <c r="I130" i="3"/>
  <c r="J130" i="3" s="1"/>
  <c r="K146" i="3"/>
  <c r="I146" i="3"/>
  <c r="J146" i="3" s="1"/>
  <c r="K162" i="3"/>
  <c r="I162" i="3"/>
  <c r="J162" i="3" s="1"/>
  <c r="K178" i="3"/>
  <c r="I178" i="3"/>
  <c r="J178" i="3" s="1"/>
  <c r="K386" i="3"/>
  <c r="I386" i="3"/>
  <c r="J386" i="3" s="1"/>
  <c r="K556" i="3"/>
  <c r="I556" i="3"/>
  <c r="J556" i="3" s="1"/>
  <c r="I896" i="3"/>
  <c r="J896" i="3" s="1"/>
  <c r="I900" i="3"/>
  <c r="J900" i="3" s="1"/>
  <c r="I904" i="3"/>
  <c r="J904" i="3" s="1"/>
  <c r="I908" i="3"/>
  <c r="J908" i="3" s="1"/>
  <c r="I912" i="3"/>
  <c r="J912" i="3" s="1"/>
  <c r="I916" i="3"/>
  <c r="J916" i="3" s="1"/>
  <c r="I920" i="3"/>
  <c r="J920" i="3" s="1"/>
  <c r="I924" i="3"/>
  <c r="J924" i="3" s="1"/>
  <c r="I928" i="3"/>
  <c r="J928" i="3" s="1"/>
  <c r="I932" i="3"/>
  <c r="J932" i="3" s="1"/>
  <c r="I936" i="3"/>
  <c r="J936" i="3" s="1"/>
  <c r="I940" i="3"/>
  <c r="J940" i="3" s="1"/>
  <c r="I944" i="3"/>
  <c r="J944" i="3" s="1"/>
  <c r="I948" i="3"/>
  <c r="J948" i="3" s="1"/>
  <c r="I952" i="3"/>
  <c r="J952" i="3" s="1"/>
  <c r="I956" i="3"/>
  <c r="J956" i="3" s="1"/>
  <c r="I960" i="3"/>
  <c r="J960" i="3" s="1"/>
  <c r="I964" i="3"/>
  <c r="J964" i="3" s="1"/>
  <c r="I968" i="3"/>
  <c r="J968" i="3" s="1"/>
  <c r="I972" i="3"/>
  <c r="J972" i="3" s="1"/>
  <c r="I976" i="3"/>
  <c r="J976" i="3" s="1"/>
  <c r="I980" i="3"/>
  <c r="J980" i="3" s="1"/>
  <c r="I984" i="3"/>
  <c r="J984" i="3" s="1"/>
  <c r="I988" i="3"/>
  <c r="J988" i="3" s="1"/>
  <c r="I992" i="3"/>
  <c r="J992" i="3" s="1"/>
  <c r="I996" i="3"/>
  <c r="J996" i="3" s="1"/>
  <c r="I1000" i="3"/>
  <c r="J1000" i="3" s="1"/>
  <c r="I1008" i="3"/>
  <c r="J1008" i="3" s="1"/>
  <c r="I1012" i="3"/>
  <c r="J1012" i="3" s="1"/>
  <c r="I1016" i="3"/>
  <c r="J1016" i="3" s="1"/>
  <c r="I1020" i="3"/>
  <c r="J1020" i="3" s="1"/>
  <c r="I1024" i="3"/>
  <c r="J1024" i="3" s="1"/>
  <c r="I1028" i="3"/>
  <c r="J1028" i="3" s="1"/>
  <c r="I1032" i="3"/>
  <c r="J1032" i="3" s="1"/>
  <c r="I1036" i="3"/>
  <c r="J1036" i="3" s="1"/>
  <c r="I1040" i="3"/>
  <c r="J1040" i="3" s="1"/>
  <c r="I1044" i="3"/>
  <c r="J1044" i="3" s="1"/>
  <c r="I1048" i="3"/>
  <c r="J1048" i="3" s="1"/>
  <c r="I1052" i="3"/>
  <c r="J1052" i="3" s="1"/>
  <c r="I1056" i="3"/>
  <c r="J1056" i="3" s="1"/>
  <c r="I1060" i="3"/>
  <c r="J1060" i="3" s="1"/>
  <c r="I1064" i="3"/>
  <c r="J1064" i="3" s="1"/>
  <c r="I1068" i="3"/>
  <c r="J1068" i="3" s="1"/>
  <c r="I1072" i="3"/>
  <c r="J1072" i="3" s="1"/>
  <c r="I1076" i="3"/>
  <c r="J1076" i="3" s="1"/>
  <c r="I1080" i="3"/>
  <c r="J1080" i="3" s="1"/>
  <c r="I1084" i="3"/>
  <c r="J1084" i="3" s="1"/>
  <c r="I1088" i="3"/>
  <c r="J1088" i="3" s="1"/>
  <c r="I1092" i="3"/>
  <c r="J1092" i="3" s="1"/>
  <c r="I1096" i="3"/>
  <c r="J1096" i="3" s="1"/>
  <c r="I1100" i="3"/>
  <c r="J1100" i="3" s="1"/>
  <c r="I1104" i="3"/>
  <c r="J1104" i="3" s="1"/>
  <c r="I1108" i="3"/>
  <c r="J1108" i="3" s="1"/>
  <c r="I1112" i="3"/>
  <c r="J1112" i="3" s="1"/>
  <c r="I1116" i="3"/>
  <c r="J1116" i="3" s="1"/>
  <c r="I1120" i="3"/>
  <c r="J1120" i="3" s="1"/>
  <c r="I1124" i="3"/>
  <c r="J1124" i="3" s="1"/>
  <c r="I1128" i="3"/>
  <c r="J1128" i="3" s="1"/>
  <c r="I1132" i="3"/>
  <c r="J1132" i="3" s="1"/>
  <c r="I1136" i="3"/>
  <c r="J1136" i="3" s="1"/>
  <c r="I1140" i="3"/>
  <c r="J1140" i="3" s="1"/>
  <c r="I1144" i="3"/>
  <c r="J1144" i="3" s="1"/>
  <c r="I1148" i="3"/>
  <c r="J1148" i="3" s="1"/>
  <c r="I1152" i="3"/>
  <c r="J1152" i="3" s="1"/>
  <c r="I1156" i="3"/>
  <c r="J1156" i="3" s="1"/>
  <c r="I1160" i="3"/>
  <c r="J1160" i="3" s="1"/>
  <c r="I1164" i="3"/>
  <c r="J1164" i="3" s="1"/>
  <c r="I1168" i="3"/>
  <c r="J1168" i="3" s="1"/>
  <c r="R1173" i="3"/>
  <c r="Q1173" i="3"/>
  <c r="I1177" i="3"/>
  <c r="J1177" i="3" s="1"/>
  <c r="I1182" i="3"/>
  <c r="J1182" i="3" s="1"/>
  <c r="K1182" i="3"/>
  <c r="Q1187" i="3"/>
  <c r="R1187" i="3"/>
  <c r="I1191" i="3"/>
  <c r="J1191" i="3" s="1"/>
  <c r="Q1196" i="3"/>
  <c r="R1196" i="3"/>
  <c r="I1200" i="3"/>
  <c r="J1200" i="3" s="1"/>
  <c r="R1205" i="3"/>
  <c r="Q1205" i="3"/>
  <c r="I1209" i="3"/>
  <c r="J1209" i="3" s="1"/>
  <c r="I1214" i="3"/>
  <c r="J1214" i="3" s="1"/>
  <c r="K1214" i="3"/>
  <c r="R1219" i="3"/>
  <c r="Q1219" i="3"/>
  <c r="I1223" i="3"/>
  <c r="J1223" i="3" s="1"/>
  <c r="Q1228" i="3"/>
  <c r="R1228" i="3"/>
  <c r="I1232" i="3"/>
  <c r="J1232" i="3" s="1"/>
  <c r="Q1237" i="3"/>
  <c r="R1237" i="3"/>
  <c r="I1241" i="3"/>
  <c r="J1241" i="3" s="1"/>
  <c r="I1246" i="3"/>
  <c r="J1246" i="3" s="1"/>
  <c r="K1246" i="3"/>
  <c r="R1251" i="3"/>
  <c r="Q1251" i="3"/>
  <c r="I1255" i="3"/>
  <c r="J1255" i="3" s="1"/>
  <c r="Q1260" i="3"/>
  <c r="R1260" i="3"/>
  <c r="I1264" i="3"/>
  <c r="J1264" i="3" s="1"/>
  <c r="Q1269" i="3"/>
  <c r="R1269" i="3"/>
  <c r="I1273" i="3"/>
  <c r="J1273" i="3" s="1"/>
  <c r="I1278" i="3"/>
  <c r="J1278" i="3" s="1"/>
  <c r="K1278" i="3"/>
  <c r="R1283" i="3"/>
  <c r="Q1283" i="3"/>
  <c r="I1287" i="3"/>
  <c r="J1287" i="3" s="1"/>
  <c r="Q1292" i="3"/>
  <c r="R1292" i="3"/>
  <c r="I1296" i="3"/>
  <c r="J1296" i="3" s="1"/>
  <c r="Q1301" i="3"/>
  <c r="R1301" i="3"/>
  <c r="I1305" i="3"/>
  <c r="J1305" i="3" s="1"/>
  <c r="I1310" i="3"/>
  <c r="J1310" i="3" s="1"/>
  <c r="K1310" i="3"/>
  <c r="R1315" i="3"/>
  <c r="Q1315" i="3"/>
  <c r="I1319" i="3"/>
  <c r="J1319" i="3" s="1"/>
  <c r="I1324" i="3"/>
  <c r="J1324" i="3" s="1"/>
  <c r="Q1329" i="3"/>
  <c r="R1329" i="3"/>
  <c r="I1333" i="3"/>
  <c r="J1333" i="3" s="1"/>
  <c r="R1339" i="3"/>
  <c r="Q1339" i="3"/>
  <c r="I1343" i="3"/>
  <c r="J1343" i="3" s="1"/>
  <c r="I1348" i="3"/>
  <c r="J1348" i="3" s="1"/>
  <c r="K1353" i="3"/>
  <c r="I1353" i="3"/>
  <c r="J1353" i="3" s="1"/>
  <c r="Q1368" i="3"/>
  <c r="R1368" i="3"/>
  <c r="I1377" i="3"/>
  <c r="J1377" i="3" s="1"/>
  <c r="I1382" i="3"/>
  <c r="J1382" i="3" s="1"/>
  <c r="K1382" i="3"/>
  <c r="I1387" i="3"/>
  <c r="J1387" i="3" s="1"/>
  <c r="Q1392" i="3"/>
  <c r="R1392" i="3"/>
  <c r="I1396" i="3"/>
  <c r="J1396" i="3" s="1"/>
  <c r="I1401" i="3"/>
  <c r="J1401" i="3" s="1"/>
  <c r="I1406" i="3"/>
  <c r="J1406" i="3" s="1"/>
  <c r="K1406" i="3"/>
  <c r="I1411" i="3"/>
  <c r="J1411" i="3" s="1"/>
  <c r="Q1416" i="3"/>
  <c r="R1416" i="3"/>
  <c r="Q1421" i="3"/>
  <c r="R1421" i="3"/>
  <c r="I1425" i="3"/>
  <c r="J1425" i="3" s="1"/>
  <c r="I1430" i="3"/>
  <c r="J1430" i="3" s="1"/>
  <c r="K1430" i="3"/>
  <c r="K1441" i="3"/>
  <c r="I1441" i="3"/>
  <c r="J1441" i="3" s="1"/>
  <c r="I1456" i="3"/>
  <c r="J1456" i="3" s="1"/>
  <c r="Q1461" i="3"/>
  <c r="R1461" i="3"/>
  <c r="R1467" i="3"/>
  <c r="Q1467" i="3"/>
  <c r="I1471" i="3"/>
  <c r="J1471" i="3" s="1"/>
  <c r="I1482" i="3"/>
  <c r="J1482" i="3" s="1"/>
  <c r="K1482" i="3"/>
  <c r="K1487" i="3"/>
  <c r="I1487" i="3"/>
  <c r="J1487" i="3" s="1"/>
  <c r="I1497" i="3"/>
  <c r="J1497" i="3" s="1"/>
  <c r="I1502" i="3"/>
  <c r="J1502" i="3" s="1"/>
  <c r="K1502" i="3"/>
  <c r="Q1508" i="3"/>
  <c r="R1508" i="3"/>
  <c r="Q1513" i="3"/>
  <c r="R1513" i="3"/>
  <c r="I8" i="3"/>
  <c r="J8" i="3" s="1"/>
  <c r="I13" i="3"/>
  <c r="J13" i="3" s="1"/>
  <c r="K24" i="3"/>
  <c r="I24" i="3"/>
  <c r="J24" i="3" s="1"/>
  <c r="Q35" i="3"/>
  <c r="R35" i="3"/>
  <c r="I39" i="3"/>
  <c r="J39" i="3" s="1"/>
  <c r="I44" i="3"/>
  <c r="J44" i="3" s="1"/>
  <c r="I49" i="3"/>
  <c r="J49" i="3" s="1"/>
  <c r="I54" i="3"/>
  <c r="J54" i="3" s="1"/>
  <c r="K54" i="3"/>
  <c r="Q60" i="3"/>
  <c r="R60" i="3"/>
  <c r="K65" i="3"/>
  <c r="I65" i="3"/>
  <c r="J65" i="3" s="1"/>
  <c r="I75" i="3"/>
  <c r="J75" i="3" s="1"/>
  <c r="I80" i="3"/>
  <c r="J80" i="3" s="1"/>
  <c r="K86" i="3"/>
  <c r="I86" i="3"/>
  <c r="J86" i="3" s="1"/>
  <c r="I91" i="3"/>
  <c r="J91" i="3" s="1"/>
  <c r="I96" i="3"/>
  <c r="J96" i="3" s="1"/>
  <c r="K102" i="3"/>
  <c r="I102" i="3"/>
  <c r="J102" i="3" s="1"/>
  <c r="I107" i="3"/>
  <c r="J107" i="3" s="1"/>
  <c r="I112" i="3"/>
  <c r="J112" i="3" s="1"/>
  <c r="K118" i="3"/>
  <c r="I118" i="3"/>
  <c r="J118" i="3" s="1"/>
  <c r="I123" i="3"/>
  <c r="J123" i="3" s="1"/>
  <c r="I128" i="3"/>
  <c r="J128" i="3" s="1"/>
  <c r="K134" i="3"/>
  <c r="I134" i="3"/>
  <c r="J134" i="3" s="1"/>
  <c r="I139" i="3"/>
  <c r="J139" i="3" s="1"/>
  <c r="I144" i="3"/>
  <c r="J144" i="3" s="1"/>
  <c r="K150" i="3"/>
  <c r="I150" i="3"/>
  <c r="J150" i="3" s="1"/>
  <c r="I155" i="3"/>
  <c r="J155" i="3" s="1"/>
  <c r="I160" i="3"/>
  <c r="J160" i="3" s="1"/>
  <c r="K166" i="3"/>
  <c r="I166" i="3"/>
  <c r="J166" i="3" s="1"/>
  <c r="I171" i="3"/>
  <c r="J171" i="3" s="1"/>
  <c r="I176" i="3"/>
  <c r="J176" i="3" s="1"/>
  <c r="K182" i="3"/>
  <c r="I182" i="3"/>
  <c r="J182" i="3" s="1"/>
  <c r="I187" i="3"/>
  <c r="J187" i="3" s="1"/>
  <c r="I192" i="3"/>
  <c r="J192" i="3" s="1"/>
  <c r="K198" i="3"/>
  <c r="I198" i="3"/>
  <c r="J198" i="3" s="1"/>
  <c r="I203" i="3"/>
  <c r="J203" i="3" s="1"/>
  <c r="I208" i="3"/>
  <c r="J208" i="3" s="1"/>
  <c r="K214" i="3"/>
  <c r="I214" i="3"/>
  <c r="J214" i="3" s="1"/>
  <c r="I219" i="3"/>
  <c r="J219" i="3" s="1"/>
  <c r="I224" i="3"/>
  <c r="J224" i="3" s="1"/>
  <c r="K230" i="3"/>
  <c r="I230" i="3"/>
  <c r="J230" i="3" s="1"/>
  <c r="I235" i="3"/>
  <c r="J235" i="3" s="1"/>
  <c r="I240" i="3"/>
  <c r="J240" i="3" s="1"/>
  <c r="K246" i="3"/>
  <c r="I246" i="3"/>
  <c r="J246" i="3" s="1"/>
  <c r="I251" i="3"/>
  <c r="J251" i="3" s="1"/>
  <c r="I256" i="3"/>
  <c r="J256" i="3" s="1"/>
  <c r="K262" i="3"/>
  <c r="I262" i="3"/>
  <c r="J262" i="3" s="1"/>
  <c r="I267" i="3"/>
  <c r="J267" i="3" s="1"/>
  <c r="I272" i="3"/>
  <c r="J272" i="3" s="1"/>
  <c r="K278" i="3"/>
  <c r="I278" i="3"/>
  <c r="J278" i="3" s="1"/>
  <c r="I283" i="3"/>
  <c r="J283" i="3" s="1"/>
  <c r="I288" i="3"/>
  <c r="J288" i="3" s="1"/>
  <c r="K294" i="3"/>
  <c r="I294" i="3"/>
  <c r="J294" i="3" s="1"/>
  <c r="I299" i="3"/>
  <c r="J299" i="3" s="1"/>
  <c r="I304" i="3"/>
  <c r="J304" i="3" s="1"/>
  <c r="K310" i="3"/>
  <c r="I310" i="3"/>
  <c r="J310" i="3" s="1"/>
  <c r="I315" i="3"/>
  <c r="J315" i="3" s="1"/>
  <c r="I320" i="3"/>
  <c r="J320" i="3" s="1"/>
  <c r="K326" i="3"/>
  <c r="I326" i="3"/>
  <c r="J326" i="3" s="1"/>
  <c r="I331" i="3"/>
  <c r="J331" i="3" s="1"/>
  <c r="I336" i="3"/>
  <c r="J336" i="3" s="1"/>
  <c r="K342" i="3"/>
  <c r="I342" i="3"/>
  <c r="J342" i="3" s="1"/>
  <c r="I347" i="3"/>
  <c r="J347" i="3" s="1"/>
  <c r="I352" i="3"/>
  <c r="J352" i="3" s="1"/>
  <c r="K358" i="3"/>
  <c r="I358" i="3"/>
  <c r="J358" i="3" s="1"/>
  <c r="I363" i="3"/>
  <c r="J363" i="3" s="1"/>
  <c r="I368" i="3"/>
  <c r="J368" i="3" s="1"/>
  <c r="K374" i="3"/>
  <c r="I374" i="3"/>
  <c r="J374" i="3" s="1"/>
  <c r="I379" i="3"/>
  <c r="J379" i="3" s="1"/>
  <c r="I384" i="3"/>
  <c r="J384" i="3" s="1"/>
  <c r="K390" i="3"/>
  <c r="I390" i="3"/>
  <c r="J390" i="3" s="1"/>
  <c r="I395" i="3"/>
  <c r="J395" i="3" s="1"/>
  <c r="K406" i="3"/>
  <c r="I406" i="3"/>
  <c r="J406" i="3" s="1"/>
  <c r="I411" i="3"/>
  <c r="J411" i="3" s="1"/>
  <c r="K422" i="3"/>
  <c r="I422" i="3"/>
  <c r="J422" i="3" s="1"/>
  <c r="I427" i="3"/>
  <c r="J427" i="3" s="1"/>
  <c r="K438" i="3"/>
  <c r="I438" i="3"/>
  <c r="J438" i="3" s="1"/>
  <c r="I443" i="3"/>
  <c r="J443" i="3" s="1"/>
  <c r="K454" i="3"/>
  <c r="I454" i="3"/>
  <c r="J454" i="3" s="1"/>
  <c r="I459" i="3"/>
  <c r="J459" i="3" s="1"/>
  <c r="K470" i="3"/>
  <c r="I470" i="3"/>
  <c r="J470" i="3" s="1"/>
  <c r="I475" i="3"/>
  <c r="J475" i="3" s="1"/>
  <c r="K486" i="3"/>
  <c r="I486" i="3"/>
  <c r="J486" i="3" s="1"/>
  <c r="I491" i="3"/>
  <c r="J491" i="3" s="1"/>
  <c r="K502" i="3"/>
  <c r="I502" i="3"/>
  <c r="J502" i="3" s="1"/>
  <c r="I507" i="3"/>
  <c r="J507" i="3" s="1"/>
  <c r="I518" i="3"/>
  <c r="J518" i="3" s="1"/>
  <c r="K518" i="3"/>
  <c r="I523" i="3"/>
  <c r="J523" i="3" s="1"/>
  <c r="K534" i="3"/>
  <c r="I534" i="3"/>
  <c r="J534" i="3" s="1"/>
  <c r="I539" i="3"/>
  <c r="J539" i="3" s="1"/>
  <c r="K550" i="3"/>
  <c r="I550" i="3"/>
  <c r="J550" i="3" s="1"/>
  <c r="I649" i="3"/>
  <c r="J649" i="3" s="1"/>
  <c r="K649" i="3"/>
  <c r="Q1492" i="3"/>
  <c r="R1492" i="3"/>
  <c r="Q1252" i="3"/>
  <c r="R1252" i="3"/>
  <c r="R1355" i="3"/>
  <c r="Q1355" i="3"/>
  <c r="K1417" i="3"/>
  <c r="I1417" i="3"/>
  <c r="J1417" i="3" s="1"/>
  <c r="K1432" i="3"/>
  <c r="I1432" i="3"/>
  <c r="J1432" i="3" s="1"/>
  <c r="I1462" i="3"/>
  <c r="J1462" i="3" s="1"/>
  <c r="K1462" i="3"/>
  <c r="Q36" i="3"/>
  <c r="R36" i="3"/>
  <c r="R897" i="3"/>
  <c r="Q897" i="3"/>
  <c r="R901" i="3"/>
  <c r="Q901" i="3"/>
  <c r="R905" i="3"/>
  <c r="Q905" i="3"/>
  <c r="R909" i="3"/>
  <c r="Q909" i="3"/>
  <c r="R913" i="3"/>
  <c r="Q913" i="3"/>
  <c r="R917" i="3"/>
  <c r="Q917" i="3"/>
  <c r="R921" i="3"/>
  <c r="Q921" i="3"/>
  <c r="R925" i="3"/>
  <c r="Q925" i="3"/>
  <c r="R929" i="3"/>
  <c r="Q929" i="3"/>
  <c r="R933" i="3"/>
  <c r="Q933" i="3"/>
  <c r="R937" i="3"/>
  <c r="Q937" i="3"/>
  <c r="R941" i="3"/>
  <c r="R945" i="3"/>
  <c r="Q945" i="3"/>
  <c r="R949" i="3"/>
  <c r="Q949" i="3"/>
  <c r="R953" i="3"/>
  <c r="Q953" i="3"/>
  <c r="R957" i="3"/>
  <c r="Q957" i="3"/>
  <c r="R961" i="3"/>
  <c r="Q961" i="3"/>
  <c r="R965" i="3"/>
  <c r="Q965" i="3"/>
  <c r="R969" i="3"/>
  <c r="Q969" i="3"/>
  <c r="R973" i="3"/>
  <c r="Q973" i="3"/>
  <c r="R977" i="3"/>
  <c r="Q977" i="3"/>
  <c r="R981" i="3"/>
  <c r="Q981" i="3"/>
  <c r="R985" i="3"/>
  <c r="Q985" i="3"/>
  <c r="R989" i="3"/>
  <c r="Q989" i="3"/>
  <c r="R993" i="3"/>
  <c r="Q993" i="3"/>
  <c r="R997" i="3"/>
  <c r="Q997" i="3"/>
  <c r="R1001" i="3"/>
  <c r="Q1001" i="3"/>
  <c r="R1005" i="3"/>
  <c r="Q1005" i="3"/>
  <c r="R1009" i="3"/>
  <c r="Q1009" i="3"/>
  <c r="R1013" i="3"/>
  <c r="Q1013" i="3"/>
  <c r="R1017" i="3"/>
  <c r="Q1017" i="3"/>
  <c r="R1021" i="3"/>
  <c r="Q1021" i="3"/>
  <c r="R1025" i="3"/>
  <c r="Q1025" i="3"/>
  <c r="R1029" i="3"/>
  <c r="Q1029" i="3"/>
  <c r="R1033" i="3"/>
  <c r="Q1033" i="3"/>
  <c r="R1037" i="3"/>
  <c r="Q1037" i="3"/>
  <c r="R1041" i="3"/>
  <c r="Q1041" i="3"/>
  <c r="R1045" i="3"/>
  <c r="Q1045" i="3"/>
  <c r="R1049" i="3"/>
  <c r="Q1049" i="3"/>
  <c r="R1053" i="3"/>
  <c r="Q1053" i="3"/>
  <c r="R1057" i="3"/>
  <c r="Q1057" i="3"/>
  <c r="R1061" i="3"/>
  <c r="Q1061" i="3"/>
  <c r="R1065" i="3"/>
  <c r="Q1065" i="3"/>
  <c r="R1069" i="3"/>
  <c r="Q1069" i="3"/>
  <c r="R1073" i="3"/>
  <c r="Q1073" i="3"/>
  <c r="R1077" i="3"/>
  <c r="Q1077" i="3"/>
  <c r="R1081" i="3"/>
  <c r="Q1081" i="3"/>
  <c r="R1085" i="3"/>
  <c r="Q1085" i="3"/>
  <c r="R1089" i="3"/>
  <c r="Q1089" i="3"/>
  <c r="R1093" i="3"/>
  <c r="Q1093" i="3"/>
  <c r="R1097" i="3"/>
  <c r="Q1097" i="3"/>
  <c r="R1101" i="3"/>
  <c r="Q1101" i="3"/>
  <c r="R1105" i="3"/>
  <c r="Q1105" i="3"/>
  <c r="R1109" i="3"/>
  <c r="Q1109" i="3"/>
  <c r="R1113" i="3"/>
  <c r="Q1113" i="3"/>
  <c r="R1117" i="3"/>
  <c r="Q1117" i="3"/>
  <c r="R1121" i="3"/>
  <c r="Q1121" i="3"/>
  <c r="R1125" i="3"/>
  <c r="Q1125" i="3"/>
  <c r="R1129" i="3"/>
  <c r="Q1129" i="3"/>
  <c r="R1133" i="3"/>
  <c r="Q1133" i="3"/>
  <c r="R1137" i="3"/>
  <c r="Q1137" i="3"/>
  <c r="R1145" i="3"/>
  <c r="Q1145" i="3"/>
  <c r="R1149" i="3"/>
  <c r="Q1149" i="3"/>
  <c r="R1153" i="3"/>
  <c r="Q1153" i="3"/>
  <c r="R1157" i="3"/>
  <c r="Q1157" i="3"/>
  <c r="R1161" i="3"/>
  <c r="Q1161" i="3"/>
  <c r="R1165" i="3"/>
  <c r="Q1165" i="3"/>
  <c r="R1169" i="3"/>
  <c r="Q1169" i="3"/>
  <c r="I1178" i="3"/>
  <c r="J1178" i="3" s="1"/>
  <c r="K1178" i="3"/>
  <c r="Q1183" i="3"/>
  <c r="R1183" i="3"/>
  <c r="Q1192" i="3"/>
  <c r="R1192" i="3"/>
  <c r="R1201" i="3"/>
  <c r="Q1201" i="3"/>
  <c r="I1210" i="3"/>
  <c r="J1210" i="3" s="1"/>
  <c r="K1210" i="3"/>
  <c r="Q1215" i="3"/>
  <c r="R1215" i="3"/>
  <c r="Q1224" i="3"/>
  <c r="R1224" i="3"/>
  <c r="Q1233" i="3"/>
  <c r="R1233" i="3"/>
  <c r="I1242" i="3"/>
  <c r="J1242" i="3" s="1"/>
  <c r="K1242" i="3"/>
  <c r="R1247" i="3"/>
  <c r="Q1247" i="3"/>
  <c r="Q1256" i="3"/>
  <c r="R1256" i="3"/>
  <c r="Q1265" i="3"/>
  <c r="R1265" i="3"/>
  <c r="I1274" i="3"/>
  <c r="J1274" i="3" s="1"/>
  <c r="K1274" i="3"/>
  <c r="R1279" i="3"/>
  <c r="Q1279" i="3"/>
  <c r="Q1288" i="3"/>
  <c r="R1288" i="3"/>
  <c r="Q1297" i="3"/>
  <c r="R1297" i="3"/>
  <c r="I1306" i="3"/>
  <c r="J1306" i="3" s="1"/>
  <c r="K1306" i="3"/>
  <c r="R1311" i="3"/>
  <c r="Q1311" i="3"/>
  <c r="Q1320" i="3"/>
  <c r="R1320" i="3"/>
  <c r="Q1325" i="3"/>
  <c r="R1325" i="3"/>
  <c r="I1334" i="3"/>
  <c r="J1334" i="3" s="1"/>
  <c r="K1334" i="3"/>
  <c r="K1344" i="3"/>
  <c r="I1344" i="3"/>
  <c r="J1344" i="3" s="1"/>
  <c r="Q1349" i="3"/>
  <c r="R1349" i="3"/>
  <c r="I1354" i="3"/>
  <c r="J1354" i="3" s="1"/>
  <c r="K1354" i="3"/>
  <c r="R1359" i="3"/>
  <c r="Q1359" i="3"/>
  <c r="Q1373" i="3"/>
  <c r="R1373" i="3"/>
  <c r="I1378" i="3"/>
  <c r="J1378" i="3" s="1"/>
  <c r="K1378" i="3"/>
  <c r="R1383" i="3"/>
  <c r="Q1383" i="3"/>
  <c r="Q1388" i="3"/>
  <c r="R1388" i="3"/>
  <c r="Q1397" i="3"/>
  <c r="R1397" i="3"/>
  <c r="I1402" i="3"/>
  <c r="J1402" i="3" s="1"/>
  <c r="K1402" i="3"/>
  <c r="R1407" i="3"/>
  <c r="Q1407" i="3"/>
  <c r="Q1412" i="3"/>
  <c r="R1412" i="3"/>
  <c r="I1426" i="3"/>
  <c r="J1426" i="3" s="1"/>
  <c r="K1426" i="3"/>
  <c r="K1431" i="3"/>
  <c r="I1431" i="3"/>
  <c r="J1431" i="3" s="1"/>
  <c r="I1442" i="3"/>
  <c r="J1442" i="3" s="1"/>
  <c r="K1442" i="3"/>
  <c r="R1447" i="3"/>
  <c r="Q1447" i="3"/>
  <c r="Q1452" i="3"/>
  <c r="R1452" i="3"/>
  <c r="Q1457" i="3"/>
  <c r="R1457" i="3"/>
  <c r="K1472" i="3"/>
  <c r="I1472" i="3"/>
  <c r="J1472" i="3" s="1"/>
  <c r="Q1488" i="3"/>
  <c r="R1488" i="3"/>
  <c r="I1498" i="3"/>
  <c r="J1498" i="3" s="1"/>
  <c r="K1498" i="3"/>
  <c r="R1503" i="3"/>
  <c r="Q1503" i="3"/>
  <c r="K9" i="3"/>
  <c r="I9" i="3"/>
  <c r="J9" i="3" s="1"/>
  <c r="R25" i="3"/>
  <c r="Q25" i="3"/>
  <c r="Q40" i="3"/>
  <c r="R40" i="3"/>
  <c r="Q45" i="3"/>
  <c r="R45" i="3"/>
  <c r="I50" i="3"/>
  <c r="J50" i="3" s="1"/>
  <c r="K50" i="3"/>
  <c r="K55" i="3"/>
  <c r="I55" i="3"/>
  <c r="J55" i="3" s="1"/>
  <c r="I66" i="3"/>
  <c r="J66" i="3" s="1"/>
  <c r="K66" i="3"/>
  <c r="Q71" i="3"/>
  <c r="R71" i="3"/>
  <c r="Q76" i="3"/>
  <c r="R76" i="3"/>
  <c r="K81" i="3"/>
  <c r="I81" i="3"/>
  <c r="J81" i="3" s="1"/>
  <c r="Q87" i="3"/>
  <c r="R87" i="3"/>
  <c r="Q92" i="3"/>
  <c r="R92" i="3"/>
  <c r="K97" i="3"/>
  <c r="I97" i="3"/>
  <c r="J97" i="3" s="1"/>
  <c r="Q103" i="3"/>
  <c r="R103" i="3"/>
  <c r="Q108" i="3"/>
  <c r="R108" i="3"/>
  <c r="K113" i="3"/>
  <c r="I113" i="3"/>
  <c r="J113" i="3" s="1"/>
  <c r="Q119" i="3"/>
  <c r="R119" i="3"/>
  <c r="Q124" i="3"/>
  <c r="R124" i="3"/>
  <c r="K129" i="3"/>
  <c r="I129" i="3"/>
  <c r="J129" i="3" s="1"/>
  <c r="Q135" i="3"/>
  <c r="R135" i="3"/>
  <c r="Q140" i="3"/>
  <c r="R140" i="3"/>
  <c r="K145" i="3"/>
  <c r="I145" i="3"/>
  <c r="J145" i="3" s="1"/>
  <c r="Q151" i="3"/>
  <c r="R151" i="3"/>
  <c r="Q156" i="3"/>
  <c r="R156" i="3"/>
  <c r="K161" i="3"/>
  <c r="I161" i="3"/>
  <c r="J161" i="3" s="1"/>
  <c r="Q167" i="3"/>
  <c r="R167" i="3"/>
  <c r="Q172" i="3"/>
  <c r="R172" i="3"/>
  <c r="K177" i="3"/>
  <c r="I177" i="3"/>
  <c r="J177" i="3" s="1"/>
  <c r="Q183" i="3"/>
  <c r="R183" i="3"/>
  <c r="Q188" i="3"/>
  <c r="R188" i="3"/>
  <c r="K193" i="3"/>
  <c r="I193" i="3"/>
  <c r="J193" i="3" s="1"/>
  <c r="Q199" i="3"/>
  <c r="R199" i="3"/>
  <c r="Q204" i="3"/>
  <c r="R204" i="3"/>
  <c r="K209" i="3"/>
  <c r="I209" i="3"/>
  <c r="J209" i="3" s="1"/>
  <c r="Q215" i="3"/>
  <c r="R215" i="3"/>
  <c r="Q220" i="3"/>
  <c r="R220" i="3"/>
  <c r="K225" i="3"/>
  <c r="I225" i="3"/>
  <c r="J225" i="3" s="1"/>
  <c r="Q231" i="3"/>
  <c r="R231" i="3"/>
  <c r="Q236" i="3"/>
  <c r="R236" i="3"/>
  <c r="K241" i="3"/>
  <c r="I241" i="3"/>
  <c r="J241" i="3" s="1"/>
  <c r="Q247" i="3"/>
  <c r="R247" i="3"/>
  <c r="Q252" i="3"/>
  <c r="R252" i="3"/>
  <c r="K257" i="3"/>
  <c r="I257" i="3"/>
  <c r="J257" i="3" s="1"/>
  <c r="Q263" i="3"/>
  <c r="R263" i="3"/>
  <c r="Q268" i="3"/>
  <c r="R268" i="3"/>
  <c r="K273" i="3"/>
  <c r="I273" i="3"/>
  <c r="J273" i="3" s="1"/>
  <c r="Q279" i="3"/>
  <c r="R279" i="3"/>
  <c r="Q284" i="3"/>
  <c r="R284" i="3"/>
  <c r="K289" i="3"/>
  <c r="I289" i="3"/>
  <c r="J289" i="3" s="1"/>
  <c r="Q295" i="3"/>
  <c r="R295" i="3"/>
  <c r="Q300" i="3"/>
  <c r="R300" i="3"/>
  <c r="K305" i="3"/>
  <c r="I305" i="3"/>
  <c r="J305" i="3" s="1"/>
  <c r="Q311" i="3"/>
  <c r="R311" i="3"/>
  <c r="Q316" i="3"/>
  <c r="R316" i="3"/>
  <c r="K321" i="3"/>
  <c r="I321" i="3"/>
  <c r="J321" i="3" s="1"/>
  <c r="Q327" i="3"/>
  <c r="R327" i="3"/>
  <c r="Q332" i="3"/>
  <c r="R332" i="3"/>
  <c r="K337" i="3"/>
  <c r="I337" i="3"/>
  <c r="J337" i="3" s="1"/>
  <c r="Q343" i="3"/>
  <c r="R343" i="3"/>
  <c r="Q348" i="3"/>
  <c r="R348" i="3"/>
  <c r="K353" i="3"/>
  <c r="I353" i="3"/>
  <c r="J353" i="3" s="1"/>
  <c r="Q359" i="3"/>
  <c r="R359" i="3"/>
  <c r="Q364" i="3"/>
  <c r="R364" i="3"/>
  <c r="K369" i="3"/>
  <c r="I369" i="3"/>
  <c r="J369" i="3" s="1"/>
  <c r="R375" i="3"/>
  <c r="Q375" i="3"/>
  <c r="Q380" i="3"/>
  <c r="R380" i="3"/>
  <c r="K385" i="3"/>
  <c r="I385" i="3"/>
  <c r="J385" i="3" s="1"/>
  <c r="R391" i="3"/>
  <c r="Q391" i="3"/>
  <c r="K401" i="3"/>
  <c r="I401" i="3"/>
  <c r="J401" i="3" s="1"/>
  <c r="Q407" i="3"/>
  <c r="R407" i="3"/>
  <c r="K417" i="3"/>
  <c r="I417" i="3"/>
  <c r="J417" i="3" s="1"/>
  <c r="Q423" i="3"/>
  <c r="R423" i="3"/>
  <c r="K433" i="3"/>
  <c r="I433" i="3"/>
  <c r="J433" i="3" s="1"/>
  <c r="Q439" i="3"/>
  <c r="R439" i="3"/>
  <c r="K449" i="3"/>
  <c r="I449" i="3"/>
  <c r="J449" i="3" s="1"/>
  <c r="Q455" i="3"/>
  <c r="R455" i="3"/>
  <c r="K465" i="3"/>
  <c r="I465" i="3"/>
  <c r="J465" i="3" s="1"/>
  <c r="Q471" i="3"/>
  <c r="R471" i="3"/>
  <c r="K481" i="3"/>
  <c r="I481" i="3"/>
  <c r="J481" i="3" s="1"/>
  <c r="Q487" i="3"/>
  <c r="R487" i="3"/>
  <c r="K497" i="3"/>
  <c r="I497" i="3"/>
  <c r="J497" i="3" s="1"/>
  <c r="Q503" i="3"/>
  <c r="R503" i="3"/>
  <c r="K513" i="3"/>
  <c r="I513" i="3"/>
  <c r="J513" i="3" s="1"/>
  <c r="R519" i="3"/>
  <c r="Q519" i="3"/>
  <c r="K529" i="3"/>
  <c r="I529" i="3"/>
  <c r="J529" i="3" s="1"/>
  <c r="Q535" i="3"/>
  <c r="R535" i="3"/>
  <c r="R551" i="3"/>
  <c r="Q551" i="3"/>
  <c r="I573" i="3"/>
  <c r="J573" i="3" s="1"/>
  <c r="K573" i="3"/>
  <c r="K643" i="3"/>
  <c r="I643" i="3"/>
  <c r="J643" i="3" s="1"/>
  <c r="Q396" i="3"/>
  <c r="R396" i="3"/>
  <c r="Q400" i="3"/>
  <c r="R400" i="3"/>
  <c r="Q404" i="3"/>
  <c r="R404" i="3"/>
  <c r="R408" i="3"/>
  <c r="Q408" i="3"/>
  <c r="Q412" i="3"/>
  <c r="R412" i="3"/>
  <c r="Q416" i="3"/>
  <c r="R416" i="3"/>
  <c r="Q420" i="3"/>
  <c r="R420" i="3"/>
  <c r="Q424" i="3"/>
  <c r="R424" i="3"/>
  <c r="Q428" i="3"/>
  <c r="R428" i="3"/>
  <c r="Q432" i="3"/>
  <c r="R432" i="3"/>
  <c r="Q436" i="3"/>
  <c r="R436" i="3"/>
  <c r="Q440" i="3"/>
  <c r="R440" i="3"/>
  <c r="Q444" i="3"/>
  <c r="R444" i="3"/>
  <c r="Q448" i="3"/>
  <c r="R448" i="3"/>
  <c r="Q452" i="3"/>
  <c r="R452" i="3"/>
  <c r="Q456" i="3"/>
  <c r="R456" i="3"/>
  <c r="R460" i="3"/>
  <c r="Q460" i="3"/>
  <c r="Q464" i="3"/>
  <c r="R464" i="3"/>
  <c r="Q468" i="3"/>
  <c r="R468" i="3"/>
  <c r="Q472" i="3"/>
  <c r="R472" i="3"/>
  <c r="R476" i="3"/>
  <c r="Q476" i="3"/>
  <c r="Q480" i="3"/>
  <c r="R480" i="3"/>
  <c r="I557" i="3"/>
  <c r="J557" i="3" s="1"/>
  <c r="K557" i="3"/>
  <c r="Q574" i="3"/>
  <c r="R574" i="3"/>
  <c r="Q579" i="3"/>
  <c r="R579" i="3"/>
  <c r="I589" i="3"/>
  <c r="J589" i="3" s="1"/>
  <c r="K589" i="3"/>
  <c r="Q610" i="3"/>
  <c r="R610" i="3"/>
  <c r="K620" i="3"/>
  <c r="I620" i="3"/>
  <c r="J620" i="3" s="1"/>
  <c r="I632" i="3"/>
  <c r="J632" i="3" s="1"/>
  <c r="K632" i="3"/>
  <c r="I644" i="3"/>
  <c r="J644" i="3" s="1"/>
  <c r="K644" i="3"/>
  <c r="K650" i="3"/>
  <c r="I650" i="3"/>
  <c r="J650" i="3" s="1"/>
  <c r="Q666" i="3"/>
  <c r="R666" i="3"/>
  <c r="I677" i="3"/>
  <c r="J677" i="3" s="1"/>
  <c r="K677" i="3"/>
  <c r="I689" i="3"/>
  <c r="J689" i="3" s="1"/>
  <c r="K689" i="3"/>
  <c r="Q695" i="3"/>
  <c r="R695" i="3"/>
  <c r="Q758" i="3"/>
  <c r="R758" i="3"/>
  <c r="Q558" i="3"/>
  <c r="R558" i="3"/>
  <c r="Q563" i="3"/>
  <c r="R563" i="3"/>
  <c r="I568" i="3"/>
  <c r="J568" i="3" s="1"/>
  <c r="K568" i="3"/>
  <c r="Q590" i="3"/>
  <c r="R590" i="3"/>
  <c r="Q595" i="3"/>
  <c r="R595" i="3"/>
  <c r="I621" i="3"/>
  <c r="J621" i="3" s="1"/>
  <c r="K621" i="3"/>
  <c r="Q627" i="3"/>
  <c r="R627" i="3"/>
  <c r="I633" i="3"/>
  <c r="J633" i="3" s="1"/>
  <c r="K633" i="3"/>
  <c r="I645" i="3"/>
  <c r="J645" i="3" s="1"/>
  <c r="K645" i="3"/>
  <c r="Q651" i="3"/>
  <c r="R651" i="3"/>
  <c r="I661" i="3"/>
  <c r="J661" i="3" s="1"/>
  <c r="K661" i="3"/>
  <c r="K672" i="3"/>
  <c r="I672" i="3"/>
  <c r="J672" i="3" s="1"/>
  <c r="Q678" i="3"/>
  <c r="R678" i="3"/>
  <c r="K702" i="3"/>
  <c r="I702" i="3"/>
  <c r="J702" i="3" s="1"/>
  <c r="K714" i="3"/>
  <c r="I714" i="3"/>
  <c r="J714" i="3" s="1"/>
  <c r="K726" i="3"/>
  <c r="I726" i="3"/>
  <c r="J726" i="3" s="1"/>
  <c r="K746" i="3"/>
  <c r="I746" i="3"/>
  <c r="J746" i="3" s="1"/>
  <c r="K766" i="3"/>
  <c r="I766" i="3"/>
  <c r="J766" i="3" s="1"/>
  <c r="K790" i="3"/>
  <c r="I790" i="3"/>
  <c r="J790" i="3" s="1"/>
  <c r="K815" i="3"/>
  <c r="I815" i="3"/>
  <c r="J815" i="3" s="1"/>
  <c r="Q822" i="3"/>
  <c r="R822" i="3"/>
  <c r="I845" i="3"/>
  <c r="J845" i="3" s="1"/>
  <c r="K845" i="3"/>
  <c r="Q870" i="3"/>
  <c r="R870" i="3"/>
  <c r="K875" i="3"/>
  <c r="I875" i="3"/>
  <c r="J875" i="3" s="1"/>
  <c r="R545" i="3"/>
  <c r="Q545" i="3"/>
  <c r="R549" i="3"/>
  <c r="Q549" i="3"/>
  <c r="I553" i="3"/>
  <c r="J553" i="3" s="1"/>
  <c r="K553" i="3"/>
  <c r="I569" i="3"/>
  <c r="J569" i="3" s="1"/>
  <c r="K569" i="3"/>
  <c r="Q575" i="3"/>
  <c r="R575" i="3"/>
  <c r="I580" i="3"/>
  <c r="J580" i="3" s="1"/>
  <c r="K580" i="3"/>
  <c r="I585" i="3"/>
  <c r="J585" i="3" s="1"/>
  <c r="K585" i="3"/>
  <c r="I600" i="3"/>
  <c r="J600" i="3" s="1"/>
  <c r="K600" i="3"/>
  <c r="K606" i="3"/>
  <c r="I606" i="3"/>
  <c r="J606" i="3" s="1"/>
  <c r="Q622" i="3"/>
  <c r="R622" i="3"/>
  <c r="I656" i="3"/>
  <c r="J656" i="3" s="1"/>
  <c r="K656" i="3"/>
  <c r="Q662" i="3"/>
  <c r="R662" i="3"/>
  <c r="Q667" i="3"/>
  <c r="R667" i="3"/>
  <c r="K684" i="3"/>
  <c r="I684" i="3"/>
  <c r="J684" i="3" s="1"/>
  <c r="I696" i="3"/>
  <c r="J696" i="3" s="1"/>
  <c r="K696" i="3"/>
  <c r="K715" i="3"/>
  <c r="I715" i="3"/>
  <c r="J715" i="3" s="1"/>
  <c r="I721" i="3"/>
  <c r="J721" i="3" s="1"/>
  <c r="K721" i="3"/>
  <c r="I741" i="3"/>
  <c r="J741" i="3" s="1"/>
  <c r="K741" i="3"/>
  <c r="I785" i="3"/>
  <c r="J785" i="3" s="1"/>
  <c r="K785" i="3"/>
  <c r="K840" i="3"/>
  <c r="I840" i="3"/>
  <c r="J840" i="3" s="1"/>
  <c r="R1331" i="3"/>
  <c r="Q1331" i="3"/>
  <c r="Q1340" i="3"/>
  <c r="R1340" i="3"/>
  <c r="I1358" i="3"/>
  <c r="J1358" i="3" s="1"/>
  <c r="K1358" i="3"/>
  <c r="R1363" i="3"/>
  <c r="Q1363" i="3"/>
  <c r="Q1372" i="3"/>
  <c r="R1372" i="3"/>
  <c r="Q1381" i="3"/>
  <c r="R1381" i="3"/>
  <c r="I1390" i="3"/>
  <c r="J1390" i="3" s="1"/>
  <c r="K1390" i="3"/>
  <c r="R1395" i="3"/>
  <c r="Q1395" i="3"/>
  <c r="Q1404" i="3"/>
  <c r="R1404" i="3"/>
  <c r="Q1413" i="3"/>
  <c r="R1413" i="3"/>
  <c r="I1422" i="3"/>
  <c r="J1422" i="3" s="1"/>
  <c r="K1422" i="3"/>
  <c r="R1427" i="3"/>
  <c r="Q1427" i="3"/>
  <c r="Q1436" i="3"/>
  <c r="R1436" i="3"/>
  <c r="Q1445" i="3"/>
  <c r="R1445" i="3"/>
  <c r="I1454" i="3"/>
  <c r="J1454" i="3" s="1"/>
  <c r="K1454" i="3"/>
  <c r="R1459" i="3"/>
  <c r="Q1459" i="3"/>
  <c r="Q1468" i="3"/>
  <c r="R1468" i="3"/>
  <c r="Q1477" i="3"/>
  <c r="R1477" i="3"/>
  <c r="I1486" i="3"/>
  <c r="J1486" i="3" s="1"/>
  <c r="K1486" i="3"/>
  <c r="R1491" i="3"/>
  <c r="Q1491" i="3"/>
  <c r="Q1500" i="3"/>
  <c r="R1500" i="3"/>
  <c r="Q5" i="3"/>
  <c r="R5" i="3"/>
  <c r="I14" i="3"/>
  <c r="J14" i="3" s="1"/>
  <c r="K14" i="3"/>
  <c r="Q19" i="3"/>
  <c r="R19" i="3"/>
  <c r="Q37" i="3"/>
  <c r="R37" i="3"/>
  <c r="I46" i="3"/>
  <c r="J46" i="3" s="1"/>
  <c r="K46" i="3"/>
  <c r="Q51" i="3"/>
  <c r="R51" i="3"/>
  <c r="Q69" i="3"/>
  <c r="R69" i="3"/>
  <c r="I545" i="3"/>
  <c r="J545" i="3" s="1"/>
  <c r="I549" i="3"/>
  <c r="J549" i="3" s="1"/>
  <c r="Q554" i="3"/>
  <c r="R554" i="3"/>
  <c r="Q559" i="3"/>
  <c r="R559" i="3"/>
  <c r="Q564" i="3"/>
  <c r="R564" i="3"/>
  <c r="Q570" i="3"/>
  <c r="R570" i="3"/>
  <c r="I575" i="3"/>
  <c r="J575" i="3" s="1"/>
  <c r="I581" i="3"/>
  <c r="J581" i="3" s="1"/>
  <c r="K581" i="3"/>
  <c r="K586" i="3"/>
  <c r="I586" i="3"/>
  <c r="J586" i="3" s="1"/>
  <c r="I617" i="3"/>
  <c r="J617" i="3" s="1"/>
  <c r="K617" i="3"/>
  <c r="I622" i="3"/>
  <c r="J622" i="3" s="1"/>
  <c r="K628" i="3"/>
  <c r="I628" i="3"/>
  <c r="J628" i="3" s="1"/>
  <c r="K640" i="3"/>
  <c r="I640" i="3"/>
  <c r="J640" i="3" s="1"/>
  <c r="Q652" i="3"/>
  <c r="R652" i="3"/>
  <c r="I657" i="3"/>
  <c r="J657" i="3" s="1"/>
  <c r="K657" i="3"/>
  <c r="I662" i="3"/>
  <c r="J662" i="3" s="1"/>
  <c r="I667" i="3"/>
  <c r="J667" i="3" s="1"/>
  <c r="I685" i="3"/>
  <c r="J685" i="3" s="1"/>
  <c r="K685" i="3"/>
  <c r="Q691" i="3"/>
  <c r="R691" i="3"/>
  <c r="K716" i="3"/>
  <c r="I716" i="3"/>
  <c r="J716" i="3" s="1"/>
  <c r="I728" i="3"/>
  <c r="J728" i="3" s="1"/>
  <c r="K728" i="3"/>
  <c r="K736" i="3"/>
  <c r="I736" i="3"/>
  <c r="J736" i="3" s="1"/>
  <c r="Q742" i="3"/>
  <c r="R742" i="3"/>
  <c r="I760" i="3"/>
  <c r="J760" i="3" s="1"/>
  <c r="K760" i="3"/>
  <c r="K780" i="3"/>
  <c r="I780" i="3"/>
  <c r="J780" i="3" s="1"/>
  <c r="K810" i="3"/>
  <c r="I810" i="3"/>
  <c r="J810" i="3" s="1"/>
  <c r="I865" i="3"/>
  <c r="J865" i="3" s="1"/>
  <c r="K865" i="3"/>
  <c r="K565" i="3"/>
  <c r="K576" i="3"/>
  <c r="I576" i="3"/>
  <c r="J576" i="3" s="1"/>
  <c r="Q582" i="3"/>
  <c r="R582" i="3"/>
  <c r="Q587" i="3"/>
  <c r="R587" i="3"/>
  <c r="Q602" i="3"/>
  <c r="R602" i="3"/>
  <c r="I612" i="3"/>
  <c r="J612" i="3" s="1"/>
  <c r="K612" i="3"/>
  <c r="Q618" i="3"/>
  <c r="R618" i="3"/>
  <c r="K623" i="3"/>
  <c r="I623" i="3"/>
  <c r="J623" i="3" s="1"/>
  <c r="I629" i="3"/>
  <c r="J629" i="3" s="1"/>
  <c r="K629" i="3"/>
  <c r="K635" i="3"/>
  <c r="I635" i="3"/>
  <c r="J635" i="3" s="1"/>
  <c r="I641" i="3"/>
  <c r="J641" i="3" s="1"/>
  <c r="K641" i="3"/>
  <c r="Q647" i="3"/>
  <c r="R647" i="3"/>
  <c r="K658" i="3"/>
  <c r="I658" i="3"/>
  <c r="J658" i="3" s="1"/>
  <c r="Q686" i="3"/>
  <c r="R686" i="3"/>
  <c r="K704" i="3"/>
  <c r="I704" i="3"/>
  <c r="J704" i="3" s="1"/>
  <c r="I805" i="3"/>
  <c r="J805" i="3" s="1"/>
  <c r="K805" i="3"/>
  <c r="K835" i="3"/>
  <c r="I835" i="3"/>
  <c r="J835" i="3" s="1"/>
  <c r="K605" i="3"/>
  <c r="Q1437" i="3"/>
  <c r="R1437" i="3"/>
  <c r="I1446" i="3"/>
  <c r="J1446" i="3" s="1"/>
  <c r="K1446" i="3"/>
  <c r="R1451" i="3"/>
  <c r="Q1451" i="3"/>
  <c r="Q1460" i="3"/>
  <c r="R1460" i="3"/>
  <c r="I1478" i="3"/>
  <c r="J1478" i="3" s="1"/>
  <c r="K1478" i="3"/>
  <c r="R1483" i="3"/>
  <c r="Q1483" i="3"/>
  <c r="Q1501" i="3"/>
  <c r="R1501" i="3"/>
  <c r="I1510" i="3"/>
  <c r="J1510" i="3" s="1"/>
  <c r="K1510" i="3"/>
  <c r="I6" i="3"/>
  <c r="J6" i="3" s="1"/>
  <c r="K6" i="3"/>
  <c r="Q11" i="3"/>
  <c r="R11" i="3"/>
  <c r="Q20" i="3"/>
  <c r="R20" i="3"/>
  <c r="Q29" i="3"/>
  <c r="R29" i="3"/>
  <c r="I38" i="3"/>
  <c r="J38" i="3" s="1"/>
  <c r="K38" i="3"/>
  <c r="Q43" i="3"/>
  <c r="R43" i="3"/>
  <c r="Q52" i="3"/>
  <c r="R52" i="3"/>
  <c r="R61" i="3"/>
  <c r="Q61" i="3"/>
  <c r="I70" i="3"/>
  <c r="J70" i="3" s="1"/>
  <c r="K70" i="3"/>
  <c r="Q555" i="3"/>
  <c r="R555" i="3"/>
  <c r="I560" i="3"/>
  <c r="J560" i="3" s="1"/>
  <c r="K560" i="3"/>
  <c r="K571" i="3"/>
  <c r="I571" i="3"/>
  <c r="J571" i="3" s="1"/>
  <c r="I577" i="3"/>
  <c r="J577" i="3" s="1"/>
  <c r="K577" i="3"/>
  <c r="I587" i="3"/>
  <c r="J587" i="3" s="1"/>
  <c r="I592" i="3"/>
  <c r="J592" i="3" s="1"/>
  <c r="K592" i="3"/>
  <c r="I597" i="3"/>
  <c r="J597" i="3" s="1"/>
  <c r="K597" i="3"/>
  <c r="I602" i="3"/>
  <c r="J602" i="3" s="1"/>
  <c r="Q608" i="3"/>
  <c r="R608" i="3"/>
  <c r="I613" i="3"/>
  <c r="J613" i="3" s="1"/>
  <c r="K613" i="3"/>
  <c r="I618" i="3"/>
  <c r="J618" i="3" s="1"/>
  <c r="I624" i="3"/>
  <c r="J624" i="3" s="1"/>
  <c r="K624" i="3"/>
  <c r="K630" i="3"/>
  <c r="I630" i="3"/>
  <c r="J630" i="3" s="1"/>
  <c r="I636" i="3"/>
  <c r="J636" i="3" s="1"/>
  <c r="K636" i="3"/>
  <c r="Q642" i="3"/>
  <c r="R642" i="3"/>
  <c r="I647" i="3"/>
  <c r="J647" i="3" s="1"/>
  <c r="I686" i="3"/>
  <c r="J686" i="3" s="1"/>
  <c r="I705" i="3"/>
  <c r="J705" i="3" s="1"/>
  <c r="K705" i="3"/>
  <c r="K800" i="3"/>
  <c r="I800" i="3"/>
  <c r="J800" i="3" s="1"/>
  <c r="Q806" i="3"/>
  <c r="R806" i="3"/>
  <c r="Q854" i="3"/>
  <c r="R854" i="3"/>
  <c r="I860" i="3"/>
  <c r="J860" i="3" s="1"/>
  <c r="K860" i="3"/>
  <c r="I885" i="3"/>
  <c r="J885" i="3" s="1"/>
  <c r="K885" i="3"/>
  <c r="Q646" i="3"/>
  <c r="R646" i="3"/>
  <c r="I561" i="3"/>
  <c r="J561" i="3" s="1"/>
  <c r="K561" i="3"/>
  <c r="I566" i="3"/>
  <c r="J566" i="3" s="1"/>
  <c r="K566" i="3"/>
  <c r="I572" i="3"/>
  <c r="J572" i="3" s="1"/>
  <c r="K572" i="3"/>
  <c r="Q578" i="3"/>
  <c r="R578" i="3"/>
  <c r="R583" i="3"/>
  <c r="Q583" i="3"/>
  <c r="Q588" i="3"/>
  <c r="R588" i="3"/>
  <c r="I593" i="3"/>
  <c r="J593" i="3" s="1"/>
  <c r="K593" i="3"/>
  <c r="Q598" i="3"/>
  <c r="R598" i="3"/>
  <c r="Q603" i="3"/>
  <c r="R603" i="3"/>
  <c r="K614" i="3"/>
  <c r="I614" i="3"/>
  <c r="J614" i="3" s="1"/>
  <c r="I625" i="3"/>
  <c r="J625" i="3" s="1"/>
  <c r="K625" i="3"/>
  <c r="Q631" i="3"/>
  <c r="R631" i="3"/>
  <c r="I637" i="3"/>
  <c r="J637" i="3" s="1"/>
  <c r="K637" i="3"/>
  <c r="K648" i="3"/>
  <c r="I648" i="3"/>
  <c r="J648" i="3" s="1"/>
  <c r="I664" i="3"/>
  <c r="J664" i="3" s="1"/>
  <c r="K664" i="3"/>
  <c r="K670" i="3"/>
  <c r="I670" i="3"/>
  <c r="J670" i="3" s="1"/>
  <c r="I681" i="3"/>
  <c r="J681" i="3" s="1"/>
  <c r="K681" i="3"/>
  <c r="K699" i="3"/>
  <c r="I699" i="3"/>
  <c r="J699" i="3" s="1"/>
  <c r="K731" i="3"/>
  <c r="I731" i="3"/>
  <c r="J731" i="3" s="1"/>
  <c r="I825" i="3"/>
  <c r="J825" i="3" s="1"/>
  <c r="K825" i="3"/>
  <c r="Q886" i="3"/>
  <c r="R886" i="3"/>
  <c r="K709" i="3"/>
  <c r="Q687" i="3"/>
  <c r="R687" i="3"/>
  <c r="Q692" i="3"/>
  <c r="R692" i="3"/>
  <c r="I697" i="3"/>
  <c r="J697" i="3" s="1"/>
  <c r="K697" i="3"/>
  <c r="Q707" i="3"/>
  <c r="R707" i="3"/>
  <c r="Q712" i="3"/>
  <c r="R712" i="3"/>
  <c r="Q722" i="3"/>
  <c r="R722" i="3"/>
  <c r="Q751" i="3"/>
  <c r="R751" i="3"/>
  <c r="R756" i="3"/>
  <c r="Q756" i="3"/>
  <c r="I761" i="3"/>
  <c r="J761" i="3" s="1"/>
  <c r="K761" i="3"/>
  <c r="R771" i="3"/>
  <c r="Q771" i="3"/>
  <c r="R776" i="3"/>
  <c r="Q776" i="3"/>
  <c r="Q786" i="3"/>
  <c r="R786" i="3"/>
  <c r="Q826" i="3"/>
  <c r="R826" i="3"/>
  <c r="Q831" i="3"/>
  <c r="R831" i="3"/>
  <c r="Q846" i="3"/>
  <c r="R846" i="3"/>
  <c r="Q851" i="3"/>
  <c r="R851" i="3"/>
  <c r="I861" i="3"/>
  <c r="J861" i="3" s="1"/>
  <c r="K861" i="3"/>
  <c r="Q866" i="3"/>
  <c r="R866" i="3"/>
  <c r="Q871" i="3"/>
  <c r="R871" i="3"/>
  <c r="I881" i="3"/>
  <c r="J881" i="3" s="1"/>
  <c r="K881" i="3"/>
  <c r="K653" i="3"/>
  <c r="Q710" i="3"/>
  <c r="R710" i="3"/>
  <c r="Q774" i="3"/>
  <c r="R774" i="3"/>
  <c r="K838" i="3"/>
  <c r="R730" i="3"/>
  <c r="Q599" i="3"/>
  <c r="R599" i="3"/>
  <c r="I604" i="3"/>
  <c r="J604" i="3" s="1"/>
  <c r="K604" i="3"/>
  <c r="I609" i="3"/>
  <c r="J609" i="3" s="1"/>
  <c r="K609" i="3"/>
  <c r="Q619" i="3"/>
  <c r="R619" i="3"/>
  <c r="Q639" i="3"/>
  <c r="R639" i="3"/>
  <c r="Q663" i="3"/>
  <c r="R663" i="3"/>
  <c r="I668" i="3"/>
  <c r="J668" i="3" s="1"/>
  <c r="K668" i="3"/>
  <c r="I673" i="3"/>
  <c r="J673" i="3" s="1"/>
  <c r="K673" i="3"/>
  <c r="I678" i="3"/>
  <c r="J678" i="3" s="1"/>
  <c r="Q683" i="3"/>
  <c r="R683" i="3"/>
  <c r="I687" i="3"/>
  <c r="J687" i="3" s="1"/>
  <c r="I692" i="3"/>
  <c r="J692" i="3" s="1"/>
  <c r="Q698" i="3"/>
  <c r="R698" i="3"/>
  <c r="Q703" i="3"/>
  <c r="R703" i="3"/>
  <c r="I707" i="3"/>
  <c r="J707" i="3" s="1"/>
  <c r="I712" i="3"/>
  <c r="J712" i="3" s="1"/>
  <c r="I717" i="3"/>
  <c r="J717" i="3" s="1"/>
  <c r="K717" i="3"/>
  <c r="I722" i="3"/>
  <c r="J722" i="3" s="1"/>
  <c r="Q727" i="3"/>
  <c r="R727" i="3"/>
  <c r="I732" i="3"/>
  <c r="J732" i="3" s="1"/>
  <c r="K732" i="3"/>
  <c r="I737" i="3"/>
  <c r="J737" i="3" s="1"/>
  <c r="K737" i="3"/>
  <c r="I742" i="3"/>
  <c r="J742" i="3" s="1"/>
  <c r="Q747" i="3"/>
  <c r="R747" i="3"/>
  <c r="I751" i="3"/>
  <c r="J751" i="3" s="1"/>
  <c r="I756" i="3"/>
  <c r="J756" i="3" s="1"/>
  <c r="Q762" i="3"/>
  <c r="R762" i="3"/>
  <c r="Q767" i="3"/>
  <c r="R767" i="3"/>
  <c r="I771" i="3"/>
  <c r="J771" i="3" s="1"/>
  <c r="I776" i="3"/>
  <c r="J776" i="3" s="1"/>
  <c r="I781" i="3"/>
  <c r="J781" i="3" s="1"/>
  <c r="K781" i="3"/>
  <c r="I786" i="3"/>
  <c r="J786" i="3" s="1"/>
  <c r="Q791" i="3"/>
  <c r="R791" i="3"/>
  <c r="I796" i="3"/>
  <c r="J796" i="3" s="1"/>
  <c r="K796" i="3"/>
  <c r="I801" i="3"/>
  <c r="J801" i="3" s="1"/>
  <c r="K801" i="3"/>
  <c r="I806" i="3"/>
  <c r="J806" i="3" s="1"/>
  <c r="Q811" i="3"/>
  <c r="R811" i="3"/>
  <c r="I816" i="3"/>
  <c r="J816" i="3" s="1"/>
  <c r="K816" i="3"/>
  <c r="I826" i="3"/>
  <c r="J826" i="3" s="1"/>
  <c r="I831" i="3"/>
  <c r="J831" i="3" s="1"/>
  <c r="I836" i="3"/>
  <c r="J836" i="3" s="1"/>
  <c r="K836" i="3"/>
  <c r="I841" i="3"/>
  <c r="J841" i="3" s="1"/>
  <c r="K841" i="3"/>
  <c r="I846" i="3"/>
  <c r="J846" i="3" s="1"/>
  <c r="I851" i="3"/>
  <c r="J851" i="3" s="1"/>
  <c r="I856" i="3"/>
  <c r="J856" i="3" s="1"/>
  <c r="K856" i="3"/>
  <c r="Q862" i="3"/>
  <c r="R862" i="3"/>
  <c r="I866" i="3"/>
  <c r="J866" i="3" s="1"/>
  <c r="I871" i="3"/>
  <c r="J871" i="3" s="1"/>
  <c r="I876" i="3"/>
  <c r="J876" i="3" s="1"/>
  <c r="K876" i="3"/>
  <c r="Q882" i="3"/>
  <c r="R882" i="3"/>
  <c r="I886" i="3"/>
  <c r="J886" i="3" s="1"/>
  <c r="K725" i="3"/>
  <c r="K789" i="3"/>
  <c r="Q654" i="3"/>
  <c r="R654" i="3"/>
  <c r="Q659" i="3"/>
  <c r="R659" i="3"/>
  <c r="I669" i="3"/>
  <c r="J669" i="3" s="1"/>
  <c r="K669" i="3"/>
  <c r="Q674" i="3"/>
  <c r="R674" i="3"/>
  <c r="Q679" i="3"/>
  <c r="R679" i="3"/>
  <c r="I688" i="3"/>
  <c r="J688" i="3" s="1"/>
  <c r="K688" i="3"/>
  <c r="I708" i="3"/>
  <c r="J708" i="3" s="1"/>
  <c r="K708" i="3"/>
  <c r="I713" i="3"/>
  <c r="J713" i="3" s="1"/>
  <c r="K713" i="3"/>
  <c r="Q718" i="3"/>
  <c r="R718" i="3"/>
  <c r="Q723" i="3"/>
  <c r="R723" i="3"/>
  <c r="I727" i="3"/>
  <c r="J727" i="3" s="1"/>
  <c r="I733" i="3"/>
  <c r="J733" i="3" s="1"/>
  <c r="K733" i="3"/>
  <c r="Q738" i="3"/>
  <c r="R738" i="3"/>
  <c r="Q743" i="3"/>
  <c r="R743" i="3"/>
  <c r="I747" i="3"/>
  <c r="J747" i="3" s="1"/>
  <c r="I752" i="3"/>
  <c r="J752" i="3" s="1"/>
  <c r="K752" i="3"/>
  <c r="I762" i="3"/>
  <c r="J762" i="3" s="1"/>
  <c r="I767" i="3"/>
  <c r="J767" i="3" s="1"/>
  <c r="I772" i="3"/>
  <c r="J772" i="3" s="1"/>
  <c r="K772" i="3"/>
  <c r="I777" i="3"/>
  <c r="J777" i="3" s="1"/>
  <c r="K777" i="3"/>
  <c r="Q787" i="3"/>
  <c r="R787" i="3"/>
  <c r="I791" i="3"/>
  <c r="J791" i="3" s="1"/>
  <c r="I797" i="3"/>
  <c r="J797" i="3" s="1"/>
  <c r="K797" i="3"/>
  <c r="Q802" i="3"/>
  <c r="R802" i="3"/>
  <c r="I811" i="3"/>
  <c r="J811" i="3" s="1"/>
  <c r="I817" i="3"/>
  <c r="J817" i="3" s="1"/>
  <c r="K817" i="3"/>
  <c r="Q827" i="3"/>
  <c r="R827" i="3"/>
  <c r="R842" i="3"/>
  <c r="Q842" i="3"/>
  <c r="Q847" i="3"/>
  <c r="R847" i="3"/>
  <c r="I857" i="3"/>
  <c r="J857" i="3" s="1"/>
  <c r="K857" i="3"/>
  <c r="I862" i="3"/>
  <c r="J862" i="3" s="1"/>
  <c r="R867" i="3"/>
  <c r="Q867" i="3"/>
  <c r="R872" i="3"/>
  <c r="Q872" i="3"/>
  <c r="I877" i="3"/>
  <c r="J877" i="3" s="1"/>
  <c r="K877" i="3"/>
  <c r="I882" i="3"/>
  <c r="J882" i="3" s="1"/>
  <c r="Q887" i="3"/>
  <c r="R887" i="3"/>
  <c r="R883" i="3"/>
  <c r="Q734" i="3"/>
  <c r="R734" i="3"/>
  <c r="R748" i="3"/>
  <c r="Q748" i="3"/>
  <c r="I753" i="3"/>
  <c r="J753" i="3" s="1"/>
  <c r="K753" i="3"/>
  <c r="Q763" i="3"/>
  <c r="R763" i="3"/>
  <c r="R768" i="3"/>
  <c r="Q768" i="3"/>
  <c r="R778" i="3"/>
  <c r="Q778" i="3"/>
  <c r="I792" i="3"/>
  <c r="J792" i="3" s="1"/>
  <c r="K792" i="3"/>
  <c r="Q798" i="3"/>
  <c r="R798" i="3"/>
  <c r="I812" i="3"/>
  <c r="J812" i="3" s="1"/>
  <c r="K812" i="3"/>
  <c r="Q818" i="3"/>
  <c r="R818" i="3"/>
  <c r="Q858" i="3"/>
  <c r="R858" i="3"/>
  <c r="Q863" i="3"/>
  <c r="R863" i="3"/>
  <c r="Q878" i="3"/>
  <c r="R878" i="3"/>
  <c r="K869" i="3"/>
  <c r="Q834" i="3"/>
  <c r="R484" i="3"/>
  <c r="Q484" i="3"/>
  <c r="Q488" i="3"/>
  <c r="R488" i="3"/>
  <c r="Q492" i="3"/>
  <c r="R492" i="3"/>
  <c r="Q496" i="3"/>
  <c r="R496" i="3"/>
  <c r="R500" i="3"/>
  <c r="Q500" i="3"/>
  <c r="Q504" i="3"/>
  <c r="R504" i="3"/>
  <c r="Q508" i="3"/>
  <c r="R508" i="3"/>
  <c r="R512" i="3"/>
  <c r="Q512" i="3"/>
  <c r="Q516" i="3"/>
  <c r="R516" i="3"/>
  <c r="Q520" i="3"/>
  <c r="R520" i="3"/>
  <c r="Q524" i="3"/>
  <c r="R524" i="3"/>
  <c r="Q528" i="3"/>
  <c r="R528" i="3"/>
  <c r="Q532" i="3"/>
  <c r="R532" i="3"/>
  <c r="Q536" i="3"/>
  <c r="R536" i="3"/>
  <c r="Q540" i="3"/>
  <c r="R540" i="3"/>
  <c r="R544" i="3"/>
  <c r="Q544" i="3"/>
  <c r="Q548" i="3"/>
  <c r="R548" i="3"/>
  <c r="Q552" i="3"/>
  <c r="R552" i="3"/>
  <c r="Q562" i="3"/>
  <c r="R562" i="3"/>
  <c r="Q591" i="3"/>
  <c r="R591" i="3"/>
  <c r="Q596" i="3"/>
  <c r="R596" i="3"/>
  <c r="I601" i="3"/>
  <c r="J601" i="3" s="1"/>
  <c r="K601" i="3"/>
  <c r="Q611" i="3"/>
  <c r="R611" i="3"/>
  <c r="Q616" i="3"/>
  <c r="R616" i="3"/>
  <c r="Q626" i="3"/>
  <c r="R626" i="3"/>
  <c r="Q655" i="3"/>
  <c r="R655" i="3"/>
  <c r="Q660" i="3"/>
  <c r="R660" i="3"/>
  <c r="I665" i="3"/>
  <c r="J665" i="3" s="1"/>
  <c r="K665" i="3"/>
  <c r="Q675" i="3"/>
  <c r="R675" i="3"/>
  <c r="Q680" i="3"/>
  <c r="R680" i="3"/>
  <c r="Q690" i="3"/>
  <c r="R690" i="3"/>
  <c r="Q719" i="3"/>
  <c r="R719" i="3"/>
  <c r="R724" i="3"/>
  <c r="Q724" i="3"/>
  <c r="I729" i="3"/>
  <c r="J729" i="3" s="1"/>
  <c r="K729" i="3"/>
  <c r="I734" i="3"/>
  <c r="J734" i="3" s="1"/>
  <c r="R739" i="3"/>
  <c r="Q739" i="3"/>
  <c r="R744" i="3"/>
  <c r="Q744" i="3"/>
  <c r="I748" i="3"/>
  <c r="J748" i="3" s="1"/>
  <c r="Q754" i="3"/>
  <c r="R754" i="3"/>
  <c r="I758" i="3"/>
  <c r="J758" i="3" s="1"/>
  <c r="I763" i="3"/>
  <c r="J763" i="3" s="1"/>
  <c r="I768" i="3"/>
  <c r="J768" i="3" s="1"/>
  <c r="I778" i="3"/>
  <c r="J778" i="3" s="1"/>
  <c r="Q783" i="3"/>
  <c r="R783" i="3"/>
  <c r="R788" i="3"/>
  <c r="Q788" i="3"/>
  <c r="I793" i="3"/>
  <c r="J793" i="3" s="1"/>
  <c r="K793" i="3"/>
  <c r="I798" i="3"/>
  <c r="J798" i="3" s="1"/>
  <c r="R803" i="3"/>
  <c r="Q803" i="3"/>
  <c r="R808" i="3"/>
  <c r="Q808" i="3"/>
  <c r="I813" i="3"/>
  <c r="J813" i="3" s="1"/>
  <c r="K813" i="3"/>
  <c r="I818" i="3"/>
  <c r="J818" i="3" s="1"/>
  <c r="Q823" i="3"/>
  <c r="R823" i="3"/>
  <c r="I828" i="3"/>
  <c r="J828" i="3" s="1"/>
  <c r="K828" i="3"/>
  <c r="I833" i="3"/>
  <c r="J833" i="3" s="1"/>
  <c r="K833" i="3"/>
  <c r="Q843" i="3"/>
  <c r="R843" i="3"/>
  <c r="I848" i="3"/>
  <c r="J848" i="3" s="1"/>
  <c r="K848" i="3"/>
  <c r="I858" i="3"/>
  <c r="J858" i="3" s="1"/>
  <c r="I863" i="3"/>
  <c r="J863" i="3" s="1"/>
  <c r="I868" i="3"/>
  <c r="J868" i="3" s="1"/>
  <c r="K868" i="3"/>
  <c r="I873" i="3"/>
  <c r="J873" i="3" s="1"/>
  <c r="K873" i="3"/>
  <c r="I878" i="3"/>
  <c r="J878" i="3" s="1"/>
  <c r="I883" i="3"/>
  <c r="J883" i="3" s="1"/>
  <c r="I888" i="3"/>
  <c r="J888" i="3" s="1"/>
  <c r="K888" i="3"/>
  <c r="Q832" i="3"/>
  <c r="Q735" i="3"/>
  <c r="R735" i="3"/>
  <c r="I749" i="3"/>
  <c r="J749" i="3" s="1"/>
  <c r="K749" i="3"/>
  <c r="Q759" i="3"/>
  <c r="R759" i="3"/>
  <c r="I764" i="3"/>
  <c r="J764" i="3" s="1"/>
  <c r="K764" i="3"/>
  <c r="I769" i="3"/>
  <c r="J769" i="3" s="1"/>
  <c r="K769" i="3"/>
  <c r="Q779" i="3"/>
  <c r="R779" i="3"/>
  <c r="Q794" i="3"/>
  <c r="R794" i="3"/>
  <c r="Q799" i="3"/>
  <c r="R799" i="3"/>
  <c r="Q814" i="3"/>
  <c r="R814" i="3"/>
  <c r="Q819" i="3"/>
  <c r="R819" i="3"/>
  <c r="I829" i="3"/>
  <c r="J829" i="3" s="1"/>
  <c r="K829" i="3"/>
  <c r="Q839" i="3"/>
  <c r="R839" i="3"/>
  <c r="I849" i="3"/>
  <c r="J849" i="3" s="1"/>
  <c r="K849" i="3"/>
  <c r="R859" i="3"/>
  <c r="Q859" i="3"/>
  <c r="R864" i="3"/>
  <c r="Q864" i="3"/>
  <c r="R874" i="3"/>
  <c r="Q874" i="3"/>
  <c r="Q879" i="3"/>
  <c r="R879" i="3"/>
  <c r="I889" i="3"/>
  <c r="J889" i="3" s="1"/>
  <c r="K889" i="3"/>
  <c r="K693" i="3"/>
  <c r="K757" i="3"/>
  <c r="K821" i="3"/>
  <c r="R782" i="3"/>
  <c r="I701" i="3"/>
  <c r="J701" i="3" s="1"/>
  <c r="K701" i="3"/>
  <c r="Q706" i="3"/>
  <c r="R706" i="3"/>
  <c r="Q711" i="3"/>
  <c r="R711" i="3"/>
  <c r="I720" i="3"/>
  <c r="J720" i="3" s="1"/>
  <c r="K720" i="3"/>
  <c r="I730" i="3"/>
  <c r="J730" i="3" s="1"/>
  <c r="I735" i="3"/>
  <c r="J735" i="3" s="1"/>
  <c r="I740" i="3"/>
  <c r="J740" i="3" s="1"/>
  <c r="K740" i="3"/>
  <c r="I745" i="3"/>
  <c r="J745" i="3" s="1"/>
  <c r="K745" i="3"/>
  <c r="Q750" i="3"/>
  <c r="R750" i="3"/>
  <c r="Q755" i="3"/>
  <c r="R755" i="3"/>
  <c r="I765" i="3"/>
  <c r="J765" i="3" s="1"/>
  <c r="K765" i="3"/>
  <c r="R770" i="3"/>
  <c r="Q770" i="3"/>
  <c r="Q775" i="3"/>
  <c r="R775" i="3"/>
  <c r="I784" i="3"/>
  <c r="J784" i="3" s="1"/>
  <c r="K784" i="3"/>
  <c r="I804" i="3"/>
  <c r="J804" i="3" s="1"/>
  <c r="K804" i="3"/>
  <c r="I809" i="3"/>
  <c r="J809" i="3" s="1"/>
  <c r="K809" i="3"/>
  <c r="I824" i="3"/>
  <c r="J824" i="3" s="1"/>
  <c r="K824" i="3"/>
  <c r="Q830" i="3"/>
  <c r="R830" i="3"/>
  <c r="I844" i="3"/>
  <c r="J844" i="3" s="1"/>
  <c r="K844" i="3"/>
  <c r="Q850" i="3"/>
  <c r="R850" i="3"/>
  <c r="Q890" i="3"/>
  <c r="R890" i="3"/>
  <c r="Q891" i="3"/>
  <c r="R891" i="3"/>
  <c r="AH39" i="5"/>
  <c r="B106" i="5"/>
  <c r="C103" i="5"/>
  <c r="D100" i="5"/>
  <c r="B98" i="5"/>
  <c r="C42" i="5"/>
  <c r="C38" i="5"/>
  <c r="C34" i="5"/>
  <c r="C30" i="5"/>
  <c r="C26" i="5"/>
  <c r="C22" i="5"/>
  <c r="B19" i="5"/>
  <c r="B56" i="5"/>
  <c r="B52" i="5"/>
  <c r="B57" i="5"/>
  <c r="B45" i="5"/>
  <c r="I53" i="5"/>
  <c r="U40" i="5"/>
  <c r="D105" i="5"/>
  <c r="B103" i="5"/>
  <c r="C100" i="5"/>
  <c r="B42" i="5"/>
  <c r="B38" i="5"/>
  <c r="B34" i="5"/>
  <c r="B30" i="5"/>
  <c r="B26" i="5"/>
  <c r="B22" i="5"/>
  <c r="C18" i="5"/>
  <c r="C55" i="5"/>
  <c r="C51" i="5"/>
  <c r="C48" i="5"/>
  <c r="C44" i="5"/>
  <c r="X51" i="5"/>
  <c r="C105" i="5"/>
  <c r="B100" i="5"/>
  <c r="C41" i="5"/>
  <c r="C37" i="5"/>
  <c r="C33" i="5"/>
  <c r="C29" i="5"/>
  <c r="C25" i="5"/>
  <c r="B18" i="5"/>
  <c r="B55" i="5"/>
  <c r="B51" i="5"/>
  <c r="B48" i="5"/>
  <c r="B44" i="5"/>
  <c r="S29" i="5"/>
  <c r="AI45" i="5"/>
  <c r="B105" i="5"/>
  <c r="C102" i="5"/>
  <c r="J48" i="5"/>
  <c r="B41" i="5"/>
  <c r="B37" i="5"/>
  <c r="B33" i="5"/>
  <c r="B29" i="5"/>
  <c r="B25" i="5"/>
  <c r="C21" i="5"/>
  <c r="C17" i="5"/>
  <c r="C54" i="5"/>
  <c r="C50" i="5"/>
  <c r="C47" i="5"/>
  <c r="C43" i="5"/>
  <c r="V51" i="5"/>
  <c r="AD33" i="5"/>
  <c r="B102" i="5"/>
  <c r="C99" i="5"/>
  <c r="Y42" i="5"/>
  <c r="C40" i="5"/>
  <c r="C36" i="5"/>
  <c r="C32" i="5"/>
  <c r="C28" i="5"/>
  <c r="C24" i="5"/>
  <c r="B21" i="5"/>
  <c r="B17" i="5"/>
  <c r="B54" i="5"/>
  <c r="B50" i="5"/>
  <c r="B47" i="5"/>
  <c r="B43" i="5"/>
  <c r="G36" i="5"/>
  <c r="P30" i="5"/>
  <c r="Y44" i="5"/>
  <c r="AG45" i="5"/>
  <c r="C104" i="5"/>
  <c r="D101" i="5"/>
  <c r="B99" i="5"/>
  <c r="B40" i="5"/>
  <c r="B36" i="5"/>
  <c r="B32" i="5"/>
  <c r="B28" i="5"/>
  <c r="B24" i="5"/>
  <c r="C20" i="5"/>
  <c r="C16" i="5"/>
  <c r="C53" i="5"/>
  <c r="C49" i="5"/>
  <c r="C46" i="5"/>
  <c r="O46" i="5"/>
  <c r="T54" i="5"/>
  <c r="AB45" i="5"/>
  <c r="D106" i="5"/>
  <c r="B104" i="5"/>
  <c r="C101" i="5"/>
  <c r="D98" i="5"/>
  <c r="C15" i="5"/>
  <c r="C39" i="5"/>
  <c r="C35" i="5"/>
  <c r="C31" i="5"/>
  <c r="C27" i="5"/>
  <c r="C23" i="5"/>
  <c r="B20" i="5"/>
  <c r="B16" i="5"/>
  <c r="B53" i="5"/>
  <c r="B49" i="5"/>
  <c r="B46" i="5"/>
  <c r="AE38" i="5"/>
  <c r="C106" i="5"/>
  <c r="B101" i="5"/>
  <c r="C98" i="5"/>
  <c r="B15" i="5"/>
  <c r="B39" i="5"/>
  <c r="B35" i="5"/>
  <c r="B31" i="5"/>
  <c r="B27" i="5"/>
  <c r="B23" i="5"/>
  <c r="C19" i="5"/>
  <c r="C56" i="5"/>
  <c r="C52" i="5"/>
  <c r="C57" i="5"/>
  <c r="C45" i="5"/>
  <c r="G33" i="5"/>
  <c r="J14" i="5"/>
  <c r="Z45" i="5"/>
  <c r="AE57" i="5"/>
  <c r="H44" i="5"/>
  <c r="I34" i="5"/>
  <c r="AC55" i="5"/>
  <c r="V11" i="5"/>
  <c r="AB52" i="5"/>
  <c r="U48" i="5"/>
  <c r="H56" i="5"/>
  <c r="AF51" i="5"/>
  <c r="O55" i="5"/>
  <c r="AC46" i="5"/>
  <c r="H41" i="5"/>
  <c r="Y30" i="5"/>
  <c r="H51" i="5"/>
  <c r="Y39" i="5"/>
  <c r="AB27" i="5"/>
  <c r="L37" i="5"/>
  <c r="X50" i="5"/>
  <c r="AC23" i="5"/>
  <c r="K34" i="5"/>
  <c r="W38" i="5"/>
  <c r="AE44" i="5"/>
  <c r="Y36" i="5"/>
  <c r="R56" i="5"/>
  <c r="S45" i="5"/>
  <c r="M35" i="5"/>
  <c r="AA13" i="5"/>
  <c r="AA15" i="5"/>
  <c r="AA23" i="5"/>
  <c r="AA12" i="5"/>
  <c r="AA18" i="5"/>
  <c r="AA14" i="5"/>
  <c r="AA28" i="5"/>
  <c r="AA17" i="5"/>
  <c r="AA24" i="5"/>
  <c r="AA39" i="5"/>
  <c r="AA47" i="5"/>
  <c r="AA36" i="5"/>
  <c r="AA44" i="5"/>
  <c r="AA33" i="5"/>
  <c r="AA38" i="5"/>
  <c r="AA53" i="5"/>
  <c r="AA19" i="5"/>
  <c r="AA27" i="5"/>
  <c r="AA35" i="5"/>
  <c r="AA43" i="5"/>
  <c r="AA55" i="5"/>
  <c r="R52" i="5"/>
  <c r="Q23" i="5"/>
  <c r="Q17" i="5"/>
  <c r="Q26" i="5"/>
  <c r="Q14" i="5"/>
  <c r="Q30" i="5"/>
  <c r="Q28" i="5"/>
  <c r="Q20" i="5"/>
  <c r="Q31" i="5"/>
  <c r="Q33" i="5"/>
  <c r="Q41" i="5"/>
  <c r="Q57" i="5"/>
  <c r="Q19" i="5"/>
  <c r="Q27" i="5"/>
  <c r="Q38" i="5"/>
  <c r="Q35" i="5"/>
  <c r="Q29" i="5"/>
  <c r="Q32" i="5"/>
  <c r="Q40" i="5"/>
  <c r="Q48" i="5"/>
  <c r="Q55" i="5"/>
  <c r="Q37" i="5"/>
  <c r="V22" i="5"/>
  <c r="V16" i="5"/>
  <c r="V24" i="5"/>
  <c r="V13" i="5"/>
  <c r="V17" i="5"/>
  <c r="V20" i="5"/>
  <c r="V27" i="5"/>
  <c r="V23" i="5"/>
  <c r="V29" i="5"/>
  <c r="V19" i="5"/>
  <c r="V26" i="5"/>
  <c r="V15" i="5"/>
  <c r="V32" i="5"/>
  <c r="V40" i="5"/>
  <c r="V48" i="5"/>
  <c r="V18" i="5"/>
  <c r="V12" i="5"/>
  <c r="V21" i="5"/>
  <c r="V34" i="5"/>
  <c r="V42" i="5"/>
  <c r="V49" i="5"/>
  <c r="V25" i="5"/>
  <c r="V30" i="5"/>
  <c r="V39" i="5"/>
  <c r="V47" i="5"/>
  <c r="V54" i="5"/>
  <c r="V28" i="5"/>
  <c r="V31" i="5"/>
  <c r="V36" i="5"/>
  <c r="V44" i="5"/>
  <c r="AD77" i="5"/>
  <c r="AD93" i="5"/>
  <c r="AD76" i="5"/>
  <c r="AD78" i="5"/>
  <c r="AD80" i="5"/>
  <c r="AD86" i="5"/>
  <c r="AD96" i="5"/>
  <c r="AD14" i="5"/>
  <c r="AD91" i="5"/>
  <c r="AD87" i="5"/>
  <c r="AD95" i="5"/>
  <c r="AD104" i="5"/>
  <c r="AD24" i="5"/>
  <c r="AD88" i="5"/>
  <c r="AD100" i="5"/>
  <c r="AD82" i="5"/>
  <c r="AD94" i="5"/>
  <c r="AD103" i="5"/>
  <c r="AD23" i="5"/>
  <c r="AD19" i="5"/>
  <c r="AD29" i="5"/>
  <c r="AD101" i="5"/>
  <c r="AD12" i="5"/>
  <c r="AD18" i="5"/>
  <c r="AD25" i="5"/>
  <c r="AD81" i="5"/>
  <c r="AD32" i="5"/>
  <c r="AD48" i="5"/>
  <c r="AD97" i="5"/>
  <c r="AD37" i="5"/>
  <c r="AD30" i="5"/>
  <c r="AD34" i="5"/>
  <c r="AD42" i="5"/>
  <c r="AD13" i="5"/>
  <c r="AD39" i="5"/>
  <c r="AD54" i="5"/>
  <c r="AD17" i="5"/>
  <c r="AD36" i="5"/>
  <c r="AD44" i="5"/>
  <c r="AD106" i="5"/>
  <c r="AD27" i="5"/>
  <c r="AG11" i="5"/>
  <c r="U11" i="5"/>
  <c r="K11" i="5"/>
  <c r="AC56" i="5"/>
  <c r="Q56" i="5"/>
  <c r="G56" i="5"/>
  <c r="N55" i="5"/>
  <c r="K54" i="5"/>
  <c r="AD53" i="5"/>
  <c r="T53" i="5"/>
  <c r="H53" i="5"/>
  <c r="AA52" i="5"/>
  <c r="Q52" i="5"/>
  <c r="S51" i="5"/>
  <c r="G51" i="5"/>
  <c r="V50" i="5"/>
  <c r="K50" i="5"/>
  <c r="Z49" i="5"/>
  <c r="M49" i="5"/>
  <c r="P57" i="5"/>
  <c r="AH48" i="5"/>
  <c r="G48" i="5"/>
  <c r="J47" i="5"/>
  <c r="AB46" i="5"/>
  <c r="N46" i="5"/>
  <c r="AD45" i="5"/>
  <c r="R45" i="5"/>
  <c r="G44" i="5"/>
  <c r="S42" i="5"/>
  <c r="G41" i="5"/>
  <c r="M40" i="5"/>
  <c r="AD38" i="5"/>
  <c r="G38" i="5"/>
  <c r="R37" i="5"/>
  <c r="X36" i="5"/>
  <c r="AD35" i="5"/>
  <c r="X33" i="5"/>
  <c r="AI32" i="5"/>
  <c r="L32" i="5"/>
  <c r="H27" i="5"/>
  <c r="N19" i="5"/>
  <c r="AE106" i="5"/>
  <c r="AG101" i="5"/>
  <c r="AH11" i="5"/>
  <c r="L11" i="5"/>
  <c r="AA49" i="5"/>
  <c r="G19" i="5"/>
  <c r="G27" i="5"/>
  <c r="G30" i="5"/>
  <c r="G22" i="5"/>
  <c r="G14" i="5"/>
  <c r="G29" i="5"/>
  <c r="G24" i="5"/>
  <c r="G28" i="5"/>
  <c r="G35" i="5"/>
  <c r="G43" i="5"/>
  <c r="G50" i="5"/>
  <c r="G32" i="5"/>
  <c r="G40" i="5"/>
  <c r="G37" i="5"/>
  <c r="G45" i="5"/>
  <c r="G52" i="5"/>
  <c r="G34" i="5"/>
  <c r="G42" i="5"/>
  <c r="G49" i="5"/>
  <c r="G39" i="5"/>
  <c r="G12" i="5"/>
  <c r="G20" i="5"/>
  <c r="P12" i="5"/>
  <c r="P20" i="5"/>
  <c r="P28" i="5"/>
  <c r="P15" i="5"/>
  <c r="P18" i="5"/>
  <c r="P25" i="5"/>
  <c r="P17" i="5"/>
  <c r="P24" i="5"/>
  <c r="P13" i="5"/>
  <c r="P27" i="5"/>
  <c r="P29" i="5"/>
  <c r="P19" i="5"/>
  <c r="P38" i="5"/>
  <c r="P46" i="5"/>
  <c r="P23" i="5"/>
  <c r="P35" i="5"/>
  <c r="P26" i="5"/>
  <c r="P32" i="5"/>
  <c r="P40" i="5"/>
  <c r="P55" i="5"/>
  <c r="P52" i="5"/>
  <c r="P11" i="5"/>
  <c r="P34" i="5"/>
  <c r="P42" i="5"/>
  <c r="Y15" i="5"/>
  <c r="Y23" i="5"/>
  <c r="Y17" i="5"/>
  <c r="Y25" i="5"/>
  <c r="Y12" i="5"/>
  <c r="Y14" i="5"/>
  <c r="Y18" i="5"/>
  <c r="Y28" i="5"/>
  <c r="Y24" i="5"/>
  <c r="Y13" i="5"/>
  <c r="Y27" i="5"/>
  <c r="Y33" i="5"/>
  <c r="Y41" i="5"/>
  <c r="Y57" i="5"/>
  <c r="Y38" i="5"/>
  <c r="Y19" i="5"/>
  <c r="Y35" i="5"/>
  <c r="Y50" i="5"/>
  <c r="Y26" i="5"/>
  <c r="Y37" i="5"/>
  <c r="Y29" i="5"/>
  <c r="AG78" i="5"/>
  <c r="AG86" i="5"/>
  <c r="AG94" i="5"/>
  <c r="AG77" i="5"/>
  <c r="AG82" i="5"/>
  <c r="AG88" i="5"/>
  <c r="AG99" i="5"/>
  <c r="AG83" i="5"/>
  <c r="AG76" i="5"/>
  <c r="AG93" i="5"/>
  <c r="AG103" i="5"/>
  <c r="AG23" i="5"/>
  <c r="AG81" i="5"/>
  <c r="AG92" i="5"/>
  <c r="AG96" i="5"/>
  <c r="AG97" i="5"/>
  <c r="AG105" i="5"/>
  <c r="AG17" i="5"/>
  <c r="AG91" i="5"/>
  <c r="AG75" i="5"/>
  <c r="AG80" i="5"/>
  <c r="AG85" i="5"/>
  <c r="AG24" i="5"/>
  <c r="AG28" i="5"/>
  <c r="AG106" i="5"/>
  <c r="AG13" i="5"/>
  <c r="AG27" i="5"/>
  <c r="AG100" i="5"/>
  <c r="AG19" i="5"/>
  <c r="AG104" i="5"/>
  <c r="AG26" i="5"/>
  <c r="AG33" i="5"/>
  <c r="AG57" i="5"/>
  <c r="AG29" i="5"/>
  <c r="AG38" i="5"/>
  <c r="AG35" i="5"/>
  <c r="AG43" i="5"/>
  <c r="AG87" i="5"/>
  <c r="AG32" i="5"/>
  <c r="AG40" i="5"/>
  <c r="AG48" i="5"/>
  <c r="AG55" i="5"/>
  <c r="AG79" i="5"/>
  <c r="AG12" i="5"/>
  <c r="AG14" i="5"/>
  <c r="AG30" i="5"/>
  <c r="AG37" i="5"/>
  <c r="AG21" i="5"/>
  <c r="T11" i="5"/>
  <c r="J11" i="5"/>
  <c r="P56" i="5"/>
  <c r="AI55" i="5"/>
  <c r="W55" i="5"/>
  <c r="M55" i="5"/>
  <c r="J54" i="5"/>
  <c r="Q53" i="5"/>
  <c r="G53" i="5"/>
  <c r="Z52" i="5"/>
  <c r="N52" i="5"/>
  <c r="AE51" i="5"/>
  <c r="Q51" i="5"/>
  <c r="AI50" i="5"/>
  <c r="U50" i="5"/>
  <c r="H50" i="5"/>
  <c r="Y49" i="5"/>
  <c r="K49" i="5"/>
  <c r="O57" i="5"/>
  <c r="AE48" i="5"/>
  <c r="AH47" i="5"/>
  <c r="W47" i="5"/>
  <c r="I47" i="5"/>
  <c r="Y46" i="5"/>
  <c r="Q45" i="5"/>
  <c r="X44" i="5"/>
  <c r="AD43" i="5"/>
  <c r="R42" i="5"/>
  <c r="X41" i="5"/>
  <c r="AI40" i="5"/>
  <c r="R39" i="5"/>
  <c r="AC38" i="5"/>
  <c r="AI37" i="5"/>
  <c r="W36" i="5"/>
  <c r="AC35" i="5"/>
  <c r="AI34" i="5"/>
  <c r="AC32" i="5"/>
  <c r="K32" i="5"/>
  <c r="O31" i="5"/>
  <c r="M30" i="5"/>
  <c r="AG18" i="5"/>
  <c r="AH14" i="5"/>
  <c r="AI19" i="5"/>
  <c r="L18" i="5"/>
  <c r="L17" i="5"/>
  <c r="L29" i="5"/>
  <c r="L23" i="5"/>
  <c r="L12" i="5"/>
  <c r="L34" i="5"/>
  <c r="L42" i="5"/>
  <c r="L49" i="5"/>
  <c r="L39" i="5"/>
  <c r="L36" i="5"/>
  <c r="L44" i="5"/>
  <c r="L51" i="5"/>
  <c r="L31" i="5"/>
  <c r="L41" i="5"/>
  <c r="L57" i="5"/>
  <c r="L56" i="5"/>
  <c r="L30" i="5"/>
  <c r="L38" i="5"/>
  <c r="O17" i="5"/>
  <c r="O19" i="5"/>
  <c r="O27" i="5"/>
  <c r="O30" i="5"/>
  <c r="O14" i="5"/>
  <c r="O12" i="5"/>
  <c r="O24" i="5"/>
  <c r="O28" i="5"/>
  <c r="O13" i="5"/>
  <c r="O29" i="5"/>
  <c r="O20" i="5"/>
  <c r="O23" i="5"/>
  <c r="O35" i="5"/>
  <c r="O50" i="5"/>
  <c r="O22" i="5"/>
  <c r="O26" i="5"/>
  <c r="O32" i="5"/>
  <c r="O40" i="5"/>
  <c r="O37" i="5"/>
  <c r="O45" i="5"/>
  <c r="O52" i="5"/>
  <c r="O11" i="5"/>
  <c r="O34" i="5"/>
  <c r="O49" i="5"/>
  <c r="O39" i="5"/>
  <c r="T24" i="5"/>
  <c r="T18" i="5"/>
  <c r="T27" i="5"/>
  <c r="T19" i="5"/>
  <c r="T25" i="5"/>
  <c r="T14" i="5"/>
  <c r="T42" i="5"/>
  <c r="T49" i="5"/>
  <c r="T13" i="5"/>
  <c r="T17" i="5"/>
  <c r="T30" i="5"/>
  <c r="T39" i="5"/>
  <c r="T28" i="5"/>
  <c r="T36" i="5"/>
  <c r="T57" i="5"/>
  <c r="T56" i="5"/>
  <c r="T38" i="5"/>
  <c r="AB24" i="5"/>
  <c r="AB18" i="5"/>
  <c r="AB26" i="5"/>
  <c r="AB15" i="5"/>
  <c r="AB19" i="5"/>
  <c r="AB29" i="5"/>
  <c r="AB12" i="5"/>
  <c r="AB25" i="5"/>
  <c r="AB28" i="5"/>
  <c r="AB17" i="5"/>
  <c r="AB30" i="5"/>
  <c r="AB34" i="5"/>
  <c r="AB42" i="5"/>
  <c r="AB49" i="5"/>
  <c r="AB31" i="5"/>
  <c r="AB39" i="5"/>
  <c r="AB13" i="5"/>
  <c r="AB36" i="5"/>
  <c r="AB44" i="5"/>
  <c r="AB51" i="5"/>
  <c r="AB33" i="5"/>
  <c r="AB57" i="5"/>
  <c r="AB56" i="5"/>
  <c r="AB23" i="5"/>
  <c r="AB38" i="5"/>
  <c r="AC11" i="5"/>
  <c r="S11" i="5"/>
  <c r="I11" i="5"/>
  <c r="Y56" i="5"/>
  <c r="O56" i="5"/>
  <c r="V55" i="5"/>
  <c r="L55" i="5"/>
  <c r="S54" i="5"/>
  <c r="I54" i="5"/>
  <c r="AB53" i="5"/>
  <c r="P53" i="5"/>
  <c r="AI52" i="5"/>
  <c r="Y52" i="5"/>
  <c r="L52" i="5"/>
  <c r="AD51" i="5"/>
  <c r="P51" i="5"/>
  <c r="AF50" i="5"/>
  <c r="T50" i="5"/>
  <c r="AI49" i="5"/>
  <c r="J49" i="5"/>
  <c r="AC48" i="5"/>
  <c r="AG47" i="5"/>
  <c r="H47" i="5"/>
  <c r="L46" i="5"/>
  <c r="AA45" i="5"/>
  <c r="AC43" i="5"/>
  <c r="AI42" i="5"/>
  <c r="Q42" i="5"/>
  <c r="K40" i="5"/>
  <c r="Q39" i="5"/>
  <c r="AH37" i="5"/>
  <c r="K37" i="5"/>
  <c r="Q36" i="5"/>
  <c r="AB35" i="5"/>
  <c r="V33" i="5"/>
  <c r="AB32" i="5"/>
  <c r="AI25" i="5"/>
  <c r="L14" i="5"/>
  <c r="AD105" i="5"/>
  <c r="M19" i="5"/>
  <c r="M13" i="5"/>
  <c r="M14" i="5"/>
  <c r="M28" i="5"/>
  <c r="M17" i="5"/>
  <c r="M24" i="5"/>
  <c r="M29" i="5"/>
  <c r="M20" i="5"/>
  <c r="M23" i="5"/>
  <c r="M37" i="5"/>
  <c r="M45" i="5"/>
  <c r="M52" i="5"/>
  <c r="M42" i="5"/>
  <c r="M39" i="5"/>
  <c r="M54" i="5"/>
  <c r="M36" i="5"/>
  <c r="M44" i="5"/>
  <c r="M51" i="5"/>
  <c r="L54" i="5"/>
  <c r="L50" i="5"/>
  <c r="M38" i="5"/>
  <c r="S37" i="5"/>
  <c r="M32" i="5"/>
  <c r="K13" i="5"/>
  <c r="K23" i="5"/>
  <c r="K12" i="5"/>
  <c r="K24" i="5"/>
  <c r="K27" i="5"/>
  <c r="K19" i="5"/>
  <c r="K30" i="5"/>
  <c r="K39" i="5"/>
  <c r="K47" i="5"/>
  <c r="K36" i="5"/>
  <c r="K44" i="5"/>
  <c r="K29" i="5"/>
  <c r="K31" i="5"/>
  <c r="K41" i="5"/>
  <c r="K57" i="5"/>
  <c r="K56" i="5"/>
  <c r="K46" i="5"/>
  <c r="K53" i="5"/>
  <c r="K35" i="5"/>
  <c r="K14" i="5"/>
  <c r="K18" i="5"/>
  <c r="N14" i="5"/>
  <c r="N24" i="5"/>
  <c r="N13" i="5"/>
  <c r="N25" i="5"/>
  <c r="N12" i="5"/>
  <c r="N28" i="5"/>
  <c r="N17" i="5"/>
  <c r="N29" i="5"/>
  <c r="N20" i="5"/>
  <c r="N27" i="5"/>
  <c r="N23" i="5"/>
  <c r="N26" i="5"/>
  <c r="N32" i="5"/>
  <c r="N40" i="5"/>
  <c r="N37" i="5"/>
  <c r="N45" i="5"/>
  <c r="N34" i="5"/>
  <c r="N42" i="5"/>
  <c r="N39" i="5"/>
  <c r="N47" i="5"/>
  <c r="N54" i="5"/>
  <c r="N36" i="5"/>
  <c r="N44" i="5"/>
  <c r="N30" i="5"/>
  <c r="W17" i="5"/>
  <c r="W25" i="5"/>
  <c r="W19" i="5"/>
  <c r="W27" i="5"/>
  <c r="W24" i="5"/>
  <c r="W28" i="5"/>
  <c r="W30" i="5"/>
  <c r="W13" i="5"/>
  <c r="W20" i="5"/>
  <c r="W23" i="5"/>
  <c r="W29" i="5"/>
  <c r="W26" i="5"/>
  <c r="W35" i="5"/>
  <c r="W43" i="5"/>
  <c r="W50" i="5"/>
  <c r="W40" i="5"/>
  <c r="W14" i="5"/>
  <c r="W18" i="5"/>
  <c r="W22" i="5"/>
  <c r="W37" i="5"/>
  <c r="W45" i="5"/>
  <c r="W52" i="5"/>
  <c r="W11" i="5"/>
  <c r="W12" i="5"/>
  <c r="W34" i="5"/>
  <c r="W42" i="5"/>
  <c r="W49" i="5"/>
  <c r="W39" i="5"/>
  <c r="AE80" i="5"/>
  <c r="AE88" i="5"/>
  <c r="AE96" i="5"/>
  <c r="AE76" i="5"/>
  <c r="AE83" i="5"/>
  <c r="AE101" i="5"/>
  <c r="AE79" i="5"/>
  <c r="AE92" i="5"/>
  <c r="AE97" i="5"/>
  <c r="AE105" i="5"/>
  <c r="AE17" i="5"/>
  <c r="AE19" i="5"/>
  <c r="AE27" i="5"/>
  <c r="AE78" i="5"/>
  <c r="AE86" i="5"/>
  <c r="AE87" i="5"/>
  <c r="AE104" i="5"/>
  <c r="AE100" i="5"/>
  <c r="AE75" i="5"/>
  <c r="AE23" i="5"/>
  <c r="AE26" i="5"/>
  <c r="AE82" i="5"/>
  <c r="AE29" i="5"/>
  <c r="AE93" i="5"/>
  <c r="AE94" i="5"/>
  <c r="AE18" i="5"/>
  <c r="AE35" i="5"/>
  <c r="AE43" i="5"/>
  <c r="AE50" i="5"/>
  <c r="AE32" i="5"/>
  <c r="AE37" i="5"/>
  <c r="AE45" i="5"/>
  <c r="AE52" i="5"/>
  <c r="AE11" i="5"/>
  <c r="AE14" i="5"/>
  <c r="AE49" i="5"/>
  <c r="AE13" i="5"/>
  <c r="AE28" i="5"/>
  <c r="R11" i="5"/>
  <c r="AH56" i="5"/>
  <c r="X56" i="5"/>
  <c r="N56" i="5"/>
  <c r="AE55" i="5"/>
  <c r="U55" i="5"/>
  <c r="K55" i="5"/>
  <c r="AB54" i="5"/>
  <c r="R54" i="5"/>
  <c r="H54" i="5"/>
  <c r="O53" i="5"/>
  <c r="V52" i="5"/>
  <c r="K52" i="5"/>
  <c r="AA51" i="5"/>
  <c r="O51" i="5"/>
  <c r="AD50" i="5"/>
  <c r="S50" i="5"/>
  <c r="AH49" i="5"/>
  <c r="I49" i="5"/>
  <c r="X57" i="5"/>
  <c r="M57" i="5"/>
  <c r="AB48" i="5"/>
  <c r="O48" i="5"/>
  <c r="AF47" i="5"/>
  <c r="G47" i="5"/>
  <c r="V46" i="5"/>
  <c r="I46" i="5"/>
  <c r="K45" i="5"/>
  <c r="Q44" i="5"/>
  <c r="AB43" i="5"/>
  <c r="AH42" i="5"/>
  <c r="K42" i="5"/>
  <c r="V41" i="5"/>
  <c r="P39" i="5"/>
  <c r="V38" i="5"/>
  <c r="J37" i="5"/>
  <c r="P36" i="5"/>
  <c r="V35" i="5"/>
  <c r="AG34" i="5"/>
  <c r="J34" i="5"/>
  <c r="AA32" i="5"/>
  <c r="G31" i="5"/>
  <c r="AF21" i="5"/>
  <c r="AF17" i="5"/>
  <c r="S13" i="5"/>
  <c r="S15" i="5"/>
  <c r="S23" i="5"/>
  <c r="S19" i="5"/>
  <c r="S14" i="5"/>
  <c r="S28" i="5"/>
  <c r="S17" i="5"/>
  <c r="S30" i="5"/>
  <c r="S39" i="5"/>
  <c r="S20" i="5"/>
  <c r="S36" i="5"/>
  <c r="S24" i="5"/>
  <c r="S33" i="5"/>
  <c r="S56" i="5"/>
  <c r="S27" i="5"/>
  <c r="S38" i="5"/>
  <c r="S53" i="5"/>
  <c r="S35" i="5"/>
  <c r="AI48" i="5"/>
  <c r="S40" i="5"/>
  <c r="J12" i="5"/>
  <c r="J27" i="5"/>
  <c r="J31" i="5"/>
  <c r="J13" i="5"/>
  <c r="J23" i="5"/>
  <c r="J19" i="5"/>
  <c r="J30" i="5"/>
  <c r="J25" i="5"/>
  <c r="J24" i="5"/>
  <c r="J36" i="5"/>
  <c r="J51" i="5"/>
  <c r="J29" i="5"/>
  <c r="J38" i="5"/>
  <c r="J46" i="5"/>
  <c r="J53" i="5"/>
  <c r="J50" i="5"/>
  <c r="J32" i="5"/>
  <c r="J17" i="5"/>
  <c r="R26" i="5"/>
  <c r="R20" i="5"/>
  <c r="R28" i="5"/>
  <c r="R19" i="5"/>
  <c r="R15" i="5"/>
  <c r="R14" i="5"/>
  <c r="R30" i="5"/>
  <c r="R17" i="5"/>
  <c r="R13" i="5"/>
  <c r="R36" i="5"/>
  <c r="R44" i="5"/>
  <c r="R51" i="5"/>
  <c r="R24" i="5"/>
  <c r="R23" i="5"/>
  <c r="R27" i="5"/>
  <c r="R38" i="5"/>
  <c r="R46" i="5"/>
  <c r="R53" i="5"/>
  <c r="R35" i="5"/>
  <c r="R50" i="5"/>
  <c r="R32" i="5"/>
  <c r="R40" i="5"/>
  <c r="Z18" i="5"/>
  <c r="Z26" i="5"/>
  <c r="Z12" i="5"/>
  <c r="Z20" i="5"/>
  <c r="Z28" i="5"/>
  <c r="Z14" i="5"/>
  <c r="Z17" i="5"/>
  <c r="Z24" i="5"/>
  <c r="Z13" i="5"/>
  <c r="Z27" i="5"/>
  <c r="Z36" i="5"/>
  <c r="Z33" i="5"/>
  <c r="Z38" i="5"/>
  <c r="Z46" i="5"/>
  <c r="Z53" i="5"/>
  <c r="Z15" i="5"/>
  <c r="Z19" i="5"/>
  <c r="Z23" i="5"/>
  <c r="Z35" i="5"/>
  <c r="Z43" i="5"/>
  <c r="Z50" i="5"/>
  <c r="Z32" i="5"/>
  <c r="AH81" i="5"/>
  <c r="AH87" i="5"/>
  <c r="AH93" i="5"/>
  <c r="AH82" i="5"/>
  <c r="AH88" i="5"/>
  <c r="AH83" i="5"/>
  <c r="AH76" i="5"/>
  <c r="AH79" i="5"/>
  <c r="AH101" i="5"/>
  <c r="AH106" i="5"/>
  <c r="AH18" i="5"/>
  <c r="AH26" i="5"/>
  <c r="AH92" i="5"/>
  <c r="AH96" i="5"/>
  <c r="AH97" i="5"/>
  <c r="AH91" i="5"/>
  <c r="AH86" i="5"/>
  <c r="AH17" i="5"/>
  <c r="AH21" i="5"/>
  <c r="AH78" i="5"/>
  <c r="AH99" i="5"/>
  <c r="AH24" i="5"/>
  <c r="AH28" i="5"/>
  <c r="AH80" i="5"/>
  <c r="AH85" i="5"/>
  <c r="AH75" i="5"/>
  <c r="AH13" i="5"/>
  <c r="AH27" i="5"/>
  <c r="AH103" i="5"/>
  <c r="AH23" i="5"/>
  <c r="AH100" i="5"/>
  <c r="AH19" i="5"/>
  <c r="AH44" i="5"/>
  <c r="AH104" i="5"/>
  <c r="AH33" i="5"/>
  <c r="AH29" i="5"/>
  <c r="AH38" i="5"/>
  <c r="AH53" i="5"/>
  <c r="AH35" i="5"/>
  <c r="AH43" i="5"/>
  <c r="AH50" i="5"/>
  <c r="AH32" i="5"/>
  <c r="AH40" i="5"/>
  <c r="Q11" i="5"/>
  <c r="AG56" i="5"/>
  <c r="W56" i="5"/>
  <c r="M56" i="5"/>
  <c r="AD55" i="5"/>
  <c r="T55" i="5"/>
  <c r="J55" i="5"/>
  <c r="AA54" i="5"/>
  <c r="Q54" i="5"/>
  <c r="G54" i="5"/>
  <c r="X53" i="5"/>
  <c r="N53" i="5"/>
  <c r="U52" i="5"/>
  <c r="J52" i="5"/>
  <c r="Y51" i="5"/>
  <c r="N51" i="5"/>
  <c r="AC50" i="5"/>
  <c r="P50" i="5"/>
  <c r="AG49" i="5"/>
  <c r="S49" i="5"/>
  <c r="H49" i="5"/>
  <c r="W57" i="5"/>
  <c r="J57" i="5"/>
  <c r="M48" i="5"/>
  <c r="AE47" i="5"/>
  <c r="Q47" i="5"/>
  <c r="G46" i="5"/>
  <c r="Y45" i="5"/>
  <c r="J45" i="5"/>
  <c r="P44" i="5"/>
  <c r="V43" i="5"/>
  <c r="AG42" i="5"/>
  <c r="J42" i="5"/>
  <c r="AG39" i="5"/>
  <c r="U38" i="5"/>
  <c r="AA37" i="5"/>
  <c r="AG36" i="5"/>
  <c r="O36" i="5"/>
  <c r="U35" i="5"/>
  <c r="AA34" i="5"/>
  <c r="O33" i="5"/>
  <c r="U32" i="5"/>
  <c r="AI30" i="5"/>
  <c r="AF28" i="5"/>
  <c r="K25" i="5"/>
  <c r="K17" i="5"/>
  <c r="I23" i="5"/>
  <c r="I17" i="5"/>
  <c r="I13" i="5"/>
  <c r="I19" i="5"/>
  <c r="I22" i="5"/>
  <c r="I30" i="5"/>
  <c r="I27" i="5"/>
  <c r="I29" i="5"/>
  <c r="I57" i="5"/>
  <c r="I31" i="5"/>
  <c r="I50" i="5"/>
  <c r="I32" i="5"/>
  <c r="I48" i="5"/>
  <c r="I55" i="5"/>
  <c r="I45" i="5"/>
  <c r="G11" i="5"/>
  <c r="Z11" i="5"/>
  <c r="N11" i="5"/>
  <c r="AF56" i="5"/>
  <c r="V56" i="5"/>
  <c r="J56" i="5"/>
  <c r="S55" i="5"/>
  <c r="G55" i="5"/>
  <c r="P54" i="5"/>
  <c r="M53" i="5"/>
  <c r="AD52" i="5"/>
  <c r="I52" i="5"/>
  <c r="K51" i="5"/>
  <c r="AB50" i="5"/>
  <c r="N50" i="5"/>
  <c r="AF49" i="5"/>
  <c r="AH57" i="5"/>
  <c r="V57" i="5"/>
  <c r="H57" i="5"/>
  <c r="Z48" i="5"/>
  <c r="L48" i="5"/>
  <c r="AB47" i="5"/>
  <c r="T46" i="5"/>
  <c r="V45" i="5"/>
  <c r="AG44" i="5"/>
  <c r="O44" i="5"/>
  <c r="U43" i="5"/>
  <c r="AA42" i="5"/>
  <c r="O41" i="5"/>
  <c r="AF39" i="5"/>
  <c r="O38" i="5"/>
  <c r="Z37" i="5"/>
  <c r="AF36" i="5"/>
  <c r="I36" i="5"/>
  <c r="T35" i="5"/>
  <c r="Z34" i="5"/>
  <c r="Y31" i="5"/>
  <c r="AH30" i="5"/>
  <c r="AD28" i="5"/>
  <c r="AE24" i="5"/>
  <c r="G13" i="5"/>
  <c r="AI76" i="5"/>
  <c r="AI84" i="5"/>
  <c r="AI92" i="5"/>
  <c r="AI81" i="5"/>
  <c r="AI97" i="5"/>
  <c r="AI77" i="5"/>
  <c r="AI87" i="5"/>
  <c r="AI82" i="5"/>
  <c r="AI83" i="5"/>
  <c r="AI89" i="5"/>
  <c r="AI100" i="5"/>
  <c r="AI13" i="5"/>
  <c r="AI21" i="5"/>
  <c r="AI79" i="5"/>
  <c r="AI93" i="5"/>
  <c r="AI101" i="5"/>
  <c r="AI103" i="5"/>
  <c r="AI15" i="5"/>
  <c r="AI23" i="5"/>
  <c r="AI12" i="5"/>
  <c r="AI96" i="5"/>
  <c r="AI98" i="5"/>
  <c r="AI14" i="5"/>
  <c r="AI86" i="5"/>
  <c r="AI102" i="5"/>
  <c r="AI17" i="5"/>
  <c r="AI78" i="5"/>
  <c r="AI99" i="5"/>
  <c r="AI106" i="5"/>
  <c r="AI20" i="5"/>
  <c r="AI24" i="5"/>
  <c r="AI28" i="5"/>
  <c r="AI80" i="5"/>
  <c r="AI85" i="5"/>
  <c r="AI75" i="5"/>
  <c r="AI27" i="5"/>
  <c r="AI88" i="5"/>
  <c r="AI91" i="5"/>
  <c r="AI16" i="5"/>
  <c r="AI94" i="5"/>
  <c r="AI31" i="5"/>
  <c r="AI39" i="5"/>
  <c r="AI47" i="5"/>
  <c r="AI105" i="5"/>
  <c r="AI36" i="5"/>
  <c r="AI44" i="5"/>
  <c r="AI104" i="5"/>
  <c r="AI33" i="5"/>
  <c r="AI41" i="5"/>
  <c r="AI57" i="5"/>
  <c r="AI56" i="5"/>
  <c r="AI90" i="5"/>
  <c r="AI95" i="5"/>
  <c r="AI29" i="5"/>
  <c r="AI38" i="5"/>
  <c r="AI46" i="5"/>
  <c r="AI53" i="5"/>
  <c r="AI35" i="5"/>
  <c r="AI43" i="5"/>
  <c r="AI18" i="5"/>
  <c r="AI22" i="5"/>
  <c r="AI26" i="5"/>
  <c r="L47" i="5"/>
  <c r="U19" i="5"/>
  <c r="U27" i="5"/>
  <c r="U13" i="5"/>
  <c r="U20" i="5"/>
  <c r="U23" i="5"/>
  <c r="U29" i="5"/>
  <c r="U18" i="5"/>
  <c r="U22" i="5"/>
  <c r="U45" i="5"/>
  <c r="U42" i="5"/>
  <c r="U17" i="5"/>
  <c r="U30" i="5"/>
  <c r="U39" i="5"/>
  <c r="U47" i="5"/>
  <c r="U54" i="5"/>
  <c r="U24" i="5"/>
  <c r="U28" i="5"/>
  <c r="U36" i="5"/>
  <c r="U44" i="5"/>
  <c r="U51" i="5"/>
  <c r="U33" i="5"/>
  <c r="AC19" i="5"/>
  <c r="AC27" i="5"/>
  <c r="AC13" i="5"/>
  <c r="AC26" i="5"/>
  <c r="AC29" i="5"/>
  <c r="AC12" i="5"/>
  <c r="AC18" i="5"/>
  <c r="AC25" i="5"/>
  <c r="AC14" i="5"/>
  <c r="AC28" i="5"/>
  <c r="AC37" i="5"/>
  <c r="AC45" i="5"/>
  <c r="AC34" i="5"/>
  <c r="AC42" i="5"/>
  <c r="AC39" i="5"/>
  <c r="AC54" i="5"/>
  <c r="AC17" i="5"/>
  <c r="AC36" i="5"/>
  <c r="AC44" i="5"/>
  <c r="AC51" i="5"/>
  <c r="AC20" i="5"/>
  <c r="AC24" i="5"/>
  <c r="AC33" i="5"/>
  <c r="H20" i="5"/>
  <c r="H28" i="5"/>
  <c r="H14" i="5"/>
  <c r="H19" i="5"/>
  <c r="H23" i="5"/>
  <c r="H38" i="5"/>
  <c r="H46" i="5"/>
  <c r="H43" i="5"/>
  <c r="H40" i="5"/>
  <c r="H48" i="5"/>
  <c r="H55" i="5"/>
  <c r="H37" i="5"/>
  <c r="H45" i="5"/>
  <c r="H52" i="5"/>
  <c r="H11" i="5"/>
  <c r="H42" i="5"/>
  <c r="H13" i="5"/>
  <c r="H24" i="5"/>
  <c r="X12" i="5"/>
  <c r="X20" i="5"/>
  <c r="X21" i="5"/>
  <c r="X17" i="5"/>
  <c r="X24" i="5"/>
  <c r="X13" i="5"/>
  <c r="X27" i="5"/>
  <c r="X19" i="5"/>
  <c r="X23" i="5"/>
  <c r="X29" i="5"/>
  <c r="X38" i="5"/>
  <c r="X46" i="5"/>
  <c r="X35" i="5"/>
  <c r="X43" i="5"/>
  <c r="X15" i="5"/>
  <c r="X40" i="5"/>
  <c r="X18" i="5"/>
  <c r="X26" i="5"/>
  <c r="X45" i="5"/>
  <c r="X52" i="5"/>
  <c r="X11" i="5"/>
  <c r="X25" i="5"/>
  <c r="X30" i="5"/>
  <c r="X34" i="5"/>
  <c r="X42" i="5"/>
  <c r="AF12" i="5"/>
  <c r="AF14" i="5"/>
  <c r="AF13" i="5"/>
  <c r="AF27" i="5"/>
  <c r="AF19" i="5"/>
  <c r="AF23" i="5"/>
  <c r="AF26" i="5"/>
  <c r="AF29" i="5"/>
  <c r="AF38" i="5"/>
  <c r="AF46" i="5"/>
  <c r="AF35" i="5"/>
  <c r="AF43" i="5"/>
  <c r="AF32" i="5"/>
  <c r="AF48" i="5"/>
  <c r="AF55" i="5"/>
  <c r="AF37" i="5"/>
  <c r="AF45" i="5"/>
  <c r="AF11" i="5"/>
  <c r="AF18" i="5"/>
  <c r="AF34" i="5"/>
  <c r="AF24" i="5"/>
  <c r="AI11" i="5"/>
  <c r="Y11" i="5"/>
  <c r="M11" i="5"/>
  <c r="AE56" i="5"/>
  <c r="U56" i="5"/>
  <c r="I56" i="5"/>
  <c r="AB55" i="5"/>
  <c r="R55" i="5"/>
  <c r="AI54" i="5"/>
  <c r="O54" i="5"/>
  <c r="AF53" i="5"/>
  <c r="V53" i="5"/>
  <c r="L53" i="5"/>
  <c r="AC52" i="5"/>
  <c r="S52" i="5"/>
  <c r="AI51" i="5"/>
  <c r="W51" i="5"/>
  <c r="I51" i="5"/>
  <c r="AA50" i="5"/>
  <c r="M50" i="5"/>
  <c r="Q49" i="5"/>
  <c r="AF57" i="5"/>
  <c r="G57" i="5"/>
  <c r="W48" i="5"/>
  <c r="K48" i="5"/>
  <c r="AD46" i="5"/>
  <c r="Q46" i="5"/>
  <c r="AH45" i="5"/>
  <c r="T45" i="5"/>
  <c r="AF44" i="5"/>
  <c r="Z42" i="5"/>
  <c r="T40" i="5"/>
  <c r="Z39" i="5"/>
  <c r="H39" i="5"/>
  <c r="N38" i="5"/>
  <c r="T37" i="5"/>
  <c r="AE36" i="5"/>
  <c r="N35" i="5"/>
  <c r="Y34" i="5"/>
  <c r="AE33" i="5"/>
  <c r="S32" i="5"/>
  <c r="X31" i="5"/>
  <c r="AA30" i="5"/>
  <c r="I24" i="5"/>
  <c r="I12" i="5"/>
  <c r="AH94" i="5"/>
  <c r="AD5" i="5"/>
  <c r="Y5" i="5"/>
  <c r="AF5" i="5"/>
  <c r="AI5" i="5"/>
  <c r="AB5" i="5"/>
  <c r="AG5" i="5"/>
  <c r="AA5" i="5"/>
  <c r="AI6" i="5"/>
  <c r="X5" i="5"/>
  <c r="AH5" i="5"/>
  <c r="AH61" i="5"/>
  <c r="AE5" i="5"/>
  <c r="AC5" i="5"/>
  <c r="Z5" i="5"/>
  <c r="V5" i="5"/>
  <c r="W5" i="5"/>
  <c r="U5" i="5"/>
  <c r="S5" i="5"/>
  <c r="T5" i="5"/>
  <c r="R5" i="5"/>
  <c r="M5" i="5"/>
  <c r="P5" i="5"/>
  <c r="O5" i="5"/>
  <c r="N5" i="5"/>
  <c r="Q5" i="5"/>
  <c r="L5" i="5"/>
  <c r="I5" i="5"/>
  <c r="K5" i="5"/>
  <c r="J5" i="5"/>
  <c r="B80" i="5"/>
  <c r="B79" i="5"/>
  <c r="C95" i="5"/>
  <c r="C91" i="5"/>
  <c r="C87" i="5"/>
  <c r="C83" i="5"/>
  <c r="B83" i="5"/>
  <c r="B87" i="5"/>
  <c r="C79" i="5"/>
  <c r="C94" i="5"/>
  <c r="C90" i="5"/>
  <c r="C86" i="5"/>
  <c r="C82" i="5"/>
  <c r="B91" i="5"/>
  <c r="B94" i="5"/>
  <c r="B90" i="5"/>
  <c r="B86" i="5"/>
  <c r="B82" i="5"/>
  <c r="B95" i="5"/>
  <c r="C97" i="5"/>
  <c r="C93" i="5"/>
  <c r="C89" i="5"/>
  <c r="C85" i="5"/>
  <c r="C81" i="5"/>
  <c r="B97" i="5"/>
  <c r="B93" i="5"/>
  <c r="B89" i="5"/>
  <c r="B85" i="5"/>
  <c r="B81" i="5"/>
  <c r="C96" i="5"/>
  <c r="C92" i="5"/>
  <c r="C88" i="5"/>
  <c r="C84" i="5"/>
  <c r="C80" i="5"/>
  <c r="B96" i="5"/>
  <c r="B92" i="5"/>
  <c r="B88" i="5"/>
  <c r="B84" i="5"/>
  <c r="G5" i="5"/>
  <c r="H5" i="5"/>
  <c r="R2" i="3"/>
  <c r="B58" i="4"/>
  <c r="M1372" i="3"/>
  <c r="N1372" i="3" s="1"/>
  <c r="P1372" i="3" s="1"/>
  <c r="M1340" i="3"/>
  <c r="O1340" i="3" s="1"/>
  <c r="M558" i="3"/>
  <c r="O558" i="3" s="1"/>
  <c r="M774" i="3"/>
  <c r="N774" i="3" s="1"/>
  <c r="P774" i="3" s="1"/>
  <c r="M543" i="3"/>
  <c r="O543" i="3" s="1"/>
  <c r="B56" i="4"/>
  <c r="B55" i="4"/>
  <c r="M549" i="3"/>
  <c r="N549" i="3" s="1"/>
  <c r="P549" i="3" s="1"/>
  <c r="M541" i="3"/>
  <c r="O541" i="3" s="1"/>
  <c r="M1215" i="3"/>
  <c r="N1215" i="3" s="1"/>
  <c r="P1215" i="3" s="1"/>
  <c r="M1183" i="3"/>
  <c r="N1183" i="3" s="1"/>
  <c r="P1183" i="3" s="1"/>
  <c r="M1127" i="3"/>
  <c r="N1127" i="3" s="1"/>
  <c r="P1127" i="3" s="1"/>
  <c r="M1111" i="3"/>
  <c r="N1111" i="3" s="1"/>
  <c r="P1111" i="3" s="1"/>
  <c r="M1095" i="3"/>
  <c r="N1095" i="3" s="1"/>
  <c r="P1095" i="3" s="1"/>
  <c r="AH36" i="5" s="1"/>
  <c r="M1071" i="3"/>
  <c r="O1071" i="3" s="1"/>
  <c r="M1063" i="3"/>
  <c r="O1063" i="3" s="1"/>
  <c r="M766" i="3"/>
  <c r="N766" i="3" s="1"/>
  <c r="P766" i="3" s="1"/>
  <c r="Z30" i="5" s="1"/>
  <c r="M542" i="3"/>
  <c r="N542" i="3" s="1"/>
  <c r="P542" i="3" s="1"/>
  <c r="M656" i="3"/>
  <c r="N656" i="3" s="1"/>
  <c r="P656" i="3" s="1"/>
  <c r="M648" i="3"/>
  <c r="N648" i="3" s="1"/>
  <c r="P648" i="3" s="1"/>
  <c r="M568" i="3"/>
  <c r="N568" i="3" s="1"/>
  <c r="P568" i="3" s="1"/>
  <c r="S57" i="5" s="1"/>
  <c r="M1130" i="3"/>
  <c r="O1130" i="3" s="1"/>
  <c r="M1098" i="3"/>
  <c r="O1098" i="3" s="1"/>
  <c r="M1074" i="3"/>
  <c r="O1074" i="3" s="1"/>
  <c r="M786" i="3"/>
  <c r="N786" i="3" s="1"/>
  <c r="P786" i="3" s="1"/>
  <c r="M745" i="3"/>
  <c r="O745" i="3" s="1"/>
  <c r="M569" i="3"/>
  <c r="N569" i="3" s="1"/>
  <c r="P569" i="3" s="1"/>
  <c r="S48" i="5" s="1"/>
  <c r="M553" i="3"/>
  <c r="O553" i="3" s="1"/>
  <c r="M369" i="3"/>
  <c r="O369" i="3" s="1"/>
  <c r="M361" i="3"/>
  <c r="O361" i="3" s="1"/>
  <c r="M313" i="3"/>
  <c r="N313" i="3" s="1"/>
  <c r="P313" i="3" s="1"/>
  <c r="M915" i="3"/>
  <c r="N915" i="3" s="1"/>
  <c r="P915" i="3" s="1"/>
  <c r="M891" i="3"/>
  <c r="N891" i="3" s="1"/>
  <c r="P891" i="3" s="1"/>
  <c r="M835" i="3"/>
  <c r="N835" i="3" s="1"/>
  <c r="P835" i="3" s="1"/>
  <c r="M779" i="3"/>
  <c r="N779" i="3" s="1"/>
  <c r="P779" i="3" s="1"/>
  <c r="M546" i="3"/>
  <c r="N546" i="3" s="1"/>
  <c r="P546" i="3" s="1"/>
  <c r="M458" i="3"/>
  <c r="N458" i="3" s="1"/>
  <c r="P458" i="3" s="1"/>
  <c r="M1509" i="3"/>
  <c r="N1509" i="3" s="1"/>
  <c r="P1509" i="3" s="1"/>
  <c r="M1501" i="3"/>
  <c r="N1501" i="3" s="1"/>
  <c r="P1501" i="3" s="1"/>
  <c r="M1485" i="3"/>
  <c r="N1485" i="3" s="1"/>
  <c r="P1485" i="3" s="1"/>
  <c r="M1341" i="3"/>
  <c r="N1341" i="3" s="1"/>
  <c r="P1341" i="3" s="1"/>
  <c r="M1301" i="3"/>
  <c r="N1301" i="3" s="1"/>
  <c r="P1301" i="3" s="1"/>
  <c r="M1245" i="3"/>
  <c r="N1245" i="3" s="1"/>
  <c r="P1245" i="3" s="1"/>
  <c r="M537" i="3"/>
  <c r="N537" i="3" s="1"/>
  <c r="P537" i="3" s="1"/>
  <c r="M833" i="3"/>
  <c r="O833" i="3" s="1"/>
  <c r="M559" i="3"/>
  <c r="N559" i="3" s="1"/>
  <c r="P559" i="3" s="1"/>
  <c r="M508" i="3"/>
  <c r="N508" i="3" s="1"/>
  <c r="P508" i="3" s="1"/>
  <c r="C5" i="4"/>
  <c r="B6" i="4"/>
  <c r="M681" i="3"/>
  <c r="O681" i="3" s="1"/>
  <c r="M1220" i="3"/>
  <c r="N1220" i="3" s="1"/>
  <c r="P1220" i="3" s="1"/>
  <c r="M1172" i="3"/>
  <c r="N1172" i="3" s="1"/>
  <c r="P1172" i="3" s="1"/>
  <c r="M1164" i="3"/>
  <c r="N1164" i="3" s="1"/>
  <c r="P1164" i="3" s="1"/>
  <c r="M1140" i="3"/>
  <c r="N1140" i="3" s="1"/>
  <c r="P1140" i="3" s="1"/>
  <c r="M771" i="3"/>
  <c r="N771" i="3" s="1"/>
  <c r="P771" i="3" s="1"/>
  <c r="Z55" i="5" s="1"/>
  <c r="M626" i="3"/>
  <c r="O626" i="3" s="1"/>
  <c r="M371" i="3"/>
  <c r="N371" i="3" s="1"/>
  <c r="P371" i="3" s="1"/>
  <c r="M347" i="3"/>
  <c r="N347" i="3" s="1"/>
  <c r="P347" i="3" s="1"/>
  <c r="M323" i="3"/>
  <c r="N323" i="3" s="1"/>
  <c r="P323" i="3" s="1"/>
  <c r="M315" i="3"/>
  <c r="N315" i="3" s="1"/>
  <c r="P315" i="3" s="1"/>
  <c r="L28" i="5" s="1"/>
  <c r="M307" i="3"/>
  <c r="N307" i="3" s="1"/>
  <c r="P307" i="3" s="1"/>
  <c r="M1221" i="3"/>
  <c r="O1221" i="3" s="1"/>
  <c r="M1213" i="3"/>
  <c r="N1213" i="3" s="1"/>
  <c r="P1213" i="3" s="1"/>
  <c r="M1101" i="3"/>
  <c r="N1101" i="3" s="1"/>
  <c r="P1101" i="3" s="1"/>
  <c r="M1037" i="3"/>
  <c r="N1037" i="3" s="1"/>
  <c r="P1037" i="3" s="1"/>
  <c r="M772" i="3"/>
  <c r="N772" i="3" s="1"/>
  <c r="P772" i="3" s="1"/>
  <c r="M748" i="3"/>
  <c r="N748" i="3" s="1"/>
  <c r="P748" i="3" s="1"/>
  <c r="M739" i="3"/>
  <c r="N739" i="3" s="1"/>
  <c r="P739" i="3" s="1"/>
  <c r="M731" i="3"/>
  <c r="O731" i="3" s="1"/>
  <c r="M619" i="3"/>
  <c r="N619" i="3" s="1"/>
  <c r="P619" i="3" s="1"/>
  <c r="M511" i="3"/>
  <c r="O511" i="3" s="1"/>
  <c r="M718" i="3"/>
  <c r="N718" i="3" s="1"/>
  <c r="P718" i="3" s="1"/>
  <c r="M506" i="3"/>
  <c r="N506" i="3" s="1"/>
  <c r="P506" i="3" s="1"/>
  <c r="R41" i="5" s="1"/>
  <c r="M498" i="3"/>
  <c r="N498" i="3" s="1"/>
  <c r="P498" i="3" s="1"/>
  <c r="M490" i="3"/>
  <c r="N490" i="3" s="1"/>
  <c r="P490" i="3" s="1"/>
  <c r="M400" i="3"/>
  <c r="N400" i="3" s="1"/>
  <c r="P400" i="3" s="1"/>
  <c r="M359" i="3"/>
  <c r="O359" i="3" s="1"/>
  <c r="M295" i="3"/>
  <c r="O295" i="3" s="1"/>
  <c r="M233" i="3"/>
  <c r="N233" i="3" s="1"/>
  <c r="M256" i="3"/>
  <c r="O256" i="3" s="1"/>
  <c r="M1332" i="3"/>
  <c r="N1332" i="3" s="1"/>
  <c r="P1332" i="3" s="1"/>
  <c r="M1175" i="3"/>
  <c r="N1175" i="3" s="1"/>
  <c r="P1175" i="3" s="1"/>
  <c r="M1167" i="3"/>
  <c r="N1167" i="3" s="1"/>
  <c r="P1167" i="3" s="1"/>
  <c r="M1143" i="3"/>
  <c r="N1143" i="3" s="1"/>
  <c r="P1143" i="3" s="1"/>
  <c r="M1135" i="3"/>
  <c r="N1135" i="3" s="1"/>
  <c r="P1135" i="3" s="1"/>
  <c r="M1110" i="3"/>
  <c r="O1110" i="3" s="1"/>
  <c r="M1102" i="3"/>
  <c r="O1102" i="3" s="1"/>
  <c r="M1038" i="3"/>
  <c r="N1038" i="3" s="1"/>
  <c r="P1038" i="3" s="1"/>
  <c r="M1014" i="3"/>
  <c r="N1014" i="3" s="1"/>
  <c r="P1014" i="3" s="1"/>
  <c r="M934" i="3"/>
  <c r="O934" i="3" s="1"/>
  <c r="M1494" i="3"/>
  <c r="N1494" i="3" s="1"/>
  <c r="P1494" i="3" s="1"/>
  <c r="M1486" i="3"/>
  <c r="N1486" i="3" s="1"/>
  <c r="P1486" i="3" s="1"/>
  <c r="M1477" i="3"/>
  <c r="N1477" i="3" s="1"/>
  <c r="P1477" i="3" s="1"/>
  <c r="M1453" i="3"/>
  <c r="O1453" i="3" s="1"/>
  <c r="M1445" i="3"/>
  <c r="N1445" i="3" s="1"/>
  <c r="P1445" i="3" s="1"/>
  <c r="M1437" i="3"/>
  <c r="O1437" i="3" s="1"/>
  <c r="M1429" i="3"/>
  <c r="N1429" i="3" s="1"/>
  <c r="P1429" i="3" s="1"/>
  <c r="M1381" i="3"/>
  <c r="N1381" i="3" s="1"/>
  <c r="P1381" i="3" s="1"/>
  <c r="M992" i="3"/>
  <c r="N992" i="3" s="1"/>
  <c r="P992" i="3" s="1"/>
  <c r="M724" i="3"/>
  <c r="O724" i="3" s="1"/>
  <c r="M708" i="3"/>
  <c r="N708" i="3" s="1"/>
  <c r="P708" i="3" s="1"/>
  <c r="X14" i="5" s="1"/>
  <c r="M455" i="3"/>
  <c r="N455" i="3" s="1"/>
  <c r="P455" i="3" s="1"/>
  <c r="M1263" i="3"/>
  <c r="N1263" i="3" s="1"/>
  <c r="P1263" i="3" s="1"/>
  <c r="M1230" i="3"/>
  <c r="O1230" i="3" s="1"/>
  <c r="M1350" i="3"/>
  <c r="N1350" i="3" s="1"/>
  <c r="P1350" i="3" s="1"/>
  <c r="M1165" i="3"/>
  <c r="N1165" i="3" s="1"/>
  <c r="P1165" i="3" s="1"/>
  <c r="M1157" i="3"/>
  <c r="N1157" i="3" s="1"/>
  <c r="P1157" i="3" s="1"/>
  <c r="M1149" i="3"/>
  <c r="N1149" i="3" s="1"/>
  <c r="P1149" i="3" s="1"/>
  <c r="M1141" i="3"/>
  <c r="O1141" i="3" s="1"/>
  <c r="M1133" i="3"/>
  <c r="N1133" i="3" s="1"/>
  <c r="P1133" i="3" s="1"/>
  <c r="M1076" i="3"/>
  <c r="N1076" i="3" s="1"/>
  <c r="P1076" i="3" s="1"/>
  <c r="M1052" i="3"/>
  <c r="N1052" i="3" s="1"/>
  <c r="P1052" i="3" s="1"/>
  <c r="AG46" i="5" s="1"/>
  <c r="M1044" i="3"/>
  <c r="N1044" i="3" s="1"/>
  <c r="P1044" i="3" s="1"/>
  <c r="M1004" i="3"/>
  <c r="O1004" i="3" s="1"/>
  <c r="M972" i="3"/>
  <c r="O972" i="3" s="1"/>
  <c r="M964" i="3"/>
  <c r="O964" i="3" s="1"/>
  <c r="M924" i="3"/>
  <c r="O924" i="3" s="1"/>
  <c r="M916" i="3"/>
  <c r="N916" i="3" s="1"/>
  <c r="P916" i="3" s="1"/>
  <c r="AD92" i="5" s="1"/>
  <c r="M753" i="3"/>
  <c r="O753" i="3" s="1"/>
  <c r="M672" i="3"/>
  <c r="N672" i="3" s="1"/>
  <c r="P672" i="3" s="1"/>
  <c r="M664" i="3"/>
  <c r="N664" i="3" s="1"/>
  <c r="P664" i="3" s="1"/>
  <c r="M620" i="3"/>
  <c r="N620" i="3" s="1"/>
  <c r="P620" i="3" s="1"/>
  <c r="T29" i="5" s="1"/>
  <c r="M1495" i="3"/>
  <c r="N1495" i="3" s="1"/>
  <c r="P1495" i="3" s="1"/>
  <c r="M1311" i="3"/>
  <c r="O1311" i="3" s="1"/>
  <c r="M1170" i="3"/>
  <c r="O1170" i="3" s="1"/>
  <c r="M1138" i="3"/>
  <c r="O1138" i="3" s="1"/>
  <c r="M975" i="3"/>
  <c r="N975" i="3" s="1"/>
  <c r="P975" i="3" s="1"/>
  <c r="M967" i="3"/>
  <c r="N967" i="3" s="1"/>
  <c r="P967" i="3" s="1"/>
  <c r="M854" i="3"/>
  <c r="N854" i="3" s="1"/>
  <c r="P854" i="3" s="1"/>
  <c r="M614" i="3"/>
  <c r="N614" i="3" s="1"/>
  <c r="P614" i="3" s="1"/>
  <c r="M405" i="3"/>
  <c r="O405" i="3" s="1"/>
  <c r="M308" i="3"/>
  <c r="N308" i="3" s="1"/>
  <c r="P308" i="3" s="1"/>
  <c r="M244" i="3"/>
  <c r="N244" i="3" s="1"/>
  <c r="P244" i="3" s="1"/>
  <c r="M236" i="3"/>
  <c r="O236" i="3" s="1"/>
  <c r="M1066" i="3"/>
  <c r="O1066" i="3" s="1"/>
  <c r="M977" i="3"/>
  <c r="N977" i="3" s="1"/>
  <c r="P977" i="3" s="1"/>
  <c r="M425" i="3"/>
  <c r="N425" i="3" s="1"/>
  <c r="P425" i="3" s="1"/>
  <c r="M345" i="3"/>
  <c r="N345" i="3" s="1"/>
  <c r="P345" i="3" s="1"/>
  <c r="L24" i="5" s="1"/>
  <c r="M231" i="3"/>
  <c r="O231" i="3" s="1"/>
  <c r="M1493" i="3"/>
  <c r="N1493" i="3" s="1"/>
  <c r="P1493" i="3" s="1"/>
  <c r="M1093" i="3"/>
  <c r="O1093" i="3" s="1"/>
  <c r="M1061" i="3"/>
  <c r="N1061" i="3" s="1"/>
  <c r="P1061" i="3" s="1"/>
  <c r="AG51" i="5" s="1"/>
  <c r="M908" i="3"/>
  <c r="O908" i="3" s="1"/>
  <c r="M1260" i="3"/>
  <c r="N1260" i="3" s="1"/>
  <c r="P1260" i="3" s="1"/>
  <c r="M1021" i="3"/>
  <c r="N1021" i="3" s="1"/>
  <c r="P1021" i="3" s="1"/>
  <c r="M869" i="3"/>
  <c r="O869" i="3" s="1"/>
  <c r="M346" i="3"/>
  <c r="N346" i="3" s="1"/>
  <c r="P346" i="3" s="1"/>
  <c r="M306" i="3"/>
  <c r="N306" i="3" s="1"/>
  <c r="P306" i="3" s="1"/>
  <c r="K20" i="5" s="1"/>
  <c r="M194" i="3"/>
  <c r="N194" i="3" s="1"/>
  <c r="P194" i="3" s="1"/>
  <c r="M1428" i="3"/>
  <c r="N1428" i="3" s="1"/>
  <c r="P1428" i="3" s="1"/>
  <c r="M1181" i="3"/>
  <c r="N1181" i="3" s="1"/>
  <c r="P1181" i="3" s="1"/>
  <c r="M1132" i="3"/>
  <c r="N1132" i="3" s="1"/>
  <c r="P1132" i="3" s="1"/>
  <c r="M1106" i="3"/>
  <c r="O1106" i="3" s="1"/>
  <c r="M1045" i="3"/>
  <c r="N1045" i="3" s="1"/>
  <c r="P1045" i="3" s="1"/>
  <c r="M993" i="3"/>
  <c r="N993" i="3" s="1"/>
  <c r="P993" i="3" s="1"/>
  <c r="M976" i="3"/>
  <c r="N976" i="3" s="1"/>
  <c r="P976" i="3" s="1"/>
  <c r="M806" i="3"/>
  <c r="N806" i="3" s="1"/>
  <c r="P806" i="3" s="1"/>
  <c r="M783" i="3"/>
  <c r="N783" i="3" s="1"/>
  <c r="P783" i="3" s="1"/>
  <c r="M606" i="3"/>
  <c r="O606" i="3" s="1"/>
  <c r="M560" i="3"/>
  <c r="M491" i="3"/>
  <c r="N491" i="3" s="1"/>
  <c r="P491" i="3" s="1"/>
  <c r="M370" i="3"/>
  <c r="N370" i="3" s="1"/>
  <c r="P370" i="3" s="1"/>
  <c r="M12" i="5" s="1"/>
  <c r="M362" i="3"/>
  <c r="O362" i="3" s="1"/>
  <c r="M329" i="3"/>
  <c r="N329" i="3" s="1"/>
  <c r="P329" i="3" s="1"/>
  <c r="L33" i="5" s="1"/>
  <c r="M287" i="3"/>
  <c r="O287" i="3" s="1"/>
  <c r="M1228" i="3"/>
  <c r="N1228" i="3" s="1"/>
  <c r="P1228" i="3" s="1"/>
  <c r="M1173" i="3"/>
  <c r="N1173" i="3" s="1"/>
  <c r="P1173" i="3" s="1"/>
  <c r="M1162" i="3"/>
  <c r="O1162" i="3" s="1"/>
  <c r="M1108" i="3"/>
  <c r="N1108" i="3" s="1"/>
  <c r="P1108" i="3" s="1"/>
  <c r="M1047" i="3"/>
  <c r="N1047" i="3" s="1"/>
  <c r="P1047" i="3" s="1"/>
  <c r="AG41" i="5" s="1"/>
  <c r="M913" i="3"/>
  <c r="O913" i="3" s="1"/>
  <c r="M905" i="3"/>
  <c r="O905" i="3" s="1"/>
  <c r="M873" i="3"/>
  <c r="O873" i="3" s="1"/>
  <c r="M776" i="3"/>
  <c r="N776" i="3" s="1"/>
  <c r="P776" i="3" s="1"/>
  <c r="M702" i="3"/>
  <c r="N702" i="3" s="1"/>
  <c r="P702" i="3" s="1"/>
  <c r="M633" i="3"/>
  <c r="O633" i="3" s="1"/>
  <c r="M563" i="3"/>
  <c r="N563" i="3" s="1"/>
  <c r="P563" i="3" s="1"/>
  <c r="M433" i="3"/>
  <c r="N433" i="3" s="1"/>
  <c r="P433" i="3" s="1"/>
  <c r="M406" i="3"/>
  <c r="O406" i="3" s="1"/>
  <c r="M389" i="3"/>
  <c r="O389" i="3" s="1"/>
  <c r="M381" i="3"/>
  <c r="O381" i="3" s="1"/>
  <c r="M249" i="3"/>
  <c r="N249" i="3" s="1"/>
  <c r="P249" i="3" s="1"/>
  <c r="M1364" i="3"/>
  <c r="N1364" i="3" s="1"/>
  <c r="P1364" i="3" s="1"/>
  <c r="M1356" i="3"/>
  <c r="N1356" i="3" s="1"/>
  <c r="P1356" i="3" s="1"/>
  <c r="M1303" i="3"/>
  <c r="N1303" i="3" s="1"/>
  <c r="P1303" i="3" s="1"/>
  <c r="M1262" i="3"/>
  <c r="N1262" i="3" s="1"/>
  <c r="P1262" i="3" s="1"/>
  <c r="M1254" i="3"/>
  <c r="N1254" i="3" s="1"/>
  <c r="P1254" i="3" s="1"/>
  <c r="M1237" i="3"/>
  <c r="N1237" i="3" s="1"/>
  <c r="P1237" i="3" s="1"/>
  <c r="M1202" i="3"/>
  <c r="O1202" i="3" s="1"/>
  <c r="M1126" i="3"/>
  <c r="O1126" i="3" s="1"/>
  <c r="M1109" i="3"/>
  <c r="O1109" i="3" s="1"/>
  <c r="M1100" i="3"/>
  <c r="N1100" i="3" s="1"/>
  <c r="P1100" i="3" s="1"/>
  <c r="AH46" i="5" s="1"/>
  <c r="M1031" i="3"/>
  <c r="N1031" i="3" s="1"/>
  <c r="P1031" i="3" s="1"/>
  <c r="M1015" i="3"/>
  <c r="N1015" i="3" s="1"/>
  <c r="P1015" i="3" s="1"/>
  <c r="M980" i="3"/>
  <c r="O980" i="3" s="1"/>
  <c r="M939" i="3"/>
  <c r="N939" i="3" s="1"/>
  <c r="P939" i="3" s="1"/>
  <c r="M785" i="3"/>
  <c r="O785" i="3" s="1"/>
  <c r="M747" i="3"/>
  <c r="N747" i="3" s="1"/>
  <c r="P747" i="3" s="1"/>
  <c r="M662" i="3"/>
  <c r="O662" i="3" s="1"/>
  <c r="M625" i="3"/>
  <c r="O625" i="3" s="1"/>
  <c r="M608" i="3"/>
  <c r="O608" i="3" s="1"/>
  <c r="M555" i="3"/>
  <c r="N555" i="3" s="1"/>
  <c r="P555" i="3" s="1"/>
  <c r="M535" i="3"/>
  <c r="N535" i="3" s="1"/>
  <c r="P535" i="3" s="1"/>
  <c r="M527" i="3"/>
  <c r="N527" i="3" s="1"/>
  <c r="P527" i="3" s="1"/>
  <c r="M442" i="3"/>
  <c r="N442" i="3" s="1"/>
  <c r="P442" i="3" s="1"/>
  <c r="M331" i="3"/>
  <c r="N331" i="3" s="1"/>
  <c r="P331" i="3" s="1"/>
  <c r="M266" i="3"/>
  <c r="N266" i="3" s="1"/>
  <c r="P266" i="3" s="1"/>
  <c r="M234" i="3"/>
  <c r="N234" i="3" s="1"/>
  <c r="M1166" i="3"/>
  <c r="N1166" i="3" s="1"/>
  <c r="P1166" i="3" s="1"/>
  <c r="M617" i="3"/>
  <c r="O617" i="3" s="1"/>
  <c r="M592" i="3"/>
  <c r="M342" i="3"/>
  <c r="N342" i="3" s="1"/>
  <c r="P342" i="3" s="1"/>
  <c r="M218" i="3"/>
  <c r="O218" i="3" s="1"/>
  <c r="M1500" i="3"/>
  <c r="N1500" i="3" s="1"/>
  <c r="P1500" i="3" s="1"/>
  <c r="M1142" i="3"/>
  <c r="O1142" i="3" s="1"/>
  <c r="M1103" i="3"/>
  <c r="M1094" i="3"/>
  <c r="N1094" i="3" s="1"/>
  <c r="P1094" i="3" s="1"/>
  <c r="AH41" i="5" s="1"/>
  <c r="M1068" i="3"/>
  <c r="N1068" i="3" s="1"/>
  <c r="P1068" i="3" s="1"/>
  <c r="M991" i="3"/>
  <c r="N991" i="3" s="1"/>
  <c r="P991" i="3" s="1"/>
  <c r="M910" i="3"/>
  <c r="N910" i="3" s="1"/>
  <c r="P910" i="3" s="1"/>
  <c r="M796" i="3"/>
  <c r="N796" i="3" s="1"/>
  <c r="P796" i="3" s="1"/>
  <c r="M758" i="3"/>
  <c r="N758" i="3" s="1"/>
  <c r="P758" i="3" s="1"/>
  <c r="Z25" i="5" s="1"/>
  <c r="M665" i="3"/>
  <c r="N665" i="3" s="1"/>
  <c r="P665" i="3" s="1"/>
  <c r="M628" i="3"/>
  <c r="O628" i="3" s="1"/>
  <c r="M522" i="3"/>
  <c r="N522" i="3" s="1"/>
  <c r="P522" i="3" s="1"/>
  <c r="M514" i="3"/>
  <c r="O514" i="3" s="1"/>
  <c r="M418" i="3"/>
  <c r="O418" i="3" s="1"/>
  <c r="M377" i="3"/>
  <c r="N377" i="3" s="1"/>
  <c r="P377" i="3" s="1"/>
  <c r="M343" i="3"/>
  <c r="O343" i="3" s="1"/>
  <c r="M326" i="3"/>
  <c r="N326" i="3" s="1"/>
  <c r="P326" i="3" s="1"/>
  <c r="M1492" i="3"/>
  <c r="N1492" i="3" s="1"/>
  <c r="P1492" i="3" s="1"/>
  <c r="M1422" i="3"/>
  <c r="O1422" i="3" s="1"/>
  <c r="M1414" i="3"/>
  <c r="N1414" i="3" s="1"/>
  <c r="P1414" i="3" s="1"/>
  <c r="M1406" i="3"/>
  <c r="O1406" i="3" s="1"/>
  <c r="M1382" i="3"/>
  <c r="N1382" i="3" s="1"/>
  <c r="P1382" i="3" s="1"/>
  <c r="M1302" i="3"/>
  <c r="N1302" i="3" s="1"/>
  <c r="P1302" i="3" s="1"/>
  <c r="M1234" i="3"/>
  <c r="O1234" i="3" s="1"/>
  <c r="M1179" i="3"/>
  <c r="N1179" i="3" s="1"/>
  <c r="P1179" i="3" s="1"/>
  <c r="M1125" i="3"/>
  <c r="N1125" i="3" s="1"/>
  <c r="P1125" i="3" s="1"/>
  <c r="M1046" i="3"/>
  <c r="O1046" i="3" s="1"/>
  <c r="M1019" i="3"/>
  <c r="N1019" i="3" s="1"/>
  <c r="P1019" i="3" s="1"/>
  <c r="M940" i="3"/>
  <c r="O940" i="3" s="1"/>
  <c r="M865" i="3"/>
  <c r="O865" i="3" s="1"/>
  <c r="M855" i="3"/>
  <c r="N855" i="3" s="1"/>
  <c r="P855" i="3" s="1"/>
  <c r="M725" i="3"/>
  <c r="N725" i="3" s="1"/>
  <c r="P725" i="3" s="1"/>
  <c r="M627" i="3"/>
  <c r="N627" i="3" s="1"/>
  <c r="P627" i="3" s="1"/>
  <c r="M618" i="3"/>
  <c r="O618" i="3" s="1"/>
  <c r="M575" i="3"/>
  <c r="N575" i="3" s="1"/>
  <c r="P575" i="3" s="1"/>
  <c r="M554" i="3"/>
  <c r="N554" i="3" s="1"/>
  <c r="P554" i="3" s="1"/>
  <c r="S41" i="5" s="1"/>
  <c r="M534" i="3"/>
  <c r="N534" i="3" s="1"/>
  <c r="P534" i="3" s="1"/>
  <c r="R29" i="5" s="1"/>
  <c r="M434" i="3"/>
  <c r="O434" i="3" s="1"/>
  <c r="M363" i="3"/>
  <c r="O363" i="3" s="1"/>
  <c r="M265" i="3"/>
  <c r="O265" i="3" s="1"/>
  <c r="M247" i="3"/>
  <c r="N247" i="3" s="1"/>
  <c r="P247" i="3" s="1"/>
  <c r="M195" i="3"/>
  <c r="N195" i="3" s="1"/>
  <c r="P195" i="3" s="1"/>
  <c r="M1476" i="3"/>
  <c r="N1476" i="3" s="1"/>
  <c r="P1476" i="3" s="1"/>
  <c r="M1452" i="3"/>
  <c r="N1452" i="3" s="1"/>
  <c r="P1452" i="3" s="1"/>
  <c r="M1444" i="3"/>
  <c r="N1444" i="3" s="1"/>
  <c r="P1444" i="3" s="1"/>
  <c r="M1376" i="3"/>
  <c r="N1376" i="3" s="1"/>
  <c r="P1376" i="3" s="1"/>
  <c r="M1365" i="3"/>
  <c r="N1365" i="3" s="1"/>
  <c r="P1365" i="3" s="1"/>
  <c r="M1349" i="3"/>
  <c r="N1349" i="3" s="1"/>
  <c r="P1349" i="3" s="1"/>
  <c r="M1337" i="3"/>
  <c r="O1337" i="3" s="1"/>
  <c r="M1295" i="3"/>
  <c r="N1295" i="3" s="1"/>
  <c r="P1295" i="3" s="1"/>
  <c r="M1287" i="3"/>
  <c r="N1287" i="3" s="1"/>
  <c r="P1287" i="3" s="1"/>
  <c r="M1270" i="3"/>
  <c r="N1270" i="3" s="1"/>
  <c r="P1270" i="3" s="1"/>
  <c r="M1253" i="3"/>
  <c r="N1253" i="3" s="1"/>
  <c r="P1253" i="3" s="1"/>
  <c r="M1244" i="3"/>
  <c r="N1244" i="3" s="1"/>
  <c r="P1244" i="3" s="1"/>
  <c r="M1147" i="3"/>
  <c r="N1147" i="3" s="1"/>
  <c r="P1147" i="3" s="1"/>
  <c r="M1069" i="3"/>
  <c r="N1069" i="3" s="1"/>
  <c r="P1069" i="3" s="1"/>
  <c r="M1010" i="3"/>
  <c r="N1010" i="3" s="1"/>
  <c r="P1010" i="3" s="1"/>
  <c r="M805" i="3"/>
  <c r="N805" i="3" s="1"/>
  <c r="P805" i="3" s="1"/>
  <c r="M757" i="3"/>
  <c r="N757" i="3" s="1"/>
  <c r="P757" i="3" s="1"/>
  <c r="M738" i="3"/>
  <c r="O738" i="3" s="1"/>
  <c r="M727" i="3"/>
  <c r="N727" i="3" s="1"/>
  <c r="P727" i="3" s="1"/>
  <c r="M585" i="3"/>
  <c r="O585" i="3" s="1"/>
  <c r="M566" i="3"/>
  <c r="N566" i="3" s="1"/>
  <c r="P566" i="3" s="1"/>
  <c r="M556" i="3"/>
  <c r="N556" i="3" s="1"/>
  <c r="P556" i="3" s="1"/>
  <c r="M528" i="3"/>
  <c r="N528" i="3" s="1"/>
  <c r="P528" i="3" s="1"/>
  <c r="M232" i="3"/>
  <c r="O232" i="3" s="1"/>
  <c r="M215" i="3"/>
  <c r="O215" i="3" s="1"/>
  <c r="M1508" i="3"/>
  <c r="N1508" i="3" s="1"/>
  <c r="P1508" i="3" s="1"/>
  <c r="M1454" i="3"/>
  <c r="O1454" i="3" s="1"/>
  <c r="M1438" i="3"/>
  <c r="N1438" i="3" s="1"/>
  <c r="P1438" i="3" s="1"/>
  <c r="M1430" i="3"/>
  <c r="N1430" i="3" s="1"/>
  <c r="P1430" i="3" s="1"/>
  <c r="M1307" i="3"/>
  <c r="O1307" i="3" s="1"/>
  <c r="M1238" i="3"/>
  <c r="N1238" i="3" s="1"/>
  <c r="P1238" i="3" s="1"/>
  <c r="M1148" i="3"/>
  <c r="N1148" i="3" s="1"/>
  <c r="P1148" i="3" s="1"/>
  <c r="M1134" i="3"/>
  <c r="N1134" i="3" s="1"/>
  <c r="P1134" i="3" s="1"/>
  <c r="M1060" i="3"/>
  <c r="N1060" i="3" s="1"/>
  <c r="P1060" i="3" s="1"/>
  <c r="M1030" i="3"/>
  <c r="N1030" i="3" s="1"/>
  <c r="P1030" i="3" s="1"/>
  <c r="M1022" i="3"/>
  <c r="N1022" i="3" s="1"/>
  <c r="P1022" i="3" s="1"/>
  <c r="M995" i="3"/>
  <c r="O995" i="3" s="1"/>
  <c r="M981" i="3"/>
  <c r="O981" i="3" s="1"/>
  <c r="M944" i="3"/>
  <c r="N944" i="3" s="1"/>
  <c r="P944" i="3" s="1"/>
  <c r="M895" i="3"/>
  <c r="N895" i="3" s="1"/>
  <c r="P895" i="3" s="1"/>
  <c r="M721" i="3"/>
  <c r="O721" i="3" s="1"/>
  <c r="M713" i="3"/>
  <c r="O713" i="3" s="1"/>
  <c r="M650" i="3"/>
  <c r="N650" i="3" s="1"/>
  <c r="P650" i="3" s="1"/>
  <c r="M459" i="3"/>
  <c r="N459" i="3" s="1"/>
  <c r="P459" i="3" s="1"/>
  <c r="M378" i="3"/>
  <c r="O378" i="3" s="1"/>
  <c r="M277" i="3"/>
  <c r="O277" i="3" s="1"/>
  <c r="M191" i="3"/>
  <c r="O191" i="3" s="1"/>
  <c r="M651" i="3"/>
  <c r="N651" i="3" s="1"/>
  <c r="P651" i="3" s="1"/>
  <c r="M349" i="3"/>
  <c r="O349" i="3" s="1"/>
  <c r="M1502" i="3"/>
  <c r="N1502" i="3" s="1"/>
  <c r="P1502" i="3" s="1"/>
  <c r="M1456" i="3"/>
  <c r="N1456" i="3" s="1"/>
  <c r="P1456" i="3" s="1"/>
  <c r="M1420" i="3"/>
  <c r="O1420" i="3" s="1"/>
  <c r="M1412" i="3"/>
  <c r="N1412" i="3" s="1"/>
  <c r="P1412" i="3" s="1"/>
  <c r="M1404" i="3"/>
  <c r="N1404" i="3" s="1"/>
  <c r="P1404" i="3" s="1"/>
  <c r="M1396" i="3"/>
  <c r="N1396" i="3" s="1"/>
  <c r="P1396" i="3" s="1"/>
  <c r="M1325" i="3"/>
  <c r="N1325" i="3" s="1"/>
  <c r="P1325" i="3" s="1"/>
  <c r="M1308" i="3"/>
  <c r="N1308" i="3" s="1"/>
  <c r="P1308" i="3" s="1"/>
  <c r="M1275" i="3"/>
  <c r="N1275" i="3" s="1"/>
  <c r="P1275" i="3" s="1"/>
  <c r="M1231" i="3"/>
  <c r="M1174" i="3"/>
  <c r="N1174" i="3" s="1"/>
  <c r="P1174" i="3" s="1"/>
  <c r="M1115" i="3"/>
  <c r="N1115" i="3" s="1"/>
  <c r="P1115" i="3" s="1"/>
  <c r="M1113" i="3"/>
  <c r="N1113" i="3" s="1"/>
  <c r="P1113" i="3" s="1"/>
  <c r="M1085" i="3"/>
  <c r="N1085" i="3" s="1"/>
  <c r="P1085" i="3" s="1"/>
  <c r="AH31" i="5" s="1"/>
  <c r="M1042" i="3"/>
  <c r="O1042" i="3" s="1"/>
  <c r="M735" i="3"/>
  <c r="O735" i="3" s="1"/>
  <c r="M255" i="3"/>
  <c r="O255" i="3" s="1"/>
  <c r="M245" i="3"/>
  <c r="O245" i="3" s="1"/>
  <c r="M210" i="3"/>
  <c r="N210" i="3" s="1"/>
  <c r="P210" i="3" s="1"/>
  <c r="M1229" i="3"/>
  <c r="N1229" i="3" s="1"/>
  <c r="P1229" i="3" s="1"/>
  <c r="M1510" i="3"/>
  <c r="N1510" i="3" s="1"/>
  <c r="P1510" i="3" s="1"/>
  <c r="M1496" i="3"/>
  <c r="N1496" i="3" s="1"/>
  <c r="P1496" i="3" s="1"/>
  <c r="M1484" i="3"/>
  <c r="N1484" i="3" s="1"/>
  <c r="P1484" i="3" s="1"/>
  <c r="M1446" i="3"/>
  <c r="O1446" i="3" s="1"/>
  <c r="M1436" i="3"/>
  <c r="O1436" i="3" s="1"/>
  <c r="M1388" i="3"/>
  <c r="N1388" i="3" s="1"/>
  <c r="P1388" i="3" s="1"/>
  <c r="M1351" i="3"/>
  <c r="N1351" i="3" s="1"/>
  <c r="P1351" i="3" s="1"/>
  <c r="M1342" i="3"/>
  <c r="N1342" i="3" s="1"/>
  <c r="P1342" i="3" s="1"/>
  <c r="M1318" i="3"/>
  <c r="N1318" i="3" s="1"/>
  <c r="P1318" i="3" s="1"/>
  <c r="M1309" i="3"/>
  <c r="N1309" i="3" s="1"/>
  <c r="P1309" i="3" s="1"/>
  <c r="M1265" i="3"/>
  <c r="N1265" i="3" s="1"/>
  <c r="P1265" i="3" s="1"/>
  <c r="M1160" i="3"/>
  <c r="N1160" i="3" s="1"/>
  <c r="P1160" i="3" s="1"/>
  <c r="M1062" i="3"/>
  <c r="O1062" i="3" s="1"/>
  <c r="M1016" i="3"/>
  <c r="N1016" i="3" s="1"/>
  <c r="P1016" i="3" s="1"/>
  <c r="M953" i="3"/>
  <c r="N953" i="3" s="1"/>
  <c r="P953" i="3" s="1"/>
  <c r="M945" i="3"/>
  <c r="N945" i="3" s="1"/>
  <c r="P945" i="3" s="1"/>
  <c r="M933" i="3"/>
  <c r="N933" i="3" s="1"/>
  <c r="P933" i="3" s="1"/>
  <c r="M925" i="3"/>
  <c r="N925" i="3" s="1"/>
  <c r="P925" i="3" s="1"/>
  <c r="M917" i="3"/>
  <c r="O917" i="3" s="1"/>
  <c r="M892" i="3"/>
  <c r="N892" i="3" s="1"/>
  <c r="P892" i="3" s="1"/>
  <c r="M789" i="3"/>
  <c r="O789" i="3" s="1"/>
  <c r="M705" i="3"/>
  <c r="O705" i="3" s="1"/>
  <c r="M658" i="3"/>
  <c r="N658" i="3" s="1"/>
  <c r="P658" i="3" s="1"/>
  <c r="M579" i="3"/>
  <c r="N579" i="3" s="1"/>
  <c r="P579" i="3" s="1"/>
  <c r="M529" i="3"/>
  <c r="N529" i="3" s="1"/>
  <c r="P529" i="3" s="1"/>
  <c r="M519" i="3"/>
  <c r="N519" i="3" s="1"/>
  <c r="P519" i="3" s="1"/>
  <c r="M509" i="3"/>
  <c r="N509" i="3" s="1"/>
  <c r="P509" i="3" s="1"/>
  <c r="M489" i="3"/>
  <c r="N489" i="3" s="1"/>
  <c r="P489" i="3" s="1"/>
  <c r="M463" i="3"/>
  <c r="N463" i="3" s="1"/>
  <c r="P463" i="3" s="1"/>
  <c r="M421" i="3"/>
  <c r="O421" i="3" s="1"/>
  <c r="M401" i="3"/>
  <c r="N401" i="3" s="1"/>
  <c r="P401" i="3" s="1"/>
  <c r="M384" i="3"/>
  <c r="N384" i="3" s="1"/>
  <c r="P384" i="3" s="1"/>
  <c r="M364" i="3"/>
  <c r="N364" i="3" s="1"/>
  <c r="P364" i="3" s="1"/>
  <c r="M41" i="5" s="1"/>
  <c r="M327" i="3"/>
  <c r="O327" i="3" s="1"/>
  <c r="M317" i="3"/>
  <c r="N317" i="3" s="1"/>
  <c r="P317" i="3" s="1"/>
  <c r="M227" i="3"/>
  <c r="M209" i="3"/>
  <c r="M149" i="3"/>
  <c r="N149" i="3" s="1"/>
  <c r="P149" i="3" s="1"/>
  <c r="M1487" i="3"/>
  <c r="N1487" i="3" s="1"/>
  <c r="P1487" i="3" s="1"/>
  <c r="M1468" i="3"/>
  <c r="N1468" i="3" s="1"/>
  <c r="P1468" i="3" s="1"/>
  <c r="M1460" i="3"/>
  <c r="N1460" i="3" s="1"/>
  <c r="P1460" i="3" s="1"/>
  <c r="M1424" i="3"/>
  <c r="N1424" i="3" s="1"/>
  <c r="P1424" i="3" s="1"/>
  <c r="M1416" i="3"/>
  <c r="N1416" i="3" s="1"/>
  <c r="P1416" i="3" s="1"/>
  <c r="M1408" i="3"/>
  <c r="N1408" i="3" s="1"/>
  <c r="P1408" i="3" s="1"/>
  <c r="M1389" i="3"/>
  <c r="N1389" i="3" s="1"/>
  <c r="P1389" i="3" s="1"/>
  <c r="M1380" i="3"/>
  <c r="O1380" i="3" s="1"/>
  <c r="M1369" i="3"/>
  <c r="N1369" i="3" s="1"/>
  <c r="P1369" i="3" s="1"/>
  <c r="M1319" i="3"/>
  <c r="N1319" i="3" s="1"/>
  <c r="P1319" i="3" s="1"/>
  <c r="M1310" i="3"/>
  <c r="N1310" i="3" s="1"/>
  <c r="P1310" i="3" s="1"/>
  <c r="M1256" i="3"/>
  <c r="O1256" i="3" s="1"/>
  <c r="M1247" i="3"/>
  <c r="N1247" i="3" s="1"/>
  <c r="P1247" i="3" s="1"/>
  <c r="M1236" i="3"/>
  <c r="N1236" i="3" s="1"/>
  <c r="P1236" i="3" s="1"/>
  <c r="M1169" i="3"/>
  <c r="N1169" i="3" s="1"/>
  <c r="P1169" i="3" s="1"/>
  <c r="M1161" i="3"/>
  <c r="N1161" i="3" s="1"/>
  <c r="P1161" i="3" s="1"/>
  <c r="M1116" i="3"/>
  <c r="N1116" i="3" s="1"/>
  <c r="P1116" i="3" s="1"/>
  <c r="M1079" i="3"/>
  <c r="N1079" i="3" s="1"/>
  <c r="P1079" i="3" s="1"/>
  <c r="M1054" i="3"/>
  <c r="N1054" i="3" s="1"/>
  <c r="P1054" i="3" s="1"/>
  <c r="M962" i="3"/>
  <c r="O962" i="3" s="1"/>
  <c r="M954" i="3"/>
  <c r="O954" i="3" s="1"/>
  <c r="M946" i="3"/>
  <c r="N946" i="3" s="1"/>
  <c r="P946" i="3" s="1"/>
  <c r="M936" i="3"/>
  <c r="N936" i="3" s="1"/>
  <c r="P936" i="3" s="1"/>
  <c r="M901" i="3"/>
  <c r="N901" i="3" s="1"/>
  <c r="P901" i="3" s="1"/>
  <c r="M893" i="3"/>
  <c r="N893" i="3" s="1"/>
  <c r="P893" i="3" s="1"/>
  <c r="M846" i="3"/>
  <c r="O846" i="3" s="1"/>
  <c r="M817" i="3"/>
  <c r="O817" i="3" s="1"/>
  <c r="M808" i="3"/>
  <c r="N808" i="3" s="1"/>
  <c r="P808" i="3" s="1"/>
  <c r="M720" i="3"/>
  <c r="M589" i="3"/>
  <c r="N589" i="3" s="1"/>
  <c r="P589" i="3" s="1"/>
  <c r="M530" i="3"/>
  <c r="O530" i="3" s="1"/>
  <c r="M520" i="3"/>
  <c r="N520" i="3" s="1"/>
  <c r="P520" i="3" s="1"/>
  <c r="R47" i="5" s="1"/>
  <c r="M492" i="3"/>
  <c r="N492" i="3" s="1"/>
  <c r="P492" i="3" s="1"/>
  <c r="M464" i="3"/>
  <c r="N464" i="3" s="1"/>
  <c r="P464" i="3" s="1"/>
  <c r="M452" i="3"/>
  <c r="N452" i="3" s="1"/>
  <c r="P452" i="3" s="1"/>
  <c r="M422" i="3"/>
  <c r="O422" i="3" s="1"/>
  <c r="M402" i="3"/>
  <c r="O402" i="3" s="1"/>
  <c r="M375" i="3"/>
  <c r="N375" i="3" s="1"/>
  <c r="P375" i="3" s="1"/>
  <c r="M303" i="3"/>
  <c r="O303" i="3" s="1"/>
  <c r="M291" i="3"/>
  <c r="N291" i="3" s="1"/>
  <c r="P291" i="3" s="1"/>
  <c r="M270" i="3"/>
  <c r="M220" i="3"/>
  <c r="N220" i="3" s="1"/>
  <c r="P220" i="3" s="1"/>
  <c r="M201" i="3"/>
  <c r="N201" i="3" s="1"/>
  <c r="P201" i="3" s="1"/>
  <c r="M1512" i="3"/>
  <c r="N1512" i="3" s="1"/>
  <c r="P1512" i="3" s="1"/>
  <c r="M1503" i="3"/>
  <c r="N1503" i="3" s="1"/>
  <c r="P1503" i="3" s="1"/>
  <c r="M1478" i="3"/>
  <c r="N1478" i="3" s="1"/>
  <c r="P1478" i="3" s="1"/>
  <c r="M1469" i="3"/>
  <c r="N1469" i="3" s="1"/>
  <c r="P1469" i="3" s="1"/>
  <c r="M1461" i="3"/>
  <c r="N1461" i="3" s="1"/>
  <c r="P1461" i="3" s="1"/>
  <c r="M1448" i="3"/>
  <c r="O1448" i="3" s="1"/>
  <c r="M1439" i="3"/>
  <c r="N1439" i="3" s="1"/>
  <c r="P1439" i="3" s="1"/>
  <c r="M1401" i="3"/>
  <c r="O1401" i="3" s="1"/>
  <c r="M1344" i="3"/>
  <c r="N1344" i="3" s="1"/>
  <c r="P1344" i="3" s="1"/>
  <c r="M1214" i="3"/>
  <c r="N1214" i="3" s="1"/>
  <c r="P1214" i="3" s="1"/>
  <c r="M1197" i="3"/>
  <c r="N1197" i="3" s="1"/>
  <c r="P1197" i="3" s="1"/>
  <c r="M1177" i="3"/>
  <c r="N1177" i="3" s="1"/>
  <c r="P1177" i="3" s="1"/>
  <c r="M1145" i="3"/>
  <c r="N1145" i="3" s="1"/>
  <c r="P1145" i="3" s="1"/>
  <c r="M1117" i="3"/>
  <c r="N1117" i="3" s="1"/>
  <c r="P1117" i="3" s="1"/>
  <c r="M1040" i="3"/>
  <c r="N1040" i="3" s="1"/>
  <c r="P1040" i="3" s="1"/>
  <c r="M1036" i="3"/>
  <c r="N1036" i="3" s="1"/>
  <c r="P1036" i="3" s="1"/>
  <c r="M1007" i="3"/>
  <c r="O1007" i="3" s="1"/>
  <c r="M984" i="3"/>
  <c r="N984" i="3" s="1"/>
  <c r="P984" i="3" s="1"/>
  <c r="M963" i="3"/>
  <c r="N963" i="3" s="1"/>
  <c r="P963" i="3" s="1"/>
  <c r="M955" i="3"/>
  <c r="N955" i="3" s="1"/>
  <c r="P955" i="3" s="1"/>
  <c r="M902" i="3"/>
  <c r="N902" i="3" s="1"/>
  <c r="P902" i="3" s="1"/>
  <c r="M884" i="3"/>
  <c r="N884" i="3" s="1"/>
  <c r="P884" i="3" s="1"/>
  <c r="M876" i="3"/>
  <c r="N876" i="3" s="1"/>
  <c r="P876" i="3" s="1"/>
  <c r="M867" i="3"/>
  <c r="N867" i="3" s="1"/>
  <c r="P867" i="3" s="1"/>
  <c r="M856" i="3"/>
  <c r="N856" i="3" s="1"/>
  <c r="P856" i="3" s="1"/>
  <c r="AB41" i="5" s="1"/>
  <c r="M765" i="3"/>
  <c r="N765" i="3" s="1"/>
  <c r="P765" i="3" s="1"/>
  <c r="Z31" i="5" s="1"/>
  <c r="M723" i="3"/>
  <c r="N723" i="3" s="1"/>
  <c r="P723" i="3" s="1"/>
  <c r="M707" i="3"/>
  <c r="M594" i="3"/>
  <c r="N594" i="3" s="1"/>
  <c r="P594" i="3" s="1"/>
  <c r="M552" i="3"/>
  <c r="M512" i="3"/>
  <c r="N512" i="3" s="1"/>
  <c r="P512" i="3" s="1"/>
  <c r="M503" i="3"/>
  <c r="N503" i="3" s="1"/>
  <c r="P503" i="3" s="1"/>
  <c r="M465" i="3"/>
  <c r="O465" i="3" s="1"/>
  <c r="M435" i="3"/>
  <c r="N435" i="3" s="1"/>
  <c r="P435" i="3" s="1"/>
  <c r="M304" i="3"/>
  <c r="N304" i="3" s="1"/>
  <c r="P304" i="3" s="1"/>
  <c r="M242" i="3"/>
  <c r="O242" i="3" s="1"/>
  <c r="M212" i="3"/>
  <c r="O212" i="3" s="1"/>
  <c r="M202" i="3"/>
  <c r="O202" i="3" s="1"/>
  <c r="M1470" i="3"/>
  <c r="O1470" i="3" s="1"/>
  <c r="M1462" i="3"/>
  <c r="N1462" i="3" s="1"/>
  <c r="P1462" i="3" s="1"/>
  <c r="M1440" i="3"/>
  <c r="N1440" i="3" s="1"/>
  <c r="P1440" i="3" s="1"/>
  <c r="M1431" i="3"/>
  <c r="N1431" i="3" s="1"/>
  <c r="P1431" i="3" s="1"/>
  <c r="M1383" i="3"/>
  <c r="N1383" i="3" s="1"/>
  <c r="P1383" i="3" s="1"/>
  <c r="M1285" i="3"/>
  <c r="N1285" i="3" s="1"/>
  <c r="P1285" i="3" s="1"/>
  <c r="M1276" i="3"/>
  <c r="N1276" i="3" s="1"/>
  <c r="P1276" i="3" s="1"/>
  <c r="M1268" i="3"/>
  <c r="N1268" i="3" s="1"/>
  <c r="P1268" i="3" s="1"/>
  <c r="M1239" i="3"/>
  <c r="M1206" i="3"/>
  <c r="O1206" i="3" s="1"/>
  <c r="M1198" i="3"/>
  <c r="O1198" i="3" s="1"/>
  <c r="M1189" i="3"/>
  <c r="N1189" i="3" s="1"/>
  <c r="P1189" i="3" s="1"/>
  <c r="M999" i="3"/>
  <c r="N999" i="3" s="1"/>
  <c r="P999" i="3" s="1"/>
  <c r="M985" i="3"/>
  <c r="N985" i="3" s="1"/>
  <c r="P985" i="3" s="1"/>
  <c r="M968" i="3"/>
  <c r="N968" i="3" s="1"/>
  <c r="P968" i="3" s="1"/>
  <c r="M956" i="3"/>
  <c r="O956" i="3" s="1"/>
  <c r="M885" i="3"/>
  <c r="N885" i="3" s="1"/>
  <c r="P885" i="3" s="1"/>
  <c r="M877" i="3"/>
  <c r="O877" i="3" s="1"/>
  <c r="M848" i="3"/>
  <c r="N848" i="3" s="1"/>
  <c r="P848" i="3" s="1"/>
  <c r="M819" i="3"/>
  <c r="N819" i="3" s="1"/>
  <c r="P819" i="3" s="1"/>
  <c r="M749" i="3"/>
  <c r="N749" i="3" s="1"/>
  <c r="P749" i="3" s="1"/>
  <c r="M603" i="3"/>
  <c r="N603" i="3" s="1"/>
  <c r="P603" i="3" s="1"/>
  <c r="M574" i="3"/>
  <c r="O574" i="3" s="1"/>
  <c r="M562" i="3"/>
  <c r="O562" i="3" s="1"/>
  <c r="M544" i="3"/>
  <c r="N544" i="3" s="1"/>
  <c r="P544" i="3" s="1"/>
  <c r="M513" i="3"/>
  <c r="O513" i="3" s="1"/>
  <c r="M466" i="3"/>
  <c r="O466" i="3" s="1"/>
  <c r="M379" i="3"/>
  <c r="O379" i="3" s="1"/>
  <c r="M340" i="3"/>
  <c r="M330" i="3"/>
  <c r="N330" i="3" s="1"/>
  <c r="P330" i="3" s="1"/>
  <c r="M203" i="3"/>
  <c r="N203" i="3" s="1"/>
  <c r="P203" i="3" s="1"/>
  <c r="M1480" i="3"/>
  <c r="N1480" i="3" s="1"/>
  <c r="P1480" i="3" s="1"/>
  <c r="M1455" i="3"/>
  <c r="N1455" i="3" s="1"/>
  <c r="P1455" i="3" s="1"/>
  <c r="M1347" i="3"/>
  <c r="N1347" i="3" s="1"/>
  <c r="P1347" i="3" s="1"/>
  <c r="M1334" i="3"/>
  <c r="N1334" i="3" s="1"/>
  <c r="P1334" i="3" s="1"/>
  <c r="M1305" i="3"/>
  <c r="N1305" i="3" s="1"/>
  <c r="P1305" i="3" s="1"/>
  <c r="M1294" i="3"/>
  <c r="N1294" i="3" s="1"/>
  <c r="P1294" i="3" s="1"/>
  <c r="M1286" i="3"/>
  <c r="N1286" i="3" s="1"/>
  <c r="P1286" i="3" s="1"/>
  <c r="M1277" i="3"/>
  <c r="N1277" i="3" s="1"/>
  <c r="P1277" i="3" s="1"/>
  <c r="M1269" i="3"/>
  <c r="N1269" i="3" s="1"/>
  <c r="P1269" i="3" s="1"/>
  <c r="M1251" i="3"/>
  <c r="N1251" i="3" s="1"/>
  <c r="P1251" i="3" s="1"/>
  <c r="M1241" i="3"/>
  <c r="N1241" i="3" s="1"/>
  <c r="P1241" i="3" s="1"/>
  <c r="M1207" i="3"/>
  <c r="N1207" i="3" s="1"/>
  <c r="P1207" i="3" s="1"/>
  <c r="M1156" i="3"/>
  <c r="N1156" i="3" s="1"/>
  <c r="P1156" i="3" s="1"/>
  <c r="M1119" i="3"/>
  <c r="N1119" i="3" s="1"/>
  <c r="P1119" i="3" s="1"/>
  <c r="M1083" i="3"/>
  <c r="N1083" i="3" s="1"/>
  <c r="P1083" i="3" s="1"/>
  <c r="AH34" i="5" s="1"/>
  <c r="M1020" i="3"/>
  <c r="M921" i="3"/>
  <c r="O921" i="3" s="1"/>
  <c r="M849" i="3"/>
  <c r="O849" i="3" s="1"/>
  <c r="M828" i="3"/>
  <c r="N828" i="3" s="1"/>
  <c r="P828" i="3" s="1"/>
  <c r="M793" i="3"/>
  <c r="O793" i="3" s="1"/>
  <c r="M759" i="3"/>
  <c r="N759" i="3" s="1"/>
  <c r="P759" i="3" s="1"/>
  <c r="M750" i="3"/>
  <c r="N750" i="3" s="1"/>
  <c r="P750" i="3" s="1"/>
  <c r="M726" i="3"/>
  <c r="O726" i="3" s="1"/>
  <c r="M701" i="3"/>
  <c r="N701" i="3" s="1"/>
  <c r="P701" i="3" s="1"/>
  <c r="M629" i="3"/>
  <c r="N629" i="3" s="1"/>
  <c r="P629" i="3" s="1"/>
  <c r="M533" i="3"/>
  <c r="O533" i="3" s="1"/>
  <c r="M417" i="3"/>
  <c r="N417" i="3" s="1"/>
  <c r="P417" i="3" s="1"/>
  <c r="M223" i="3"/>
  <c r="O223" i="3" s="1"/>
  <c r="M1465" i="3"/>
  <c r="N1465" i="3" s="1"/>
  <c r="P1465" i="3" s="1"/>
  <c r="M1421" i="3"/>
  <c r="O1421" i="3" s="1"/>
  <c r="M1413" i="3"/>
  <c r="N1413" i="3" s="1"/>
  <c r="P1413" i="3" s="1"/>
  <c r="M1397" i="3"/>
  <c r="N1397" i="3" s="1"/>
  <c r="P1397" i="3" s="1"/>
  <c r="M1324" i="3"/>
  <c r="O1324" i="3" s="1"/>
  <c r="M1316" i="3"/>
  <c r="N1316" i="3" s="1"/>
  <c r="P1316" i="3" s="1"/>
  <c r="M1271" i="3"/>
  <c r="O1271" i="3" s="1"/>
  <c r="M1261" i="3"/>
  <c r="N1261" i="3" s="1"/>
  <c r="P1261" i="3" s="1"/>
  <c r="M1252" i="3"/>
  <c r="M1192" i="3"/>
  <c r="O1192" i="3" s="1"/>
  <c r="M1182" i="3"/>
  <c r="N1182" i="3" s="1"/>
  <c r="P1182" i="3" s="1"/>
  <c r="M1158" i="3"/>
  <c r="N1158" i="3" s="1"/>
  <c r="P1158" i="3" s="1"/>
  <c r="M1123" i="3"/>
  <c r="N1123" i="3" s="1"/>
  <c r="P1123" i="3" s="1"/>
  <c r="M1092" i="3"/>
  <c r="N1092" i="3" s="1"/>
  <c r="P1092" i="3" s="1"/>
  <c r="AH51" i="5" s="1"/>
  <c r="M1084" i="3"/>
  <c r="N1084" i="3" s="1"/>
  <c r="P1084" i="3" s="1"/>
  <c r="M1023" i="3"/>
  <c r="N1023" i="3" s="1"/>
  <c r="P1023" i="3" s="1"/>
  <c r="M1012" i="3"/>
  <c r="O1012" i="3" s="1"/>
  <c r="M1002" i="3"/>
  <c r="N1002" i="3" s="1"/>
  <c r="P1002" i="3" s="1"/>
  <c r="M988" i="3"/>
  <c r="O988" i="3" s="1"/>
  <c r="M971" i="3"/>
  <c r="N971" i="3" s="1"/>
  <c r="P971" i="3" s="1"/>
  <c r="M959" i="3"/>
  <c r="O959" i="3" s="1"/>
  <c r="M906" i="3"/>
  <c r="N906" i="3" s="1"/>
  <c r="P906" i="3" s="1"/>
  <c r="AC30" i="5" s="1"/>
  <c r="M851" i="3"/>
  <c r="N851" i="3" s="1"/>
  <c r="P851" i="3" s="1"/>
  <c r="M843" i="3"/>
  <c r="N843" i="3" s="1"/>
  <c r="P843" i="3" s="1"/>
  <c r="M814" i="3"/>
  <c r="N814" i="3" s="1"/>
  <c r="P814" i="3" s="1"/>
  <c r="M787" i="3"/>
  <c r="N787" i="3" s="1"/>
  <c r="P787" i="3" s="1"/>
  <c r="M741" i="3"/>
  <c r="N741" i="3" s="1"/>
  <c r="P741" i="3" s="1"/>
  <c r="M716" i="3"/>
  <c r="N716" i="3" s="1"/>
  <c r="P716" i="3" s="1"/>
  <c r="M676" i="3"/>
  <c r="N676" i="3" s="1"/>
  <c r="P676" i="3" s="1"/>
  <c r="M666" i="3"/>
  <c r="N666" i="3" s="1"/>
  <c r="P666" i="3" s="1"/>
  <c r="W31" i="5" s="1"/>
  <c r="M536" i="3"/>
  <c r="N536" i="3" s="1"/>
  <c r="P536" i="3" s="1"/>
  <c r="M526" i="3"/>
  <c r="N526" i="3" s="1"/>
  <c r="P526" i="3" s="1"/>
  <c r="M449" i="3"/>
  <c r="N449" i="3" s="1"/>
  <c r="P449" i="3" s="1"/>
  <c r="M439" i="3"/>
  <c r="N439" i="3" s="1"/>
  <c r="P439" i="3" s="1"/>
  <c r="M430" i="3"/>
  <c r="O430" i="3" s="1"/>
  <c r="M382" i="3"/>
  <c r="O382" i="3" s="1"/>
  <c r="M334" i="3"/>
  <c r="N334" i="3" s="1"/>
  <c r="P334" i="3" s="1"/>
  <c r="M324" i="3"/>
  <c r="O324" i="3" s="1"/>
  <c r="M257" i="3"/>
  <c r="O257" i="3" s="1"/>
  <c r="M238" i="3"/>
  <c r="N238" i="3" s="1"/>
  <c r="P238" i="3" s="1"/>
  <c r="M155" i="3"/>
  <c r="N155" i="3" s="1"/>
  <c r="M151" i="3"/>
  <c r="N151" i="3" s="1"/>
  <c r="P151" i="3" s="1"/>
  <c r="M1504" i="3"/>
  <c r="N1504" i="3" s="1"/>
  <c r="P1504" i="3" s="1"/>
  <c r="M1472" i="3"/>
  <c r="N1472" i="3" s="1"/>
  <c r="P1472" i="3" s="1"/>
  <c r="M1463" i="3"/>
  <c r="N1463" i="3" s="1"/>
  <c r="P1463" i="3" s="1"/>
  <c r="M1432" i="3"/>
  <c r="N1432" i="3" s="1"/>
  <c r="P1432" i="3" s="1"/>
  <c r="M1398" i="3"/>
  <c r="O1398" i="3" s="1"/>
  <c r="M1373" i="3"/>
  <c r="N1373" i="3" s="1"/>
  <c r="P1373" i="3" s="1"/>
  <c r="M1357" i="3"/>
  <c r="N1357" i="3" s="1"/>
  <c r="P1357" i="3" s="1"/>
  <c r="M1246" i="3"/>
  <c r="N1246" i="3" s="1"/>
  <c r="P1246" i="3" s="1"/>
  <c r="M1223" i="3"/>
  <c r="N1223" i="3" s="1"/>
  <c r="P1223" i="3" s="1"/>
  <c r="M1199" i="3"/>
  <c r="M1151" i="3"/>
  <c r="N1151" i="3" s="1"/>
  <c r="P1151" i="3" s="1"/>
  <c r="M1078" i="3"/>
  <c r="N1078" i="3" s="1"/>
  <c r="P1078" i="3" s="1"/>
  <c r="M1049" i="3"/>
  <c r="N1049" i="3" s="1"/>
  <c r="P1049" i="3" s="1"/>
  <c r="M1028" i="3"/>
  <c r="N1028" i="3" s="1"/>
  <c r="P1028" i="3" s="1"/>
  <c r="M1006" i="3"/>
  <c r="O1006" i="3" s="1"/>
  <c r="M996" i="3"/>
  <c r="O996" i="3" s="1"/>
  <c r="M960" i="3"/>
  <c r="N960" i="3" s="1"/>
  <c r="P960" i="3" s="1"/>
  <c r="AE54" i="5" s="1"/>
  <c r="M951" i="3"/>
  <c r="O951" i="3" s="1"/>
  <c r="M918" i="3"/>
  <c r="N918" i="3" s="1"/>
  <c r="P918" i="3" s="1"/>
  <c r="M824" i="3"/>
  <c r="M609" i="3"/>
  <c r="N609" i="3" s="1"/>
  <c r="P609" i="3" s="1"/>
  <c r="T48" i="5" s="1"/>
  <c r="M570" i="3"/>
  <c r="N570" i="3" s="1"/>
  <c r="P570" i="3" s="1"/>
  <c r="M471" i="3"/>
  <c r="M376" i="3"/>
  <c r="O376" i="3" s="1"/>
  <c r="M1511" i="3"/>
  <c r="N1511" i="3" s="1"/>
  <c r="P1511" i="3" s="1"/>
  <c r="M1479" i="3"/>
  <c r="N1479" i="3" s="1"/>
  <c r="P1479" i="3" s="1"/>
  <c r="M1415" i="3"/>
  <c r="N1415" i="3" s="1"/>
  <c r="P1415" i="3" s="1"/>
  <c r="M1374" i="3"/>
  <c r="N1374" i="3" s="1"/>
  <c r="P1374" i="3" s="1"/>
  <c r="M1358" i="3"/>
  <c r="N1358" i="3" s="1"/>
  <c r="P1358" i="3" s="1"/>
  <c r="M1348" i="3"/>
  <c r="N1348" i="3" s="1"/>
  <c r="P1348" i="3" s="1"/>
  <c r="M1314" i="3"/>
  <c r="O1314" i="3" s="1"/>
  <c r="M1291" i="3"/>
  <c r="N1291" i="3" s="1"/>
  <c r="P1291" i="3" s="1"/>
  <c r="M1289" i="3"/>
  <c r="N1289" i="3" s="1"/>
  <c r="P1289" i="3" s="1"/>
  <c r="M1201" i="3"/>
  <c r="N1201" i="3" s="1"/>
  <c r="P1201" i="3" s="1"/>
  <c r="M1136" i="3"/>
  <c r="N1136" i="3" s="1"/>
  <c r="P1136" i="3" s="1"/>
  <c r="M1128" i="3"/>
  <c r="N1128" i="3" s="1"/>
  <c r="P1128" i="3" s="1"/>
  <c r="M1104" i="3"/>
  <c r="O1104" i="3" s="1"/>
  <c r="M1096" i="3"/>
  <c r="N1096" i="3" s="1"/>
  <c r="P1096" i="3" s="1"/>
  <c r="M1053" i="3"/>
  <c r="N1053" i="3" s="1"/>
  <c r="P1053" i="3" s="1"/>
  <c r="M1051" i="3"/>
  <c r="N1051" i="3" s="1"/>
  <c r="P1051" i="3" s="1"/>
  <c r="M1029" i="3"/>
  <c r="O1029" i="3" s="1"/>
  <c r="M1008" i="3"/>
  <c r="N1008" i="3" s="1"/>
  <c r="P1008" i="3" s="1"/>
  <c r="M983" i="3"/>
  <c r="N983" i="3" s="1"/>
  <c r="P983" i="3" s="1"/>
  <c r="M961" i="3"/>
  <c r="M943" i="3"/>
  <c r="N943" i="3" s="1"/>
  <c r="P943" i="3" s="1"/>
  <c r="M864" i="3"/>
  <c r="M841" i="3"/>
  <c r="N841" i="3" s="1"/>
  <c r="P841" i="3" s="1"/>
  <c r="M825" i="3"/>
  <c r="O825" i="3" s="1"/>
  <c r="M795" i="3"/>
  <c r="M728" i="3"/>
  <c r="N728" i="3" s="1"/>
  <c r="P728" i="3" s="1"/>
  <c r="X47" i="5" s="1"/>
  <c r="M235" i="3"/>
  <c r="N235" i="3" s="1"/>
  <c r="P235" i="3" s="1"/>
  <c r="M1011" i="3"/>
  <c r="N1011" i="3" s="1"/>
  <c r="P1011" i="3" s="1"/>
  <c r="M798" i="3"/>
  <c r="N798" i="3" s="1"/>
  <c r="P798" i="3" s="1"/>
  <c r="M1188" i="3"/>
  <c r="M733" i="3"/>
  <c r="N733" i="3" s="1"/>
  <c r="P733" i="3" s="1"/>
  <c r="M1077" i="3"/>
  <c r="O1077" i="3" s="1"/>
  <c r="M1070" i="3"/>
  <c r="N1070" i="3" s="1"/>
  <c r="P1070" i="3" s="1"/>
  <c r="M683" i="3"/>
  <c r="M1488" i="3"/>
  <c r="N1488" i="3" s="1"/>
  <c r="P1488" i="3" s="1"/>
  <c r="M1447" i="3"/>
  <c r="N1447" i="3" s="1"/>
  <c r="P1447" i="3" s="1"/>
  <c r="M1423" i="3"/>
  <c r="N1423" i="3" s="1"/>
  <c r="P1423" i="3" s="1"/>
  <c r="M1405" i="3"/>
  <c r="N1405" i="3" s="1"/>
  <c r="P1405" i="3" s="1"/>
  <c r="M1390" i="3"/>
  <c r="N1390" i="3" s="1"/>
  <c r="P1390" i="3" s="1"/>
  <c r="M1366" i="3"/>
  <c r="N1366" i="3" s="1"/>
  <c r="P1366" i="3" s="1"/>
  <c r="M1326" i="3"/>
  <c r="N1326" i="3" s="1"/>
  <c r="P1326" i="3" s="1"/>
  <c r="M1317" i="3"/>
  <c r="O1317" i="3" s="1"/>
  <c r="M1293" i="3"/>
  <c r="N1293" i="3" s="1"/>
  <c r="P1293" i="3" s="1"/>
  <c r="M1278" i="3"/>
  <c r="N1278" i="3" s="1"/>
  <c r="P1278" i="3" s="1"/>
  <c r="M1233" i="3"/>
  <c r="N1233" i="3" s="1"/>
  <c r="P1233" i="3" s="1"/>
  <c r="M1217" i="3"/>
  <c r="O1217" i="3" s="1"/>
  <c r="M1204" i="3"/>
  <c r="N1204" i="3" s="1"/>
  <c r="P1204" i="3" s="1"/>
  <c r="M1000" i="3"/>
  <c r="N1000" i="3" s="1"/>
  <c r="P1000" i="3" s="1"/>
  <c r="M969" i="3"/>
  <c r="N969" i="3" s="1"/>
  <c r="P969" i="3" s="1"/>
  <c r="M947" i="3"/>
  <c r="N947" i="3" s="1"/>
  <c r="P947" i="3" s="1"/>
  <c r="M930" i="3"/>
  <c r="N930" i="3" s="1"/>
  <c r="P930" i="3" s="1"/>
  <c r="M922" i="3"/>
  <c r="O922" i="3" s="1"/>
  <c r="M868" i="3"/>
  <c r="O868" i="3" s="1"/>
  <c r="M844" i="3"/>
  <c r="N844" i="3" s="1"/>
  <c r="P844" i="3" s="1"/>
  <c r="M820" i="3"/>
  <c r="O820" i="3" s="1"/>
  <c r="M768" i="3"/>
  <c r="N768" i="3" s="1"/>
  <c r="P768" i="3" s="1"/>
  <c r="M755" i="3"/>
  <c r="M756" i="3"/>
  <c r="O756" i="3" s="1"/>
  <c r="M744" i="3"/>
  <c r="N744" i="3" s="1"/>
  <c r="P744" i="3" s="1"/>
  <c r="M504" i="3"/>
  <c r="N504" i="3" s="1"/>
  <c r="P504" i="3" s="1"/>
  <c r="M483" i="3"/>
  <c r="N483" i="3" s="1"/>
  <c r="P483" i="3" s="1"/>
  <c r="M394" i="3"/>
  <c r="N394" i="3" s="1"/>
  <c r="P394" i="3" s="1"/>
  <c r="M267" i="3"/>
  <c r="N267" i="3" s="1"/>
  <c r="P267" i="3" s="1"/>
  <c r="M152" i="3"/>
  <c r="O152" i="3" s="1"/>
  <c r="M1243" i="3"/>
  <c r="N1243" i="3" s="1"/>
  <c r="P1243" i="3" s="1"/>
  <c r="M1219" i="3"/>
  <c r="O1219" i="3" s="1"/>
  <c r="M1205" i="3"/>
  <c r="N1205" i="3" s="1"/>
  <c r="P1205" i="3" s="1"/>
  <c r="M1196" i="3"/>
  <c r="N1196" i="3" s="1"/>
  <c r="P1196" i="3" s="1"/>
  <c r="M1159" i="3"/>
  <c r="M1118" i="3"/>
  <c r="N1118" i="3" s="1"/>
  <c r="P1118" i="3" s="1"/>
  <c r="M1025" i="3"/>
  <c r="N1025" i="3" s="1"/>
  <c r="P1025" i="3" s="1"/>
  <c r="M1001" i="3"/>
  <c r="N1001" i="3" s="1"/>
  <c r="P1001" i="3" s="1"/>
  <c r="AF33" i="5" s="1"/>
  <c r="M987" i="3"/>
  <c r="N987" i="3" s="1"/>
  <c r="P987" i="3" s="1"/>
  <c r="M978" i="3"/>
  <c r="N978" i="3" s="1"/>
  <c r="P978" i="3" s="1"/>
  <c r="M948" i="3"/>
  <c r="N948" i="3" s="1"/>
  <c r="P948" i="3" s="1"/>
  <c r="AE31" i="5" s="1"/>
  <c r="M912" i="3"/>
  <c r="M909" i="3"/>
  <c r="N909" i="3" s="1"/>
  <c r="P909" i="3" s="1"/>
  <c r="M907" i="3"/>
  <c r="N907" i="3" s="1"/>
  <c r="P907" i="3" s="1"/>
  <c r="M880" i="3"/>
  <c r="N880" i="3" s="1"/>
  <c r="P880" i="3" s="1"/>
  <c r="M845" i="3"/>
  <c r="N845" i="3" s="1"/>
  <c r="P845" i="3" s="1"/>
  <c r="M821" i="3"/>
  <c r="N821" i="3" s="1"/>
  <c r="P821" i="3" s="1"/>
  <c r="M746" i="3"/>
  <c r="N746" i="3" s="1"/>
  <c r="P746" i="3" s="1"/>
  <c r="M597" i="3"/>
  <c r="N597" i="3" s="1"/>
  <c r="P597" i="3" s="1"/>
  <c r="M505" i="3"/>
  <c r="M199" i="3"/>
  <c r="O199" i="3" s="1"/>
  <c r="M1333" i="3"/>
  <c r="N1333" i="3" s="1"/>
  <c r="P1333" i="3" s="1"/>
  <c r="M1187" i="3"/>
  <c r="N1187" i="3" s="1"/>
  <c r="P1187" i="3" s="1"/>
  <c r="M1072" i="3"/>
  <c r="N1072" i="3" s="1"/>
  <c r="P1072" i="3" s="1"/>
  <c r="M1064" i="3"/>
  <c r="N1064" i="3" s="1"/>
  <c r="P1064" i="3" s="1"/>
  <c r="M769" i="3"/>
  <c r="O769" i="3" s="1"/>
  <c r="M398" i="3"/>
  <c r="N398" i="3" s="1"/>
  <c r="P398" i="3" s="1"/>
  <c r="N31" i="5" s="1"/>
  <c r="M397" i="3"/>
  <c r="O397" i="3" s="1"/>
  <c r="M952" i="3"/>
  <c r="N952" i="3" s="1"/>
  <c r="P952" i="3" s="1"/>
  <c r="M931" i="3"/>
  <c r="N931" i="3" s="1"/>
  <c r="P931" i="3" s="1"/>
  <c r="M923" i="3"/>
  <c r="O923" i="3" s="1"/>
  <c r="M829" i="3"/>
  <c r="N829" i="3" s="1"/>
  <c r="P829" i="3" s="1"/>
  <c r="M827" i="3"/>
  <c r="M803" i="3"/>
  <c r="M784" i="3"/>
  <c r="M616" i="3"/>
  <c r="M581" i="3"/>
  <c r="N581" i="3" s="1"/>
  <c r="P581" i="3" s="1"/>
  <c r="M564" i="3"/>
  <c r="N564" i="3" s="1"/>
  <c r="P564" i="3" s="1"/>
  <c r="M538" i="3"/>
  <c r="N538" i="3" s="1"/>
  <c r="P538" i="3" s="1"/>
  <c r="M521" i="3"/>
  <c r="N521" i="3" s="1"/>
  <c r="P521" i="3" s="1"/>
  <c r="M481" i="3"/>
  <c r="N481" i="3" s="1"/>
  <c r="P481" i="3" s="1"/>
  <c r="M473" i="3"/>
  <c r="N473" i="3" s="1"/>
  <c r="P473" i="3" s="1"/>
  <c r="M441" i="3"/>
  <c r="N441" i="3" s="1"/>
  <c r="P441" i="3" s="1"/>
  <c r="M392" i="3"/>
  <c r="N392" i="3" s="1"/>
  <c r="P392" i="3" s="1"/>
  <c r="M358" i="3"/>
  <c r="N358" i="3" s="1"/>
  <c r="P358" i="3" s="1"/>
  <c r="M332" i="3"/>
  <c r="O332" i="3" s="1"/>
  <c r="M292" i="3"/>
  <c r="N292" i="3" s="1"/>
  <c r="P292" i="3" s="1"/>
  <c r="M271" i="3"/>
  <c r="O271" i="3" s="1"/>
  <c r="M262" i="3"/>
  <c r="M237" i="3"/>
  <c r="N237" i="3" s="1"/>
  <c r="P237" i="3" s="1"/>
  <c r="J35" i="5" s="1"/>
  <c r="M230" i="3"/>
  <c r="O230" i="3" s="1"/>
  <c r="M159" i="3"/>
  <c r="N159" i="3" s="1"/>
  <c r="P159" i="3" s="1"/>
  <c r="H25" i="5" s="1"/>
  <c r="M350" i="3"/>
  <c r="N350" i="3" s="1"/>
  <c r="P350" i="3" s="1"/>
  <c r="M301" i="3"/>
  <c r="N301" i="3" s="1"/>
  <c r="P301" i="3" s="1"/>
  <c r="M300" i="3"/>
  <c r="N300" i="3" s="1"/>
  <c r="P300" i="3" s="1"/>
  <c r="M298" i="3"/>
  <c r="N298" i="3" s="1"/>
  <c r="P298" i="3" s="1"/>
  <c r="M283" i="3"/>
  <c r="N283" i="3" s="1"/>
  <c r="P283" i="3" s="1"/>
  <c r="M273" i="3"/>
  <c r="N273" i="3" s="1"/>
  <c r="P273" i="3" s="1"/>
  <c r="M239" i="3"/>
  <c r="O239" i="3" s="1"/>
  <c r="M217" i="3"/>
  <c r="M641" i="3"/>
  <c r="N641" i="3" s="1"/>
  <c r="P641" i="3" s="1"/>
  <c r="M586" i="3"/>
  <c r="N586" i="3" s="1"/>
  <c r="P586" i="3" s="1"/>
  <c r="M584" i="3"/>
  <c r="M545" i="3"/>
  <c r="N545" i="3" s="1"/>
  <c r="P545" i="3" s="1"/>
  <c r="M525" i="3"/>
  <c r="O525" i="3" s="1"/>
  <c r="M516" i="3"/>
  <c r="N516" i="3" s="1"/>
  <c r="P516" i="3" s="1"/>
  <c r="M476" i="3"/>
  <c r="N476" i="3" s="1"/>
  <c r="P476" i="3" s="1"/>
  <c r="M460" i="3"/>
  <c r="N460" i="3" s="1"/>
  <c r="P460" i="3" s="1"/>
  <c r="M424" i="3"/>
  <c r="N424" i="3" s="1"/>
  <c r="P424" i="3" s="1"/>
  <c r="M412" i="3"/>
  <c r="N412" i="3" s="1"/>
  <c r="P412" i="3" s="1"/>
  <c r="M399" i="3"/>
  <c r="O399" i="3" s="1"/>
  <c r="M396" i="3"/>
  <c r="M299" i="3"/>
  <c r="N299" i="3" s="1"/>
  <c r="P299" i="3" s="1"/>
  <c r="M297" i="3"/>
  <c r="N297" i="3" s="1"/>
  <c r="P297" i="3" s="1"/>
  <c r="M284" i="3"/>
  <c r="N284" i="3" s="1"/>
  <c r="P284" i="3" s="1"/>
  <c r="M274" i="3"/>
  <c r="O274" i="3" s="1"/>
  <c r="M219" i="3"/>
  <c r="M206" i="3"/>
  <c r="O206" i="3" s="1"/>
  <c r="M183" i="3"/>
  <c r="O183" i="3" s="1"/>
  <c r="M182" i="3"/>
  <c r="N182" i="3" s="1"/>
  <c r="P182" i="3" s="1"/>
  <c r="M751" i="3"/>
  <c r="N751" i="3" s="1"/>
  <c r="P751" i="3" s="1"/>
  <c r="M715" i="3"/>
  <c r="M712" i="3"/>
  <c r="M573" i="3"/>
  <c r="M548" i="3"/>
  <c r="N548" i="3" s="1"/>
  <c r="P548" i="3" s="1"/>
  <c r="S34" i="5" s="1"/>
  <c r="M517" i="3"/>
  <c r="O517" i="3" s="1"/>
  <c r="M499" i="3"/>
  <c r="N499" i="3" s="1"/>
  <c r="P499" i="3" s="1"/>
  <c r="M387" i="3"/>
  <c r="O387" i="3" s="1"/>
  <c r="M353" i="3"/>
  <c r="O353" i="3" s="1"/>
  <c r="M275" i="3"/>
  <c r="N275" i="3" s="1"/>
  <c r="P275" i="3" s="1"/>
  <c r="M254" i="3"/>
  <c r="N254" i="3" s="1"/>
  <c r="P254" i="3" s="1"/>
  <c r="M241" i="3"/>
  <c r="M221" i="3"/>
  <c r="N221" i="3" s="1"/>
  <c r="P221" i="3" s="1"/>
  <c r="M207" i="3"/>
  <c r="O207" i="3" s="1"/>
  <c r="M928" i="3"/>
  <c r="N928" i="3" s="1"/>
  <c r="P928" i="3" s="1"/>
  <c r="M862" i="3"/>
  <c r="N862" i="3" s="1"/>
  <c r="P862" i="3" s="1"/>
  <c r="M799" i="3"/>
  <c r="N799" i="3" s="1"/>
  <c r="P799" i="3" s="1"/>
  <c r="M781" i="3"/>
  <c r="N781" i="3" s="1"/>
  <c r="P781" i="3" s="1"/>
  <c r="M777" i="3"/>
  <c r="O777" i="3" s="1"/>
  <c r="M760" i="3"/>
  <c r="N760" i="3" s="1"/>
  <c r="P760" i="3" s="1"/>
  <c r="Z54" i="5" s="1"/>
  <c r="M736" i="3"/>
  <c r="N736" i="3" s="1"/>
  <c r="P736" i="3" s="1"/>
  <c r="M602" i="3"/>
  <c r="N602" i="3" s="1"/>
  <c r="P602" i="3" s="1"/>
  <c r="M578" i="3"/>
  <c r="N578" i="3" s="1"/>
  <c r="P578" i="3" s="1"/>
  <c r="M576" i="3"/>
  <c r="M561" i="3"/>
  <c r="N561" i="3" s="1"/>
  <c r="P561" i="3" s="1"/>
  <c r="M448" i="3"/>
  <c r="N448" i="3" s="1"/>
  <c r="P448" i="3" s="1"/>
  <c r="M429" i="3"/>
  <c r="N429" i="3" s="1"/>
  <c r="P429" i="3" s="1"/>
  <c r="M414" i="3"/>
  <c r="O414" i="3" s="1"/>
  <c r="M388" i="3"/>
  <c r="N388" i="3" s="1"/>
  <c r="P388" i="3" s="1"/>
  <c r="M372" i="3"/>
  <c r="N372" i="3" s="1"/>
  <c r="P372" i="3" s="1"/>
  <c r="M354" i="3"/>
  <c r="N354" i="3" s="1"/>
  <c r="P354" i="3" s="1"/>
  <c r="M339" i="3"/>
  <c r="N339" i="3" s="1"/>
  <c r="P339" i="3" s="1"/>
  <c r="M305" i="3"/>
  <c r="O305" i="3" s="1"/>
  <c r="M286" i="3"/>
  <c r="M276" i="3"/>
  <c r="N276" i="3" s="1"/>
  <c r="P276" i="3" s="1"/>
  <c r="M243" i="3"/>
  <c r="N243" i="3" s="1"/>
  <c r="P243" i="3" s="1"/>
  <c r="M224" i="3"/>
  <c r="N224" i="3" s="1"/>
  <c r="P224" i="3" s="1"/>
  <c r="M222" i="3"/>
  <c r="M211" i="3"/>
  <c r="N211" i="3" s="1"/>
  <c r="M196" i="3"/>
  <c r="O196" i="3" s="1"/>
  <c r="M193" i="3"/>
  <c r="N193" i="3" s="1"/>
  <c r="P193" i="3" s="1"/>
  <c r="M674" i="3"/>
  <c r="N674" i="3" s="1"/>
  <c r="P674" i="3" s="1"/>
  <c r="M502" i="3"/>
  <c r="N502" i="3" s="1"/>
  <c r="P502" i="3" s="1"/>
  <c r="M480" i="3"/>
  <c r="N480" i="3" s="1"/>
  <c r="P480" i="3" s="1"/>
  <c r="M416" i="3"/>
  <c r="N416" i="3" s="1"/>
  <c r="P416" i="3" s="1"/>
  <c r="M178" i="3"/>
  <c r="O178" i="3" s="1"/>
  <c r="M175" i="3"/>
  <c r="O175" i="3" s="1"/>
  <c r="M186" i="3"/>
  <c r="N186" i="3" s="1"/>
  <c r="P186" i="3" s="1"/>
  <c r="M187" i="3"/>
  <c r="N187" i="3" s="1"/>
  <c r="M158" i="3"/>
  <c r="O158" i="3" s="1"/>
  <c r="M162" i="3"/>
  <c r="N162" i="3" s="1"/>
  <c r="P162" i="3" s="1"/>
  <c r="M188" i="3"/>
  <c r="N188" i="3" s="1"/>
  <c r="P188" i="3" s="1"/>
  <c r="M164" i="3"/>
  <c r="N164" i="3" s="1"/>
  <c r="P164" i="3" s="1"/>
  <c r="M150" i="3"/>
  <c r="O150" i="3" s="1"/>
  <c r="M1513" i="3"/>
  <c r="O1513" i="3" s="1"/>
  <c r="M1505" i="3"/>
  <c r="N1505" i="3" s="1"/>
  <c r="P1505" i="3" s="1"/>
  <c r="M1497" i="3"/>
  <c r="N1497" i="3" s="1"/>
  <c r="P1497" i="3" s="1"/>
  <c r="M1489" i="3"/>
  <c r="N1489" i="3" s="1"/>
  <c r="P1489" i="3" s="1"/>
  <c r="M1481" i="3"/>
  <c r="N1481" i="3" s="1"/>
  <c r="P1481" i="3" s="1"/>
  <c r="M1473" i="3"/>
  <c r="N1473" i="3" s="1"/>
  <c r="P1473" i="3" s="1"/>
  <c r="M1375" i="3"/>
  <c r="N1375" i="3" s="1"/>
  <c r="P1375" i="3" s="1"/>
  <c r="M1368" i="3"/>
  <c r="N1368" i="3" s="1"/>
  <c r="P1368" i="3" s="1"/>
  <c r="M1363" i="3"/>
  <c r="N1363" i="3" s="1"/>
  <c r="P1363" i="3" s="1"/>
  <c r="M1361" i="3"/>
  <c r="N1361" i="3" s="1"/>
  <c r="P1361" i="3" s="1"/>
  <c r="M1343" i="3"/>
  <c r="N1343" i="3" s="1"/>
  <c r="P1343" i="3" s="1"/>
  <c r="M1336" i="3"/>
  <c r="N1336" i="3" s="1"/>
  <c r="P1336" i="3" s="1"/>
  <c r="M1331" i="3"/>
  <c r="N1331" i="3" s="1"/>
  <c r="P1331" i="3" s="1"/>
  <c r="M1329" i="3"/>
  <c r="N1329" i="3" s="1"/>
  <c r="P1329" i="3" s="1"/>
  <c r="M1299" i="3"/>
  <c r="N1299" i="3" s="1"/>
  <c r="P1299" i="3" s="1"/>
  <c r="M1297" i="3"/>
  <c r="M1279" i="3"/>
  <c r="N1279" i="3" s="1"/>
  <c r="P1279" i="3" s="1"/>
  <c r="M1224" i="3"/>
  <c r="N1224" i="3" s="1"/>
  <c r="P1224" i="3" s="1"/>
  <c r="M1211" i="3"/>
  <c r="O1211" i="3" s="1"/>
  <c r="M1209" i="3"/>
  <c r="O1209" i="3" s="1"/>
  <c r="M1185" i="3"/>
  <c r="O1185" i="3" s="1"/>
  <c r="M1150" i="3"/>
  <c r="N1150" i="3" s="1"/>
  <c r="P1150" i="3" s="1"/>
  <c r="M1081" i="3"/>
  <c r="N1081" i="3" s="1"/>
  <c r="P1081" i="3" s="1"/>
  <c r="M1371" i="3"/>
  <c r="N1371" i="3" s="1"/>
  <c r="P1371" i="3" s="1"/>
  <c r="M1339" i="3"/>
  <c r="N1339" i="3" s="1"/>
  <c r="P1339" i="3" s="1"/>
  <c r="M153" i="3"/>
  <c r="N153" i="3" s="1"/>
  <c r="P153" i="3" s="1"/>
  <c r="M154" i="3"/>
  <c r="N154" i="3" s="1"/>
  <c r="P154" i="3" s="1"/>
  <c r="M1391" i="3"/>
  <c r="N1391" i="3" s="1"/>
  <c r="P1391" i="3" s="1"/>
  <c r="M1384" i="3"/>
  <c r="N1384" i="3" s="1"/>
  <c r="P1384" i="3" s="1"/>
  <c r="M1379" i="3"/>
  <c r="O1379" i="3" s="1"/>
  <c r="M1377" i="3"/>
  <c r="O1377" i="3" s="1"/>
  <c r="M1345" i="3"/>
  <c r="O1345" i="3" s="1"/>
  <c r="M1300" i="3"/>
  <c r="N1300" i="3" s="1"/>
  <c r="P1300" i="3" s="1"/>
  <c r="M1283" i="3"/>
  <c r="O1283" i="3" s="1"/>
  <c r="M1281" i="3"/>
  <c r="M1255" i="3"/>
  <c r="M1235" i="3"/>
  <c r="N1235" i="3" s="1"/>
  <c r="P1235" i="3" s="1"/>
  <c r="M1212" i="3"/>
  <c r="M1121" i="3"/>
  <c r="O1121" i="3" s="1"/>
  <c r="M1399" i="3"/>
  <c r="N1399" i="3" s="1"/>
  <c r="P1399" i="3" s="1"/>
  <c r="M1392" i="3"/>
  <c r="N1392" i="3" s="1"/>
  <c r="P1392" i="3" s="1"/>
  <c r="M1387" i="3"/>
  <c r="O1387" i="3" s="1"/>
  <c r="M1385" i="3"/>
  <c r="N1385" i="3" s="1"/>
  <c r="P1385" i="3" s="1"/>
  <c r="M1190" i="3"/>
  <c r="O1190" i="3" s="1"/>
  <c r="M1086" i="3"/>
  <c r="O1086" i="3" s="1"/>
  <c r="M1055" i="3"/>
  <c r="M1407" i="3"/>
  <c r="N1407" i="3" s="1"/>
  <c r="P1407" i="3" s="1"/>
  <c r="M1400" i="3"/>
  <c r="N1400" i="3" s="1"/>
  <c r="P1400" i="3" s="1"/>
  <c r="M1395" i="3"/>
  <c r="N1395" i="3" s="1"/>
  <c r="P1395" i="3" s="1"/>
  <c r="M1393" i="3"/>
  <c r="N1393" i="3" s="1"/>
  <c r="P1393" i="3" s="1"/>
  <c r="M1284" i="3"/>
  <c r="N1284" i="3" s="1"/>
  <c r="P1284" i="3" s="1"/>
  <c r="M1191" i="3"/>
  <c r="M1171" i="3"/>
  <c r="N1171" i="3" s="1"/>
  <c r="P1171" i="3" s="1"/>
  <c r="M1163" i="3"/>
  <c r="N1163" i="3" s="1"/>
  <c r="P1163" i="3" s="1"/>
  <c r="M1139" i="3"/>
  <c r="N1139" i="3" s="1"/>
  <c r="P1139" i="3" s="1"/>
  <c r="M1137" i="3"/>
  <c r="N1137" i="3" s="1"/>
  <c r="P1137" i="3" s="1"/>
  <c r="M1131" i="3"/>
  <c r="N1131" i="3" s="1"/>
  <c r="P1131" i="3" s="1"/>
  <c r="M1129" i="3"/>
  <c r="N1129" i="3" s="1"/>
  <c r="P1129" i="3" s="1"/>
  <c r="M1124" i="3"/>
  <c r="M1087" i="3"/>
  <c r="M1403" i="3"/>
  <c r="N1403" i="3" s="1"/>
  <c r="P1403" i="3" s="1"/>
  <c r="M1267" i="3"/>
  <c r="O1267" i="3" s="1"/>
  <c r="M1471" i="3"/>
  <c r="N1471" i="3" s="1"/>
  <c r="P1471" i="3" s="1"/>
  <c r="M1464" i="3"/>
  <c r="N1464" i="3" s="1"/>
  <c r="P1464" i="3" s="1"/>
  <c r="M1457" i="3"/>
  <c r="O1457" i="3" s="1"/>
  <c r="M1449" i="3"/>
  <c r="N1449" i="3" s="1"/>
  <c r="P1449" i="3" s="1"/>
  <c r="M1441" i="3"/>
  <c r="N1441" i="3" s="1"/>
  <c r="P1441" i="3" s="1"/>
  <c r="M1433" i="3"/>
  <c r="N1433" i="3" s="1"/>
  <c r="P1433" i="3" s="1"/>
  <c r="M1425" i="3"/>
  <c r="O1425" i="3" s="1"/>
  <c r="M1417" i="3"/>
  <c r="N1417" i="3" s="1"/>
  <c r="P1417" i="3" s="1"/>
  <c r="M1411" i="3"/>
  <c r="N1411" i="3" s="1"/>
  <c r="P1411" i="3" s="1"/>
  <c r="M1409" i="3"/>
  <c r="O1409" i="3" s="1"/>
  <c r="M1359" i="3"/>
  <c r="N1359" i="3" s="1"/>
  <c r="P1359" i="3" s="1"/>
  <c r="M1352" i="3"/>
  <c r="N1352" i="3" s="1"/>
  <c r="P1352" i="3" s="1"/>
  <c r="M1327" i="3"/>
  <c r="N1327" i="3" s="1"/>
  <c r="P1327" i="3" s="1"/>
  <c r="M1320" i="3"/>
  <c r="N1320" i="3" s="1"/>
  <c r="P1320" i="3" s="1"/>
  <c r="M1266" i="3"/>
  <c r="O1266" i="3" s="1"/>
  <c r="M1249" i="3"/>
  <c r="N1249" i="3" s="1"/>
  <c r="P1249" i="3" s="1"/>
  <c r="M1222" i="3"/>
  <c r="N1222" i="3" s="1"/>
  <c r="P1222" i="3" s="1"/>
  <c r="M1367" i="3"/>
  <c r="N1367" i="3" s="1"/>
  <c r="P1367" i="3" s="1"/>
  <c r="M1360" i="3"/>
  <c r="O1360" i="3" s="1"/>
  <c r="M1335" i="3"/>
  <c r="N1335" i="3" s="1"/>
  <c r="P1335" i="3" s="1"/>
  <c r="M1328" i="3"/>
  <c r="N1328" i="3" s="1"/>
  <c r="P1328" i="3" s="1"/>
  <c r="M1323" i="3"/>
  <c r="N1323" i="3" s="1"/>
  <c r="P1323" i="3" s="1"/>
  <c r="M1321" i="3"/>
  <c r="O1321" i="3" s="1"/>
  <c r="M1292" i="3"/>
  <c r="N1292" i="3" s="1"/>
  <c r="P1292" i="3" s="1"/>
  <c r="M1273" i="3"/>
  <c r="M1203" i="3"/>
  <c r="N1203" i="3" s="1"/>
  <c r="P1203" i="3" s="1"/>
  <c r="M1180" i="3"/>
  <c r="M1313" i="3"/>
  <c r="N1313" i="3" s="1"/>
  <c r="P1313" i="3" s="1"/>
  <c r="M1232" i="3"/>
  <c r="N1232" i="3" s="1"/>
  <c r="P1232" i="3" s="1"/>
  <c r="M1227" i="3"/>
  <c r="N1227" i="3" s="1"/>
  <c r="P1227" i="3" s="1"/>
  <c r="M1225" i="3"/>
  <c r="N1225" i="3" s="1"/>
  <c r="P1225" i="3" s="1"/>
  <c r="M1168" i="3"/>
  <c r="O1168" i="3" s="1"/>
  <c r="M1155" i="3"/>
  <c r="O1155" i="3" s="1"/>
  <c r="M1153" i="3"/>
  <c r="N1153" i="3" s="1"/>
  <c r="P1153" i="3" s="1"/>
  <c r="M1043" i="3"/>
  <c r="N1043" i="3" s="1"/>
  <c r="P1043" i="3" s="1"/>
  <c r="M1041" i="3"/>
  <c r="O1041" i="3" s="1"/>
  <c r="M1039" i="3"/>
  <c r="M1013" i="3"/>
  <c r="N1013" i="3" s="1"/>
  <c r="P1013" i="3" s="1"/>
  <c r="M920" i="3"/>
  <c r="M919" i="3"/>
  <c r="N919" i="3" s="1"/>
  <c r="P919" i="3" s="1"/>
  <c r="M904" i="3"/>
  <c r="M898" i="3"/>
  <c r="N898" i="3" s="1"/>
  <c r="P898" i="3" s="1"/>
  <c r="M881" i="3"/>
  <c r="O881" i="3" s="1"/>
  <c r="M875" i="3"/>
  <c r="M861" i="3"/>
  <c r="M816" i="3"/>
  <c r="M813" i="3"/>
  <c r="M797" i="3"/>
  <c r="M752" i="3"/>
  <c r="N752" i="3" s="1"/>
  <c r="P752" i="3" s="1"/>
  <c r="Y53" i="5" s="1"/>
  <c r="M742" i="3"/>
  <c r="M730" i="3"/>
  <c r="N730" i="3" s="1"/>
  <c r="P730" i="3" s="1"/>
  <c r="M714" i="3"/>
  <c r="O714" i="3" s="1"/>
  <c r="M693" i="3"/>
  <c r="O693" i="3" s="1"/>
  <c r="M691" i="3"/>
  <c r="M677" i="3"/>
  <c r="N677" i="3" s="1"/>
  <c r="P677" i="3" s="1"/>
  <c r="M675" i="3"/>
  <c r="M635" i="3"/>
  <c r="M1075" i="3"/>
  <c r="N1075" i="3" s="1"/>
  <c r="P1075" i="3" s="1"/>
  <c r="AG50" i="5" s="1"/>
  <c r="M1073" i="3"/>
  <c r="O1073" i="3" s="1"/>
  <c r="M1067" i="3"/>
  <c r="N1067" i="3" s="1"/>
  <c r="P1067" i="3" s="1"/>
  <c r="M1065" i="3"/>
  <c r="N1065" i="3" s="1"/>
  <c r="P1065" i="3" s="1"/>
  <c r="M1059" i="3"/>
  <c r="N1059" i="3" s="1"/>
  <c r="P1059" i="3" s="1"/>
  <c r="M1057" i="3"/>
  <c r="N1057" i="3" s="1"/>
  <c r="P1057" i="3" s="1"/>
  <c r="M1035" i="3"/>
  <c r="N1035" i="3" s="1"/>
  <c r="P1035" i="3" s="1"/>
  <c r="M1033" i="3"/>
  <c r="N1033" i="3" s="1"/>
  <c r="P1033" i="3" s="1"/>
  <c r="M1024" i="3"/>
  <c r="N1024" i="3" s="1"/>
  <c r="P1024" i="3" s="1"/>
  <c r="AF42" i="5" s="1"/>
  <c r="M1009" i="3"/>
  <c r="M986" i="3"/>
  <c r="O986" i="3" s="1"/>
  <c r="M970" i="3"/>
  <c r="O970" i="3" s="1"/>
  <c r="M888" i="3"/>
  <c r="M883" i="3"/>
  <c r="N883" i="3" s="1"/>
  <c r="P883" i="3" s="1"/>
  <c r="M839" i="3"/>
  <c r="N839" i="3" s="1"/>
  <c r="P839" i="3" s="1"/>
  <c r="M695" i="3"/>
  <c r="O695" i="3" s="1"/>
  <c r="M694" i="3"/>
  <c r="N694" i="3" s="1"/>
  <c r="P694" i="3" s="1"/>
  <c r="M685" i="3"/>
  <c r="N685" i="3" s="1"/>
  <c r="P685" i="3" s="1"/>
  <c r="M684" i="3"/>
  <c r="N684" i="3" s="1"/>
  <c r="P684" i="3" s="1"/>
  <c r="M1027" i="3"/>
  <c r="O1027" i="3" s="1"/>
  <c r="M979" i="3"/>
  <c r="N979" i="3" s="1"/>
  <c r="P979" i="3" s="1"/>
  <c r="M840" i="3"/>
  <c r="N840" i="3" s="1"/>
  <c r="P840" i="3" s="1"/>
  <c r="M838" i="3"/>
  <c r="N838" i="3" s="1"/>
  <c r="P838" i="3" s="1"/>
  <c r="M837" i="3"/>
  <c r="M668" i="3"/>
  <c r="N668" i="3" s="1"/>
  <c r="P668" i="3" s="1"/>
  <c r="M667" i="3"/>
  <c r="N667" i="3" s="1"/>
  <c r="P667" i="3" s="1"/>
  <c r="M660" i="3"/>
  <c r="O660" i="3" s="1"/>
  <c r="M659" i="3"/>
  <c r="O659" i="3" s="1"/>
  <c r="M649" i="3"/>
  <c r="N649" i="3" s="1"/>
  <c r="P649" i="3" s="1"/>
  <c r="M1355" i="3"/>
  <c r="O1355" i="3" s="1"/>
  <c r="M1353" i="3"/>
  <c r="N1353" i="3" s="1"/>
  <c r="P1353" i="3" s="1"/>
  <c r="M1264" i="3"/>
  <c r="N1264" i="3" s="1"/>
  <c r="P1264" i="3" s="1"/>
  <c r="M1259" i="3"/>
  <c r="O1259" i="3" s="1"/>
  <c r="M1257" i="3"/>
  <c r="N1257" i="3" s="1"/>
  <c r="P1257" i="3" s="1"/>
  <c r="M1200" i="3"/>
  <c r="O1200" i="3" s="1"/>
  <c r="M1195" i="3"/>
  <c r="N1195" i="3" s="1"/>
  <c r="P1195" i="3" s="1"/>
  <c r="M1193" i="3"/>
  <c r="N1193" i="3" s="1"/>
  <c r="P1193" i="3" s="1"/>
  <c r="M1107" i="3"/>
  <c r="N1107" i="3" s="1"/>
  <c r="P1107" i="3" s="1"/>
  <c r="M1105" i="3"/>
  <c r="N1105" i="3" s="1"/>
  <c r="P1105" i="3" s="1"/>
  <c r="M1099" i="3"/>
  <c r="N1099" i="3" s="1"/>
  <c r="P1099" i="3" s="1"/>
  <c r="M1097" i="3"/>
  <c r="N1097" i="3" s="1"/>
  <c r="P1097" i="3" s="1"/>
  <c r="M1091" i="3"/>
  <c r="N1091" i="3" s="1"/>
  <c r="P1091" i="3" s="1"/>
  <c r="M1089" i="3"/>
  <c r="N1089" i="3" s="1"/>
  <c r="P1089" i="3" s="1"/>
  <c r="M1026" i="3"/>
  <c r="O1026" i="3" s="1"/>
  <c r="M1003" i="3"/>
  <c r="O1003" i="3" s="1"/>
  <c r="M911" i="3"/>
  <c r="O911" i="3" s="1"/>
  <c r="M871" i="3"/>
  <c r="N871" i="3" s="1"/>
  <c r="P871" i="3" s="1"/>
  <c r="M830" i="3"/>
  <c r="M687" i="3"/>
  <c r="O687" i="3" s="1"/>
  <c r="M686" i="3"/>
  <c r="O686" i="3" s="1"/>
  <c r="M657" i="3"/>
  <c r="O657" i="3" s="1"/>
  <c r="M640" i="3"/>
  <c r="N640" i="3" s="1"/>
  <c r="P640" i="3" s="1"/>
  <c r="M624" i="3"/>
  <c r="M937" i="3"/>
  <c r="N937" i="3" s="1"/>
  <c r="P937" i="3" s="1"/>
  <c r="M1017" i="3"/>
  <c r="M935" i="3"/>
  <c r="N935" i="3" s="1"/>
  <c r="P935" i="3" s="1"/>
  <c r="M879" i="3"/>
  <c r="N879" i="3" s="1"/>
  <c r="P879" i="3" s="1"/>
  <c r="AC41" i="5" s="1"/>
  <c r="M878" i="3"/>
  <c r="M822" i="3"/>
  <c r="N822" i="3" s="1"/>
  <c r="P822" i="3" s="1"/>
  <c r="M807" i="3"/>
  <c r="O807" i="3" s="1"/>
  <c r="M804" i="3"/>
  <c r="N804" i="3" s="1"/>
  <c r="P804" i="3" s="1"/>
  <c r="M690" i="3"/>
  <c r="N690" i="3" s="1"/>
  <c r="P690" i="3" s="1"/>
  <c r="M689" i="3"/>
  <c r="O689" i="3" s="1"/>
  <c r="M642" i="3"/>
  <c r="N642" i="3" s="1"/>
  <c r="P642" i="3" s="1"/>
  <c r="M610" i="3"/>
  <c r="N610" i="3" s="1"/>
  <c r="P610" i="3" s="1"/>
  <c r="T22" i="5" s="1"/>
  <c r="M903" i="3"/>
  <c r="N903" i="3" s="1"/>
  <c r="P903" i="3" s="1"/>
  <c r="M818" i="3"/>
  <c r="N818" i="3" s="1"/>
  <c r="P818" i="3" s="1"/>
  <c r="M815" i="3"/>
  <c r="N815" i="3" s="1"/>
  <c r="P815" i="3" s="1"/>
  <c r="M643" i="3"/>
  <c r="N643" i="3" s="1"/>
  <c r="P643" i="3" s="1"/>
  <c r="M634" i="3"/>
  <c r="N634" i="3" s="1"/>
  <c r="P634" i="3" s="1"/>
  <c r="U57" i="5" s="1"/>
  <c r="M632" i="3"/>
  <c r="M611" i="3"/>
  <c r="M896" i="3"/>
  <c r="M887" i="3"/>
  <c r="N887" i="3" s="1"/>
  <c r="P887" i="3" s="1"/>
  <c r="M872" i="3"/>
  <c r="M866" i="3"/>
  <c r="N866" i="3" s="1"/>
  <c r="P866" i="3" s="1"/>
  <c r="M853" i="3"/>
  <c r="N853" i="3" s="1"/>
  <c r="P853" i="3" s="1"/>
  <c r="M850" i="3"/>
  <c r="N850" i="3" s="1"/>
  <c r="P850" i="3" s="1"/>
  <c r="M792" i="3"/>
  <c r="N792" i="3" s="1"/>
  <c r="P792" i="3" s="1"/>
  <c r="M775" i="3"/>
  <c r="O775" i="3" s="1"/>
  <c r="M773" i="3"/>
  <c r="N773" i="3" s="1"/>
  <c r="P773" i="3" s="1"/>
  <c r="M770" i="3"/>
  <c r="O770" i="3" s="1"/>
  <c r="M767" i="3"/>
  <c r="N767" i="3" s="1"/>
  <c r="P767" i="3" s="1"/>
  <c r="M737" i="3"/>
  <c r="N737" i="3" s="1"/>
  <c r="P737" i="3" s="1"/>
  <c r="M722" i="3"/>
  <c r="O722" i="3" s="1"/>
  <c r="M719" i="3"/>
  <c r="N719" i="3" s="1"/>
  <c r="P719" i="3" s="1"/>
  <c r="M717" i="3"/>
  <c r="O717" i="3" s="1"/>
  <c r="M709" i="3"/>
  <c r="N709" i="3" s="1"/>
  <c r="P709" i="3" s="1"/>
  <c r="X22" i="5" s="1"/>
  <c r="M696" i="3"/>
  <c r="N696" i="3" s="1"/>
  <c r="P696" i="3" s="1"/>
  <c r="M688" i="3"/>
  <c r="M682" i="3"/>
  <c r="N682" i="3" s="1"/>
  <c r="P682" i="3" s="1"/>
  <c r="M680" i="3"/>
  <c r="N680" i="3" s="1"/>
  <c r="P680" i="3" s="1"/>
  <c r="M596" i="3"/>
  <c r="N596" i="3" s="1"/>
  <c r="P596" i="3" s="1"/>
  <c r="M588" i="3"/>
  <c r="N588" i="3" s="1"/>
  <c r="P588" i="3" s="1"/>
  <c r="M565" i="3"/>
  <c r="M540" i="3"/>
  <c r="N540" i="3" s="1"/>
  <c r="P540" i="3" s="1"/>
  <c r="R57" i="5" s="1"/>
  <c r="M532" i="3"/>
  <c r="O532" i="3" s="1"/>
  <c r="M524" i="3"/>
  <c r="O524" i="3" s="1"/>
  <c r="M510" i="3"/>
  <c r="N510" i="3" s="1"/>
  <c r="P510" i="3" s="1"/>
  <c r="M447" i="3"/>
  <c r="M391" i="3"/>
  <c r="O391" i="3" s="1"/>
  <c r="M338" i="3"/>
  <c r="N338" i="3" s="1"/>
  <c r="P338" i="3" s="1"/>
  <c r="M337" i="3"/>
  <c r="M293" i="3"/>
  <c r="N293" i="3" s="1"/>
  <c r="P293" i="3" s="1"/>
  <c r="M496" i="3"/>
  <c r="N496" i="3" s="1"/>
  <c r="P496" i="3" s="1"/>
  <c r="M495" i="3"/>
  <c r="N495" i="3" s="1"/>
  <c r="P495" i="3" s="1"/>
  <c r="M706" i="3"/>
  <c r="N706" i="3" s="1"/>
  <c r="P706" i="3" s="1"/>
  <c r="M704" i="3"/>
  <c r="N704" i="3" s="1"/>
  <c r="P704" i="3" s="1"/>
  <c r="M703" i="3"/>
  <c r="N703" i="3" s="1"/>
  <c r="P703" i="3" s="1"/>
  <c r="M639" i="3"/>
  <c r="N639" i="3" s="1"/>
  <c r="P639" i="3" s="1"/>
  <c r="M631" i="3"/>
  <c r="O631" i="3" s="1"/>
  <c r="M623" i="3"/>
  <c r="O623" i="3" s="1"/>
  <c r="M621" i="3"/>
  <c r="N621" i="3" s="1"/>
  <c r="P621" i="3" s="1"/>
  <c r="M557" i="3"/>
  <c r="N557" i="3" s="1"/>
  <c r="P557" i="3" s="1"/>
  <c r="M497" i="3"/>
  <c r="M484" i="3"/>
  <c r="N484" i="3" s="1"/>
  <c r="P484" i="3" s="1"/>
  <c r="M479" i="3"/>
  <c r="O479" i="3" s="1"/>
  <c r="M450" i="3"/>
  <c r="N450" i="3" s="1"/>
  <c r="P450" i="3" s="1"/>
  <c r="M413" i="3"/>
  <c r="N413" i="3" s="1"/>
  <c r="P413" i="3" s="1"/>
  <c r="M393" i="3"/>
  <c r="M355" i="3"/>
  <c r="N355" i="3" s="1"/>
  <c r="P355" i="3" s="1"/>
  <c r="M583" i="3"/>
  <c r="N583" i="3" s="1"/>
  <c r="P583" i="3" s="1"/>
  <c r="M252" i="3"/>
  <c r="O252" i="3" s="1"/>
  <c r="M251" i="3"/>
  <c r="M834" i="3"/>
  <c r="N834" i="3" s="1"/>
  <c r="P834" i="3" s="1"/>
  <c r="M832" i="3"/>
  <c r="N832" i="3" s="1"/>
  <c r="P832" i="3" s="1"/>
  <c r="M831" i="3"/>
  <c r="N831" i="3" s="1"/>
  <c r="P831" i="3" s="1"/>
  <c r="M802" i="3"/>
  <c r="O802" i="3" s="1"/>
  <c r="M800" i="3"/>
  <c r="N800" i="3" s="1"/>
  <c r="P800" i="3" s="1"/>
  <c r="M661" i="3"/>
  <c r="M615" i="3"/>
  <c r="O615" i="3" s="1"/>
  <c r="M613" i="3"/>
  <c r="N613" i="3" s="1"/>
  <c r="P613" i="3" s="1"/>
  <c r="T20" i="5" s="1"/>
  <c r="M607" i="3"/>
  <c r="N607" i="3" s="1"/>
  <c r="P607" i="3" s="1"/>
  <c r="M605" i="3"/>
  <c r="N605" i="3" s="1"/>
  <c r="P605" i="3" s="1"/>
  <c r="M582" i="3"/>
  <c r="O582" i="3" s="1"/>
  <c r="M551" i="3"/>
  <c r="N551" i="3" s="1"/>
  <c r="P551" i="3" s="1"/>
  <c r="M488" i="3"/>
  <c r="N488" i="3" s="1"/>
  <c r="P488" i="3" s="1"/>
  <c r="M487" i="3"/>
  <c r="N487" i="3" s="1"/>
  <c r="P487" i="3" s="1"/>
  <c r="M454" i="3"/>
  <c r="N454" i="3" s="1"/>
  <c r="P454" i="3" s="1"/>
  <c r="M453" i="3"/>
  <c r="O453" i="3" s="1"/>
  <c r="M415" i="3"/>
  <c r="O415" i="3" s="1"/>
  <c r="M385" i="3"/>
  <c r="M383" i="3"/>
  <c r="O383" i="3" s="1"/>
  <c r="M170" i="3"/>
  <c r="N170" i="3" s="1"/>
  <c r="P170" i="3" s="1"/>
  <c r="M671" i="3"/>
  <c r="N671" i="3" s="1"/>
  <c r="P671" i="3" s="1"/>
  <c r="M647" i="3"/>
  <c r="N647" i="3" s="1"/>
  <c r="P647" i="3" s="1"/>
  <c r="M571" i="3"/>
  <c r="O571" i="3" s="1"/>
  <c r="M472" i="3"/>
  <c r="O472" i="3" s="1"/>
  <c r="M470" i="3"/>
  <c r="N470" i="3" s="1"/>
  <c r="P470" i="3" s="1"/>
  <c r="M446" i="3"/>
  <c r="N446" i="3" s="1"/>
  <c r="P446" i="3" s="1"/>
  <c r="M445" i="3"/>
  <c r="O445" i="3" s="1"/>
  <c r="M260" i="3"/>
  <c r="O260" i="3" s="1"/>
  <c r="M259" i="3"/>
  <c r="M669" i="3"/>
  <c r="M595" i="3"/>
  <c r="N595" i="3" s="1"/>
  <c r="P595" i="3" s="1"/>
  <c r="M587" i="3"/>
  <c r="N587" i="3" s="1"/>
  <c r="P587" i="3" s="1"/>
  <c r="M518" i="3"/>
  <c r="N518" i="3" s="1"/>
  <c r="P518" i="3" s="1"/>
  <c r="M494" i="3"/>
  <c r="O494" i="3" s="1"/>
  <c r="M493" i="3"/>
  <c r="N493" i="3" s="1"/>
  <c r="P493" i="3" s="1"/>
  <c r="M474" i="3"/>
  <c r="N474" i="3" s="1"/>
  <c r="P474" i="3" s="1"/>
  <c r="P49" i="5" s="1"/>
  <c r="M469" i="3"/>
  <c r="O469" i="3" s="1"/>
  <c r="M468" i="3"/>
  <c r="M409" i="3"/>
  <c r="M407" i="3"/>
  <c r="O407" i="3" s="1"/>
  <c r="M482" i="3"/>
  <c r="N482" i="3" s="1"/>
  <c r="P482" i="3" s="1"/>
  <c r="M478" i="3"/>
  <c r="N478" i="3" s="1"/>
  <c r="P478" i="3" s="1"/>
  <c r="M475" i="3"/>
  <c r="O475" i="3" s="1"/>
  <c r="M462" i="3"/>
  <c r="O462" i="3" s="1"/>
  <c r="M457" i="3"/>
  <c r="N457" i="3" s="1"/>
  <c r="P457" i="3" s="1"/>
  <c r="M451" i="3"/>
  <c r="N451" i="3" s="1"/>
  <c r="P451" i="3" s="1"/>
  <c r="M436" i="3"/>
  <c r="N436" i="3" s="1"/>
  <c r="P436" i="3" s="1"/>
  <c r="M426" i="3"/>
  <c r="N426" i="3" s="1"/>
  <c r="P426" i="3" s="1"/>
  <c r="M408" i="3"/>
  <c r="N408" i="3" s="1"/>
  <c r="P408" i="3" s="1"/>
  <c r="M360" i="3"/>
  <c r="N360" i="3" s="1"/>
  <c r="P360" i="3" s="1"/>
  <c r="M357" i="3"/>
  <c r="O357" i="3" s="1"/>
  <c r="M328" i="3"/>
  <c r="O328" i="3" s="1"/>
  <c r="M325" i="3"/>
  <c r="O325" i="3" s="1"/>
  <c r="M316" i="3"/>
  <c r="N316" i="3" s="1"/>
  <c r="P316" i="3" s="1"/>
  <c r="M294" i="3"/>
  <c r="M290" i="3"/>
  <c r="N290" i="3" s="1"/>
  <c r="P290" i="3" s="1"/>
  <c r="M288" i="3"/>
  <c r="O288" i="3" s="1"/>
  <c r="M280" i="3"/>
  <c r="O280" i="3" s="1"/>
  <c r="M278" i="3"/>
  <c r="M246" i="3"/>
  <c r="M214" i="3"/>
  <c r="N214" i="3" s="1"/>
  <c r="P214" i="3" s="1"/>
  <c r="I44" i="5" s="1"/>
  <c r="M204" i="3"/>
  <c r="M171" i="3"/>
  <c r="N171" i="3" s="1"/>
  <c r="P171" i="3" s="1"/>
  <c r="I26" i="5" s="1"/>
  <c r="M167" i="3"/>
  <c r="O167" i="3" s="1"/>
  <c r="M166" i="3"/>
  <c r="N166" i="3" s="1"/>
  <c r="P166" i="3" s="1"/>
  <c r="I14" i="5" s="1"/>
  <c r="M169" i="3"/>
  <c r="M444" i="3"/>
  <c r="M428" i="3"/>
  <c r="M404" i="3"/>
  <c r="M356" i="3"/>
  <c r="M352" i="3"/>
  <c r="O352" i="3" s="1"/>
  <c r="M318" i="3"/>
  <c r="M310" i="3"/>
  <c r="M198" i="3"/>
  <c r="O198" i="3" s="1"/>
  <c r="M190" i="3"/>
  <c r="N190" i="3" s="1"/>
  <c r="P190" i="3" s="1"/>
  <c r="M173" i="3"/>
  <c r="N173" i="3" s="1"/>
  <c r="P173" i="3" s="1"/>
  <c r="M420" i="3"/>
  <c r="M380" i="3"/>
  <c r="M348" i="3"/>
  <c r="M322" i="3"/>
  <c r="N322" i="3" s="1"/>
  <c r="P322" i="3" s="1"/>
  <c r="M320" i="3"/>
  <c r="O320" i="3" s="1"/>
  <c r="M268" i="3"/>
  <c r="N268" i="3" s="1"/>
  <c r="P268" i="3" s="1"/>
  <c r="M179" i="3"/>
  <c r="N179" i="3" s="1"/>
  <c r="P179" i="3" s="1"/>
  <c r="M174" i="3"/>
  <c r="N174" i="3" s="1"/>
  <c r="P174" i="3" s="1"/>
  <c r="M500" i="3"/>
  <c r="M423" i="3"/>
  <c r="N423" i="3" s="1"/>
  <c r="P423" i="3" s="1"/>
  <c r="M344" i="3"/>
  <c r="N344" i="3" s="1"/>
  <c r="P344" i="3" s="1"/>
  <c r="M341" i="3"/>
  <c r="O341" i="3" s="1"/>
  <c r="M321" i="3"/>
  <c r="N321" i="3" s="1"/>
  <c r="P321" i="3" s="1"/>
  <c r="M302" i="3"/>
  <c r="N302" i="3" s="1"/>
  <c r="P302" i="3" s="1"/>
  <c r="M185" i="3"/>
  <c r="M180" i="3"/>
  <c r="M177" i="3"/>
  <c r="O177" i="3" s="1"/>
  <c r="M176" i="3"/>
  <c r="N176" i="3" s="1"/>
  <c r="P176" i="3" s="1"/>
  <c r="M410" i="3"/>
  <c r="N410" i="3" s="1"/>
  <c r="P410" i="3" s="1"/>
  <c r="M395" i="3"/>
  <c r="O395" i="3" s="1"/>
  <c r="M386" i="3"/>
  <c r="M263" i="3"/>
  <c r="N263" i="3" s="1"/>
  <c r="P263" i="3" s="1"/>
  <c r="M228" i="3"/>
  <c r="N228" i="3" s="1"/>
  <c r="P228" i="3" s="1"/>
  <c r="M156" i="3"/>
  <c r="M365" i="3"/>
  <c r="N365" i="3" s="1"/>
  <c r="P365" i="3" s="1"/>
  <c r="M336" i="3"/>
  <c r="N336" i="3" s="1"/>
  <c r="P336" i="3" s="1"/>
  <c r="M333" i="3"/>
  <c r="N333" i="3" s="1"/>
  <c r="P333" i="3" s="1"/>
  <c r="M163" i="3"/>
  <c r="O163" i="3" s="1"/>
  <c r="M1483" i="3"/>
  <c r="M1482" i="3"/>
  <c r="M1419" i="3"/>
  <c r="M1418" i="3"/>
  <c r="M1475" i="3"/>
  <c r="M1474" i="3"/>
  <c r="M1467" i="3"/>
  <c r="M1466" i="3"/>
  <c r="M1459" i="3"/>
  <c r="M1458" i="3"/>
  <c r="M1451" i="3"/>
  <c r="M1450" i="3"/>
  <c r="M1507" i="3"/>
  <c r="M1506" i="3"/>
  <c r="M1443" i="3"/>
  <c r="M1442" i="3"/>
  <c r="M1499" i="3"/>
  <c r="M1498" i="3"/>
  <c r="M1435" i="3"/>
  <c r="M1434" i="3"/>
  <c r="M1491" i="3"/>
  <c r="M1490" i="3"/>
  <c r="M1427" i="3"/>
  <c r="M1426" i="3"/>
  <c r="M791" i="3"/>
  <c r="M790" i="3"/>
  <c r="M1410" i="3"/>
  <c r="M1402" i="3"/>
  <c r="M1394" i="3"/>
  <c r="M1386" i="3"/>
  <c r="M1378" i="3"/>
  <c r="M1370" i="3"/>
  <c r="M1362" i="3"/>
  <c r="M1354" i="3"/>
  <c r="M1346" i="3"/>
  <c r="M1338" i="3"/>
  <c r="M1330" i="3"/>
  <c r="M1322" i="3"/>
  <c r="M1242" i="3"/>
  <c r="M1210" i="3"/>
  <c r="M1178" i="3"/>
  <c r="M1146" i="3"/>
  <c r="M1114" i="3"/>
  <c r="M1082" i="3"/>
  <c r="M1050" i="3"/>
  <c r="M1315" i="3"/>
  <c r="M762" i="3"/>
  <c r="M761" i="3"/>
  <c r="M763" i="3"/>
  <c r="M764" i="3"/>
  <c r="M1258" i="3"/>
  <c r="M1248" i="3"/>
  <c r="M1226" i="3"/>
  <c r="M1216" i="3"/>
  <c r="M1194" i="3"/>
  <c r="M1184" i="3"/>
  <c r="M1152" i="3"/>
  <c r="M1120" i="3"/>
  <c r="M1088" i="3"/>
  <c r="M1056" i="3"/>
  <c r="M1032" i="3"/>
  <c r="M711" i="3"/>
  <c r="M710" i="3"/>
  <c r="M1312" i="3"/>
  <c r="M1272" i="3"/>
  <c r="M859" i="3"/>
  <c r="M860" i="3"/>
  <c r="M858" i="3"/>
  <c r="M857" i="3"/>
  <c r="M1306" i="3"/>
  <c r="M1304" i="3"/>
  <c r="M1298" i="3"/>
  <c r="M1296" i="3"/>
  <c r="M1290" i="3"/>
  <c r="M1288" i="3"/>
  <c r="M1282" i="3"/>
  <c r="M1280" i="3"/>
  <c r="M1274" i="3"/>
  <c r="M1250" i="3"/>
  <c r="M1240" i="3"/>
  <c r="M1218" i="3"/>
  <c r="M1208" i="3"/>
  <c r="M1186" i="3"/>
  <c r="M1176" i="3"/>
  <c r="M1154" i="3"/>
  <c r="M1144" i="3"/>
  <c r="M1122" i="3"/>
  <c r="M1112" i="3"/>
  <c r="M1090" i="3"/>
  <c r="M1080" i="3"/>
  <c r="M1058" i="3"/>
  <c r="M1048" i="3"/>
  <c r="M1034" i="3"/>
  <c r="M1018" i="3"/>
  <c r="M965" i="3"/>
  <c r="M949" i="3"/>
  <c r="M929" i="3"/>
  <c r="M900" i="3"/>
  <c r="M899" i="3"/>
  <c r="M699" i="3"/>
  <c r="M700" i="3"/>
  <c r="M698" i="3"/>
  <c r="M697" i="3"/>
  <c r="M645" i="3"/>
  <c r="M646" i="3"/>
  <c r="M591" i="3"/>
  <c r="M590" i="3"/>
  <c r="M432" i="3"/>
  <c r="M431" i="3"/>
  <c r="M997" i="3"/>
  <c r="M927" i="3"/>
  <c r="M926" i="3"/>
  <c r="M994" i="3"/>
  <c r="M801" i="3"/>
  <c r="M782" i="3"/>
  <c r="M734" i="3"/>
  <c r="M973" i="3"/>
  <c r="M957" i="3"/>
  <c r="M941" i="3"/>
  <c r="M1005" i="3"/>
  <c r="M989" i="3"/>
  <c r="M811" i="3"/>
  <c r="M812" i="3"/>
  <c r="M810" i="3"/>
  <c r="M809" i="3"/>
  <c r="M890" i="3"/>
  <c r="M874" i="3"/>
  <c r="M863" i="3"/>
  <c r="M836" i="3"/>
  <c r="M826" i="3"/>
  <c r="M637" i="3"/>
  <c r="M638" i="3"/>
  <c r="M998" i="3"/>
  <c r="M990" i="3"/>
  <c r="M982" i="3"/>
  <c r="M974" i="3"/>
  <c r="M966" i="3"/>
  <c r="M958" i="3"/>
  <c r="M950" i="3"/>
  <c r="M942" i="3"/>
  <c r="M932" i="3"/>
  <c r="M897" i="3"/>
  <c r="M882" i="3"/>
  <c r="M823" i="3"/>
  <c r="M780" i="3"/>
  <c r="M732" i="3"/>
  <c r="M679" i="3"/>
  <c r="M678" i="3"/>
  <c r="M938" i="3"/>
  <c r="M889" i="3"/>
  <c r="M852" i="3"/>
  <c r="M842" i="3"/>
  <c r="M788" i="3"/>
  <c r="M778" i="3"/>
  <c r="M740" i="3"/>
  <c r="M692" i="3"/>
  <c r="M486" i="3"/>
  <c r="M485" i="3"/>
  <c r="M894" i="3"/>
  <c r="M870" i="3"/>
  <c r="M847" i="3"/>
  <c r="M794" i="3"/>
  <c r="M729" i="3"/>
  <c r="M673" i="3"/>
  <c r="M914" i="3"/>
  <c r="M886" i="3"/>
  <c r="M754" i="3"/>
  <c r="M743" i="3"/>
  <c r="M653" i="3"/>
  <c r="M654" i="3"/>
  <c r="M600" i="3"/>
  <c r="M601" i="3"/>
  <c r="M599" i="3"/>
  <c r="M598" i="3"/>
  <c r="M622" i="3"/>
  <c r="M663" i="3"/>
  <c r="M604" i="3"/>
  <c r="M577" i="3"/>
  <c r="M567" i="3"/>
  <c r="M550" i="3"/>
  <c r="M477" i="3"/>
  <c r="M440" i="3"/>
  <c r="M335" i="3"/>
  <c r="M670" i="3"/>
  <c r="M655" i="3"/>
  <c r="M438" i="3"/>
  <c r="M437" i="3"/>
  <c r="M630" i="3"/>
  <c r="M593" i="3"/>
  <c r="M572" i="3"/>
  <c r="M501" i="3"/>
  <c r="M652" i="3"/>
  <c r="M644" i="3"/>
  <c r="M636" i="3"/>
  <c r="M612" i="3"/>
  <c r="M580" i="3"/>
  <c r="M461" i="3"/>
  <c r="M351" i="3"/>
  <c r="M443" i="3"/>
  <c r="M467" i="3"/>
  <c r="M456" i="3"/>
  <c r="M368" i="3"/>
  <c r="M367" i="3"/>
  <c r="M547" i="3"/>
  <c r="M539" i="3"/>
  <c r="M531" i="3"/>
  <c r="M523" i="3"/>
  <c r="M515" i="3"/>
  <c r="M507" i="3"/>
  <c r="M289" i="3"/>
  <c r="M390" i="3"/>
  <c r="M403" i="3"/>
  <c r="M373" i="3"/>
  <c r="M282" i="3"/>
  <c r="M281" i="3"/>
  <c r="M225" i="3"/>
  <c r="M226" i="3"/>
  <c r="M427" i="3"/>
  <c r="M419" i="3"/>
  <c r="M411" i="3"/>
  <c r="M311" i="3"/>
  <c r="M314" i="3"/>
  <c r="M285" i="3"/>
  <c r="M272" i="3"/>
  <c r="M258" i="3"/>
  <c r="M250" i="3"/>
  <c r="M240" i="3"/>
  <c r="M229" i="3"/>
  <c r="M172" i="3"/>
  <c r="M319" i="3"/>
  <c r="M279" i="3"/>
  <c r="M264" i="3"/>
  <c r="M248" i="3"/>
  <c r="M208" i="3"/>
  <c r="M205" i="3"/>
  <c r="M192" i="3"/>
  <c r="M189" i="3"/>
  <c r="M168" i="3"/>
  <c r="M165" i="3"/>
  <c r="M374" i="3"/>
  <c r="M366" i="3"/>
  <c r="M269" i="3"/>
  <c r="M312" i="3"/>
  <c r="M261" i="3"/>
  <c r="M253" i="3"/>
  <c r="M161" i="3"/>
  <c r="M160" i="3"/>
  <c r="M157" i="3"/>
  <c r="M309" i="3"/>
  <c r="M296" i="3"/>
  <c r="M216" i="3"/>
  <c r="M213" i="3"/>
  <c r="M200" i="3"/>
  <c r="M197" i="3"/>
  <c r="M184" i="3"/>
  <c r="M181" i="3"/>
  <c r="M148" i="3"/>
  <c r="N148" i="3" s="1"/>
  <c r="M131" i="3"/>
  <c r="N131" i="3" s="1"/>
  <c r="P131" i="3" s="1"/>
  <c r="M137" i="3"/>
  <c r="N137" i="3" s="1"/>
  <c r="P137" i="3" s="1"/>
  <c r="M133" i="3"/>
  <c r="N133" i="3" s="1"/>
  <c r="P133" i="3" s="1"/>
  <c r="M140" i="3"/>
  <c r="N140" i="3" s="1"/>
  <c r="P140" i="3" s="1"/>
  <c r="M138" i="3"/>
  <c r="N138" i="3" s="1"/>
  <c r="M141" i="3"/>
  <c r="N141" i="3" s="1"/>
  <c r="P141" i="3" s="1"/>
  <c r="M126" i="3"/>
  <c r="O126" i="3" s="1"/>
  <c r="M98" i="3"/>
  <c r="N98" i="3" s="1"/>
  <c r="P98" i="3" s="1"/>
  <c r="M144" i="3"/>
  <c r="N144" i="3" s="1"/>
  <c r="M128" i="3"/>
  <c r="O128" i="3" s="1"/>
  <c r="M129" i="3"/>
  <c r="N129" i="3" s="1"/>
  <c r="P129" i="3" s="1"/>
  <c r="M101" i="3"/>
  <c r="N101" i="3" s="1"/>
  <c r="P101" i="3" s="1"/>
  <c r="M130" i="3"/>
  <c r="N130" i="3" s="1"/>
  <c r="P130" i="3" s="1"/>
  <c r="H32" i="5" s="1"/>
  <c r="M139" i="3"/>
  <c r="N139" i="3" s="1"/>
  <c r="M143" i="3"/>
  <c r="N143" i="3" s="1"/>
  <c r="M124" i="3"/>
  <c r="N124" i="3" s="1"/>
  <c r="M116" i="3"/>
  <c r="N116" i="3" s="1"/>
  <c r="P116" i="3" s="1"/>
  <c r="M146" i="3"/>
  <c r="N146" i="3" s="1"/>
  <c r="M132" i="3"/>
  <c r="N132" i="3" s="1"/>
  <c r="P132" i="3" s="1"/>
  <c r="M147" i="3"/>
  <c r="O147" i="3" s="1"/>
  <c r="M134" i="3"/>
  <c r="N134" i="3" s="1"/>
  <c r="P134" i="3" s="1"/>
  <c r="M127" i="3"/>
  <c r="N127" i="3" s="1"/>
  <c r="M136" i="3"/>
  <c r="N136" i="3" s="1"/>
  <c r="P136" i="3" s="1"/>
  <c r="M106" i="3"/>
  <c r="N106" i="3" s="1"/>
  <c r="P106" i="3" s="1"/>
  <c r="G18" i="5" s="1"/>
  <c r="M142" i="3"/>
  <c r="N142" i="3" s="1"/>
  <c r="M145" i="3"/>
  <c r="M135" i="3"/>
  <c r="M97" i="3"/>
  <c r="N97" i="3" s="1"/>
  <c r="P97" i="3" s="1"/>
  <c r="M117" i="3"/>
  <c r="N117" i="3" s="1"/>
  <c r="M109" i="3"/>
  <c r="N109" i="3" s="1"/>
  <c r="P109" i="3" s="1"/>
  <c r="M120" i="3"/>
  <c r="N120" i="3" s="1"/>
  <c r="P120" i="3" s="1"/>
  <c r="M112" i="3"/>
  <c r="N112" i="3" s="1"/>
  <c r="P112" i="3" s="1"/>
  <c r="M105" i="3"/>
  <c r="N105" i="3" s="1"/>
  <c r="P105" i="3" s="1"/>
  <c r="M104" i="3"/>
  <c r="O104" i="3" s="1"/>
  <c r="M121" i="3"/>
  <c r="N121" i="3" s="1"/>
  <c r="M113" i="3"/>
  <c r="N113" i="3" s="1"/>
  <c r="P113" i="3" s="1"/>
  <c r="M119" i="3"/>
  <c r="O119" i="3" s="1"/>
  <c r="M100" i="3"/>
  <c r="O100" i="3" s="1"/>
  <c r="M122" i="3"/>
  <c r="N122" i="3" s="1"/>
  <c r="P122" i="3" s="1"/>
  <c r="M107" i="3"/>
  <c r="O107" i="3" s="1"/>
  <c r="M123" i="3"/>
  <c r="O123" i="3" s="1"/>
  <c r="M108" i="3"/>
  <c r="O108" i="3" s="1"/>
  <c r="M114" i="3"/>
  <c r="O114" i="3" s="1"/>
  <c r="M111" i="3"/>
  <c r="O111" i="3" s="1"/>
  <c r="M125" i="3"/>
  <c r="O125" i="3" s="1"/>
  <c r="M115" i="3"/>
  <c r="O115" i="3" s="1"/>
  <c r="M99" i="3"/>
  <c r="M102" i="3"/>
  <c r="M118" i="3"/>
  <c r="M110" i="3"/>
  <c r="M103" i="3"/>
  <c r="M69" i="3"/>
  <c r="O69" i="3" s="1"/>
  <c r="M61" i="3"/>
  <c r="N61" i="3" s="1"/>
  <c r="P61" i="3" s="1"/>
  <c r="M71" i="3"/>
  <c r="N71" i="3" s="1"/>
  <c r="P71" i="3" s="1"/>
  <c r="M63" i="3"/>
  <c r="O63" i="3" s="1"/>
  <c r="M64" i="3"/>
  <c r="O64" i="3" s="1"/>
  <c r="M65" i="3"/>
  <c r="O65" i="3" s="1"/>
  <c r="M70" i="3"/>
  <c r="O70" i="3" s="1"/>
  <c r="M62" i="3"/>
  <c r="O62" i="3" s="1"/>
  <c r="M66" i="3"/>
  <c r="N66" i="3" s="1"/>
  <c r="P66" i="3" s="1"/>
  <c r="M67" i="3"/>
  <c r="O67" i="3" s="1"/>
  <c r="M68" i="3"/>
  <c r="O68" i="3" s="1"/>
  <c r="M95" i="3"/>
  <c r="O95" i="3" s="1"/>
  <c r="M73" i="3"/>
  <c r="O73" i="3" s="1"/>
  <c r="M57" i="3"/>
  <c r="N57" i="3" s="1"/>
  <c r="P57" i="3" s="1"/>
  <c r="M89" i="3"/>
  <c r="M90" i="3"/>
  <c r="M82" i="3"/>
  <c r="M74" i="3"/>
  <c r="M58" i="3"/>
  <c r="M50" i="3"/>
  <c r="M42" i="3"/>
  <c r="M86" i="3"/>
  <c r="M54" i="3"/>
  <c r="M87" i="3"/>
  <c r="M79" i="3"/>
  <c r="M55" i="3"/>
  <c r="M47" i="3"/>
  <c r="M81" i="3"/>
  <c r="M49" i="3"/>
  <c r="M91" i="3"/>
  <c r="M83" i="3"/>
  <c r="M75" i="3"/>
  <c r="M59" i="3"/>
  <c r="M51" i="3"/>
  <c r="M84" i="3"/>
  <c r="M76" i="3"/>
  <c r="M60" i="3"/>
  <c r="M52" i="3"/>
  <c r="M44" i="3"/>
  <c r="M27" i="3"/>
  <c r="M92" i="3"/>
  <c r="M93" i="3"/>
  <c r="M77" i="3"/>
  <c r="M45" i="3"/>
  <c r="M18" i="3"/>
  <c r="M10" i="3"/>
  <c r="M28" i="3"/>
  <c r="M96" i="3"/>
  <c r="M88" i="3"/>
  <c r="M80" i="3"/>
  <c r="M72" i="3"/>
  <c r="M56" i="3"/>
  <c r="M48" i="3"/>
  <c r="M40" i="3"/>
  <c r="M32" i="3"/>
  <c r="M19" i="3"/>
  <c r="M11" i="3"/>
  <c r="M20" i="3"/>
  <c r="M12" i="3"/>
  <c r="M4" i="3"/>
  <c r="M22" i="3"/>
  <c r="M34" i="3"/>
  <c r="M21" i="3"/>
  <c r="M13" i="3"/>
  <c r="M5" i="3"/>
  <c r="M23" i="3"/>
  <c r="M43" i="3"/>
  <c r="M17" i="3"/>
  <c r="M14" i="3"/>
  <c r="M9" i="3"/>
  <c r="M6" i="3"/>
  <c r="M24" i="3"/>
  <c r="M39" i="3"/>
  <c r="M36" i="3"/>
  <c r="M31" i="3"/>
  <c r="M3" i="3"/>
  <c r="M16" i="3"/>
  <c r="M8" i="3"/>
  <c r="M25" i="3"/>
  <c r="M38" i="3"/>
  <c r="M29" i="3"/>
  <c r="M41" i="3"/>
  <c r="M26" i="3"/>
  <c r="M33" i="3"/>
  <c r="M94" i="3"/>
  <c r="M78" i="3"/>
  <c r="M46" i="3"/>
  <c r="M30" i="3"/>
  <c r="M15" i="3"/>
  <c r="M7" i="3"/>
  <c r="M85" i="3"/>
  <c r="M53" i="3"/>
  <c r="M37" i="3"/>
  <c r="M35" i="3"/>
  <c r="Q9" i="5" l="1"/>
  <c r="T10" i="5"/>
  <c r="O9" i="5"/>
  <c r="AI9" i="5"/>
  <c r="AG10" i="5"/>
  <c r="AH10" i="5"/>
  <c r="X10" i="5"/>
  <c r="AH9" i="5"/>
  <c r="T9" i="5"/>
  <c r="AG9" i="5"/>
  <c r="AC10" i="5"/>
  <c r="U9" i="5"/>
  <c r="V10" i="5"/>
  <c r="AI10" i="5"/>
  <c r="N9" i="5"/>
  <c r="P9" i="5"/>
  <c r="Q10" i="5"/>
  <c r="S10" i="5"/>
  <c r="S9" i="5"/>
  <c r="Z9" i="5"/>
  <c r="N10" i="5"/>
  <c r="Y9" i="5"/>
  <c r="AB10" i="5"/>
  <c r="AF9" i="5"/>
  <c r="W10" i="5"/>
  <c r="O10" i="5"/>
  <c r="AE9" i="5"/>
  <c r="AF10" i="5"/>
  <c r="X9" i="5"/>
  <c r="AC9" i="5"/>
  <c r="R9" i="5"/>
  <c r="AB9" i="5"/>
  <c r="AD9" i="5"/>
  <c r="U10" i="5"/>
  <c r="Z10" i="5"/>
  <c r="P10" i="5"/>
  <c r="Y10" i="5"/>
  <c r="AA10" i="5"/>
  <c r="AA9" i="5"/>
  <c r="W9" i="5"/>
  <c r="AD10" i="5"/>
  <c r="V9" i="5"/>
  <c r="R10" i="5"/>
  <c r="AE10" i="5"/>
  <c r="B19" i="4"/>
  <c r="C19" i="4"/>
  <c r="AH77" i="5"/>
  <c r="AH89" i="5"/>
  <c r="AH22" i="5"/>
  <c r="AH102" i="5"/>
  <c r="AH12" i="5"/>
  <c r="C29" i="4"/>
  <c r="B29" i="4"/>
  <c r="B27" i="4"/>
  <c r="C26" i="4"/>
  <c r="B26" i="4"/>
  <c r="AF97" i="5"/>
  <c r="AF101" i="5"/>
  <c r="AF99" i="5"/>
  <c r="AF96" i="5"/>
  <c r="AF82" i="5"/>
  <c r="AF88" i="5"/>
  <c r="AF87" i="5"/>
  <c r="AF85" i="5"/>
  <c r="AF78" i="5"/>
  <c r="AF94" i="5"/>
  <c r="AF80" i="5"/>
  <c r="AF91" i="5"/>
  <c r="AF100" i="5"/>
  <c r="AF83" i="5"/>
  <c r="AF105" i="5"/>
  <c r="AF77" i="5"/>
  <c r="AF79" i="5"/>
  <c r="AF93" i="5"/>
  <c r="AF104" i="5"/>
  <c r="AF106" i="5"/>
  <c r="AF75" i="5"/>
  <c r="AF76" i="5"/>
  <c r="AF103" i="5"/>
  <c r="AF86" i="5"/>
  <c r="AF81" i="5"/>
  <c r="AF30" i="5"/>
  <c r="B28" i="4"/>
  <c r="AF16" i="5"/>
  <c r="R584" i="3"/>
  <c r="Q852" i="3"/>
  <c r="E106" i="5"/>
  <c r="Q634" i="3"/>
  <c r="AE25" i="5"/>
  <c r="AE95" i="5"/>
  <c r="Q773" i="3"/>
  <c r="E105" i="5"/>
  <c r="R807" i="3"/>
  <c r="R607" i="3"/>
  <c r="E16" i="5"/>
  <c r="G102" i="5"/>
  <c r="Q89" i="5"/>
  <c r="O93" i="5"/>
  <c r="U93" i="5"/>
  <c r="Q86" i="5"/>
  <c r="Q106" i="5"/>
  <c r="Q92" i="5"/>
  <c r="V103" i="5"/>
  <c r="G96" i="5"/>
  <c r="G83" i="5"/>
  <c r="V99" i="5"/>
  <c r="L103" i="5"/>
  <c r="I75" i="5"/>
  <c r="G99" i="5"/>
  <c r="P75" i="5"/>
  <c r="K87" i="5"/>
  <c r="G87" i="5"/>
  <c r="R1326" i="3"/>
  <c r="U79" i="5"/>
  <c r="O92" i="5"/>
  <c r="H101" i="5"/>
  <c r="Z106" i="5"/>
  <c r="W78" i="5"/>
  <c r="AD47" i="5"/>
  <c r="Z78" i="5"/>
  <c r="G76" i="5"/>
  <c r="G103" i="5"/>
  <c r="G85" i="5"/>
  <c r="G81" i="5"/>
  <c r="G77" i="5"/>
  <c r="G89" i="5"/>
  <c r="G79" i="5"/>
  <c r="G97" i="5"/>
  <c r="G75" i="5"/>
  <c r="G94" i="5"/>
  <c r="G78" i="5"/>
  <c r="G88" i="5"/>
  <c r="O101" i="5"/>
  <c r="G92" i="5"/>
  <c r="G86" i="5"/>
  <c r="G106" i="5"/>
  <c r="G90" i="5"/>
  <c r="G82" i="5"/>
  <c r="G80" i="5"/>
  <c r="G98" i="5"/>
  <c r="G105" i="5"/>
  <c r="G101" i="5"/>
  <c r="R837" i="3"/>
  <c r="G104" i="5"/>
  <c r="G95" i="5"/>
  <c r="G93" i="5"/>
  <c r="R101" i="5"/>
  <c r="N88" i="5"/>
  <c r="M97" i="5"/>
  <c r="J79" i="5"/>
  <c r="H105" i="5"/>
  <c r="O77" i="5"/>
  <c r="B31" i="4"/>
  <c r="G100" i="5"/>
  <c r="G84" i="5"/>
  <c r="G91" i="5"/>
  <c r="AC82" i="5"/>
  <c r="Z87" i="5"/>
  <c r="S104" i="5"/>
  <c r="T96" i="5"/>
  <c r="X99" i="5"/>
  <c r="W95" i="5"/>
  <c r="B11" i="4"/>
  <c r="B17" i="4"/>
  <c r="Q94" i="5"/>
  <c r="M92" i="5"/>
  <c r="X90" i="5"/>
  <c r="AC106" i="5"/>
  <c r="I103" i="5"/>
  <c r="Z96" i="5"/>
  <c r="Z100" i="5"/>
  <c r="R82" i="5"/>
  <c r="S101" i="5"/>
  <c r="O104" i="5"/>
  <c r="O89" i="5"/>
  <c r="O82" i="5"/>
  <c r="L97" i="5"/>
  <c r="Q75" i="5"/>
  <c r="Q103" i="5"/>
  <c r="Q78" i="5"/>
  <c r="B50" i="4"/>
  <c r="B45" i="4"/>
  <c r="I88" i="5"/>
  <c r="Z94" i="5"/>
  <c r="T97" i="5"/>
  <c r="O97" i="5"/>
  <c r="O81" i="5"/>
  <c r="O78" i="5"/>
  <c r="Q104" i="5"/>
  <c r="Q93" i="5"/>
  <c r="Q100" i="5"/>
  <c r="R88" i="5"/>
  <c r="M82" i="5"/>
  <c r="L79" i="5"/>
  <c r="K76" i="5"/>
  <c r="J87" i="5"/>
  <c r="I92" i="5"/>
  <c r="H87" i="5"/>
  <c r="N84" i="5"/>
  <c r="B42" i="4"/>
  <c r="B13" i="4"/>
  <c r="B36" i="4"/>
  <c r="B30" i="4"/>
  <c r="Q90" i="5"/>
  <c r="Z102" i="5"/>
  <c r="H86" i="5"/>
  <c r="I77" i="5"/>
  <c r="Z91" i="5"/>
  <c r="Z101" i="5"/>
  <c r="Z90" i="5"/>
  <c r="W94" i="5"/>
  <c r="N106" i="5"/>
  <c r="AB92" i="5"/>
  <c r="AB85" i="5"/>
  <c r="O87" i="5"/>
  <c r="O102" i="5"/>
  <c r="O79" i="5"/>
  <c r="Q97" i="5"/>
  <c r="Q88" i="5"/>
  <c r="Q84" i="5"/>
  <c r="E26" i="5"/>
  <c r="Y79" i="5"/>
  <c r="T81" i="5"/>
  <c r="AB100" i="5"/>
  <c r="U80" i="5"/>
  <c r="P87" i="5"/>
  <c r="K94" i="5"/>
  <c r="B60" i="4"/>
  <c r="C10" i="4"/>
  <c r="B25" i="4"/>
  <c r="X106" i="5"/>
  <c r="H103" i="5"/>
  <c r="H91" i="5"/>
  <c r="Z103" i="5"/>
  <c r="Z86" i="5"/>
  <c r="Z88" i="5"/>
  <c r="R75" i="5"/>
  <c r="J104" i="5"/>
  <c r="J78" i="5"/>
  <c r="N78" i="5"/>
  <c r="O100" i="5"/>
  <c r="O86" i="5"/>
  <c r="O96" i="5"/>
  <c r="Q96" i="5"/>
  <c r="Q82" i="5"/>
  <c r="W101" i="5"/>
  <c r="AA86" i="5"/>
  <c r="X88" i="5"/>
  <c r="S91" i="5"/>
  <c r="V101" i="5"/>
  <c r="AC96" i="5"/>
  <c r="B49" i="4"/>
  <c r="B21" i="4"/>
  <c r="B15" i="4"/>
  <c r="B10" i="4"/>
  <c r="Q95" i="5"/>
  <c r="X91" i="5"/>
  <c r="Z104" i="5"/>
  <c r="Z85" i="5"/>
  <c r="Z83" i="5"/>
  <c r="S87" i="5"/>
  <c r="N97" i="5"/>
  <c r="O85" i="5"/>
  <c r="O105" i="5"/>
  <c r="O88" i="5"/>
  <c r="Q105" i="5"/>
  <c r="Q87" i="5"/>
  <c r="E53" i="5"/>
  <c r="E45" i="5"/>
  <c r="E34" i="5"/>
  <c r="R853" i="3"/>
  <c r="B41" i="4"/>
  <c r="B12" i="4"/>
  <c r="B35" i="4"/>
  <c r="B39" i="4"/>
  <c r="O103" i="5"/>
  <c r="Z97" i="5"/>
  <c r="Z77" i="5"/>
  <c r="S92" i="5"/>
  <c r="O75" i="5"/>
  <c r="O84" i="5"/>
  <c r="Q85" i="5"/>
  <c r="Q91" i="5"/>
  <c r="Q79" i="5"/>
  <c r="Q81" i="5"/>
  <c r="AA87" i="5"/>
  <c r="B32" i="4"/>
  <c r="B51" i="4"/>
  <c r="B46" i="4"/>
  <c r="Q83" i="5"/>
  <c r="Z75" i="5"/>
  <c r="Z76" i="5"/>
  <c r="O106" i="5"/>
  <c r="Q80" i="5"/>
  <c r="Q101" i="5"/>
  <c r="B14" i="4"/>
  <c r="B38" i="4"/>
  <c r="B59" i="4"/>
  <c r="C50" i="4"/>
  <c r="C42" i="4"/>
  <c r="C33" i="4"/>
  <c r="C12" i="4"/>
  <c r="C31" i="4"/>
  <c r="C59" i="4"/>
  <c r="C51" i="4"/>
  <c r="C13" i="4"/>
  <c r="C40" i="4"/>
  <c r="C60" i="4"/>
  <c r="C14" i="4"/>
  <c r="C49" i="4"/>
  <c r="C45" i="4"/>
  <c r="C36" i="4"/>
  <c r="C15" i="4"/>
  <c r="C11" i="4"/>
  <c r="C46" i="4"/>
  <c r="C38" i="4"/>
  <c r="C32" i="4"/>
  <c r="C47" i="4"/>
  <c r="C39" i="4"/>
  <c r="C30" i="4"/>
  <c r="C17" i="4"/>
  <c r="C41" i="4"/>
  <c r="AC79" i="5"/>
  <c r="X94" i="5"/>
  <c r="H104" i="5"/>
  <c r="H79" i="5"/>
  <c r="AC94" i="5"/>
  <c r="AC91" i="5"/>
  <c r="U105" i="5"/>
  <c r="U91" i="5"/>
  <c r="U76" i="5"/>
  <c r="I102" i="5"/>
  <c r="I96" i="5"/>
  <c r="I86" i="5"/>
  <c r="R92" i="5"/>
  <c r="R90" i="5"/>
  <c r="R78" i="5"/>
  <c r="J86" i="5"/>
  <c r="S82" i="5"/>
  <c r="S90" i="5"/>
  <c r="S78" i="5"/>
  <c r="H89" i="5"/>
  <c r="W81" i="5"/>
  <c r="W86" i="5"/>
  <c r="W91" i="5"/>
  <c r="W77" i="5"/>
  <c r="N100" i="5"/>
  <c r="N82" i="5"/>
  <c r="N87" i="5"/>
  <c r="N76" i="5"/>
  <c r="K100" i="5"/>
  <c r="K86" i="5"/>
  <c r="M79" i="5"/>
  <c r="M104" i="5"/>
  <c r="M93" i="5"/>
  <c r="AB87" i="5"/>
  <c r="T78" i="5"/>
  <c r="L75" i="5"/>
  <c r="L91" i="5"/>
  <c r="L93" i="5"/>
  <c r="P79" i="5"/>
  <c r="R85" i="5"/>
  <c r="R100" i="5"/>
  <c r="R86" i="5"/>
  <c r="J100" i="5"/>
  <c r="J76" i="5"/>
  <c r="S105" i="5"/>
  <c r="S81" i="5"/>
  <c r="T105" i="5"/>
  <c r="W104" i="5"/>
  <c r="W79" i="5"/>
  <c r="N91" i="5"/>
  <c r="N86" i="5"/>
  <c r="N93" i="5"/>
  <c r="K93" i="5"/>
  <c r="K105" i="5"/>
  <c r="K81" i="5"/>
  <c r="M100" i="5"/>
  <c r="M87" i="5"/>
  <c r="AB77" i="5"/>
  <c r="AB94" i="5"/>
  <c r="T94" i="5"/>
  <c r="T87" i="5"/>
  <c r="L94" i="5"/>
  <c r="L81" i="5"/>
  <c r="L86" i="5"/>
  <c r="M101" i="5"/>
  <c r="Y90" i="5"/>
  <c r="X100" i="5"/>
  <c r="AC77" i="5"/>
  <c r="U82" i="5"/>
  <c r="P101" i="5"/>
  <c r="R80" i="5"/>
  <c r="G10" i="5"/>
  <c r="X96" i="5"/>
  <c r="X86" i="5"/>
  <c r="H106" i="5"/>
  <c r="H100" i="5"/>
  <c r="H83" i="5"/>
  <c r="AC100" i="5"/>
  <c r="AC87" i="5"/>
  <c r="U102" i="5"/>
  <c r="I82" i="5"/>
  <c r="H97" i="5"/>
  <c r="R104" i="5"/>
  <c r="R87" i="5"/>
  <c r="R84" i="5"/>
  <c r="R79" i="5"/>
  <c r="J103" i="5"/>
  <c r="J88" i="5"/>
  <c r="J96" i="5"/>
  <c r="J91" i="5"/>
  <c r="S75" i="5"/>
  <c r="S86" i="5"/>
  <c r="W106" i="5"/>
  <c r="W105" i="5"/>
  <c r="W96" i="5"/>
  <c r="N95" i="5"/>
  <c r="N96" i="5"/>
  <c r="N81" i="5"/>
  <c r="N85" i="5"/>
  <c r="K97" i="5"/>
  <c r="K103" i="5"/>
  <c r="K79" i="5"/>
  <c r="M75" i="5"/>
  <c r="M105" i="5"/>
  <c r="M91" i="5"/>
  <c r="M86" i="5"/>
  <c r="AB88" i="5"/>
  <c r="L106" i="5"/>
  <c r="L76" i="5"/>
  <c r="P92" i="5"/>
  <c r="AC97" i="5"/>
  <c r="U75" i="5"/>
  <c r="G74" i="5"/>
  <c r="X103" i="5"/>
  <c r="X101" i="5"/>
  <c r="X79" i="5"/>
  <c r="X80" i="5"/>
  <c r="H96" i="5"/>
  <c r="H77" i="5"/>
  <c r="AC76" i="5"/>
  <c r="AC88" i="5"/>
  <c r="AC80" i="5"/>
  <c r="U97" i="5"/>
  <c r="U101" i="5"/>
  <c r="AB96" i="5"/>
  <c r="I105" i="5"/>
  <c r="I81" i="5"/>
  <c r="X104" i="5"/>
  <c r="R96" i="5"/>
  <c r="R105" i="5"/>
  <c r="R97" i="5"/>
  <c r="J105" i="5"/>
  <c r="J77" i="5"/>
  <c r="J97" i="5"/>
  <c r="S106" i="5"/>
  <c r="S103" i="5"/>
  <c r="S80" i="5"/>
  <c r="W85" i="5"/>
  <c r="W88" i="5"/>
  <c r="N105" i="5"/>
  <c r="N77" i="5"/>
  <c r="K101" i="5"/>
  <c r="K91" i="5"/>
  <c r="K96" i="5"/>
  <c r="M78" i="5"/>
  <c r="M106" i="5"/>
  <c r="AB97" i="5"/>
  <c r="T91" i="5"/>
  <c r="L105" i="5"/>
  <c r="L96" i="5"/>
  <c r="L100" i="5"/>
  <c r="Y81" i="5"/>
  <c r="P104" i="5"/>
  <c r="V89" i="5"/>
  <c r="E15" i="5"/>
  <c r="X87" i="5"/>
  <c r="U94" i="5"/>
  <c r="S94" i="5"/>
  <c r="X95" i="5"/>
  <c r="X75" i="5"/>
  <c r="X76" i="5"/>
  <c r="H88" i="5"/>
  <c r="H78" i="5"/>
  <c r="AC103" i="5"/>
  <c r="AC105" i="5"/>
  <c r="AC86" i="5"/>
  <c r="AC78" i="5"/>
  <c r="U87" i="5"/>
  <c r="U106" i="5"/>
  <c r="U92" i="5"/>
  <c r="I106" i="5"/>
  <c r="I101" i="5"/>
  <c r="I79" i="5"/>
  <c r="R77" i="5"/>
  <c r="R106" i="5"/>
  <c r="R81" i="5"/>
  <c r="J93" i="5"/>
  <c r="J75" i="5"/>
  <c r="J101" i="5"/>
  <c r="J106" i="5"/>
  <c r="J81" i="5"/>
  <c r="S93" i="5"/>
  <c r="S100" i="5"/>
  <c r="S79" i="5"/>
  <c r="W92" i="5"/>
  <c r="W76" i="5"/>
  <c r="N92" i="5"/>
  <c r="N75" i="5"/>
  <c r="K75" i="5"/>
  <c r="K95" i="5"/>
  <c r="K77" i="5"/>
  <c r="K92" i="5"/>
  <c r="M96" i="5"/>
  <c r="M81" i="5"/>
  <c r="AB93" i="5"/>
  <c r="AB104" i="5"/>
  <c r="L92" i="5"/>
  <c r="L78" i="5"/>
  <c r="P100" i="5"/>
  <c r="P90" i="5"/>
  <c r="AC104" i="5"/>
  <c r="X97" i="5"/>
  <c r="X77" i="5"/>
  <c r="H82" i="5"/>
  <c r="AC75" i="5"/>
  <c r="AC95" i="5"/>
  <c r="AC85" i="5"/>
  <c r="U103" i="5"/>
  <c r="U100" i="5"/>
  <c r="U86" i="5"/>
  <c r="I87" i="5"/>
  <c r="I100" i="5"/>
  <c r="I97" i="5"/>
  <c r="R103" i="5"/>
  <c r="R91" i="5"/>
  <c r="J95" i="5"/>
  <c r="J92" i="5"/>
  <c r="M103" i="5"/>
  <c r="S88" i="5"/>
  <c r="S97" i="5"/>
  <c r="W75" i="5"/>
  <c r="W102" i="5"/>
  <c r="W83" i="5"/>
  <c r="N103" i="5"/>
  <c r="N79" i="5"/>
  <c r="K82" i="5"/>
  <c r="K84" i="5"/>
  <c r="M77" i="5"/>
  <c r="AB105" i="5"/>
  <c r="AB101" i="5"/>
  <c r="AB81" i="5"/>
  <c r="T104" i="5"/>
  <c r="L88" i="5"/>
  <c r="L87" i="5"/>
  <c r="P96" i="5"/>
  <c r="P82" i="5"/>
  <c r="U104" i="5"/>
  <c r="U96" i="5"/>
  <c r="T86" i="5"/>
  <c r="M85" i="5"/>
  <c r="X84" i="5"/>
  <c r="X81" i="5"/>
  <c r="X93" i="5"/>
  <c r="H75" i="5"/>
  <c r="AC93" i="5"/>
  <c r="AC101" i="5"/>
  <c r="U88" i="5"/>
  <c r="U81" i="5"/>
  <c r="I93" i="5"/>
  <c r="I76" i="5"/>
  <c r="J82" i="5"/>
  <c r="S77" i="5"/>
  <c r="S96" i="5"/>
  <c r="W100" i="5"/>
  <c r="W87" i="5"/>
  <c r="W103" i="5"/>
  <c r="W97" i="5"/>
  <c r="N101" i="5"/>
  <c r="N104" i="5"/>
  <c r="K106" i="5"/>
  <c r="K78" i="5"/>
  <c r="K88" i="5"/>
  <c r="M88" i="5"/>
  <c r="AB82" i="5"/>
  <c r="L82" i="5"/>
  <c r="L104" i="5"/>
  <c r="P105" i="5"/>
  <c r="P86" i="5"/>
  <c r="AA96" i="5"/>
  <c r="Q821" i="3"/>
  <c r="R821" i="3"/>
  <c r="R888" i="3"/>
  <c r="Q888" i="3"/>
  <c r="R828" i="3"/>
  <c r="Q828" i="3"/>
  <c r="R792" i="3"/>
  <c r="Q792" i="3"/>
  <c r="Q753" i="3"/>
  <c r="R753" i="3"/>
  <c r="R856" i="3"/>
  <c r="Q856" i="3"/>
  <c r="Q881" i="3"/>
  <c r="R881" i="3"/>
  <c r="R709" i="3"/>
  <c r="Q709" i="3"/>
  <c r="Q699" i="3"/>
  <c r="R699" i="3"/>
  <c r="Q648" i="3"/>
  <c r="R648" i="3"/>
  <c r="Q614" i="3"/>
  <c r="R614" i="3"/>
  <c r="Q630" i="3"/>
  <c r="R630" i="3"/>
  <c r="Q1510" i="3"/>
  <c r="R1510" i="3"/>
  <c r="R605" i="3"/>
  <c r="Q605" i="3"/>
  <c r="Q635" i="3"/>
  <c r="R635" i="3"/>
  <c r="R576" i="3"/>
  <c r="Q576" i="3"/>
  <c r="R760" i="3"/>
  <c r="Q760" i="3"/>
  <c r="R657" i="3"/>
  <c r="Q657" i="3"/>
  <c r="Q46" i="3"/>
  <c r="R46" i="3"/>
  <c r="Q785" i="3"/>
  <c r="R785" i="3"/>
  <c r="R696" i="3"/>
  <c r="Q696" i="3"/>
  <c r="Q656" i="3"/>
  <c r="R656" i="3"/>
  <c r="R585" i="3"/>
  <c r="Q585" i="3"/>
  <c r="R553" i="3"/>
  <c r="Q553" i="3"/>
  <c r="R661" i="3"/>
  <c r="Q661" i="3"/>
  <c r="Q568" i="3"/>
  <c r="R568" i="3"/>
  <c r="Q1334" i="3"/>
  <c r="R1334" i="3"/>
  <c r="Q1306" i="3"/>
  <c r="R1306" i="3"/>
  <c r="Q1274" i="3"/>
  <c r="R1274" i="3"/>
  <c r="Q1242" i="3"/>
  <c r="R1242" i="3"/>
  <c r="Q1210" i="3"/>
  <c r="R1210" i="3"/>
  <c r="Q1178" i="3"/>
  <c r="R1178" i="3"/>
  <c r="R649" i="3"/>
  <c r="Q649" i="3"/>
  <c r="Q518" i="3"/>
  <c r="R518" i="3"/>
  <c r="R438" i="3"/>
  <c r="Q438" i="3"/>
  <c r="Q1482" i="3"/>
  <c r="R1482" i="3"/>
  <c r="Q1174" i="3"/>
  <c r="R1174" i="3"/>
  <c r="R437" i="3"/>
  <c r="Q437" i="3"/>
  <c r="R18" i="3"/>
  <c r="Q18" i="3"/>
  <c r="R1362" i="3"/>
  <c r="Q1362" i="3"/>
  <c r="Q474" i="3"/>
  <c r="R474" i="3"/>
  <c r="Q1470" i="3"/>
  <c r="R1470" i="3"/>
  <c r="Q1386" i="3"/>
  <c r="R1386" i="3"/>
  <c r="Q1190" i="3"/>
  <c r="R1190" i="3"/>
  <c r="Q32" i="3"/>
  <c r="R32" i="3"/>
  <c r="R477" i="3"/>
  <c r="Q477" i="3"/>
  <c r="R1458" i="3"/>
  <c r="Q1458" i="3"/>
  <c r="Q1398" i="3"/>
  <c r="R1398" i="3"/>
  <c r="Q1374" i="3"/>
  <c r="R1374" i="3"/>
  <c r="Q1170" i="3"/>
  <c r="R1170" i="3"/>
  <c r="AB76" i="5"/>
  <c r="AB106" i="5"/>
  <c r="AB86" i="5"/>
  <c r="T88" i="5"/>
  <c r="T95" i="5"/>
  <c r="Y75" i="5"/>
  <c r="Y103" i="5"/>
  <c r="Y77" i="5"/>
  <c r="P106" i="5"/>
  <c r="P103" i="5"/>
  <c r="P93" i="5"/>
  <c r="V88" i="5"/>
  <c r="V80" i="5"/>
  <c r="V91" i="5"/>
  <c r="V75" i="5"/>
  <c r="V83" i="5"/>
  <c r="AA92" i="5"/>
  <c r="Q809" i="3"/>
  <c r="R809" i="3"/>
  <c r="Q745" i="3"/>
  <c r="R745" i="3"/>
  <c r="Q757" i="3"/>
  <c r="R757" i="3"/>
  <c r="Q829" i="3"/>
  <c r="R829" i="3"/>
  <c r="Q857" i="3"/>
  <c r="R857" i="3"/>
  <c r="R772" i="3"/>
  <c r="Q772" i="3"/>
  <c r="R796" i="3"/>
  <c r="Q796" i="3"/>
  <c r="Q668" i="3"/>
  <c r="R668" i="3"/>
  <c r="R681" i="3"/>
  <c r="Q681" i="3"/>
  <c r="R637" i="3"/>
  <c r="Q637" i="3"/>
  <c r="R561" i="3"/>
  <c r="Q561" i="3"/>
  <c r="Q624" i="3"/>
  <c r="R624" i="3"/>
  <c r="R597" i="3"/>
  <c r="Q597" i="3"/>
  <c r="Q571" i="3"/>
  <c r="R571" i="3"/>
  <c r="R629" i="3"/>
  <c r="Q629" i="3"/>
  <c r="R565" i="3"/>
  <c r="Q565" i="3"/>
  <c r="Q716" i="3"/>
  <c r="R716" i="3"/>
  <c r="R617" i="3"/>
  <c r="Q617" i="3"/>
  <c r="Q790" i="3"/>
  <c r="R790" i="3"/>
  <c r="Q714" i="3"/>
  <c r="R714" i="3"/>
  <c r="Q620" i="3"/>
  <c r="R620" i="3"/>
  <c r="Q337" i="3"/>
  <c r="R337" i="3"/>
  <c r="R273" i="3"/>
  <c r="Q273" i="3"/>
  <c r="R209" i="3"/>
  <c r="Q209" i="3"/>
  <c r="R145" i="3"/>
  <c r="Q145" i="3"/>
  <c r="R81" i="3"/>
  <c r="Q81" i="3"/>
  <c r="Q55" i="3"/>
  <c r="R55" i="3"/>
  <c r="Q1417" i="3"/>
  <c r="R1417" i="3"/>
  <c r="R390" i="3"/>
  <c r="Q390" i="3"/>
  <c r="R358" i="3"/>
  <c r="Q358" i="3"/>
  <c r="Q326" i="3"/>
  <c r="R326" i="3"/>
  <c r="Q294" i="3"/>
  <c r="R294" i="3"/>
  <c r="Q262" i="3"/>
  <c r="R262" i="3"/>
  <c r="R230" i="3"/>
  <c r="Q230" i="3"/>
  <c r="Q198" i="3"/>
  <c r="R198" i="3"/>
  <c r="Q166" i="3"/>
  <c r="R166" i="3"/>
  <c r="Q134" i="3"/>
  <c r="R134" i="3"/>
  <c r="Q102" i="3"/>
  <c r="R102" i="3"/>
  <c r="R65" i="3"/>
  <c r="Q65" i="3"/>
  <c r="Q1441" i="3"/>
  <c r="R1441" i="3"/>
  <c r="Q1382" i="3"/>
  <c r="R1382" i="3"/>
  <c r="R1246" i="3"/>
  <c r="Q1246" i="3"/>
  <c r="Q556" i="3"/>
  <c r="R556" i="3"/>
  <c r="R146" i="3"/>
  <c r="Q146" i="3"/>
  <c r="R533" i="3"/>
  <c r="Q533" i="3"/>
  <c r="R501" i="3"/>
  <c r="Q501" i="3"/>
  <c r="R469" i="3"/>
  <c r="Q469" i="3"/>
  <c r="R405" i="3"/>
  <c r="Q405" i="3"/>
  <c r="R357" i="3"/>
  <c r="Q357" i="3"/>
  <c r="R293" i="3"/>
  <c r="Q293" i="3"/>
  <c r="Q229" i="3"/>
  <c r="R229" i="3"/>
  <c r="R165" i="3"/>
  <c r="Q165" i="3"/>
  <c r="Q101" i="3"/>
  <c r="R101" i="3"/>
  <c r="Q1481" i="3"/>
  <c r="R1481" i="3"/>
  <c r="Q1440" i="3"/>
  <c r="R1440" i="3"/>
  <c r="Q671" i="3"/>
  <c r="R671" i="3"/>
  <c r="R426" i="3"/>
  <c r="Q426" i="3"/>
  <c r="Q22" i="3"/>
  <c r="R22" i="3"/>
  <c r="Q1410" i="3"/>
  <c r="R1410" i="3"/>
  <c r="Q322" i="3"/>
  <c r="R322" i="3"/>
  <c r="R98" i="3"/>
  <c r="Q98" i="3"/>
  <c r="Q615" i="3"/>
  <c r="R615" i="3"/>
  <c r="R521" i="3"/>
  <c r="Q521" i="3"/>
  <c r="R489" i="3"/>
  <c r="Q489" i="3"/>
  <c r="R457" i="3"/>
  <c r="Q457" i="3"/>
  <c r="R425" i="3"/>
  <c r="Q425" i="3"/>
  <c r="R345" i="3"/>
  <c r="Q345" i="3"/>
  <c r="R281" i="3"/>
  <c r="Q281" i="3"/>
  <c r="R217" i="3"/>
  <c r="Q217" i="3"/>
  <c r="R153" i="3"/>
  <c r="Q153" i="3"/>
  <c r="R89" i="3"/>
  <c r="Q89" i="3"/>
  <c r="R1511" i="3"/>
  <c r="Q1511" i="3"/>
  <c r="Q1449" i="3"/>
  <c r="R1449" i="3"/>
  <c r="Q1385" i="3"/>
  <c r="R1385" i="3"/>
  <c r="Q1258" i="3"/>
  <c r="R1258" i="3"/>
  <c r="R354" i="3"/>
  <c r="Q354" i="3"/>
  <c r="R820" i="3"/>
  <c r="Q820" i="3"/>
  <c r="Q542" i="3"/>
  <c r="R542" i="3"/>
  <c r="Q478" i="3"/>
  <c r="R478" i="3"/>
  <c r="R414" i="3"/>
  <c r="Q414" i="3"/>
  <c r="R350" i="3"/>
  <c r="Q350" i="3"/>
  <c r="Q286" i="3"/>
  <c r="R286" i="3"/>
  <c r="Q222" i="3"/>
  <c r="R222" i="3"/>
  <c r="Q158" i="3"/>
  <c r="R158" i="3"/>
  <c r="Q94" i="3"/>
  <c r="R94" i="3"/>
  <c r="Q47" i="3"/>
  <c r="R47" i="3"/>
  <c r="Q1505" i="3"/>
  <c r="R1505" i="3"/>
  <c r="Q1464" i="3"/>
  <c r="R1464" i="3"/>
  <c r="R434" i="3"/>
  <c r="Q434" i="3"/>
  <c r="R258" i="3"/>
  <c r="Q258" i="3"/>
  <c r="R541" i="3"/>
  <c r="Q541" i="3"/>
  <c r="R509" i="3"/>
  <c r="Q509" i="3"/>
  <c r="R445" i="3"/>
  <c r="Q445" i="3"/>
  <c r="R413" i="3"/>
  <c r="Q413" i="3"/>
  <c r="R365" i="3"/>
  <c r="Q365" i="3"/>
  <c r="Q301" i="3"/>
  <c r="R301" i="3"/>
  <c r="Q237" i="3"/>
  <c r="R237" i="3"/>
  <c r="Q173" i="3"/>
  <c r="R173" i="3"/>
  <c r="Q125" i="3"/>
  <c r="R125" i="3"/>
  <c r="Q530" i="3"/>
  <c r="R530" i="3"/>
  <c r="Q15" i="3"/>
  <c r="R15" i="3"/>
  <c r="Y104" i="5"/>
  <c r="Y100" i="5"/>
  <c r="Y97" i="5"/>
  <c r="Y101" i="5"/>
  <c r="Y94" i="5"/>
  <c r="V102" i="5"/>
  <c r="V76" i="5"/>
  <c r="AA91" i="5"/>
  <c r="AA88" i="5"/>
  <c r="AA76" i="5"/>
  <c r="R693" i="3"/>
  <c r="Q693" i="3"/>
  <c r="R848" i="3"/>
  <c r="Q848" i="3"/>
  <c r="R665" i="3"/>
  <c r="Q665" i="3"/>
  <c r="Q877" i="3"/>
  <c r="R877" i="3"/>
  <c r="Q797" i="3"/>
  <c r="R797" i="3"/>
  <c r="R876" i="3"/>
  <c r="Q876" i="3"/>
  <c r="R816" i="3"/>
  <c r="Q816" i="3"/>
  <c r="R717" i="3"/>
  <c r="Q717" i="3"/>
  <c r="Q838" i="3"/>
  <c r="R838" i="3"/>
  <c r="R697" i="3"/>
  <c r="Q697" i="3"/>
  <c r="Q560" i="3"/>
  <c r="R560" i="3"/>
  <c r="R835" i="3"/>
  <c r="Q835" i="3"/>
  <c r="Q658" i="3"/>
  <c r="R658" i="3"/>
  <c r="Q865" i="3"/>
  <c r="R865" i="3"/>
  <c r="Q741" i="3"/>
  <c r="R741" i="3"/>
  <c r="Q580" i="3"/>
  <c r="R580" i="3"/>
  <c r="Q845" i="3"/>
  <c r="R845" i="3"/>
  <c r="R621" i="3"/>
  <c r="Q621" i="3"/>
  <c r="R50" i="3"/>
  <c r="Q50" i="3"/>
  <c r="Q1442" i="3"/>
  <c r="R1442" i="3"/>
  <c r="Q1354" i="3"/>
  <c r="R1354" i="3"/>
  <c r="R470" i="3"/>
  <c r="Q470" i="3"/>
  <c r="Q1430" i="3"/>
  <c r="R1430" i="3"/>
  <c r="Q1406" i="3"/>
  <c r="R1406" i="3"/>
  <c r="Q506" i="3"/>
  <c r="R506" i="3"/>
  <c r="R378" i="3"/>
  <c r="Q378" i="3"/>
  <c r="R346" i="3"/>
  <c r="Q346" i="3"/>
  <c r="R314" i="3"/>
  <c r="Q314" i="3"/>
  <c r="R282" i="3"/>
  <c r="Q282" i="3"/>
  <c r="R250" i="3"/>
  <c r="Q250" i="3"/>
  <c r="R218" i="3"/>
  <c r="Q218" i="3"/>
  <c r="R186" i="3"/>
  <c r="Q186" i="3"/>
  <c r="R154" i="3"/>
  <c r="Q154" i="3"/>
  <c r="R122" i="3"/>
  <c r="Q122" i="3"/>
  <c r="R90" i="3"/>
  <c r="Q90" i="3"/>
  <c r="R1254" i="3"/>
  <c r="Q1254" i="3"/>
  <c r="R1270" i="3"/>
  <c r="Q1270" i="3"/>
  <c r="Q399" i="3"/>
  <c r="R399" i="3"/>
  <c r="R42" i="3"/>
  <c r="Q42" i="3"/>
  <c r="Q1494" i="3"/>
  <c r="R1494" i="3"/>
  <c r="Q1322" i="3"/>
  <c r="R1322" i="3"/>
  <c r="R1294" i="3"/>
  <c r="Q1294" i="3"/>
  <c r="R1262" i="3"/>
  <c r="Q1262" i="3"/>
  <c r="R1230" i="3"/>
  <c r="Q1230" i="3"/>
  <c r="Q1198" i="3"/>
  <c r="R1198" i="3"/>
  <c r="R41" i="3"/>
  <c r="Q41" i="3"/>
  <c r="Q1234" i="3"/>
  <c r="R1234" i="3"/>
  <c r="R892" i="3"/>
  <c r="Q892" i="3"/>
  <c r="AB103" i="5"/>
  <c r="AB90" i="5"/>
  <c r="AB91" i="5"/>
  <c r="T101" i="5"/>
  <c r="T82" i="5"/>
  <c r="T79" i="5"/>
  <c r="O80" i="5"/>
  <c r="Y106" i="5"/>
  <c r="Y91" i="5"/>
  <c r="Y76" i="5"/>
  <c r="Y85" i="5"/>
  <c r="Y86" i="5"/>
  <c r="P84" i="5"/>
  <c r="P97" i="5"/>
  <c r="P81" i="5"/>
  <c r="V86" i="5"/>
  <c r="V97" i="5"/>
  <c r="V93" i="5"/>
  <c r="AA103" i="5"/>
  <c r="AA82" i="5"/>
  <c r="R844" i="3"/>
  <c r="Q844" i="3"/>
  <c r="R804" i="3"/>
  <c r="Q804" i="3"/>
  <c r="Q765" i="3"/>
  <c r="R765" i="3"/>
  <c r="R740" i="3"/>
  <c r="Q740" i="3"/>
  <c r="Q889" i="3"/>
  <c r="R889" i="3"/>
  <c r="Q749" i="3"/>
  <c r="R749" i="3"/>
  <c r="Q869" i="3"/>
  <c r="R869" i="3"/>
  <c r="Q817" i="3"/>
  <c r="R817" i="3"/>
  <c r="R713" i="3"/>
  <c r="Q713" i="3"/>
  <c r="Q737" i="3"/>
  <c r="R737" i="3"/>
  <c r="R609" i="3"/>
  <c r="Q609" i="3"/>
  <c r="Q825" i="3"/>
  <c r="R825" i="3"/>
  <c r="Q592" i="3"/>
  <c r="R592" i="3"/>
  <c r="Q805" i="3"/>
  <c r="R805" i="3"/>
  <c r="Q684" i="3"/>
  <c r="R684" i="3"/>
  <c r="Q766" i="3"/>
  <c r="R766" i="3"/>
  <c r="Q702" i="3"/>
  <c r="R702" i="3"/>
  <c r="Q650" i="3"/>
  <c r="R650" i="3"/>
  <c r="Q643" i="3"/>
  <c r="R643" i="3"/>
  <c r="R529" i="3"/>
  <c r="Q529" i="3"/>
  <c r="R497" i="3"/>
  <c r="Q497" i="3"/>
  <c r="R465" i="3"/>
  <c r="Q465" i="3"/>
  <c r="R433" i="3"/>
  <c r="Q433" i="3"/>
  <c r="R401" i="3"/>
  <c r="Q401" i="3"/>
  <c r="R353" i="3"/>
  <c r="Q353" i="3"/>
  <c r="R289" i="3"/>
  <c r="Q289" i="3"/>
  <c r="R225" i="3"/>
  <c r="Q225" i="3"/>
  <c r="R161" i="3"/>
  <c r="Q161" i="3"/>
  <c r="R97" i="3"/>
  <c r="Q97" i="3"/>
  <c r="R9" i="3"/>
  <c r="Q9" i="3"/>
  <c r="Q1472" i="3"/>
  <c r="R1472" i="3"/>
  <c r="Q550" i="3"/>
  <c r="R550" i="3"/>
  <c r="R422" i="3"/>
  <c r="Q422" i="3"/>
  <c r="Q1502" i="3"/>
  <c r="R1502" i="3"/>
  <c r="R1310" i="3"/>
  <c r="Q1310" i="3"/>
  <c r="R386" i="3"/>
  <c r="Q386" i="3"/>
  <c r="R130" i="3"/>
  <c r="Q130" i="3"/>
  <c r="R1335" i="3"/>
  <c r="Q1335" i="3"/>
  <c r="R373" i="3"/>
  <c r="Q373" i="3"/>
  <c r="Q309" i="3"/>
  <c r="R309" i="3"/>
  <c r="Q245" i="3"/>
  <c r="R245" i="3"/>
  <c r="Q181" i="3"/>
  <c r="R181" i="3"/>
  <c r="Q117" i="3"/>
  <c r="R117" i="3"/>
  <c r="Q567" i="3"/>
  <c r="R567" i="3"/>
  <c r="R458" i="3"/>
  <c r="Q458" i="3"/>
  <c r="Q1496" i="3"/>
  <c r="R1496" i="3"/>
  <c r="Q1376" i="3"/>
  <c r="R1376" i="3"/>
  <c r="R274" i="3"/>
  <c r="Q274" i="3"/>
  <c r="Q1004" i="3"/>
  <c r="R1004" i="3"/>
  <c r="R361" i="3"/>
  <c r="Q361" i="3"/>
  <c r="Q297" i="3"/>
  <c r="R297" i="3"/>
  <c r="R233" i="3"/>
  <c r="Q233" i="3"/>
  <c r="R169" i="3"/>
  <c r="Q169" i="3"/>
  <c r="R105" i="3"/>
  <c r="Q105" i="3"/>
  <c r="R58" i="3"/>
  <c r="Q58" i="3"/>
  <c r="Q1506" i="3"/>
  <c r="R1506" i="3"/>
  <c r="Q1414" i="3"/>
  <c r="R1414" i="3"/>
  <c r="R338" i="3"/>
  <c r="Q338" i="3"/>
  <c r="Q903" i="3"/>
  <c r="R903" i="3"/>
  <c r="R795" i="3"/>
  <c r="Q795" i="3"/>
  <c r="Q526" i="3"/>
  <c r="R526" i="3"/>
  <c r="R462" i="3"/>
  <c r="Q462" i="3"/>
  <c r="R398" i="3"/>
  <c r="Q398" i="3"/>
  <c r="Q334" i="3"/>
  <c r="R334" i="3"/>
  <c r="Q270" i="3"/>
  <c r="R270" i="3"/>
  <c r="Q206" i="3"/>
  <c r="R206" i="3"/>
  <c r="Q142" i="3"/>
  <c r="R142" i="3"/>
  <c r="R78" i="3"/>
  <c r="Q78" i="3"/>
  <c r="Q498" i="3"/>
  <c r="R498" i="3"/>
  <c r="R418" i="3"/>
  <c r="Q418" i="3"/>
  <c r="R114" i="3"/>
  <c r="Q114" i="3"/>
  <c r="R381" i="3"/>
  <c r="Q381" i="3"/>
  <c r="Q317" i="3"/>
  <c r="R317" i="3"/>
  <c r="Q253" i="3"/>
  <c r="R253" i="3"/>
  <c r="Q189" i="3"/>
  <c r="R189" i="3"/>
  <c r="Q77" i="3"/>
  <c r="R77" i="3"/>
  <c r="Q1504" i="3"/>
  <c r="R1504" i="3"/>
  <c r="Q1418" i="3"/>
  <c r="R1418" i="3"/>
  <c r="Q514" i="3"/>
  <c r="R514" i="3"/>
  <c r="Y83" i="5"/>
  <c r="Y78" i="5"/>
  <c r="P91" i="5"/>
  <c r="O76" i="5"/>
  <c r="V94" i="5"/>
  <c r="V105" i="5"/>
  <c r="V104" i="5"/>
  <c r="V79" i="5"/>
  <c r="V85" i="5"/>
  <c r="AA101" i="5"/>
  <c r="AA77" i="5"/>
  <c r="Q873" i="3"/>
  <c r="R873" i="3"/>
  <c r="Q793" i="3"/>
  <c r="R793" i="3"/>
  <c r="R812" i="3"/>
  <c r="Q812" i="3"/>
  <c r="Q733" i="3"/>
  <c r="R733" i="3"/>
  <c r="Q841" i="3"/>
  <c r="R841" i="3"/>
  <c r="Q670" i="3"/>
  <c r="R670" i="3"/>
  <c r="R613" i="3"/>
  <c r="Q613" i="3"/>
  <c r="Q1446" i="3"/>
  <c r="R1446" i="3"/>
  <c r="Q623" i="3"/>
  <c r="R623" i="3"/>
  <c r="R685" i="3"/>
  <c r="Q685" i="3"/>
  <c r="Q721" i="3"/>
  <c r="R721" i="3"/>
  <c r="R645" i="3"/>
  <c r="Q645" i="3"/>
  <c r="R689" i="3"/>
  <c r="Q689" i="3"/>
  <c r="Q644" i="3"/>
  <c r="R644" i="3"/>
  <c r="Q589" i="3"/>
  <c r="R589" i="3"/>
  <c r="R557" i="3"/>
  <c r="Q557" i="3"/>
  <c r="R573" i="3"/>
  <c r="Q573" i="3"/>
  <c r="Q1402" i="3"/>
  <c r="R1402" i="3"/>
  <c r="Q1378" i="3"/>
  <c r="R1378" i="3"/>
  <c r="Q1462" i="3"/>
  <c r="R1462" i="3"/>
  <c r="Q502" i="3"/>
  <c r="R502" i="3"/>
  <c r="Q54" i="3"/>
  <c r="R54" i="3"/>
  <c r="Q24" i="3"/>
  <c r="R24" i="3"/>
  <c r="Q1214" i="3"/>
  <c r="R1214" i="3"/>
  <c r="Q30" i="3"/>
  <c r="R30" i="3"/>
  <c r="R34" i="3"/>
  <c r="Q34" i="3"/>
  <c r="Q1466" i="3"/>
  <c r="R1466" i="3"/>
  <c r="Q538" i="3"/>
  <c r="R538" i="3"/>
  <c r="R410" i="3"/>
  <c r="Q410" i="3"/>
  <c r="R1455" i="3"/>
  <c r="Q1455" i="3"/>
  <c r="Q1318" i="3"/>
  <c r="R1318" i="3"/>
  <c r="Q1226" i="3"/>
  <c r="R1226" i="3"/>
  <c r="R880" i="3"/>
  <c r="Q880" i="3"/>
  <c r="Q700" i="3"/>
  <c r="R700" i="3"/>
  <c r="Q1438" i="3"/>
  <c r="R1438" i="3"/>
  <c r="Q1370" i="3"/>
  <c r="R1370" i="3"/>
  <c r="Q1346" i="3"/>
  <c r="R1346" i="3"/>
  <c r="Q1474" i="3"/>
  <c r="R1474" i="3"/>
  <c r="Q1298" i="3"/>
  <c r="R1298" i="3"/>
  <c r="R1330" i="3"/>
  <c r="Q1330" i="3"/>
  <c r="AB89" i="5"/>
  <c r="AB95" i="5"/>
  <c r="T77" i="5"/>
  <c r="T103" i="5"/>
  <c r="T100" i="5"/>
  <c r="AA106" i="5"/>
  <c r="Y88" i="5"/>
  <c r="P85" i="5"/>
  <c r="P76" i="5"/>
  <c r="V87" i="5"/>
  <c r="V100" i="5"/>
  <c r="V96" i="5"/>
  <c r="V84" i="5"/>
  <c r="V77" i="5"/>
  <c r="AA105" i="5"/>
  <c r="AA100" i="5"/>
  <c r="AA81" i="5"/>
  <c r="R784" i="3"/>
  <c r="Q784" i="3"/>
  <c r="R701" i="3"/>
  <c r="Q701" i="3"/>
  <c r="Q849" i="3"/>
  <c r="R849" i="3"/>
  <c r="Q769" i="3"/>
  <c r="R769" i="3"/>
  <c r="Q813" i="3"/>
  <c r="R813" i="3"/>
  <c r="R752" i="3"/>
  <c r="Q752" i="3"/>
  <c r="Q708" i="3"/>
  <c r="R708" i="3"/>
  <c r="R669" i="3"/>
  <c r="Q669" i="3"/>
  <c r="Q789" i="3"/>
  <c r="R789" i="3"/>
  <c r="R732" i="3"/>
  <c r="Q732" i="3"/>
  <c r="Q604" i="3"/>
  <c r="R604" i="3"/>
  <c r="Q664" i="3"/>
  <c r="R664" i="3"/>
  <c r="R625" i="3"/>
  <c r="Q625" i="3"/>
  <c r="R593" i="3"/>
  <c r="Q593" i="3"/>
  <c r="Q572" i="3"/>
  <c r="R572" i="3"/>
  <c r="Q885" i="3"/>
  <c r="R885" i="3"/>
  <c r="Q636" i="3"/>
  <c r="R636" i="3"/>
  <c r="R641" i="3"/>
  <c r="Q641" i="3"/>
  <c r="R810" i="3"/>
  <c r="Q810" i="3"/>
  <c r="R736" i="3"/>
  <c r="Q736" i="3"/>
  <c r="Q640" i="3"/>
  <c r="R640" i="3"/>
  <c r="Q606" i="3"/>
  <c r="R606" i="3"/>
  <c r="R746" i="3"/>
  <c r="Q746" i="3"/>
  <c r="R369" i="3"/>
  <c r="Q369" i="3"/>
  <c r="Q305" i="3"/>
  <c r="R305" i="3"/>
  <c r="R241" i="3"/>
  <c r="Q241" i="3"/>
  <c r="R177" i="3"/>
  <c r="Q177" i="3"/>
  <c r="R113" i="3"/>
  <c r="Q113" i="3"/>
  <c r="R1431" i="3"/>
  <c r="Q1431" i="3"/>
  <c r="R454" i="3"/>
  <c r="Q454" i="3"/>
  <c r="R374" i="3"/>
  <c r="Q374" i="3"/>
  <c r="Q342" i="3"/>
  <c r="R342" i="3"/>
  <c r="R310" i="3"/>
  <c r="Q310" i="3"/>
  <c r="Q278" i="3"/>
  <c r="R278" i="3"/>
  <c r="Q246" i="3"/>
  <c r="R246" i="3"/>
  <c r="Q214" i="3"/>
  <c r="R214" i="3"/>
  <c r="Q182" i="3"/>
  <c r="R182" i="3"/>
  <c r="Q150" i="3"/>
  <c r="R150" i="3"/>
  <c r="Q118" i="3"/>
  <c r="R118" i="3"/>
  <c r="Q86" i="3"/>
  <c r="R86" i="3"/>
  <c r="R178" i="3"/>
  <c r="Q178" i="3"/>
  <c r="Q594" i="3"/>
  <c r="R594" i="3"/>
  <c r="R517" i="3"/>
  <c r="Q517" i="3"/>
  <c r="R485" i="3"/>
  <c r="Q485" i="3"/>
  <c r="R453" i="3"/>
  <c r="Q453" i="3"/>
  <c r="R421" i="3"/>
  <c r="Q421" i="3"/>
  <c r="R389" i="3"/>
  <c r="Q389" i="3"/>
  <c r="Q325" i="3"/>
  <c r="R325" i="3"/>
  <c r="Q261" i="3"/>
  <c r="R261" i="3"/>
  <c r="Q197" i="3"/>
  <c r="R197" i="3"/>
  <c r="Q133" i="3"/>
  <c r="R133" i="3"/>
  <c r="Q64" i="3"/>
  <c r="R64" i="3"/>
  <c r="R450" i="3"/>
  <c r="Q450" i="3"/>
  <c r="Q490" i="3"/>
  <c r="R490" i="3"/>
  <c r="Q1450" i="3"/>
  <c r="R1450" i="3"/>
  <c r="Q1366" i="3"/>
  <c r="R1366" i="3"/>
  <c r="Q1342" i="3"/>
  <c r="R1342" i="3"/>
  <c r="Q1222" i="3"/>
  <c r="R1222" i="3"/>
  <c r="R402" i="3"/>
  <c r="Q402" i="3"/>
  <c r="R226" i="3"/>
  <c r="Q226" i="3"/>
  <c r="Q682" i="3"/>
  <c r="R682" i="3"/>
  <c r="R537" i="3"/>
  <c r="Q537" i="3"/>
  <c r="R505" i="3"/>
  <c r="Q505" i="3"/>
  <c r="R473" i="3"/>
  <c r="Q473" i="3"/>
  <c r="R441" i="3"/>
  <c r="Q441" i="3"/>
  <c r="R409" i="3"/>
  <c r="Q409" i="3"/>
  <c r="R377" i="3"/>
  <c r="Q377" i="3"/>
  <c r="R313" i="3"/>
  <c r="Q313" i="3"/>
  <c r="R249" i="3"/>
  <c r="Q249" i="3"/>
  <c r="R185" i="3"/>
  <c r="Q185" i="3"/>
  <c r="R121" i="3"/>
  <c r="Q121" i="3"/>
  <c r="Q1434" i="3"/>
  <c r="R1434" i="3"/>
  <c r="Q56" i="3"/>
  <c r="R56" i="3"/>
  <c r="Q510" i="3"/>
  <c r="R510" i="3"/>
  <c r="R446" i="3"/>
  <c r="Q446" i="3"/>
  <c r="R382" i="3"/>
  <c r="Q382" i="3"/>
  <c r="R318" i="3"/>
  <c r="Q318" i="3"/>
  <c r="Q254" i="3"/>
  <c r="R254" i="3"/>
  <c r="Q190" i="3"/>
  <c r="R190" i="3"/>
  <c r="Q126" i="3"/>
  <c r="R126" i="3"/>
  <c r="R1399" i="3"/>
  <c r="Q1399" i="3"/>
  <c r="R482" i="3"/>
  <c r="Q482" i="3"/>
  <c r="R306" i="3"/>
  <c r="Q306" i="3"/>
  <c r="R525" i="3"/>
  <c r="Q525" i="3"/>
  <c r="R493" i="3"/>
  <c r="Q493" i="3"/>
  <c r="R461" i="3"/>
  <c r="Q461" i="3"/>
  <c r="R429" i="3"/>
  <c r="Q429" i="3"/>
  <c r="R397" i="3"/>
  <c r="Q397" i="3"/>
  <c r="Q333" i="3"/>
  <c r="R333" i="3"/>
  <c r="Q269" i="3"/>
  <c r="R269" i="3"/>
  <c r="Q205" i="3"/>
  <c r="R205" i="3"/>
  <c r="Q141" i="3"/>
  <c r="R141" i="3"/>
  <c r="Q93" i="3"/>
  <c r="R93" i="3"/>
  <c r="Q1321" i="3"/>
  <c r="R1321" i="3"/>
  <c r="Q1202" i="3"/>
  <c r="R1202" i="3"/>
  <c r="R194" i="3"/>
  <c r="Q194" i="3"/>
  <c r="Y95" i="5"/>
  <c r="Y89" i="5"/>
  <c r="Y93" i="5"/>
  <c r="P77" i="5"/>
  <c r="V90" i="5"/>
  <c r="V92" i="5"/>
  <c r="V98" i="5"/>
  <c r="AA94" i="5"/>
  <c r="AA78" i="5"/>
  <c r="R868" i="3"/>
  <c r="Q868" i="3"/>
  <c r="Q833" i="3"/>
  <c r="R833" i="3"/>
  <c r="Q729" i="3"/>
  <c r="R729" i="3"/>
  <c r="R601" i="3"/>
  <c r="Q601" i="3"/>
  <c r="Q725" i="3"/>
  <c r="R725" i="3"/>
  <c r="R836" i="3"/>
  <c r="Q836" i="3"/>
  <c r="Q781" i="3"/>
  <c r="R781" i="3"/>
  <c r="Q861" i="3"/>
  <c r="R861" i="3"/>
  <c r="Q761" i="3"/>
  <c r="R761" i="3"/>
  <c r="R731" i="3"/>
  <c r="Q731" i="3"/>
  <c r="R800" i="3"/>
  <c r="Q800" i="3"/>
  <c r="R577" i="3"/>
  <c r="Q577" i="3"/>
  <c r="Q70" i="3"/>
  <c r="R70" i="3"/>
  <c r="Q38" i="3"/>
  <c r="R38" i="3"/>
  <c r="Q6" i="3"/>
  <c r="R6" i="3"/>
  <c r="Q1478" i="3"/>
  <c r="R1478" i="3"/>
  <c r="Q704" i="3"/>
  <c r="R704" i="3"/>
  <c r="R728" i="3"/>
  <c r="Q728" i="3"/>
  <c r="Q586" i="3"/>
  <c r="R586" i="3"/>
  <c r="Q14" i="3"/>
  <c r="R14" i="3"/>
  <c r="Q1486" i="3"/>
  <c r="R1486" i="3"/>
  <c r="Q1454" i="3"/>
  <c r="R1454" i="3"/>
  <c r="Q1422" i="3"/>
  <c r="R1422" i="3"/>
  <c r="Q1390" i="3"/>
  <c r="R1390" i="3"/>
  <c r="Q1358" i="3"/>
  <c r="R1358" i="3"/>
  <c r="Q600" i="3"/>
  <c r="R600" i="3"/>
  <c r="R569" i="3"/>
  <c r="Q569" i="3"/>
  <c r="R633" i="3"/>
  <c r="Q633" i="3"/>
  <c r="R677" i="3"/>
  <c r="Q677" i="3"/>
  <c r="R632" i="3"/>
  <c r="Q632" i="3"/>
  <c r="R66" i="3"/>
  <c r="Q66" i="3"/>
  <c r="Q1498" i="3"/>
  <c r="R1498" i="3"/>
  <c r="R1426" i="3"/>
  <c r="Q1426" i="3"/>
  <c r="Q534" i="3"/>
  <c r="R534" i="3"/>
  <c r="R406" i="3"/>
  <c r="Q406" i="3"/>
  <c r="R1278" i="3"/>
  <c r="Q1278" i="3"/>
  <c r="Q1338" i="3"/>
  <c r="R1338" i="3"/>
  <c r="Q1314" i="3"/>
  <c r="R1314" i="3"/>
  <c r="Q1282" i="3"/>
  <c r="R1282" i="3"/>
  <c r="Q1250" i="3"/>
  <c r="R1250" i="3"/>
  <c r="Q1218" i="3"/>
  <c r="R1218" i="3"/>
  <c r="Q1186" i="3"/>
  <c r="R1186" i="3"/>
  <c r="Q1206" i="3"/>
  <c r="R1206" i="3"/>
  <c r="R442" i="3"/>
  <c r="Q442" i="3"/>
  <c r="R394" i="3"/>
  <c r="Q394" i="3"/>
  <c r="R362" i="3"/>
  <c r="Q362" i="3"/>
  <c r="Q330" i="3"/>
  <c r="R330" i="3"/>
  <c r="Q298" i="3"/>
  <c r="R298" i="3"/>
  <c r="R266" i="3"/>
  <c r="Q266" i="3"/>
  <c r="R234" i="3"/>
  <c r="Q234" i="3"/>
  <c r="R202" i="3"/>
  <c r="Q202" i="3"/>
  <c r="R170" i="3"/>
  <c r="Q170" i="3"/>
  <c r="R138" i="3"/>
  <c r="Q138" i="3"/>
  <c r="R106" i="3"/>
  <c r="Q106" i="3"/>
  <c r="R74" i="3"/>
  <c r="Q74" i="3"/>
  <c r="R33" i="3"/>
  <c r="Q33" i="3"/>
  <c r="Q676" i="3"/>
  <c r="R676" i="3"/>
  <c r="R1495" i="3"/>
  <c r="Q1495" i="3"/>
  <c r="Q1290" i="3"/>
  <c r="R1290" i="3"/>
  <c r="R10" i="3"/>
  <c r="Q10" i="3"/>
  <c r="R1238" i="3"/>
  <c r="Q1238" i="3"/>
  <c r="Q62" i="3"/>
  <c r="R62" i="3"/>
  <c r="R1394" i="3"/>
  <c r="Q1394" i="3"/>
  <c r="R26" i="3"/>
  <c r="Q26" i="3"/>
  <c r="Q1408" i="3"/>
  <c r="R1408" i="3"/>
  <c r="R1302" i="3"/>
  <c r="Q1302" i="3"/>
  <c r="AB83" i="5"/>
  <c r="AB79" i="5"/>
  <c r="T75" i="5"/>
  <c r="T106" i="5"/>
  <c r="T76" i="5"/>
  <c r="Y96" i="5"/>
  <c r="Y87" i="5"/>
  <c r="P95" i="5"/>
  <c r="P94" i="5"/>
  <c r="P88" i="5"/>
  <c r="V106" i="5"/>
  <c r="V81" i="5"/>
  <c r="V82" i="5"/>
  <c r="V95" i="5"/>
  <c r="AA104" i="5"/>
  <c r="AA90" i="5"/>
  <c r="AA97" i="5"/>
  <c r="R824" i="3"/>
  <c r="Q824" i="3"/>
  <c r="R720" i="3"/>
  <c r="Q720" i="3"/>
  <c r="R764" i="3"/>
  <c r="Q764" i="3"/>
  <c r="Q777" i="3"/>
  <c r="R777" i="3"/>
  <c r="Q688" i="3"/>
  <c r="R688" i="3"/>
  <c r="Q801" i="3"/>
  <c r="R801" i="3"/>
  <c r="R673" i="3"/>
  <c r="Q673" i="3"/>
  <c r="R653" i="3"/>
  <c r="Q653" i="3"/>
  <c r="Q566" i="3"/>
  <c r="R566" i="3"/>
  <c r="R860" i="3"/>
  <c r="Q860" i="3"/>
  <c r="R705" i="3"/>
  <c r="Q705" i="3"/>
  <c r="Q612" i="3"/>
  <c r="R612" i="3"/>
  <c r="R780" i="3"/>
  <c r="Q780" i="3"/>
  <c r="Q628" i="3"/>
  <c r="R628" i="3"/>
  <c r="R581" i="3"/>
  <c r="Q581" i="3"/>
  <c r="R840" i="3"/>
  <c r="Q840" i="3"/>
  <c r="Q715" i="3"/>
  <c r="R715" i="3"/>
  <c r="Q875" i="3"/>
  <c r="R875" i="3"/>
  <c r="Q815" i="3"/>
  <c r="R815" i="3"/>
  <c r="Q726" i="3"/>
  <c r="R726" i="3"/>
  <c r="Q672" i="3"/>
  <c r="R672" i="3"/>
  <c r="R513" i="3"/>
  <c r="Q513" i="3"/>
  <c r="R481" i="3"/>
  <c r="Q481" i="3"/>
  <c r="R449" i="3"/>
  <c r="Q449" i="3"/>
  <c r="R417" i="3"/>
  <c r="Q417" i="3"/>
  <c r="R385" i="3"/>
  <c r="Q385" i="3"/>
  <c r="R321" i="3"/>
  <c r="Q321" i="3"/>
  <c r="R257" i="3"/>
  <c r="Q257" i="3"/>
  <c r="R193" i="3"/>
  <c r="Q193" i="3"/>
  <c r="R129" i="3"/>
  <c r="Q129" i="3"/>
  <c r="Q1344" i="3"/>
  <c r="R1344" i="3"/>
  <c r="Q1432" i="3"/>
  <c r="R1432" i="3"/>
  <c r="Q486" i="3"/>
  <c r="R486" i="3"/>
  <c r="R1487" i="3"/>
  <c r="Q1487" i="3"/>
  <c r="Q1353" i="3"/>
  <c r="R1353" i="3"/>
  <c r="Q1182" i="3"/>
  <c r="R1182" i="3"/>
  <c r="R162" i="3"/>
  <c r="Q162" i="3"/>
  <c r="Q341" i="3"/>
  <c r="R341" i="3"/>
  <c r="Q277" i="3"/>
  <c r="R277" i="3"/>
  <c r="Q213" i="3"/>
  <c r="R213" i="3"/>
  <c r="Q149" i="3"/>
  <c r="R149" i="3"/>
  <c r="Q85" i="3"/>
  <c r="R85" i="3"/>
  <c r="Q23" i="3"/>
  <c r="R23" i="3"/>
  <c r="R1367" i="3"/>
  <c r="Q1367" i="3"/>
  <c r="R242" i="3"/>
  <c r="Q242" i="3"/>
  <c r="Q522" i="3"/>
  <c r="R522" i="3"/>
  <c r="R1286" i="3"/>
  <c r="Q1286" i="3"/>
  <c r="R370" i="3"/>
  <c r="Q370" i="3"/>
  <c r="R210" i="3"/>
  <c r="Q210" i="3"/>
  <c r="R393" i="3"/>
  <c r="Q393" i="3"/>
  <c r="Q329" i="3"/>
  <c r="R329" i="3"/>
  <c r="R265" i="3"/>
  <c r="Q265" i="3"/>
  <c r="R201" i="3"/>
  <c r="Q201" i="3"/>
  <c r="R137" i="3"/>
  <c r="Q137" i="3"/>
  <c r="R73" i="3"/>
  <c r="Q73" i="3"/>
  <c r="R1490" i="3"/>
  <c r="Q1490" i="3"/>
  <c r="Q1194" i="3"/>
  <c r="R1194" i="3"/>
  <c r="Q638" i="3"/>
  <c r="R638" i="3"/>
  <c r="Q855" i="3"/>
  <c r="R855" i="3"/>
  <c r="Q694" i="3"/>
  <c r="R694" i="3"/>
  <c r="Q494" i="3"/>
  <c r="R494" i="3"/>
  <c r="R430" i="3"/>
  <c r="Q430" i="3"/>
  <c r="R366" i="3"/>
  <c r="Q366" i="3"/>
  <c r="Q302" i="3"/>
  <c r="R302" i="3"/>
  <c r="Q238" i="3"/>
  <c r="R238" i="3"/>
  <c r="Q174" i="3"/>
  <c r="R174" i="3"/>
  <c r="Q110" i="3"/>
  <c r="R110" i="3"/>
  <c r="R466" i="3"/>
  <c r="Q466" i="3"/>
  <c r="Q290" i="3"/>
  <c r="R290" i="3"/>
  <c r="Q1473" i="3"/>
  <c r="R1473" i="3"/>
  <c r="R349" i="3"/>
  <c r="Q349" i="3"/>
  <c r="R285" i="3"/>
  <c r="Q285" i="3"/>
  <c r="Q221" i="3"/>
  <c r="R221" i="3"/>
  <c r="Q157" i="3"/>
  <c r="R157" i="3"/>
  <c r="Q109" i="3"/>
  <c r="R109" i="3"/>
  <c r="R1463" i="3"/>
  <c r="Q1463" i="3"/>
  <c r="Q1350" i="3"/>
  <c r="R1350" i="3"/>
  <c r="Q1266" i="3"/>
  <c r="R1266" i="3"/>
  <c r="Q546" i="3"/>
  <c r="R546" i="3"/>
  <c r="R82" i="3"/>
  <c r="Q82" i="3"/>
  <c r="E57" i="5"/>
  <c r="E46" i="5"/>
  <c r="E102" i="5"/>
  <c r="E100" i="5"/>
  <c r="E43" i="5"/>
  <c r="AC81" i="5"/>
  <c r="AC57" i="5"/>
  <c r="AC15" i="5"/>
  <c r="AC90" i="5"/>
  <c r="E38" i="5"/>
  <c r="E101" i="5"/>
  <c r="E28" i="5"/>
  <c r="E47" i="5"/>
  <c r="E25" i="5"/>
  <c r="E52" i="5"/>
  <c r="E56" i="5"/>
  <c r="AB98" i="5"/>
  <c r="AB16" i="5"/>
  <c r="E104" i="5"/>
  <c r="E41" i="5"/>
  <c r="E51" i="5"/>
  <c r="E49" i="5"/>
  <c r="E103" i="5"/>
  <c r="E32" i="5"/>
  <c r="E50" i="5"/>
  <c r="E98" i="5"/>
  <c r="E22" i="5"/>
  <c r="E31" i="5"/>
  <c r="E18" i="5"/>
  <c r="E44" i="5"/>
  <c r="E40" i="5"/>
  <c r="L20" i="5"/>
  <c r="E55" i="5"/>
  <c r="Y54" i="5"/>
  <c r="E42" i="5"/>
  <c r="S47" i="5"/>
  <c r="E17" i="5"/>
  <c r="E48" i="5"/>
  <c r="E23" i="5"/>
  <c r="E36" i="5"/>
  <c r="E54" i="5"/>
  <c r="E33" i="5"/>
  <c r="AA46" i="5"/>
  <c r="E20" i="5"/>
  <c r="AA26" i="5"/>
  <c r="K16" i="5"/>
  <c r="K60" i="5" s="1"/>
  <c r="Q21" i="5"/>
  <c r="Q13" i="5"/>
  <c r="T47" i="5"/>
  <c r="E37" i="5"/>
  <c r="E19" i="5"/>
  <c r="E35" i="5"/>
  <c r="T90" i="5"/>
  <c r="Y55" i="5"/>
  <c r="E99" i="5"/>
  <c r="E29" i="5"/>
  <c r="O47" i="5"/>
  <c r="D45" i="5"/>
  <c r="H84" i="5"/>
  <c r="I104" i="5"/>
  <c r="R33" i="5"/>
  <c r="R93" i="5"/>
  <c r="S18" i="5"/>
  <c r="M31" i="5"/>
  <c r="M34" i="5"/>
  <c r="M26" i="5"/>
  <c r="T15" i="5"/>
  <c r="Q50" i="5"/>
  <c r="Q25" i="5"/>
  <c r="Q15" i="5"/>
  <c r="AA102" i="5"/>
  <c r="X102" i="5"/>
  <c r="H95" i="5"/>
  <c r="T32" i="5"/>
  <c r="Z89" i="5"/>
  <c r="L45" i="5"/>
  <c r="T34" i="5"/>
  <c r="P45" i="5"/>
  <c r="Q43" i="5"/>
  <c r="Q18" i="5"/>
  <c r="Q99" i="5"/>
  <c r="E39" i="5"/>
  <c r="X32" i="5"/>
  <c r="Z81" i="5"/>
  <c r="N89" i="5"/>
  <c r="K98" i="5"/>
  <c r="M76" i="5"/>
  <c r="T33" i="5"/>
  <c r="T102" i="5"/>
  <c r="L77" i="5"/>
  <c r="P43" i="5"/>
  <c r="AA22" i="5"/>
  <c r="E21" i="5"/>
  <c r="X78" i="5"/>
  <c r="I37" i="5"/>
  <c r="I78" i="5"/>
  <c r="Z105" i="5"/>
  <c r="W33" i="5"/>
  <c r="Q77" i="5"/>
  <c r="X37" i="5"/>
  <c r="X92" i="5"/>
  <c r="I38" i="5"/>
  <c r="Z95" i="5"/>
  <c r="Z82" i="5"/>
  <c r="T12" i="5"/>
  <c r="T93" i="5"/>
  <c r="L101" i="5"/>
  <c r="Y82" i="5"/>
  <c r="Q24" i="5"/>
  <c r="AA85" i="5"/>
  <c r="J40" i="5"/>
  <c r="S12" i="5"/>
  <c r="S76" i="5"/>
  <c r="L13" i="5"/>
  <c r="L89" i="5"/>
  <c r="L80" i="5"/>
  <c r="J39" i="5"/>
  <c r="Z22" i="5"/>
  <c r="E27" i="5"/>
  <c r="E30" i="5"/>
  <c r="E24" i="5"/>
  <c r="AI62" i="5"/>
  <c r="R61" i="5"/>
  <c r="AB61" i="5"/>
  <c r="AI61" i="5"/>
  <c r="AI59" i="5"/>
  <c r="AF62" i="5"/>
  <c r="AG61" i="5"/>
  <c r="AI60" i="5"/>
  <c r="V60" i="5"/>
  <c r="AF61" i="5"/>
  <c r="W61" i="5"/>
  <c r="AI72" i="5"/>
  <c r="AI3" i="5"/>
  <c r="AG62" i="5"/>
  <c r="AE61" i="5"/>
  <c r="AC61" i="5"/>
  <c r="AD61" i="5"/>
  <c r="AA61" i="5"/>
  <c r="Z61" i="5"/>
  <c r="Y61" i="5"/>
  <c r="X61" i="5"/>
  <c r="V59" i="5"/>
  <c r="V62" i="5"/>
  <c r="V61" i="5"/>
  <c r="U61" i="5"/>
  <c r="T61" i="5"/>
  <c r="S61" i="5"/>
  <c r="M61" i="5"/>
  <c r="Q61" i="5"/>
  <c r="H10" i="5"/>
  <c r="E80" i="5"/>
  <c r="N61" i="5"/>
  <c r="N65" i="3"/>
  <c r="P65" i="3" s="1"/>
  <c r="P61" i="5"/>
  <c r="O61" i="5"/>
  <c r="I61" i="5"/>
  <c r="H61" i="5"/>
  <c r="G61" i="5"/>
  <c r="J61" i="5"/>
  <c r="L61" i="5"/>
  <c r="K61" i="5"/>
  <c r="E91" i="5"/>
  <c r="E83" i="5"/>
  <c r="E79" i="5"/>
  <c r="E87" i="5"/>
  <c r="E97" i="5"/>
  <c r="E95" i="5"/>
  <c r="E81" i="5"/>
  <c r="E89" i="5"/>
  <c r="E96" i="5"/>
  <c r="E94" i="5"/>
  <c r="E84" i="5"/>
  <c r="E85" i="5"/>
  <c r="E82" i="5"/>
  <c r="E88" i="5"/>
  <c r="E86" i="5"/>
  <c r="E92" i="5"/>
  <c r="E93" i="5"/>
  <c r="E90" i="5"/>
  <c r="P121" i="3"/>
  <c r="P155" i="3"/>
  <c r="P234" i="3"/>
  <c r="J41" i="5" s="1"/>
  <c r="P139" i="3"/>
  <c r="P148" i="3"/>
  <c r="P233" i="3"/>
  <c r="P142" i="3"/>
  <c r="P138" i="3"/>
  <c r="P146" i="3"/>
  <c r="P187" i="3"/>
  <c r="P117" i="3"/>
  <c r="P127" i="3"/>
  <c r="P124" i="3"/>
  <c r="P144" i="3"/>
  <c r="P143" i="3"/>
  <c r="P211" i="3"/>
  <c r="O1127" i="3"/>
  <c r="O648" i="3"/>
  <c r="O774" i="3"/>
  <c r="N553" i="3"/>
  <c r="P553" i="3" s="1"/>
  <c r="O915" i="3"/>
  <c r="O891" i="3"/>
  <c r="N541" i="3"/>
  <c r="P541" i="3" s="1"/>
  <c r="O999" i="3"/>
  <c r="N1192" i="3"/>
  <c r="P1192" i="3" s="1"/>
  <c r="N1340" i="3"/>
  <c r="P1340" i="3" s="1"/>
  <c r="N543" i="3"/>
  <c r="P543" i="3" s="1"/>
  <c r="N745" i="3"/>
  <c r="P745" i="3" s="1"/>
  <c r="O1341" i="3"/>
  <c r="O1215" i="3"/>
  <c r="O835" i="3"/>
  <c r="N807" i="3"/>
  <c r="P807" i="3" s="1"/>
  <c r="O786" i="3"/>
  <c r="N995" i="3"/>
  <c r="P995" i="3" s="1"/>
  <c r="N1041" i="3"/>
  <c r="P1041" i="3" s="1"/>
  <c r="O559" i="3"/>
  <c r="O955" i="3"/>
  <c r="O1389" i="3"/>
  <c r="O1485" i="3"/>
  <c r="O1372" i="3"/>
  <c r="N1190" i="3"/>
  <c r="P1190" i="3" s="1"/>
  <c r="N1071" i="3"/>
  <c r="P1071" i="3" s="1"/>
  <c r="N986" i="3"/>
  <c r="P986" i="3" s="1"/>
  <c r="O1313" i="3"/>
  <c r="O1183" i="3"/>
  <c r="O656" i="3"/>
  <c r="N558" i="3"/>
  <c r="P558" i="3" s="1"/>
  <c r="O1301" i="3"/>
  <c r="O569" i="3"/>
  <c r="O779" i="3"/>
  <c r="N738" i="3"/>
  <c r="P738" i="3" s="1"/>
  <c r="Y48" i="5" s="1"/>
  <c r="N1110" i="3"/>
  <c r="P1110" i="3" s="1"/>
  <c r="AH95" i="5" s="1"/>
  <c r="O1269" i="3"/>
  <c r="N1109" i="3"/>
  <c r="P1109" i="3" s="1"/>
  <c r="O1509" i="3"/>
  <c r="O1172" i="3"/>
  <c r="N1074" i="3"/>
  <c r="P1074" i="3" s="1"/>
  <c r="O1381" i="3"/>
  <c r="N626" i="3"/>
  <c r="P626" i="3" s="1"/>
  <c r="O549" i="3"/>
  <c r="O620" i="3"/>
  <c r="O1101" i="3"/>
  <c r="O1024" i="3"/>
  <c r="O458" i="3"/>
  <c r="O498" i="3"/>
  <c r="O1067" i="3"/>
  <c r="N1266" i="3"/>
  <c r="P1266" i="3" s="1"/>
  <c r="O1336" i="3"/>
  <c r="N714" i="3"/>
  <c r="P714" i="3" s="1"/>
  <c r="O542" i="3"/>
  <c r="N753" i="3"/>
  <c r="P753" i="3" s="1"/>
  <c r="O508" i="3"/>
  <c r="N1102" i="3"/>
  <c r="P1102" i="3" s="1"/>
  <c r="O1140" i="3"/>
  <c r="N349" i="3"/>
  <c r="P349" i="3" s="1"/>
  <c r="N1130" i="3"/>
  <c r="P1130" i="3" s="1"/>
  <c r="N361" i="3"/>
  <c r="P361" i="3" s="1"/>
  <c r="O723" i="3"/>
  <c r="N359" i="3"/>
  <c r="P359" i="3" s="1"/>
  <c r="N793" i="3"/>
  <c r="P793" i="3" s="1"/>
  <c r="O984" i="3"/>
  <c r="O1213" i="3"/>
  <c r="N954" i="3"/>
  <c r="P954" i="3" s="1"/>
  <c r="N1398" i="3"/>
  <c r="P1398" i="3" s="1"/>
  <c r="N1098" i="3"/>
  <c r="P1098" i="3" s="1"/>
  <c r="N465" i="3"/>
  <c r="P465" i="3" s="1"/>
  <c r="O509" i="3"/>
  <c r="O1201" i="3"/>
  <c r="N1321" i="3"/>
  <c r="P1321" i="3" s="1"/>
  <c r="O728" i="3"/>
  <c r="O1150" i="3"/>
  <c r="O1163" i="3"/>
  <c r="O1008" i="3"/>
  <c r="N453" i="3"/>
  <c r="P453" i="3" s="1"/>
  <c r="O1164" i="3"/>
  <c r="N951" i="3"/>
  <c r="P951" i="3" s="1"/>
  <c r="N402" i="3"/>
  <c r="P402" i="3" s="1"/>
  <c r="N775" i="3"/>
  <c r="P775" i="3" s="1"/>
  <c r="N466" i="3"/>
  <c r="P466" i="3" s="1"/>
  <c r="N687" i="3"/>
  <c r="P687" i="3" s="1"/>
  <c r="N1221" i="3"/>
  <c r="P1221" i="3" s="1"/>
  <c r="O1222" i="3"/>
  <c r="N1198" i="3"/>
  <c r="P1198" i="3" s="1"/>
  <c r="O943" i="3"/>
  <c r="O1044" i="3"/>
  <c r="N1104" i="3"/>
  <c r="P1104" i="3" s="1"/>
  <c r="O609" i="3"/>
  <c r="O976" i="3"/>
  <c r="N1007" i="3"/>
  <c r="P1007" i="3" s="1"/>
  <c r="AF15" i="5" s="1"/>
  <c r="O1261" i="3"/>
  <c r="O1334" i="3"/>
  <c r="O194" i="3"/>
  <c r="N735" i="3"/>
  <c r="P735" i="3" s="1"/>
  <c r="N934" i="3"/>
  <c r="P934" i="3" s="1"/>
  <c r="AD56" i="5" s="1"/>
  <c r="O1429" i="3"/>
  <c r="O1196" i="3"/>
  <c r="O316" i="3"/>
  <c r="N923" i="3"/>
  <c r="P923" i="3" s="1"/>
  <c r="O510" i="3"/>
  <c r="O716" i="3"/>
  <c r="N1185" i="3"/>
  <c r="P1185" i="3" s="1"/>
  <c r="N865" i="3"/>
  <c r="P865" i="3" s="1"/>
  <c r="N1126" i="3"/>
  <c r="P1126" i="3" s="1"/>
  <c r="O1228" i="3"/>
  <c r="N399" i="3"/>
  <c r="P399" i="3" s="1"/>
  <c r="N41" i="5" s="1"/>
  <c r="N1448" i="3"/>
  <c r="P1448" i="3" s="1"/>
  <c r="O473" i="3"/>
  <c r="O828" i="3"/>
  <c r="O1078" i="3"/>
  <c r="N422" i="3"/>
  <c r="P422" i="3" s="1"/>
  <c r="N1219" i="3"/>
  <c r="P1219" i="3" s="1"/>
  <c r="O503" i="3"/>
  <c r="O1105" i="3"/>
  <c r="O1512" i="3"/>
  <c r="O983" i="3"/>
  <c r="O1136" i="3"/>
  <c r="O1344" i="3"/>
  <c r="N756" i="3"/>
  <c r="P756" i="3" s="1"/>
  <c r="O536" i="3"/>
  <c r="O944" i="3"/>
  <c r="N1093" i="3"/>
  <c r="P1093" i="3" s="1"/>
  <c r="O1095" i="3"/>
  <c r="O499" i="3"/>
  <c r="O538" i="3"/>
  <c r="O1187" i="3"/>
  <c r="O1133" i="3"/>
  <c r="N1077" i="3"/>
  <c r="P1077" i="3" s="1"/>
  <c r="O1113" i="3"/>
  <c r="O880" i="3"/>
  <c r="O884" i="3"/>
  <c r="O1117" i="3"/>
  <c r="O1025" i="3"/>
  <c r="O1238" i="3"/>
  <c r="N1379" i="3"/>
  <c r="P1379" i="3" s="1"/>
  <c r="N1453" i="3"/>
  <c r="P1453" i="3" s="1"/>
  <c r="O478" i="3"/>
  <c r="O916" i="3"/>
  <c r="O910" i="3"/>
  <c r="O1232" i="3"/>
  <c r="O739" i="3"/>
  <c r="N1106" i="3"/>
  <c r="P1106" i="3" s="1"/>
  <c r="O747" i="3"/>
  <c r="O506" i="3"/>
  <c r="N820" i="3"/>
  <c r="P820" i="3" s="1"/>
  <c r="N382" i="3"/>
  <c r="P382" i="3" s="1"/>
  <c r="N1170" i="3"/>
  <c r="P1170" i="3" s="1"/>
  <c r="N1162" i="3"/>
  <c r="P1162" i="3" s="1"/>
  <c r="O975" i="3"/>
  <c r="N357" i="3"/>
  <c r="P357" i="3" s="1"/>
  <c r="N1063" i="3"/>
  <c r="P1063" i="3" s="1"/>
  <c r="N633" i="3"/>
  <c r="P633" i="3" s="1"/>
  <c r="O671" i="3"/>
  <c r="N245" i="3"/>
  <c r="N391" i="3"/>
  <c r="P391" i="3" s="1"/>
  <c r="O709" i="3"/>
  <c r="N369" i="3"/>
  <c r="N256" i="3"/>
  <c r="O672" i="3"/>
  <c r="N908" i="3"/>
  <c r="P908" i="3" s="1"/>
  <c r="N494" i="3"/>
  <c r="P494" i="3" s="1"/>
  <c r="N625" i="3"/>
  <c r="P625" i="3" s="1"/>
  <c r="O1070" i="3"/>
  <c r="O1000" i="3"/>
  <c r="O867" i="3"/>
  <c r="O234" i="3"/>
  <c r="O346" i="3"/>
  <c r="O315" i="3"/>
  <c r="O153" i="3"/>
  <c r="N475" i="3"/>
  <c r="P475" i="3" s="1"/>
  <c r="N1155" i="3"/>
  <c r="P1155" i="3" s="1"/>
  <c r="O537" i="3"/>
  <c r="O843" i="3"/>
  <c r="O435" i="3"/>
  <c r="O488" i="3"/>
  <c r="O493" i="3"/>
  <c r="O800" i="3"/>
  <c r="O1205" i="3"/>
  <c r="O1137" i="3"/>
  <c r="O1363" i="3"/>
  <c r="N1283" i="3"/>
  <c r="P1283" i="3" s="1"/>
  <c r="N1337" i="3"/>
  <c r="P1337" i="3" s="1"/>
  <c r="N1446" i="3"/>
  <c r="P1446" i="3" s="1"/>
  <c r="C56" i="4"/>
  <c r="N363" i="3"/>
  <c r="P363" i="3" s="1"/>
  <c r="N731" i="3"/>
  <c r="P731" i="3" s="1"/>
  <c r="N343" i="3"/>
  <c r="P343" i="3" s="1"/>
  <c r="O491" i="3"/>
  <c r="N662" i="3"/>
  <c r="P662" i="3" s="1"/>
  <c r="O548" i="3"/>
  <c r="O855" i="3"/>
  <c r="O1253" i="3"/>
  <c r="O424" i="3"/>
  <c r="O796" i="3"/>
  <c r="O1445" i="3"/>
  <c r="O1392" i="3"/>
  <c r="N615" i="3"/>
  <c r="P615" i="3" s="1"/>
  <c r="O641" i="3"/>
  <c r="O1076" i="3"/>
  <c r="O883" i="3"/>
  <c r="O1299" i="3"/>
  <c r="O1358" i="3"/>
  <c r="O1414" i="3"/>
  <c r="N1422" i="3"/>
  <c r="P1422" i="3" s="1"/>
  <c r="O441" i="3"/>
  <c r="O948" i="3"/>
  <c r="O371" i="3"/>
  <c r="N405" i="3"/>
  <c r="P405" i="3" s="1"/>
  <c r="O639" i="3"/>
  <c r="O892" i="3"/>
  <c r="O589" i="3"/>
  <c r="N1307" i="3"/>
  <c r="P1307" i="3" s="1"/>
  <c r="N1062" i="3"/>
  <c r="P1062" i="3" s="1"/>
  <c r="AG95" i="5" s="1"/>
  <c r="O1237" i="3"/>
  <c r="O1174" i="3"/>
  <c r="N924" i="3"/>
  <c r="P924" i="3" s="1"/>
  <c r="O718" i="3"/>
  <c r="O946" i="3"/>
  <c r="O1408" i="3"/>
  <c r="O1495" i="3"/>
  <c r="O527" i="3"/>
  <c r="O746" i="3"/>
  <c r="N389" i="3"/>
  <c r="P389" i="3" s="1"/>
  <c r="O939" i="3"/>
  <c r="O1037" i="3"/>
  <c r="O1160" i="3"/>
  <c r="N1202" i="3"/>
  <c r="P1202" i="3" s="1"/>
  <c r="N1046" i="3"/>
  <c r="P1046" i="3" s="1"/>
  <c r="N378" i="3"/>
  <c r="P378" i="3" s="1"/>
  <c r="N873" i="3"/>
  <c r="P873" i="3" s="1"/>
  <c r="N277" i="3"/>
  <c r="P277" i="3" s="1"/>
  <c r="O448" i="3"/>
  <c r="O597" i="3"/>
  <c r="O947" i="3"/>
  <c r="O1236" i="3"/>
  <c r="N218" i="3"/>
  <c r="O1028" i="3"/>
  <c r="O375" i="3"/>
  <c r="O459" i="3"/>
  <c r="O398" i="3"/>
  <c r="O903" i="3"/>
  <c r="O450" i="3"/>
  <c r="O819" i="3"/>
  <c r="O171" i="3"/>
  <c r="O1339" i="3"/>
  <c r="O1493" i="3"/>
  <c r="N239" i="3"/>
  <c r="P239" i="3" s="1"/>
  <c r="J26" i="5" s="1"/>
  <c r="O1292" i="3"/>
  <c r="O979" i="3"/>
  <c r="N242" i="3"/>
  <c r="O727" i="3"/>
  <c r="N695" i="3"/>
  <c r="P695" i="3" s="1"/>
  <c r="N1073" i="3"/>
  <c r="P1073" i="3" s="1"/>
  <c r="O1045" i="3"/>
  <c r="N206" i="3"/>
  <c r="P206" i="3" s="1"/>
  <c r="O370" i="3"/>
  <c r="O730" i="3"/>
  <c r="N1230" i="3"/>
  <c r="P1230" i="3" s="1"/>
  <c r="N1470" i="3"/>
  <c r="P1470" i="3" s="1"/>
  <c r="N1437" i="3"/>
  <c r="P1437" i="3" s="1"/>
  <c r="N1401" i="3"/>
  <c r="P1401" i="3" s="1"/>
  <c r="N328" i="3"/>
  <c r="P328" i="3" s="1"/>
  <c r="L27" i="5" s="1"/>
  <c r="O1390" i="3"/>
  <c r="O326" i="3"/>
  <c r="O292" i="3"/>
  <c r="N376" i="3"/>
  <c r="P376" i="3" s="1"/>
  <c r="N232" i="3"/>
  <c r="N362" i="3"/>
  <c r="P362" i="3" s="1"/>
  <c r="N511" i="3"/>
  <c r="P511" i="3" s="1"/>
  <c r="N379" i="3"/>
  <c r="P379" i="3" s="1"/>
  <c r="O474" i="3"/>
  <c r="N606" i="3"/>
  <c r="P606" i="3" s="1"/>
  <c r="O840" i="3"/>
  <c r="O483" i="3"/>
  <c r="O991" i="3"/>
  <c r="N981" i="3"/>
  <c r="P981" i="3" s="1"/>
  <c r="O1108" i="3"/>
  <c r="N1141" i="3"/>
  <c r="P1141" i="3" s="1"/>
  <c r="N1142" i="3"/>
  <c r="P1142" i="3" s="1"/>
  <c r="N1406" i="3"/>
  <c r="P1406" i="3" s="1"/>
  <c r="O534" i="3"/>
  <c r="N479" i="3"/>
  <c r="P479" i="3" s="1"/>
  <c r="N693" i="3"/>
  <c r="P693" i="3" s="1"/>
  <c r="N1042" i="3"/>
  <c r="P1042" i="3" s="1"/>
  <c r="O1480" i="3"/>
  <c r="O454" i="3"/>
  <c r="O540" i="3"/>
  <c r="O963" i="3"/>
  <c r="N940" i="3"/>
  <c r="P940" i="3" s="1"/>
  <c r="O1132" i="3"/>
  <c r="O1014" i="3"/>
  <c r="O1171" i="3"/>
  <c r="O345" i="3"/>
  <c r="O290" i="3"/>
  <c r="N959" i="3"/>
  <c r="P959" i="3" s="1"/>
  <c r="O1123" i="3"/>
  <c r="N1217" i="3"/>
  <c r="P1217" i="3" s="1"/>
  <c r="N713" i="3"/>
  <c r="P713" i="3" s="1"/>
  <c r="N1311" i="3"/>
  <c r="P1311" i="3" s="1"/>
  <c r="O1287" i="3"/>
  <c r="O805" i="3"/>
  <c r="O1111" i="3"/>
  <c r="O773" i="3"/>
  <c r="O581" i="3"/>
  <c r="O967" i="3"/>
  <c r="O1064" i="3"/>
  <c r="O1107" i="3"/>
  <c r="N1267" i="3"/>
  <c r="P1267" i="3" s="1"/>
  <c r="O1350" i="3"/>
  <c r="O546" i="3"/>
  <c r="N722" i="3"/>
  <c r="P722" i="3" s="1"/>
  <c r="O771" i="3"/>
  <c r="N921" i="3"/>
  <c r="P921" i="3" s="1"/>
  <c r="N868" i="3"/>
  <c r="P868" i="3" s="1"/>
  <c r="O1245" i="3"/>
  <c r="O568" i="3"/>
  <c r="O676" i="3"/>
  <c r="N817" i="3"/>
  <c r="P817" i="3" s="1"/>
  <c r="O1405" i="3"/>
  <c r="O1189" i="3"/>
  <c r="O1115" i="3"/>
  <c r="N295" i="3"/>
  <c r="P295" i="3" s="1"/>
  <c r="O321" i="3"/>
  <c r="O297" i="3"/>
  <c r="N178" i="3"/>
  <c r="O313" i="3"/>
  <c r="O331" i="3"/>
  <c r="O535" i="3"/>
  <c r="O783" i="3"/>
  <c r="O1195" i="3"/>
  <c r="O1254" i="3"/>
  <c r="N1027" i="3"/>
  <c r="P1027" i="3" s="1"/>
  <c r="O1477" i="3"/>
  <c r="O619" i="3"/>
  <c r="O977" i="3"/>
  <c r="O224" i="3"/>
  <c r="O339" i="3"/>
  <c r="N395" i="3"/>
  <c r="P395" i="3" s="1"/>
  <c r="O416" i="3"/>
  <c r="N472" i="3"/>
  <c r="P472" i="3" s="1"/>
  <c r="O423" i="3"/>
  <c r="O607" i="3"/>
  <c r="O452" i="3"/>
  <c r="O766" i="3"/>
  <c r="O931" i="3"/>
  <c r="O1181" i="3"/>
  <c r="O1118" i="3"/>
  <c r="N1026" i="3"/>
  <c r="P1026" i="3" s="1"/>
  <c r="O1433" i="3"/>
  <c r="O1438" i="3"/>
  <c r="O1038" i="3"/>
  <c r="O490" i="3"/>
  <c r="O512" i="3"/>
  <c r="O602" i="3"/>
  <c r="O564" i="3"/>
  <c r="N1121" i="3"/>
  <c r="P1121" i="3" s="1"/>
  <c r="N1211" i="3"/>
  <c r="P1211" i="3" s="1"/>
  <c r="O1416" i="3"/>
  <c r="O1501" i="3"/>
  <c r="O301" i="3"/>
  <c r="O556" i="3"/>
  <c r="O522" i="3"/>
  <c r="O834" i="3"/>
  <c r="O694" i="3"/>
  <c r="N802" i="3"/>
  <c r="P802" i="3" s="1"/>
  <c r="O640" i="3"/>
  <c r="O1333" i="3"/>
  <c r="O1094" i="3"/>
  <c r="O907" i="3"/>
  <c r="O1220" i="3"/>
  <c r="O323" i="3"/>
  <c r="O544" i="3"/>
  <c r="O575" i="3"/>
  <c r="O388" i="3"/>
  <c r="N833" i="3"/>
  <c r="P833" i="3" s="1"/>
  <c r="O708" i="3"/>
  <c r="O1069" i="3"/>
  <c r="O1265" i="3"/>
  <c r="N964" i="3"/>
  <c r="P964" i="3" s="1"/>
  <c r="AE40" i="5" s="1"/>
  <c r="O317" i="3"/>
  <c r="N207" i="3"/>
  <c r="N215" i="3"/>
  <c r="O748" i="3"/>
  <c r="O451" i="3"/>
  <c r="O814" i="3"/>
  <c r="N517" i="3"/>
  <c r="P517" i="3" s="1"/>
  <c r="O751" i="3"/>
  <c r="O838" i="3"/>
  <c r="O1149" i="3"/>
  <c r="N980" i="3"/>
  <c r="P980" i="3" s="1"/>
  <c r="O1021" i="3"/>
  <c r="O1227" i="3"/>
  <c r="O759" i="3"/>
  <c r="O1197" i="3"/>
  <c r="O1270" i="3"/>
  <c r="O1478" i="3"/>
  <c r="N913" i="3"/>
  <c r="P913" i="3" s="1"/>
  <c r="N1138" i="3"/>
  <c r="P1138" i="3" s="1"/>
  <c r="O307" i="3"/>
  <c r="O365" i="3"/>
  <c r="N352" i="3"/>
  <c r="P352" i="3" s="1"/>
  <c r="N1168" i="3"/>
  <c r="P1168" i="3" s="1"/>
  <c r="O925" i="3"/>
  <c r="O350" i="3"/>
  <c r="N177" i="3"/>
  <c r="N617" i="3"/>
  <c r="P617" i="3" s="1"/>
  <c r="O480" i="3"/>
  <c r="O919" i="3"/>
  <c r="N996" i="3"/>
  <c r="P996" i="3" s="1"/>
  <c r="O1249" i="3"/>
  <c r="N869" i="3"/>
  <c r="P869" i="3" s="1"/>
  <c r="O1444" i="3"/>
  <c r="O358" i="3"/>
  <c r="O737" i="3"/>
  <c r="N1003" i="3"/>
  <c r="P1003" i="3" s="1"/>
  <c r="O1051" i="3"/>
  <c r="N1457" i="3"/>
  <c r="P1457" i="3" s="1"/>
  <c r="O664" i="3"/>
  <c r="N562" i="3"/>
  <c r="P562" i="3" s="1"/>
  <c r="O832" i="3"/>
  <c r="N1454" i="3"/>
  <c r="P1454" i="3" s="1"/>
  <c r="N524" i="3"/>
  <c r="P524" i="3" s="1"/>
  <c r="O614" i="3"/>
  <c r="N970" i="3"/>
  <c r="P970" i="3" s="1"/>
  <c r="O605" i="3"/>
  <c r="N825" i="3"/>
  <c r="P825" i="3" s="1"/>
  <c r="O952" i="3"/>
  <c r="O629" i="3"/>
  <c r="N280" i="3"/>
  <c r="P280" i="3" s="1"/>
  <c r="N303" i="3"/>
  <c r="P303" i="3" s="1"/>
  <c r="N191" i="3"/>
  <c r="B57" i="4"/>
  <c r="O268" i="3"/>
  <c r="O233" i="3"/>
  <c r="O220" i="3"/>
  <c r="O284" i="3"/>
  <c r="O464" i="3"/>
  <c r="O519" i="3"/>
  <c r="N628" i="3"/>
  <c r="P628" i="3" s="1"/>
  <c r="N618" i="3"/>
  <c r="P618" i="3" s="1"/>
  <c r="O333" i="3"/>
  <c r="O665" i="3"/>
  <c r="N689" i="3"/>
  <c r="P689" i="3" s="1"/>
  <c r="N922" i="3"/>
  <c r="P922" i="3" s="1"/>
  <c r="AD41" i="5" s="1"/>
  <c r="O566" i="3"/>
  <c r="N962" i="3"/>
  <c r="P962" i="3" s="1"/>
  <c r="O1349" i="3"/>
  <c r="O1308" i="3"/>
  <c r="N1256" i="3"/>
  <c r="P1256" i="3" s="1"/>
  <c r="O1268" i="3"/>
  <c r="O1399" i="3"/>
  <c r="O1223" i="3"/>
  <c r="N327" i="3"/>
  <c r="P327" i="3" s="1"/>
  <c r="O701" i="3"/>
  <c r="O853" i="3"/>
  <c r="O1035" i="3"/>
  <c r="N956" i="3"/>
  <c r="P956" i="3" s="1"/>
  <c r="O1407" i="3"/>
  <c r="N231" i="3"/>
  <c r="P231" i="3" s="1"/>
  <c r="N341" i="3"/>
  <c r="P341" i="3" s="1"/>
  <c r="L43" i="5" s="1"/>
  <c r="N320" i="3"/>
  <c r="P320" i="3" s="1"/>
  <c r="O557" i="3"/>
  <c r="O336" i="3"/>
  <c r="O850" i="3"/>
  <c r="O719" i="3"/>
  <c r="O410" i="3"/>
  <c r="O992" i="3"/>
  <c r="O854" i="3"/>
  <c r="O841" i="3"/>
  <c r="O643" i="3"/>
  <c r="O1053" i="3"/>
  <c r="O1246" i="3"/>
  <c r="O1165" i="3"/>
  <c r="O1139" i="3"/>
  <c r="O1262" i="3"/>
  <c r="O1456" i="3"/>
  <c r="O1484" i="3"/>
  <c r="O347" i="3"/>
  <c r="O634" i="3"/>
  <c r="N681" i="3"/>
  <c r="P681" i="3" s="1"/>
  <c r="N724" i="3"/>
  <c r="O935" i="3"/>
  <c r="O1397" i="3"/>
  <c r="O1277" i="3"/>
  <c r="O518" i="3"/>
  <c r="O1424" i="3"/>
  <c r="N514" i="3"/>
  <c r="P514" i="3" s="1"/>
  <c r="O151" i="3"/>
  <c r="O322" i="3"/>
  <c r="O495" i="3"/>
  <c r="O502" i="3"/>
  <c r="N430" i="3"/>
  <c r="P430" i="3" s="1"/>
  <c r="O596" i="3"/>
  <c r="O772" i="3"/>
  <c r="O588" i="3"/>
  <c r="O1125" i="3"/>
  <c r="O1158" i="3"/>
  <c r="O1505" i="3"/>
  <c r="O1504" i="3"/>
  <c r="O254" i="3"/>
  <c r="O674" i="3"/>
  <c r="N1200" i="3"/>
  <c r="P1200" i="3" s="1"/>
  <c r="O1439" i="3"/>
  <c r="O971" i="3"/>
  <c r="O1275" i="3"/>
  <c r="O1300" i="3"/>
  <c r="O266" i="3"/>
  <c r="O344" i="3"/>
  <c r="O487" i="3"/>
  <c r="O329" i="3"/>
  <c r="O1167" i="3"/>
  <c r="O1494" i="3"/>
  <c r="O953" i="3"/>
  <c r="O304" i="3"/>
  <c r="O583" i="3"/>
  <c r="O725" i="3"/>
  <c r="O696" i="3"/>
  <c r="O758" i="3"/>
  <c r="O822" i="3"/>
  <c r="O1100" i="3"/>
  <c r="O1391" i="3"/>
  <c r="O1376" i="3"/>
  <c r="O1303" i="3"/>
  <c r="O235" i="3"/>
  <c r="O412" i="3"/>
  <c r="O1001" i="3"/>
  <c r="O808" i="3"/>
  <c r="O1244" i="3"/>
  <c r="O1500" i="3"/>
  <c r="O1135" i="3"/>
  <c r="N288" i="3"/>
  <c r="P288" i="3" s="1"/>
  <c r="O484" i="3"/>
  <c r="O563" i="3"/>
  <c r="O937" i="3"/>
  <c r="O1057" i="3"/>
  <c r="O425" i="3"/>
  <c r="O455" i="3"/>
  <c r="O338" i="3"/>
  <c r="O408" i="3"/>
  <c r="O1383" i="3"/>
  <c r="O610" i="3"/>
  <c r="O871" i="3"/>
  <c r="O482" i="3"/>
  <c r="N1012" i="3"/>
  <c r="P1012" i="3" s="1"/>
  <c r="AF40" i="5" s="1"/>
  <c r="O1129" i="3"/>
  <c r="N1234" i="3"/>
  <c r="P1234" i="3" s="1"/>
  <c r="O520" i="3"/>
  <c r="N255" i="3"/>
  <c r="O121" i="3"/>
  <c r="N236" i="3"/>
  <c r="N163" i="3"/>
  <c r="P163" i="3" s="1"/>
  <c r="O603" i="3"/>
  <c r="O902" i="3"/>
  <c r="N1421" i="3"/>
  <c r="P1421" i="3" s="1"/>
  <c r="N1387" i="3"/>
  <c r="P1387" i="3" s="1"/>
  <c r="O330" i="3"/>
  <c r="O492" i="3"/>
  <c r="N721" i="3"/>
  <c r="P721" i="3" s="1"/>
  <c r="N846" i="3"/>
  <c r="P846" i="3" s="1"/>
  <c r="O1059" i="3"/>
  <c r="O1157" i="3"/>
  <c r="O1166" i="3"/>
  <c r="O1145" i="3"/>
  <c r="O98" i="3"/>
  <c r="N387" i="3"/>
  <c r="P387" i="3" s="1"/>
  <c r="O627" i="3"/>
  <c r="O1357" i="3"/>
  <c r="N1066" i="3"/>
  <c r="P1066" i="3" s="1"/>
  <c r="O1243" i="3"/>
  <c r="O1395" i="3"/>
  <c r="O354" i="3"/>
  <c r="O642" i="3"/>
  <c r="O862" i="3"/>
  <c r="O685" i="3"/>
  <c r="O1131" i="3"/>
  <c r="O1224" i="3"/>
  <c r="O1134" i="3"/>
  <c r="O1147" i="3"/>
  <c r="O1486" i="3"/>
  <c r="O302" i="3"/>
  <c r="N383" i="3"/>
  <c r="P383" i="3" s="1"/>
  <c r="O621" i="3"/>
  <c r="N175" i="3"/>
  <c r="P175" i="3" s="1"/>
  <c r="O898" i="3"/>
  <c r="O985" i="3"/>
  <c r="O1342" i="3"/>
  <c r="N332" i="3"/>
  <c r="P332" i="3" s="1"/>
  <c r="O446" i="3"/>
  <c r="O1002" i="3"/>
  <c r="O987" i="3"/>
  <c r="O1085" i="3"/>
  <c r="O1099" i="3"/>
  <c r="O1229" i="3"/>
  <c r="O1285" i="3"/>
  <c r="N972" i="3"/>
  <c r="P972" i="3" s="1"/>
  <c r="N1004" i="3"/>
  <c r="P1004" i="3" s="1"/>
  <c r="O384" i="3"/>
  <c r="N585" i="3"/>
  <c r="P585" i="3" s="1"/>
  <c r="N717" i="3"/>
  <c r="P717" i="3" s="1"/>
  <c r="X82" i="5" s="1"/>
  <c r="O1325" i="3"/>
  <c r="O1011" i="3"/>
  <c r="O1072" i="3"/>
  <c r="O1179" i="3"/>
  <c r="O586" i="3"/>
  <c r="O1332" i="3"/>
  <c r="O1441" i="3"/>
  <c r="N532" i="3"/>
  <c r="P532" i="3" s="1"/>
  <c r="O706" i="3"/>
  <c r="O457" i="3"/>
  <c r="O702" i="3"/>
  <c r="O1452" i="3"/>
  <c r="N1006" i="3"/>
  <c r="P1006" i="3" s="1"/>
  <c r="N418" i="3"/>
  <c r="P418" i="3" s="1"/>
  <c r="O1052" i="3"/>
  <c r="O293" i="3"/>
  <c r="O504" i="3"/>
  <c r="N777" i="3"/>
  <c r="P777" i="3" s="1"/>
  <c r="O1316" i="3"/>
  <c r="O1169" i="3"/>
  <c r="N1206" i="3"/>
  <c r="P1206" i="3" s="1"/>
  <c r="O1462" i="3"/>
  <c r="O1291" i="3"/>
  <c r="N1209" i="3"/>
  <c r="P1209" i="3" s="1"/>
  <c r="O1382" i="3"/>
  <c r="O400" i="3"/>
  <c r="O476" i="3"/>
  <c r="N434" i="3"/>
  <c r="P434" i="3" s="1"/>
  <c r="N789" i="3"/>
  <c r="P789" i="3" s="1"/>
  <c r="O1364" i="3"/>
  <c r="O595" i="3"/>
  <c r="N659" i="3"/>
  <c r="P659" i="3" s="1"/>
  <c r="N1513" i="3"/>
  <c r="P1513" i="3" s="1"/>
  <c r="O757" i="3"/>
  <c r="O993" i="3"/>
  <c r="O885" i="3"/>
  <c r="N917" i="3"/>
  <c r="P917" i="3" s="1"/>
  <c r="O1036" i="3"/>
  <c r="O1175" i="3"/>
  <c r="N260" i="3"/>
  <c r="N265" i="3"/>
  <c r="P265" i="3" s="1"/>
  <c r="N257" i="3"/>
  <c r="P257" i="3" s="1"/>
  <c r="O101" i="3"/>
  <c r="O228" i="3"/>
  <c r="N274" i="3"/>
  <c r="P274" i="3" s="1"/>
  <c r="O195" i="3"/>
  <c r="O291" i="3"/>
  <c r="N287" i="3"/>
  <c r="P287" i="3" s="1"/>
  <c r="O109" i="3"/>
  <c r="N305" i="3"/>
  <c r="P305" i="3" s="1"/>
  <c r="O413" i="3"/>
  <c r="O879" i="3"/>
  <c r="N769" i="3"/>
  <c r="P769" i="3" s="1"/>
  <c r="N1259" i="3"/>
  <c r="P1259" i="3" s="1"/>
  <c r="O1177" i="3"/>
  <c r="O1241" i="3"/>
  <c r="O1347" i="3"/>
  <c r="O1469" i="3"/>
  <c r="O433" i="3"/>
  <c r="O893" i="3"/>
  <c r="N608" i="3"/>
  <c r="P608" i="3" s="1"/>
  <c r="O690" i="3"/>
  <c r="N881" i="3"/>
  <c r="P881" i="3" s="1"/>
  <c r="O960" i="3"/>
  <c r="O806" i="3"/>
  <c r="O684" i="3"/>
  <c r="O1097" i="3"/>
  <c r="O1260" i="3"/>
  <c r="N1029" i="3"/>
  <c r="P1029" i="3" s="1"/>
  <c r="O1060" i="3"/>
  <c r="O1031" i="3"/>
  <c r="O733" i="3"/>
  <c r="O1476" i="3"/>
  <c r="N1086" i="3"/>
  <c r="P1086" i="3" s="1"/>
  <c r="N571" i="3"/>
  <c r="P571" i="3" s="1"/>
  <c r="N1377" i="3"/>
  <c r="P1377" i="3" s="1"/>
  <c r="O401" i="3"/>
  <c r="O1428" i="3"/>
  <c r="O668" i="3"/>
  <c r="O426" i="3"/>
  <c r="O1323" i="3"/>
  <c r="O516" i="3"/>
  <c r="O658" i="3"/>
  <c r="O1116" i="3"/>
  <c r="N623" i="3"/>
  <c r="P623" i="3" s="1"/>
  <c r="O1043" i="3"/>
  <c r="O1369" i="3"/>
  <c r="N1271" i="3"/>
  <c r="P1271" i="3" s="1"/>
  <c r="N119" i="3"/>
  <c r="N770" i="3"/>
  <c r="P770" i="3" s="1"/>
  <c r="Z41" i="5" s="1"/>
  <c r="O417" i="3"/>
  <c r="O1481" i="3"/>
  <c r="O308" i="3"/>
  <c r="O1302" i="3"/>
  <c r="O909" i="3"/>
  <c r="O856" i="3"/>
  <c r="C6" i="4"/>
  <c r="C55" i="4"/>
  <c r="D5" i="4"/>
  <c r="D19" i="4" s="1"/>
  <c r="C58" i="4"/>
  <c r="O190" i="3"/>
  <c r="O238" i="3"/>
  <c r="O186" i="3"/>
  <c r="O237" i="3"/>
  <c r="N252" i="3"/>
  <c r="N223" i="3"/>
  <c r="P223" i="3" s="1"/>
  <c r="O1510" i="3"/>
  <c r="O275" i="3"/>
  <c r="N414" i="3"/>
  <c r="P414" i="3" s="1"/>
  <c r="N90" i="5" s="1"/>
  <c r="O765" i="3"/>
  <c r="O1318" i="3"/>
  <c r="O1247" i="3"/>
  <c r="O1151" i="3"/>
  <c r="O781" i="3"/>
  <c r="O1367" i="3"/>
  <c r="O300" i="3"/>
  <c r="N324" i="3"/>
  <c r="P324" i="3" s="1"/>
  <c r="O1319" i="3"/>
  <c r="O273" i="3"/>
  <c r="O736" i="3"/>
  <c r="N381" i="3"/>
  <c r="P381" i="3" s="1"/>
  <c r="O845" i="3"/>
  <c r="O1431" i="3"/>
  <c r="O1492" i="3"/>
  <c r="N1324" i="3"/>
  <c r="P1324" i="3" s="1"/>
  <c r="O1461" i="3"/>
  <c r="N877" i="3"/>
  <c r="P877" i="3" s="1"/>
  <c r="O1263" i="3"/>
  <c r="O1463" i="3"/>
  <c r="O1359" i="3"/>
  <c r="O1030" i="3"/>
  <c r="O1143" i="3"/>
  <c r="O162" i="3"/>
  <c r="O124" i="3"/>
  <c r="O244" i="3"/>
  <c r="O221" i="3"/>
  <c r="O243" i="3"/>
  <c r="N150" i="3"/>
  <c r="N100" i="3"/>
  <c r="O170" i="3"/>
  <c r="N152" i="3"/>
  <c r="O247" i="3"/>
  <c r="O263" i="3"/>
  <c r="N199" i="3"/>
  <c r="P199" i="3" s="1"/>
  <c r="O203" i="3"/>
  <c r="O306" i="3"/>
  <c r="O159" i="3"/>
  <c r="O561" i="3"/>
  <c r="O930" i="3"/>
  <c r="O815" i="3"/>
  <c r="O799" i="3"/>
  <c r="O1019" i="3"/>
  <c r="O1061" i="3"/>
  <c r="O1128" i="3"/>
  <c r="O1233" i="3"/>
  <c r="O1173" i="3"/>
  <c r="O1049" i="3"/>
  <c r="O1329" i="3"/>
  <c r="O1400" i="3"/>
  <c r="O1497" i="3"/>
  <c r="O1385" i="3"/>
  <c r="O1295" i="3"/>
  <c r="O364" i="3"/>
  <c r="O134" i="3"/>
  <c r="N462" i="3"/>
  <c r="P462" i="3" s="1"/>
  <c r="P47" i="5" s="1"/>
  <c r="N726" i="3"/>
  <c r="P726" i="3" s="1"/>
  <c r="O1257" i="3"/>
  <c r="O1440" i="3"/>
  <c r="O394" i="3"/>
  <c r="O1423" i="3"/>
  <c r="O1305" i="3"/>
  <c r="O1366" i="3"/>
  <c r="O1455" i="3"/>
  <c r="O436" i="3"/>
  <c r="O528" i="3"/>
  <c r="O442" i="3"/>
  <c r="N525" i="3"/>
  <c r="P525" i="3" s="1"/>
  <c r="O649" i="3"/>
  <c r="O429" i="3"/>
  <c r="N785" i="3"/>
  <c r="P785" i="3" s="1"/>
  <c r="N849" i="3"/>
  <c r="P849" i="3" s="1"/>
  <c r="AB11" i="5" s="1"/>
  <c r="O876" i="3"/>
  <c r="O1091" i="3"/>
  <c r="O1225" i="3"/>
  <c r="O792" i="3"/>
  <c r="N1425" i="3"/>
  <c r="P1425" i="3" s="1"/>
  <c r="O1502" i="3"/>
  <c r="O377" i="3"/>
  <c r="N406" i="3"/>
  <c r="P406" i="3" s="1"/>
  <c r="O554" i="3"/>
  <c r="O526" i="3"/>
  <c r="O666" i="3"/>
  <c r="O1015" i="3"/>
  <c r="O1479" i="3"/>
  <c r="N513" i="3"/>
  <c r="P513" i="3" s="1"/>
  <c r="O334" i="3"/>
  <c r="O776" i="3"/>
  <c r="O667" i="3"/>
  <c r="O703" i="3"/>
  <c r="O680" i="3"/>
  <c r="O866" i="3"/>
  <c r="O1054" i="3"/>
  <c r="O1153" i="3"/>
  <c r="O1251" i="3"/>
  <c r="O1193" i="3"/>
  <c r="O1309" i="3"/>
  <c r="O1489" i="3"/>
  <c r="O1496" i="3"/>
  <c r="O1374" i="3"/>
  <c r="O439" i="3"/>
  <c r="O555" i="3"/>
  <c r="O1460" i="3"/>
  <c r="O342" i="3"/>
  <c r="N533" i="3"/>
  <c r="P533" i="3" s="1"/>
  <c r="O551" i="3"/>
  <c r="O650" i="3"/>
  <c r="O804" i="3"/>
  <c r="O895" i="3"/>
  <c r="O844" i="3"/>
  <c r="O906" i="3"/>
  <c r="O1068" i="3"/>
  <c r="O1276" i="3"/>
  <c r="O1013" i="3"/>
  <c r="O1204" i="3"/>
  <c r="O1310" i="3"/>
  <c r="O1430" i="3"/>
  <c r="O1472" i="3"/>
  <c r="N353" i="3"/>
  <c r="P353" i="3" s="1"/>
  <c r="O1022" i="3"/>
  <c r="N657" i="3"/>
  <c r="P657" i="3" s="1"/>
  <c r="O613" i="3"/>
  <c r="N911" i="3"/>
  <c r="P911" i="3" s="1"/>
  <c r="O587" i="3"/>
  <c r="O1284" i="3"/>
  <c r="O1075" i="3"/>
  <c r="N230" i="3"/>
  <c r="P230" i="3" s="1"/>
  <c r="O798" i="3"/>
  <c r="O1487" i="3"/>
  <c r="O1010" i="3"/>
  <c r="O651" i="3"/>
  <c r="O249" i="3"/>
  <c r="O174" i="3"/>
  <c r="N212" i="3"/>
  <c r="O1417" i="3"/>
  <c r="N1317" i="3"/>
  <c r="P1317" i="3" s="1"/>
  <c r="O283" i="3"/>
  <c r="O594" i="3"/>
  <c r="O744" i="3"/>
  <c r="O1412" i="3"/>
  <c r="O463" i="3"/>
  <c r="O299" i="3"/>
  <c r="O829" i="3"/>
  <c r="O211" i="3"/>
  <c r="O481" i="3"/>
  <c r="O1079" i="3"/>
  <c r="O1356" i="3"/>
  <c r="N123" i="3"/>
  <c r="P123" i="3" s="1"/>
  <c r="N196" i="3"/>
  <c r="N126" i="3"/>
  <c r="O143" i="3"/>
  <c r="N325" i="3"/>
  <c r="P325" i="3" s="1"/>
  <c r="N631" i="3"/>
  <c r="P631" i="3" s="1"/>
  <c r="U46" i="5" s="1"/>
  <c r="N660" i="3"/>
  <c r="P660" i="3" s="1"/>
  <c r="O1331" i="3"/>
  <c r="N1360" i="3"/>
  <c r="P1360" i="3" s="1"/>
  <c r="N1345" i="3"/>
  <c r="P1345" i="3" s="1"/>
  <c r="O1289" i="3"/>
  <c r="O1294" i="3"/>
  <c r="O1468" i="3"/>
  <c r="O579" i="3"/>
  <c r="O1328" i="3"/>
  <c r="O1320" i="3"/>
  <c r="O1375" i="3"/>
  <c r="O460" i="3"/>
  <c r="O1508" i="3"/>
  <c r="O276" i="3"/>
  <c r="O355" i="3"/>
  <c r="N415" i="3"/>
  <c r="P415" i="3" s="1"/>
  <c r="N102" i="5" s="1"/>
  <c r="O496" i="3"/>
  <c r="O887" i="3"/>
  <c r="O677" i="3"/>
  <c r="N198" i="3"/>
  <c r="O1089" i="3"/>
  <c r="O1365" i="3"/>
  <c r="O1326" i="3"/>
  <c r="O918" i="3"/>
  <c r="O1511" i="3"/>
  <c r="O1404" i="3"/>
  <c r="N592" i="3"/>
  <c r="P592" i="3" s="1"/>
  <c r="O592" i="3"/>
  <c r="N202" i="3"/>
  <c r="O392" i="3"/>
  <c r="O750" i="3"/>
  <c r="O1207" i="3"/>
  <c r="N905" i="3"/>
  <c r="P905" i="3" s="1"/>
  <c r="O1047" i="3"/>
  <c r="N1103" i="3"/>
  <c r="P1103" i="3" s="1"/>
  <c r="O1103" i="3"/>
  <c r="N560" i="3"/>
  <c r="P560" i="3" s="1"/>
  <c r="O560" i="3"/>
  <c r="N469" i="3"/>
  <c r="P469" i="3" s="1"/>
  <c r="N445" i="3"/>
  <c r="P445" i="3" s="1"/>
  <c r="O1065" i="3"/>
  <c r="O1203" i="3"/>
  <c r="O1235" i="3"/>
  <c r="O741" i="3"/>
  <c r="O1393" i="3"/>
  <c r="N988" i="3"/>
  <c r="P988" i="3" s="1"/>
  <c r="O1396" i="3"/>
  <c r="N397" i="3"/>
  <c r="P397" i="3" s="1"/>
  <c r="O1351" i="3"/>
  <c r="N1355" i="3"/>
  <c r="P1355" i="3" s="1"/>
  <c r="O187" i="3"/>
  <c r="N114" i="3"/>
  <c r="O210" i="3"/>
  <c r="O113" i="3"/>
  <c r="O214" i="3"/>
  <c r="O154" i="3"/>
  <c r="O179" i="3"/>
  <c r="O193" i="3"/>
  <c r="N183" i="3"/>
  <c r="P183" i="3" s="1"/>
  <c r="O201" i="3"/>
  <c r="O749" i="3"/>
  <c r="N1420" i="3"/>
  <c r="P1420" i="3" s="1"/>
  <c r="O1411" i="3"/>
  <c r="O529" i="3"/>
  <c r="O945" i="3"/>
  <c r="O489" i="3"/>
  <c r="O848" i="3"/>
  <c r="O1092" i="3"/>
  <c r="O760" i="3"/>
  <c r="O933" i="3"/>
  <c r="O1415" i="3"/>
  <c r="O1278" i="3"/>
  <c r="N1380" i="3"/>
  <c r="P1380" i="3" s="1"/>
  <c r="O787" i="3"/>
  <c r="N107" i="3"/>
  <c r="O1465" i="3"/>
  <c r="O267" i="3"/>
  <c r="O570" i="3"/>
  <c r="O1447" i="3"/>
  <c r="O1432" i="3"/>
  <c r="O1384" i="3"/>
  <c r="O1464" i="3"/>
  <c r="O768" i="3"/>
  <c r="N1436" i="3"/>
  <c r="P1436" i="3" s="1"/>
  <c r="O1348" i="3"/>
  <c r="O1148" i="3"/>
  <c r="N1231" i="3"/>
  <c r="P1231" i="3" s="1"/>
  <c r="O1231" i="3"/>
  <c r="N158" i="3"/>
  <c r="P158" i="3" s="1"/>
  <c r="N108" i="3"/>
  <c r="O173" i="3"/>
  <c r="O120" i="3"/>
  <c r="N167" i="3"/>
  <c r="P167" i="3" s="1"/>
  <c r="N552" i="3"/>
  <c r="P552" i="3" s="1"/>
  <c r="O552" i="3"/>
  <c r="O182" i="3"/>
  <c r="O831" i="3"/>
  <c r="O752" i="3"/>
  <c r="O1096" i="3"/>
  <c r="O1327" i="3"/>
  <c r="O901" i="3"/>
  <c r="O1503" i="3"/>
  <c r="N209" i="3"/>
  <c r="P209" i="3" s="1"/>
  <c r="O209" i="3"/>
  <c r="N147" i="3"/>
  <c r="O1033" i="3"/>
  <c r="O1413" i="3"/>
  <c r="O545" i="3"/>
  <c r="O928" i="3"/>
  <c r="O821" i="3"/>
  <c r="O1016" i="3"/>
  <c r="N1252" i="3"/>
  <c r="P1252" i="3" s="1"/>
  <c r="O1252" i="3"/>
  <c r="N340" i="3"/>
  <c r="P340" i="3" s="1"/>
  <c r="L26" i="5" s="1"/>
  <c r="O340" i="3"/>
  <c r="N707" i="3"/>
  <c r="P707" i="3" s="1"/>
  <c r="O707" i="3"/>
  <c r="N227" i="3"/>
  <c r="P227" i="3" s="1"/>
  <c r="O227" i="3"/>
  <c r="O117" i="3"/>
  <c r="O130" i="3"/>
  <c r="O298" i="3"/>
  <c r="O839" i="3"/>
  <c r="O767" i="3"/>
  <c r="O682" i="3"/>
  <c r="O818" i="3"/>
  <c r="O978" i="3"/>
  <c r="O1373" i="3"/>
  <c r="O1040" i="3"/>
  <c r="O164" i="3"/>
  <c r="O578" i="3"/>
  <c r="O1388" i="3"/>
  <c r="O1023" i="3"/>
  <c r="N720" i="3"/>
  <c r="O720" i="3"/>
  <c r="O470" i="3"/>
  <c r="N407" i="3"/>
  <c r="P407" i="3" s="1"/>
  <c r="N421" i="3"/>
  <c r="P421" i="3" s="1"/>
  <c r="O1214" i="3"/>
  <c r="O969" i="3"/>
  <c r="O1081" i="3"/>
  <c r="O1343" i="3"/>
  <c r="O1335" i="3"/>
  <c r="O122" i="3"/>
  <c r="O149" i="3"/>
  <c r="O360" i="3"/>
  <c r="N582" i="3"/>
  <c r="P582" i="3" s="1"/>
  <c r="O449" i="3"/>
  <c r="N530" i="3"/>
  <c r="P530" i="3" s="1"/>
  <c r="N705" i="3"/>
  <c r="P705" i="3" s="1"/>
  <c r="O1293" i="3"/>
  <c r="O1488" i="3"/>
  <c r="N1314" i="3"/>
  <c r="P1314" i="3" s="1"/>
  <c r="O1449" i="3"/>
  <c r="O1119" i="3"/>
  <c r="O1084" i="3"/>
  <c r="O1286" i="3"/>
  <c r="N270" i="3"/>
  <c r="P270" i="3" s="1"/>
  <c r="O270" i="3"/>
  <c r="N574" i="3"/>
  <c r="P574" i="3" s="1"/>
  <c r="O647" i="3"/>
  <c r="N686" i="3"/>
  <c r="P686" i="3" s="1"/>
  <c r="O1182" i="3"/>
  <c r="O1161" i="3"/>
  <c r="O1264" i="3"/>
  <c r="O1083" i="3"/>
  <c r="O1403" i="3"/>
  <c r="O1368" i="3"/>
  <c r="O521" i="3"/>
  <c r="N1239" i="3"/>
  <c r="P1239" i="3" s="1"/>
  <c r="O1239" i="3"/>
  <c r="O141" i="3"/>
  <c r="O155" i="3"/>
  <c r="N271" i="3"/>
  <c r="P271" i="3" s="1"/>
  <c r="O704" i="3"/>
  <c r="O968" i="3"/>
  <c r="N1409" i="3"/>
  <c r="P1409" i="3" s="1"/>
  <c r="O372" i="3"/>
  <c r="O1156" i="3"/>
  <c r="O851" i="3"/>
  <c r="O936" i="3"/>
  <c r="N1020" i="3"/>
  <c r="P1020" i="3" s="1"/>
  <c r="O1020" i="3"/>
  <c r="O166" i="3"/>
  <c r="O188" i="3"/>
  <c r="N69" i="3"/>
  <c r="P69" i="3" s="1"/>
  <c r="N111" i="3"/>
  <c r="N104" i="3"/>
  <c r="P104" i="3" s="1"/>
  <c r="O148" i="3"/>
  <c r="O176" i="3"/>
  <c r="N715" i="3"/>
  <c r="P715" i="3" s="1"/>
  <c r="O715" i="3"/>
  <c r="N803" i="3"/>
  <c r="P803" i="3" s="1"/>
  <c r="O803" i="3"/>
  <c r="N912" i="3"/>
  <c r="P912" i="3" s="1"/>
  <c r="O912" i="3"/>
  <c r="N755" i="3"/>
  <c r="P755" i="3" s="1"/>
  <c r="Y40" i="5" s="1"/>
  <c r="O755" i="3"/>
  <c r="N576" i="3"/>
  <c r="P576" i="3" s="1"/>
  <c r="O576" i="3"/>
  <c r="N262" i="3"/>
  <c r="P262" i="3" s="1"/>
  <c r="J28" i="5" s="1"/>
  <c r="O262" i="3"/>
  <c r="O827" i="3"/>
  <c r="N827" i="3"/>
  <c r="P827" i="3" s="1"/>
  <c r="O1371" i="3"/>
  <c r="O1471" i="3"/>
  <c r="N222" i="3"/>
  <c r="O222" i="3"/>
  <c r="N396" i="3"/>
  <c r="P396" i="3" s="1"/>
  <c r="O396" i="3"/>
  <c r="N1159" i="3"/>
  <c r="P1159" i="3" s="1"/>
  <c r="O1159" i="3"/>
  <c r="N864" i="3"/>
  <c r="P864" i="3" s="1"/>
  <c r="O864" i="3"/>
  <c r="N471" i="3"/>
  <c r="P471" i="3" s="1"/>
  <c r="P41" i="5" s="1"/>
  <c r="O471" i="3"/>
  <c r="O131" i="3"/>
  <c r="O1473" i="3"/>
  <c r="N584" i="3"/>
  <c r="P584" i="3" s="1"/>
  <c r="O584" i="3"/>
  <c r="N961" i="3"/>
  <c r="P961" i="3" s="1"/>
  <c r="O961" i="3"/>
  <c r="N241" i="3"/>
  <c r="P241" i="3" s="1"/>
  <c r="O241" i="3"/>
  <c r="N219" i="3"/>
  <c r="O219" i="3"/>
  <c r="N286" i="3"/>
  <c r="P286" i="3" s="1"/>
  <c r="O286" i="3"/>
  <c r="N573" i="3"/>
  <c r="P573" i="3" s="1"/>
  <c r="S31" i="5" s="1"/>
  <c r="O573" i="3"/>
  <c r="N217" i="3"/>
  <c r="P217" i="3" s="1"/>
  <c r="O217" i="3"/>
  <c r="O616" i="3"/>
  <c r="N616" i="3"/>
  <c r="P616" i="3" s="1"/>
  <c r="N795" i="3"/>
  <c r="P795" i="3" s="1"/>
  <c r="O795" i="3"/>
  <c r="N1199" i="3"/>
  <c r="P1199" i="3" s="1"/>
  <c r="O1199" i="3"/>
  <c r="N712" i="3"/>
  <c r="P712" i="3" s="1"/>
  <c r="O712" i="3"/>
  <c r="N784" i="3"/>
  <c r="P784" i="3" s="1"/>
  <c r="Z57" i="5" s="1"/>
  <c r="O784" i="3"/>
  <c r="N505" i="3"/>
  <c r="P505" i="3" s="1"/>
  <c r="O505" i="3"/>
  <c r="N683" i="3"/>
  <c r="P683" i="3" s="1"/>
  <c r="O683" i="3"/>
  <c r="N1188" i="3"/>
  <c r="P1188" i="3" s="1"/>
  <c r="O1188" i="3"/>
  <c r="N824" i="3"/>
  <c r="P824" i="3" s="1"/>
  <c r="O824" i="3"/>
  <c r="O137" i="3"/>
  <c r="N156" i="3"/>
  <c r="P156" i="3" s="1"/>
  <c r="O156" i="3"/>
  <c r="N500" i="3"/>
  <c r="P500" i="3" s="1"/>
  <c r="O500" i="3"/>
  <c r="N310" i="3"/>
  <c r="P310" i="3" s="1"/>
  <c r="O310" i="3"/>
  <c r="N444" i="3"/>
  <c r="P444" i="3" s="1"/>
  <c r="O444" i="3"/>
  <c r="N278" i="3"/>
  <c r="P278" i="3" s="1"/>
  <c r="O278" i="3"/>
  <c r="N497" i="3"/>
  <c r="P497" i="3" s="1"/>
  <c r="O497" i="3"/>
  <c r="N1017" i="3"/>
  <c r="P1017" i="3" s="1"/>
  <c r="O1017" i="3"/>
  <c r="N1212" i="3"/>
  <c r="P1212" i="3" s="1"/>
  <c r="O1212" i="3"/>
  <c r="N420" i="3"/>
  <c r="P420" i="3" s="1"/>
  <c r="O420" i="3"/>
  <c r="N318" i="3"/>
  <c r="P318" i="3" s="1"/>
  <c r="O318" i="3"/>
  <c r="N169" i="3"/>
  <c r="O169" i="3"/>
  <c r="N393" i="3"/>
  <c r="P393" i="3" s="1"/>
  <c r="O393" i="3"/>
  <c r="N872" i="3"/>
  <c r="P872" i="3" s="1"/>
  <c r="AC53" i="5" s="1"/>
  <c r="O872" i="3"/>
  <c r="N837" i="3"/>
  <c r="P837" i="3" s="1"/>
  <c r="O837" i="3"/>
  <c r="N691" i="3"/>
  <c r="P691" i="3" s="1"/>
  <c r="O691" i="3"/>
  <c r="N813" i="3"/>
  <c r="P813" i="3" s="1"/>
  <c r="O813" i="3"/>
  <c r="N1087" i="3"/>
  <c r="P1087" i="3" s="1"/>
  <c r="O1087" i="3"/>
  <c r="N1191" i="3"/>
  <c r="P1191" i="3" s="1"/>
  <c r="O1191" i="3"/>
  <c r="N115" i="3"/>
  <c r="N409" i="3"/>
  <c r="P409" i="3" s="1"/>
  <c r="O409" i="3"/>
  <c r="N688" i="3"/>
  <c r="P688" i="3" s="1"/>
  <c r="W46" i="5" s="1"/>
  <c r="O688" i="3"/>
  <c r="N816" i="3"/>
  <c r="P816" i="3" s="1"/>
  <c r="O816" i="3"/>
  <c r="N920" i="3"/>
  <c r="P920" i="3" s="1"/>
  <c r="O920" i="3"/>
  <c r="N1124" i="3"/>
  <c r="P1124" i="3" s="1"/>
  <c r="O1124" i="3"/>
  <c r="N1255" i="3"/>
  <c r="P1255" i="3" s="1"/>
  <c r="O1255" i="3"/>
  <c r="N356" i="3"/>
  <c r="P356" i="3" s="1"/>
  <c r="O356" i="3"/>
  <c r="N896" i="3"/>
  <c r="P896" i="3" s="1"/>
  <c r="O896" i="3"/>
  <c r="N830" i="3"/>
  <c r="P830" i="3" s="1"/>
  <c r="O830" i="3"/>
  <c r="N888" i="3"/>
  <c r="P888" i="3" s="1"/>
  <c r="O888" i="3"/>
  <c r="N861" i="3"/>
  <c r="P861" i="3" s="1"/>
  <c r="O861" i="3"/>
  <c r="N1273" i="3"/>
  <c r="P1273" i="3" s="1"/>
  <c r="O1273" i="3"/>
  <c r="N1297" i="3"/>
  <c r="P1297" i="3" s="1"/>
  <c r="O1297" i="3"/>
  <c r="O1279" i="3"/>
  <c r="O1361" i="3"/>
  <c r="N180" i="3"/>
  <c r="O180" i="3"/>
  <c r="N404" i="3"/>
  <c r="P404" i="3" s="1"/>
  <c r="N43" i="5" s="1"/>
  <c r="O404" i="3"/>
  <c r="O294" i="3"/>
  <c r="N294" i="3"/>
  <c r="P294" i="3" s="1"/>
  <c r="N447" i="3"/>
  <c r="P447" i="3" s="1"/>
  <c r="O447" i="3"/>
  <c r="N611" i="3"/>
  <c r="P611" i="3" s="1"/>
  <c r="O611" i="3"/>
  <c r="N878" i="3"/>
  <c r="P878" i="3" s="1"/>
  <c r="O878" i="3"/>
  <c r="N624" i="3"/>
  <c r="P624" i="3" s="1"/>
  <c r="O624" i="3"/>
  <c r="N875" i="3"/>
  <c r="P875" i="3" s="1"/>
  <c r="O875" i="3"/>
  <c r="N1281" i="3"/>
  <c r="P1281" i="3" s="1"/>
  <c r="O1281" i="3"/>
  <c r="N125" i="3"/>
  <c r="P125" i="3" s="1"/>
  <c r="O133" i="3"/>
  <c r="O1353" i="3"/>
  <c r="N185" i="3"/>
  <c r="P185" i="3" s="1"/>
  <c r="I90" i="5" s="1"/>
  <c r="O185" i="3"/>
  <c r="N204" i="3"/>
  <c r="O204" i="3"/>
  <c r="N468" i="3"/>
  <c r="P468" i="3" s="1"/>
  <c r="P80" i="5" s="1"/>
  <c r="O468" i="3"/>
  <c r="N565" i="3"/>
  <c r="P565" i="3" s="1"/>
  <c r="O565" i="3"/>
  <c r="N632" i="3"/>
  <c r="P632" i="3" s="1"/>
  <c r="O632" i="3"/>
  <c r="N1055" i="3"/>
  <c r="P1055" i="3" s="1"/>
  <c r="O1055" i="3"/>
  <c r="O1352" i="3"/>
  <c r="N386" i="3"/>
  <c r="P386" i="3" s="1"/>
  <c r="O386" i="3"/>
  <c r="N348" i="3"/>
  <c r="P348" i="3" s="1"/>
  <c r="O348" i="3"/>
  <c r="N428" i="3"/>
  <c r="P428" i="3" s="1"/>
  <c r="O428" i="3"/>
  <c r="O669" i="3"/>
  <c r="N669" i="3"/>
  <c r="P669" i="3" s="1"/>
  <c r="W93" i="5" s="1"/>
  <c r="N661" i="3"/>
  <c r="P661" i="3" s="1"/>
  <c r="O661" i="3"/>
  <c r="N251" i="3"/>
  <c r="O251" i="3"/>
  <c r="N1009" i="3"/>
  <c r="P1009" i="3" s="1"/>
  <c r="O1009" i="3"/>
  <c r="N635" i="3"/>
  <c r="P635" i="3" s="1"/>
  <c r="O635" i="3"/>
  <c r="N742" i="3"/>
  <c r="P742" i="3" s="1"/>
  <c r="Y98" i="5" s="1"/>
  <c r="O742" i="3"/>
  <c r="N797" i="3"/>
  <c r="P797" i="3" s="1"/>
  <c r="O797" i="3"/>
  <c r="N380" i="3"/>
  <c r="P380" i="3" s="1"/>
  <c r="O380" i="3"/>
  <c r="N246" i="3"/>
  <c r="O246" i="3"/>
  <c r="N259" i="3"/>
  <c r="P259" i="3" s="1"/>
  <c r="J20" i="5" s="1"/>
  <c r="O259" i="3"/>
  <c r="N385" i="3"/>
  <c r="P385" i="3" s="1"/>
  <c r="O385" i="3"/>
  <c r="N337" i="3"/>
  <c r="P337" i="3" s="1"/>
  <c r="L19" i="5" s="1"/>
  <c r="O337" i="3"/>
  <c r="N675" i="3"/>
  <c r="P675" i="3" s="1"/>
  <c r="O675" i="3"/>
  <c r="N904" i="3"/>
  <c r="P904" i="3" s="1"/>
  <c r="O904" i="3"/>
  <c r="N1039" i="3"/>
  <c r="P1039" i="3" s="1"/>
  <c r="O1039" i="3"/>
  <c r="N1180" i="3"/>
  <c r="P1180" i="3" s="1"/>
  <c r="O1180" i="3"/>
  <c r="N200" i="3"/>
  <c r="O200" i="3"/>
  <c r="N161" i="3"/>
  <c r="O161" i="3"/>
  <c r="O312" i="3"/>
  <c r="N312" i="3"/>
  <c r="N366" i="3"/>
  <c r="P366" i="3" s="1"/>
  <c r="O366" i="3"/>
  <c r="N250" i="3"/>
  <c r="O250" i="3"/>
  <c r="O411" i="3"/>
  <c r="N411" i="3"/>
  <c r="P411" i="3" s="1"/>
  <c r="N644" i="3"/>
  <c r="P644" i="3" s="1"/>
  <c r="O644" i="3"/>
  <c r="N593" i="3"/>
  <c r="P593" i="3" s="1"/>
  <c r="T41" i="5" s="1"/>
  <c r="O593" i="3"/>
  <c r="N438" i="3"/>
  <c r="P438" i="3" s="1"/>
  <c r="O438" i="3"/>
  <c r="O670" i="3"/>
  <c r="N670" i="3"/>
  <c r="P670" i="3" s="1"/>
  <c r="N914" i="3"/>
  <c r="P914" i="3" s="1"/>
  <c r="O914" i="3"/>
  <c r="O673" i="3"/>
  <c r="N673" i="3"/>
  <c r="P673" i="3" s="1"/>
  <c r="O889" i="3"/>
  <c r="N889" i="3"/>
  <c r="P889" i="3" s="1"/>
  <c r="N678" i="3"/>
  <c r="P678" i="3" s="1"/>
  <c r="W41" i="5" s="1"/>
  <c r="O678" i="3"/>
  <c r="N932" i="3"/>
  <c r="P932" i="3" s="1"/>
  <c r="O932" i="3"/>
  <c r="N637" i="3"/>
  <c r="P637" i="3" s="1"/>
  <c r="U41" i="5" s="1"/>
  <c r="O637" i="3"/>
  <c r="N836" i="3"/>
  <c r="P836" i="3" s="1"/>
  <c r="O836" i="3"/>
  <c r="N890" i="3"/>
  <c r="P890" i="3" s="1"/>
  <c r="O890" i="3"/>
  <c r="N812" i="3"/>
  <c r="P812" i="3" s="1"/>
  <c r="O812" i="3"/>
  <c r="N957" i="3"/>
  <c r="P957" i="3" s="1"/>
  <c r="AE20" i="5" s="1"/>
  <c r="O957" i="3"/>
  <c r="O734" i="3"/>
  <c r="N734" i="3"/>
  <c r="P734" i="3" s="1"/>
  <c r="O697" i="3"/>
  <c r="N697" i="3"/>
  <c r="P697" i="3" s="1"/>
  <c r="O1018" i="3"/>
  <c r="N1018" i="3"/>
  <c r="P1018" i="3" s="1"/>
  <c r="O1282" i="3"/>
  <c r="N1282" i="3"/>
  <c r="P1282" i="3" s="1"/>
  <c r="N858" i="3"/>
  <c r="P858" i="3" s="1"/>
  <c r="O858" i="3"/>
  <c r="N1184" i="3"/>
  <c r="P1184" i="3" s="1"/>
  <c r="O1184" i="3"/>
  <c r="N1248" i="3"/>
  <c r="P1248" i="3" s="1"/>
  <c r="O1248" i="3"/>
  <c r="N1315" i="3"/>
  <c r="P1315" i="3" s="1"/>
  <c r="O1315" i="3"/>
  <c r="O1146" i="3"/>
  <c r="N1146" i="3"/>
  <c r="P1146" i="3" s="1"/>
  <c r="O1354" i="3"/>
  <c r="N1354" i="3"/>
  <c r="P1354" i="3" s="1"/>
  <c r="O1466" i="3"/>
  <c r="N1466" i="3"/>
  <c r="P1466" i="3" s="1"/>
  <c r="N374" i="3"/>
  <c r="P374" i="3" s="1"/>
  <c r="O374" i="3"/>
  <c r="N248" i="3"/>
  <c r="O248" i="3"/>
  <c r="N172" i="3"/>
  <c r="O172" i="3"/>
  <c r="N258" i="3"/>
  <c r="O258" i="3"/>
  <c r="O311" i="3"/>
  <c r="N311" i="3"/>
  <c r="P311" i="3" s="1"/>
  <c r="O419" i="3"/>
  <c r="N419" i="3"/>
  <c r="P419" i="3" s="1"/>
  <c r="N226" i="3"/>
  <c r="O226" i="3"/>
  <c r="O507" i="3"/>
  <c r="N507" i="3"/>
  <c r="P507" i="3" s="1"/>
  <c r="N456" i="3"/>
  <c r="P456" i="3" s="1"/>
  <c r="P102" i="5" s="1"/>
  <c r="O456" i="3"/>
  <c r="O461" i="3"/>
  <c r="N461" i="3"/>
  <c r="P461" i="3" s="1"/>
  <c r="N652" i="3"/>
  <c r="P652" i="3" s="1"/>
  <c r="O652" i="3"/>
  <c r="O335" i="3"/>
  <c r="N335" i="3"/>
  <c r="P335" i="3" s="1"/>
  <c r="N567" i="3"/>
  <c r="P567" i="3" s="1"/>
  <c r="O567" i="3"/>
  <c r="O622" i="3"/>
  <c r="N622" i="3"/>
  <c r="P622" i="3" s="1"/>
  <c r="O598" i="3"/>
  <c r="N598" i="3"/>
  <c r="P598" i="3" s="1"/>
  <c r="O729" i="3"/>
  <c r="N729" i="3"/>
  <c r="P729" i="3" s="1"/>
  <c r="N870" i="3"/>
  <c r="P870" i="3" s="1"/>
  <c r="O870" i="3"/>
  <c r="N679" i="3"/>
  <c r="P679" i="3" s="1"/>
  <c r="O679" i="3"/>
  <c r="N942" i="3"/>
  <c r="P942" i="3" s="1"/>
  <c r="O942" i="3"/>
  <c r="N974" i="3"/>
  <c r="P974" i="3" s="1"/>
  <c r="AE41" i="5" s="1"/>
  <c r="O974" i="3"/>
  <c r="O811" i="3"/>
  <c r="N811" i="3"/>
  <c r="P811" i="3" s="1"/>
  <c r="O431" i="3"/>
  <c r="N431" i="3"/>
  <c r="P431" i="3" s="1"/>
  <c r="O646" i="3"/>
  <c r="N646" i="3"/>
  <c r="P646" i="3" s="1"/>
  <c r="N698" i="3"/>
  <c r="P698" i="3" s="1"/>
  <c r="O698" i="3"/>
  <c r="O1034" i="3"/>
  <c r="N1034" i="3"/>
  <c r="P1034" i="3" s="1"/>
  <c r="O1090" i="3"/>
  <c r="N1090" i="3"/>
  <c r="P1090" i="3" s="1"/>
  <c r="O1154" i="3"/>
  <c r="N1154" i="3"/>
  <c r="P1154" i="3" s="1"/>
  <c r="O1218" i="3"/>
  <c r="N1218" i="3"/>
  <c r="P1218" i="3" s="1"/>
  <c r="N1288" i="3"/>
  <c r="P1288" i="3" s="1"/>
  <c r="O1288" i="3"/>
  <c r="N860" i="3"/>
  <c r="P860" i="3" s="1"/>
  <c r="O860" i="3"/>
  <c r="N1272" i="3"/>
  <c r="P1272" i="3" s="1"/>
  <c r="O1272" i="3"/>
  <c r="N1032" i="3"/>
  <c r="P1032" i="3" s="1"/>
  <c r="AG53" i="5" s="1"/>
  <c r="O1032" i="3"/>
  <c r="O1050" i="3"/>
  <c r="N1050" i="3"/>
  <c r="P1050" i="3" s="1"/>
  <c r="O1362" i="3"/>
  <c r="N1362" i="3"/>
  <c r="P1362" i="3" s="1"/>
  <c r="O1442" i="3"/>
  <c r="N1442" i="3"/>
  <c r="P1442" i="3" s="1"/>
  <c r="O1450" i="3"/>
  <c r="N1450" i="3"/>
  <c r="P1450" i="3" s="1"/>
  <c r="N1467" i="3"/>
  <c r="P1467" i="3" s="1"/>
  <c r="O1467" i="3"/>
  <c r="N205" i="3"/>
  <c r="O205" i="3"/>
  <c r="N264" i="3"/>
  <c r="P264" i="3" s="1"/>
  <c r="O264" i="3"/>
  <c r="O427" i="3"/>
  <c r="N427" i="3"/>
  <c r="P427" i="3" s="1"/>
  <c r="N225" i="3"/>
  <c r="P225" i="3" s="1"/>
  <c r="O225" i="3"/>
  <c r="O403" i="3"/>
  <c r="N403" i="3"/>
  <c r="P403" i="3" s="1"/>
  <c r="O515" i="3"/>
  <c r="N515" i="3"/>
  <c r="P515" i="3" s="1"/>
  <c r="O367" i="3"/>
  <c r="N367" i="3"/>
  <c r="P367" i="3" s="1"/>
  <c r="N467" i="3"/>
  <c r="P467" i="3" s="1"/>
  <c r="O467" i="3"/>
  <c r="N612" i="3"/>
  <c r="P612" i="3" s="1"/>
  <c r="O612" i="3"/>
  <c r="O477" i="3"/>
  <c r="N477" i="3"/>
  <c r="P477" i="3" s="1"/>
  <c r="P14" i="5" s="1"/>
  <c r="N577" i="3"/>
  <c r="P577" i="3" s="1"/>
  <c r="S26" i="5" s="1"/>
  <c r="O577" i="3"/>
  <c r="N599" i="3"/>
  <c r="P599" i="3" s="1"/>
  <c r="O599" i="3"/>
  <c r="N863" i="3"/>
  <c r="P863" i="3" s="1"/>
  <c r="O863" i="3"/>
  <c r="N989" i="3"/>
  <c r="P989" i="3" s="1"/>
  <c r="O989" i="3"/>
  <c r="N994" i="3"/>
  <c r="P994" i="3" s="1"/>
  <c r="O994" i="3"/>
  <c r="N432" i="3"/>
  <c r="P432" i="3" s="1"/>
  <c r="O432" i="3"/>
  <c r="N645" i="3"/>
  <c r="P645" i="3" s="1"/>
  <c r="U53" i="5" s="1"/>
  <c r="O645" i="3"/>
  <c r="N700" i="3"/>
  <c r="P700" i="3" s="1"/>
  <c r="W80" i="5" s="1"/>
  <c r="O700" i="3"/>
  <c r="N899" i="3"/>
  <c r="P899" i="3" s="1"/>
  <c r="O899" i="3"/>
  <c r="N965" i="3"/>
  <c r="P965" i="3" s="1"/>
  <c r="O965" i="3"/>
  <c r="N1048" i="3"/>
  <c r="P1048" i="3" s="1"/>
  <c r="O1048" i="3"/>
  <c r="N1112" i="3"/>
  <c r="P1112" i="3" s="1"/>
  <c r="O1112" i="3"/>
  <c r="N1176" i="3"/>
  <c r="P1176" i="3" s="1"/>
  <c r="O1176" i="3"/>
  <c r="N1240" i="3"/>
  <c r="P1240" i="3" s="1"/>
  <c r="O1240" i="3"/>
  <c r="O1290" i="3"/>
  <c r="N1290" i="3"/>
  <c r="P1290" i="3" s="1"/>
  <c r="N859" i="3"/>
  <c r="P859" i="3" s="1"/>
  <c r="O859" i="3"/>
  <c r="N1120" i="3"/>
  <c r="P1120" i="3" s="1"/>
  <c r="O1120" i="3"/>
  <c r="O1210" i="3"/>
  <c r="N1210" i="3"/>
  <c r="P1210" i="3" s="1"/>
  <c r="O1370" i="3"/>
  <c r="N1370" i="3"/>
  <c r="P1370" i="3" s="1"/>
  <c r="O1426" i="3"/>
  <c r="N1426" i="3"/>
  <c r="P1426" i="3" s="1"/>
  <c r="N1443" i="3"/>
  <c r="P1443" i="3" s="1"/>
  <c r="O1443" i="3"/>
  <c r="N1451" i="3"/>
  <c r="P1451" i="3" s="1"/>
  <c r="O1451" i="3"/>
  <c r="N181" i="3"/>
  <c r="O181" i="3"/>
  <c r="N213" i="3"/>
  <c r="P213" i="3" s="1"/>
  <c r="I94" i="5" s="1"/>
  <c r="O213" i="3"/>
  <c r="N208" i="3"/>
  <c r="P208" i="3" s="1"/>
  <c r="O208" i="3"/>
  <c r="N272" i="3"/>
  <c r="P272" i="3" s="1"/>
  <c r="O272" i="3"/>
  <c r="O523" i="3"/>
  <c r="N523" i="3"/>
  <c r="P523" i="3" s="1"/>
  <c r="N368" i="3"/>
  <c r="P368" i="3" s="1"/>
  <c r="O368" i="3"/>
  <c r="N604" i="3"/>
  <c r="P604" i="3" s="1"/>
  <c r="T23" i="5" s="1"/>
  <c r="O604" i="3"/>
  <c r="N601" i="3"/>
  <c r="P601" i="3" s="1"/>
  <c r="O601" i="3"/>
  <c r="N692" i="3"/>
  <c r="P692" i="3" s="1"/>
  <c r="O692" i="3"/>
  <c r="N740" i="3"/>
  <c r="P740" i="3" s="1"/>
  <c r="O740" i="3"/>
  <c r="N823" i="3"/>
  <c r="P823" i="3" s="1"/>
  <c r="O823" i="3"/>
  <c r="N882" i="3"/>
  <c r="P882" i="3" s="1"/>
  <c r="O882" i="3"/>
  <c r="N950" i="3"/>
  <c r="P950" i="3" s="1"/>
  <c r="O950" i="3"/>
  <c r="N982" i="3"/>
  <c r="P982" i="3" s="1"/>
  <c r="O982" i="3"/>
  <c r="N973" i="3"/>
  <c r="P973" i="3" s="1"/>
  <c r="O973" i="3"/>
  <c r="O782" i="3"/>
  <c r="N782" i="3"/>
  <c r="P782" i="3" s="1"/>
  <c r="N699" i="3"/>
  <c r="P699" i="3" s="1"/>
  <c r="O699" i="3"/>
  <c r="N900" i="3"/>
  <c r="P900" i="3" s="1"/>
  <c r="O900" i="3"/>
  <c r="O929" i="3"/>
  <c r="N929" i="3"/>
  <c r="P929" i="3" s="1"/>
  <c r="N1296" i="3"/>
  <c r="P1296" i="3" s="1"/>
  <c r="O1296" i="3"/>
  <c r="N710" i="3"/>
  <c r="P710" i="3" s="1"/>
  <c r="O710" i="3"/>
  <c r="O1194" i="3"/>
  <c r="N1194" i="3"/>
  <c r="P1194" i="3" s="1"/>
  <c r="O1258" i="3"/>
  <c r="N1258" i="3"/>
  <c r="P1258" i="3" s="1"/>
  <c r="O761" i="3"/>
  <c r="N761" i="3"/>
  <c r="P761" i="3" s="1"/>
  <c r="O1114" i="3"/>
  <c r="N1114" i="3"/>
  <c r="P1114" i="3" s="1"/>
  <c r="O1378" i="3"/>
  <c r="N1378" i="3"/>
  <c r="P1378" i="3" s="1"/>
  <c r="N1427" i="3"/>
  <c r="P1427" i="3" s="1"/>
  <c r="O1427" i="3"/>
  <c r="O1434" i="3"/>
  <c r="N1434" i="3"/>
  <c r="P1434" i="3" s="1"/>
  <c r="O1506" i="3"/>
  <c r="N1506" i="3"/>
  <c r="P1506" i="3" s="1"/>
  <c r="O1458" i="3"/>
  <c r="N1458" i="3"/>
  <c r="P1458" i="3" s="1"/>
  <c r="N184" i="3"/>
  <c r="P184" i="3" s="1"/>
  <c r="O184" i="3"/>
  <c r="N216" i="3"/>
  <c r="O216" i="3"/>
  <c r="N269" i="3"/>
  <c r="O269" i="3"/>
  <c r="N165" i="3"/>
  <c r="P165" i="3" s="1"/>
  <c r="O165" i="3"/>
  <c r="N285" i="3"/>
  <c r="O285" i="3"/>
  <c r="O531" i="3"/>
  <c r="N531" i="3"/>
  <c r="P531" i="3" s="1"/>
  <c r="N443" i="3"/>
  <c r="P443" i="3" s="1"/>
  <c r="O443" i="3"/>
  <c r="O630" i="3"/>
  <c r="N630" i="3"/>
  <c r="P630" i="3" s="1"/>
  <c r="N663" i="3"/>
  <c r="P663" i="3" s="1"/>
  <c r="O663" i="3"/>
  <c r="O600" i="3"/>
  <c r="N600" i="3"/>
  <c r="P600" i="3" s="1"/>
  <c r="T44" i="5" s="1"/>
  <c r="O485" i="3"/>
  <c r="N485" i="3"/>
  <c r="P485" i="3" s="1"/>
  <c r="Q98" i="5" s="1"/>
  <c r="O897" i="3"/>
  <c r="N897" i="3"/>
  <c r="P897" i="3" s="1"/>
  <c r="O801" i="3"/>
  <c r="N801" i="3"/>
  <c r="P801" i="3" s="1"/>
  <c r="O1298" i="3"/>
  <c r="N1298" i="3"/>
  <c r="P1298" i="3" s="1"/>
  <c r="O1312" i="3"/>
  <c r="N1312" i="3"/>
  <c r="P1312" i="3" s="1"/>
  <c r="N711" i="3"/>
  <c r="P711" i="3" s="1"/>
  <c r="O711" i="3"/>
  <c r="N1056" i="3"/>
  <c r="P1056" i="3" s="1"/>
  <c r="O1056" i="3"/>
  <c r="N1216" i="3"/>
  <c r="P1216" i="3" s="1"/>
  <c r="O1216" i="3"/>
  <c r="N764" i="3"/>
  <c r="P764" i="3" s="1"/>
  <c r="O764" i="3"/>
  <c r="N762" i="3"/>
  <c r="P762" i="3" s="1"/>
  <c r="Z92" i="5" s="1"/>
  <c r="O762" i="3"/>
  <c r="O1322" i="3"/>
  <c r="N1322" i="3"/>
  <c r="P1322" i="3" s="1"/>
  <c r="O1386" i="3"/>
  <c r="N1386" i="3"/>
  <c r="P1386" i="3" s="1"/>
  <c r="N790" i="3"/>
  <c r="P790" i="3" s="1"/>
  <c r="O790" i="3"/>
  <c r="O1490" i="3"/>
  <c r="N1490" i="3"/>
  <c r="P1490" i="3" s="1"/>
  <c r="N1435" i="3"/>
  <c r="P1435" i="3" s="1"/>
  <c r="O1435" i="3"/>
  <c r="N1507" i="3"/>
  <c r="P1507" i="3" s="1"/>
  <c r="O1507" i="3"/>
  <c r="N1459" i="3"/>
  <c r="P1459" i="3" s="1"/>
  <c r="O1459" i="3"/>
  <c r="O1474" i="3"/>
  <c r="N1474" i="3"/>
  <c r="P1474" i="3" s="1"/>
  <c r="N1419" i="3"/>
  <c r="P1419" i="3" s="1"/>
  <c r="O1419" i="3"/>
  <c r="N253" i="3"/>
  <c r="O253" i="3"/>
  <c r="N168" i="3"/>
  <c r="O168" i="3"/>
  <c r="N229" i="3"/>
  <c r="P229" i="3" s="1"/>
  <c r="O229" i="3"/>
  <c r="N281" i="3"/>
  <c r="O281" i="3"/>
  <c r="O289" i="3"/>
  <c r="N289" i="3"/>
  <c r="O539" i="3"/>
  <c r="N539" i="3"/>
  <c r="P539" i="3" s="1"/>
  <c r="O501" i="3"/>
  <c r="N501" i="3"/>
  <c r="P501" i="3" s="1"/>
  <c r="O550" i="3"/>
  <c r="N550" i="3"/>
  <c r="P550" i="3" s="1"/>
  <c r="N743" i="3"/>
  <c r="P743" i="3" s="1"/>
  <c r="O743" i="3"/>
  <c r="N847" i="3"/>
  <c r="P847" i="3" s="1"/>
  <c r="O847" i="3"/>
  <c r="N486" i="3"/>
  <c r="P486" i="3" s="1"/>
  <c r="O486" i="3"/>
  <c r="N842" i="3"/>
  <c r="P842" i="3" s="1"/>
  <c r="O842" i="3"/>
  <c r="O938" i="3"/>
  <c r="N938" i="3"/>
  <c r="P938" i="3" s="1"/>
  <c r="AD99" i="5" s="1"/>
  <c r="N732" i="3"/>
  <c r="O732" i="3"/>
  <c r="N958" i="3"/>
  <c r="P958" i="3" s="1"/>
  <c r="AE39" i="5" s="1"/>
  <c r="O958" i="3"/>
  <c r="N990" i="3"/>
  <c r="P990" i="3" s="1"/>
  <c r="O990" i="3"/>
  <c r="O1005" i="3"/>
  <c r="N1005" i="3"/>
  <c r="P1005" i="3" s="1"/>
  <c r="N941" i="3"/>
  <c r="P941" i="3" s="1"/>
  <c r="O941" i="3"/>
  <c r="O1058" i="3"/>
  <c r="N1058" i="3"/>
  <c r="P1058" i="3" s="1"/>
  <c r="O1122" i="3"/>
  <c r="N1122" i="3"/>
  <c r="P1122" i="3" s="1"/>
  <c r="O1186" i="3"/>
  <c r="N1186" i="3"/>
  <c r="P1186" i="3" s="1"/>
  <c r="O1250" i="3"/>
  <c r="N1250" i="3"/>
  <c r="P1250" i="3" s="1"/>
  <c r="N1304" i="3"/>
  <c r="P1304" i="3" s="1"/>
  <c r="O1304" i="3"/>
  <c r="N1152" i="3"/>
  <c r="P1152" i="3" s="1"/>
  <c r="O1152" i="3"/>
  <c r="N763" i="3"/>
  <c r="P763" i="3" s="1"/>
  <c r="O763" i="3"/>
  <c r="O1178" i="3"/>
  <c r="N1178" i="3"/>
  <c r="P1178" i="3" s="1"/>
  <c r="O1330" i="3"/>
  <c r="N1330" i="3"/>
  <c r="P1330" i="3" s="1"/>
  <c r="O1394" i="3"/>
  <c r="N1394" i="3"/>
  <c r="P1394" i="3" s="1"/>
  <c r="N791" i="3"/>
  <c r="P791" i="3" s="1"/>
  <c r="O791" i="3"/>
  <c r="N1491" i="3"/>
  <c r="P1491" i="3" s="1"/>
  <c r="O1491" i="3"/>
  <c r="O1498" i="3"/>
  <c r="N1498" i="3"/>
  <c r="P1498" i="3" s="1"/>
  <c r="N1475" i="3"/>
  <c r="P1475" i="3" s="1"/>
  <c r="O1475" i="3"/>
  <c r="N296" i="3"/>
  <c r="O296" i="3"/>
  <c r="N157" i="3"/>
  <c r="P157" i="3" s="1"/>
  <c r="O157" i="3"/>
  <c r="N189" i="3"/>
  <c r="P189" i="3" s="1"/>
  <c r="O189" i="3"/>
  <c r="O279" i="3"/>
  <c r="N279" i="3"/>
  <c r="P279" i="3" s="1"/>
  <c r="N314" i="3"/>
  <c r="P314" i="3" s="1"/>
  <c r="O314" i="3"/>
  <c r="N282" i="3"/>
  <c r="P282" i="3" s="1"/>
  <c r="O282" i="3"/>
  <c r="O547" i="3"/>
  <c r="N547" i="3"/>
  <c r="P547" i="3" s="1"/>
  <c r="O351" i="3"/>
  <c r="N351" i="3"/>
  <c r="P351" i="3" s="1"/>
  <c r="M25" i="5" s="1"/>
  <c r="N572" i="3"/>
  <c r="P572" i="3" s="1"/>
  <c r="O572" i="3"/>
  <c r="N655" i="3"/>
  <c r="P655" i="3" s="1"/>
  <c r="O655" i="3"/>
  <c r="N440" i="3"/>
  <c r="P440" i="3" s="1"/>
  <c r="O440" i="3"/>
  <c r="O654" i="3"/>
  <c r="N654" i="3"/>
  <c r="P654" i="3" s="1"/>
  <c r="N754" i="3"/>
  <c r="P754" i="3" s="1"/>
  <c r="O754" i="3"/>
  <c r="N778" i="3"/>
  <c r="P778" i="3" s="1"/>
  <c r="O778" i="3"/>
  <c r="N852" i="3"/>
  <c r="P852" i="3" s="1"/>
  <c r="O852" i="3"/>
  <c r="N874" i="3"/>
  <c r="P874" i="3" s="1"/>
  <c r="O874" i="3"/>
  <c r="O809" i="3"/>
  <c r="N809" i="3"/>
  <c r="P809" i="3" s="1"/>
  <c r="AA41" i="5" s="1"/>
  <c r="N926" i="3"/>
  <c r="P926" i="3" s="1"/>
  <c r="O926" i="3"/>
  <c r="N997" i="3"/>
  <c r="P997" i="3" s="1"/>
  <c r="O997" i="3"/>
  <c r="O590" i="3"/>
  <c r="N590" i="3"/>
  <c r="P590" i="3" s="1"/>
  <c r="N1080" i="3"/>
  <c r="P1080" i="3" s="1"/>
  <c r="O1080" i="3"/>
  <c r="N1144" i="3"/>
  <c r="P1144" i="3" s="1"/>
  <c r="O1144" i="3"/>
  <c r="N1208" i="3"/>
  <c r="P1208" i="3" s="1"/>
  <c r="O1208" i="3"/>
  <c r="O1274" i="3"/>
  <c r="N1274" i="3"/>
  <c r="P1274" i="3" s="1"/>
  <c r="O1306" i="3"/>
  <c r="N1306" i="3"/>
  <c r="P1306" i="3" s="1"/>
  <c r="O1082" i="3"/>
  <c r="N1082" i="3"/>
  <c r="P1082" i="3" s="1"/>
  <c r="O1338" i="3"/>
  <c r="N1338" i="3"/>
  <c r="P1338" i="3" s="1"/>
  <c r="O1402" i="3"/>
  <c r="N1402" i="3"/>
  <c r="P1402" i="3" s="1"/>
  <c r="N1499" i="3"/>
  <c r="P1499" i="3" s="1"/>
  <c r="O1499" i="3"/>
  <c r="O1418" i="3"/>
  <c r="N1418" i="3"/>
  <c r="P1418" i="3" s="1"/>
  <c r="O1482" i="3"/>
  <c r="N1482" i="3"/>
  <c r="P1482" i="3" s="1"/>
  <c r="N197" i="3"/>
  <c r="P197" i="3" s="1"/>
  <c r="O197" i="3"/>
  <c r="N309" i="3"/>
  <c r="P309" i="3" s="1"/>
  <c r="O309" i="3"/>
  <c r="N160" i="3"/>
  <c r="P160" i="3" s="1"/>
  <c r="O160" i="3"/>
  <c r="N261" i="3"/>
  <c r="O261" i="3"/>
  <c r="N192" i="3"/>
  <c r="P192" i="3" s="1"/>
  <c r="O192" i="3"/>
  <c r="O319" i="3"/>
  <c r="N319" i="3"/>
  <c r="P319" i="3" s="1"/>
  <c r="N240" i="3"/>
  <c r="P240" i="3" s="1"/>
  <c r="O240" i="3"/>
  <c r="N373" i="3"/>
  <c r="P373" i="3" s="1"/>
  <c r="O373" i="3"/>
  <c r="N390" i="3"/>
  <c r="P390" i="3" s="1"/>
  <c r="O390" i="3"/>
  <c r="N580" i="3"/>
  <c r="P580" i="3" s="1"/>
  <c r="O580" i="3"/>
  <c r="N636" i="3"/>
  <c r="P636" i="3" s="1"/>
  <c r="O636" i="3"/>
  <c r="O437" i="3"/>
  <c r="N437" i="3"/>
  <c r="P437" i="3" s="1"/>
  <c r="O653" i="3"/>
  <c r="N653" i="3"/>
  <c r="P653" i="3" s="1"/>
  <c r="N886" i="3"/>
  <c r="P886" i="3" s="1"/>
  <c r="O886" i="3"/>
  <c r="N794" i="3"/>
  <c r="P794" i="3" s="1"/>
  <c r="O794" i="3"/>
  <c r="N894" i="3"/>
  <c r="P894" i="3" s="1"/>
  <c r="O894" i="3"/>
  <c r="N788" i="3"/>
  <c r="P788" i="3" s="1"/>
  <c r="O788" i="3"/>
  <c r="N780" i="3"/>
  <c r="P780" i="3" s="1"/>
  <c r="O780" i="3"/>
  <c r="N966" i="3"/>
  <c r="P966" i="3" s="1"/>
  <c r="AE30" i="5" s="1"/>
  <c r="O966" i="3"/>
  <c r="N998" i="3"/>
  <c r="P998" i="3" s="1"/>
  <c r="AF41" i="5" s="1"/>
  <c r="O998" i="3"/>
  <c r="O638" i="3"/>
  <c r="N638" i="3"/>
  <c r="P638" i="3" s="1"/>
  <c r="N826" i="3"/>
  <c r="P826" i="3" s="1"/>
  <c r="O826" i="3"/>
  <c r="N810" i="3"/>
  <c r="P810" i="3" s="1"/>
  <c r="O810" i="3"/>
  <c r="N927" i="3"/>
  <c r="P927" i="3" s="1"/>
  <c r="O927" i="3"/>
  <c r="N591" i="3"/>
  <c r="P591" i="3" s="1"/>
  <c r="O591" i="3"/>
  <c r="N949" i="3"/>
  <c r="P949" i="3" s="1"/>
  <c r="O949" i="3"/>
  <c r="N1280" i="3"/>
  <c r="P1280" i="3" s="1"/>
  <c r="O1280" i="3"/>
  <c r="O857" i="3"/>
  <c r="N857" i="3"/>
  <c r="P857" i="3" s="1"/>
  <c r="N1088" i="3"/>
  <c r="P1088" i="3" s="1"/>
  <c r="O1088" i="3"/>
  <c r="O1226" i="3"/>
  <c r="N1226" i="3"/>
  <c r="P1226" i="3" s="1"/>
  <c r="O1242" i="3"/>
  <c r="N1242" i="3"/>
  <c r="P1242" i="3" s="1"/>
  <c r="O1346" i="3"/>
  <c r="N1346" i="3"/>
  <c r="P1346" i="3" s="1"/>
  <c r="O1410" i="3"/>
  <c r="N1410" i="3"/>
  <c r="P1410" i="3" s="1"/>
  <c r="N1483" i="3"/>
  <c r="P1483" i="3" s="1"/>
  <c r="O1483" i="3"/>
  <c r="O105" i="3"/>
  <c r="O106" i="3"/>
  <c r="O138" i="3"/>
  <c r="O144" i="3"/>
  <c r="O142" i="3"/>
  <c r="O140" i="3"/>
  <c r="O116" i="3"/>
  <c r="O136" i="3"/>
  <c r="N128" i="3"/>
  <c r="O129" i="3"/>
  <c r="O112" i="3"/>
  <c r="N62" i="3"/>
  <c r="P62" i="3" s="1"/>
  <c r="O139" i="3"/>
  <c r="O146" i="3"/>
  <c r="O127" i="3"/>
  <c r="O71" i="3"/>
  <c r="O132" i="3"/>
  <c r="N68" i="3"/>
  <c r="P68" i="3" s="1"/>
  <c r="N64" i="3"/>
  <c r="O97" i="3"/>
  <c r="O145" i="3"/>
  <c r="N145" i="3"/>
  <c r="P145" i="3" s="1"/>
  <c r="H17" i="5" s="1"/>
  <c r="N135" i="3"/>
  <c r="P135" i="3" s="1"/>
  <c r="O135" i="3"/>
  <c r="N95" i="3"/>
  <c r="P95" i="3" s="1"/>
  <c r="O66" i="3"/>
  <c r="N103" i="3"/>
  <c r="O103" i="3"/>
  <c r="O102" i="3"/>
  <c r="N102" i="3"/>
  <c r="O99" i="3"/>
  <c r="N99" i="3"/>
  <c r="O110" i="3"/>
  <c r="N110" i="3"/>
  <c r="P110" i="3" s="1"/>
  <c r="G25" i="5" s="1"/>
  <c r="O118" i="3"/>
  <c r="N118" i="3"/>
  <c r="O61" i="3"/>
  <c r="N63" i="3"/>
  <c r="P63" i="3" s="1"/>
  <c r="N70" i="3"/>
  <c r="N67" i="3"/>
  <c r="P67" i="3" s="1"/>
  <c r="O57" i="3"/>
  <c r="N73" i="3"/>
  <c r="P73" i="3" s="1"/>
  <c r="O16" i="3"/>
  <c r="N16" i="3"/>
  <c r="P16" i="3" s="1"/>
  <c r="O10" i="3"/>
  <c r="N10" i="3"/>
  <c r="P10" i="3" s="1"/>
  <c r="O33" i="3"/>
  <c r="N33" i="3"/>
  <c r="P33" i="3" s="1"/>
  <c r="O4" i="3"/>
  <c r="N4" i="3"/>
  <c r="O60" i="3"/>
  <c r="N60" i="3"/>
  <c r="P60" i="3" s="1"/>
  <c r="O87" i="3"/>
  <c r="N87" i="3"/>
  <c r="P87" i="3" s="1"/>
  <c r="O31" i="3"/>
  <c r="N31" i="3"/>
  <c r="O43" i="3"/>
  <c r="N43" i="3"/>
  <c r="P43" i="3" s="1"/>
  <c r="O45" i="3"/>
  <c r="N45" i="3"/>
  <c r="P45" i="3" s="1"/>
  <c r="O83" i="3"/>
  <c r="N83" i="3"/>
  <c r="O41" i="3"/>
  <c r="N41" i="3"/>
  <c r="P41" i="3" s="1"/>
  <c r="O23" i="3"/>
  <c r="N23" i="3"/>
  <c r="O77" i="3"/>
  <c r="N77" i="3"/>
  <c r="P77" i="3" s="1"/>
  <c r="O91" i="3"/>
  <c r="N91" i="3"/>
  <c r="O90" i="3"/>
  <c r="N90" i="3"/>
  <c r="O29" i="3"/>
  <c r="N29" i="3"/>
  <c r="P29" i="3" s="1"/>
  <c r="O5" i="3"/>
  <c r="N5" i="3"/>
  <c r="P5" i="3" s="1"/>
  <c r="O80" i="3"/>
  <c r="N80" i="3"/>
  <c r="P80" i="3" s="1"/>
  <c r="O84" i="3"/>
  <c r="N84" i="3"/>
  <c r="O86" i="3"/>
  <c r="N86" i="3"/>
  <c r="O89" i="3"/>
  <c r="N89" i="3"/>
  <c r="O35" i="3"/>
  <c r="N35" i="3"/>
  <c r="P35" i="3" s="1"/>
  <c r="O46" i="3"/>
  <c r="N46" i="3"/>
  <c r="P46" i="3" s="1"/>
  <c r="O38" i="3"/>
  <c r="N38" i="3"/>
  <c r="P38" i="3" s="1"/>
  <c r="O24" i="3"/>
  <c r="N24" i="3"/>
  <c r="P24" i="3" s="1"/>
  <c r="O13" i="3"/>
  <c r="N13" i="3"/>
  <c r="P13" i="3" s="1"/>
  <c r="O19" i="3"/>
  <c r="N19" i="3"/>
  <c r="O88" i="3"/>
  <c r="N88" i="3"/>
  <c r="P88" i="3" s="1"/>
  <c r="O92" i="3"/>
  <c r="N92" i="3"/>
  <c r="P92" i="3" s="1"/>
  <c r="O81" i="3"/>
  <c r="N81" i="3"/>
  <c r="P81" i="3" s="1"/>
  <c r="O42" i="3"/>
  <c r="N42" i="3"/>
  <c r="P42" i="3" s="1"/>
  <c r="O94" i="3"/>
  <c r="N94" i="3"/>
  <c r="O22" i="3"/>
  <c r="N22" i="3"/>
  <c r="P22" i="3" s="1"/>
  <c r="O52" i="3"/>
  <c r="N52" i="3"/>
  <c r="O3" i="3"/>
  <c r="N3" i="3"/>
  <c r="O18" i="3"/>
  <c r="N18" i="3"/>
  <c r="P18" i="3" s="1"/>
  <c r="O74" i="3"/>
  <c r="N74" i="3"/>
  <c r="P74" i="3" s="1"/>
  <c r="O7" i="3"/>
  <c r="N7" i="3"/>
  <c r="O82" i="3"/>
  <c r="N82" i="3"/>
  <c r="P82" i="3" s="1"/>
  <c r="O36" i="3"/>
  <c r="N36" i="3"/>
  <c r="O11" i="3"/>
  <c r="N11" i="3"/>
  <c r="P11" i="3" s="1"/>
  <c r="O93" i="3"/>
  <c r="N93" i="3"/>
  <c r="O49" i="3"/>
  <c r="N49" i="3"/>
  <c r="O25" i="3"/>
  <c r="N25" i="3"/>
  <c r="O6" i="3"/>
  <c r="N6" i="3"/>
  <c r="P6" i="3" s="1"/>
  <c r="O21" i="3"/>
  <c r="N21" i="3"/>
  <c r="P21" i="3" s="1"/>
  <c r="O32" i="3"/>
  <c r="N32" i="3"/>
  <c r="O96" i="3"/>
  <c r="N96" i="3"/>
  <c r="P96" i="3" s="1"/>
  <c r="O27" i="3"/>
  <c r="N27" i="3"/>
  <c r="P27" i="3" s="1"/>
  <c r="O51" i="3"/>
  <c r="N51" i="3"/>
  <c r="P51" i="3" s="1"/>
  <c r="O47" i="3"/>
  <c r="N47" i="3"/>
  <c r="P47" i="3" s="1"/>
  <c r="O50" i="3"/>
  <c r="N50" i="3"/>
  <c r="P50" i="3" s="1"/>
  <c r="O14" i="3"/>
  <c r="N14" i="3"/>
  <c r="P14" i="3" s="1"/>
  <c r="O48" i="3"/>
  <c r="N48" i="3"/>
  <c r="P48" i="3" s="1"/>
  <c r="D24" i="5" s="1"/>
  <c r="O79" i="3"/>
  <c r="N79" i="3"/>
  <c r="P79" i="3" s="1"/>
  <c r="O85" i="3"/>
  <c r="N85" i="3"/>
  <c r="P85" i="3" s="1"/>
  <c r="O17" i="3"/>
  <c r="N17" i="3"/>
  <c r="P17" i="3" s="1"/>
  <c r="O56" i="3"/>
  <c r="N56" i="3"/>
  <c r="O75" i="3"/>
  <c r="N75" i="3"/>
  <c r="P75" i="3" s="1"/>
  <c r="O26" i="3"/>
  <c r="N26" i="3"/>
  <c r="P26" i="3" s="1"/>
  <c r="O12" i="3"/>
  <c r="N12" i="3"/>
  <c r="P12" i="3" s="1"/>
  <c r="O54" i="3"/>
  <c r="N54" i="3"/>
  <c r="P54" i="3" s="1"/>
  <c r="O15" i="3"/>
  <c r="N15" i="3"/>
  <c r="P15" i="3" s="1"/>
  <c r="O20" i="3"/>
  <c r="N20" i="3"/>
  <c r="P20" i="3" s="1"/>
  <c r="O72" i="3"/>
  <c r="N72" i="3"/>
  <c r="P72" i="3" s="1"/>
  <c r="O76" i="3"/>
  <c r="N76" i="3"/>
  <c r="P76" i="3" s="1"/>
  <c r="O30" i="3"/>
  <c r="N30" i="3"/>
  <c r="P30" i="3" s="1"/>
  <c r="O39" i="3"/>
  <c r="N39" i="3"/>
  <c r="O37" i="3"/>
  <c r="N37" i="3"/>
  <c r="P37" i="3" s="1"/>
  <c r="O53" i="3"/>
  <c r="N53" i="3"/>
  <c r="O78" i="3"/>
  <c r="N78" i="3"/>
  <c r="P78" i="3" s="1"/>
  <c r="O8" i="3"/>
  <c r="N8" i="3"/>
  <c r="P8" i="3" s="1"/>
  <c r="O9" i="3"/>
  <c r="N9" i="3"/>
  <c r="P9" i="3" s="1"/>
  <c r="O34" i="3"/>
  <c r="N34" i="3"/>
  <c r="P34" i="3" s="1"/>
  <c r="O40" i="3"/>
  <c r="N40" i="3"/>
  <c r="P40" i="3" s="1"/>
  <c r="O28" i="3"/>
  <c r="N28" i="3"/>
  <c r="P28" i="3" s="1"/>
  <c r="O44" i="3"/>
  <c r="N44" i="3"/>
  <c r="O59" i="3"/>
  <c r="N59" i="3"/>
  <c r="P59" i="3" s="1"/>
  <c r="O55" i="3"/>
  <c r="N55" i="3"/>
  <c r="P55" i="3" s="1"/>
  <c r="O58" i="3"/>
  <c r="N58" i="3"/>
  <c r="B18" i="4" l="1"/>
  <c r="B47" i="4"/>
  <c r="C21" i="4"/>
  <c r="H9" i="5"/>
  <c r="C16" i="4"/>
  <c r="B22" i="4"/>
  <c r="G9" i="5"/>
  <c r="G73" i="5"/>
  <c r="B16" i="4"/>
  <c r="B37" i="4"/>
  <c r="C37" i="4"/>
  <c r="D29" i="4"/>
  <c r="D37" i="4"/>
  <c r="AH16" i="5"/>
  <c r="AG54" i="5"/>
  <c r="AH54" i="5"/>
  <c r="AH90" i="5"/>
  <c r="AH15" i="5"/>
  <c r="AH105" i="5"/>
  <c r="AH55" i="5"/>
  <c r="AH62" i="5" s="1"/>
  <c r="B43" i="4"/>
  <c r="AH52" i="5"/>
  <c r="AH84" i="5"/>
  <c r="AH25" i="5"/>
  <c r="C27" i="4"/>
  <c r="AH6" i="5"/>
  <c r="AH20" i="5"/>
  <c r="C20" i="4"/>
  <c r="C34" i="4"/>
  <c r="D10" i="4"/>
  <c r="D27" i="4"/>
  <c r="AG102" i="5"/>
  <c r="AG90" i="5"/>
  <c r="AG15" i="5"/>
  <c r="D26" i="4"/>
  <c r="AG25" i="5"/>
  <c r="AG22" i="5"/>
  <c r="AG84" i="5"/>
  <c r="AG16" i="5"/>
  <c r="AG31" i="5"/>
  <c r="AG89" i="5"/>
  <c r="AG52" i="5"/>
  <c r="AG98" i="5"/>
  <c r="AG20" i="5"/>
  <c r="AG6" i="5"/>
  <c r="AF89" i="5"/>
  <c r="AF31" i="5"/>
  <c r="AF20" i="5"/>
  <c r="D28" i="4"/>
  <c r="AF90" i="5"/>
  <c r="C28" i="4"/>
  <c r="AF54" i="5"/>
  <c r="AF98" i="5"/>
  <c r="AF95" i="5"/>
  <c r="AF25" i="5"/>
  <c r="B20" i="4"/>
  <c r="AF102" i="5"/>
  <c r="AF6" i="5"/>
  <c r="AF22" i="5"/>
  <c r="AF84" i="5"/>
  <c r="AF52" i="5"/>
  <c r="C22" i="4"/>
  <c r="B40" i="4"/>
  <c r="D103" i="5"/>
  <c r="AE103" i="5"/>
  <c r="AE85" i="5"/>
  <c r="AE53" i="5"/>
  <c r="C35" i="4"/>
  <c r="AE98" i="5"/>
  <c r="AE89" i="5"/>
  <c r="AE46" i="5"/>
  <c r="AE15" i="5"/>
  <c r="AE90" i="5"/>
  <c r="AE42" i="5"/>
  <c r="AE91" i="5"/>
  <c r="AE84" i="5"/>
  <c r="AD20" i="5"/>
  <c r="AE102" i="5"/>
  <c r="AE6" i="5"/>
  <c r="AE22" i="5"/>
  <c r="AE99" i="5"/>
  <c r="AE21" i="5"/>
  <c r="AE62" i="5" s="1"/>
  <c r="AE81" i="5"/>
  <c r="AE77" i="5"/>
  <c r="AE12" i="5"/>
  <c r="AE34" i="5"/>
  <c r="AE16" i="5"/>
  <c r="AE60" i="5" s="1"/>
  <c r="AD84" i="5"/>
  <c r="C18" i="4"/>
  <c r="C25" i="4"/>
  <c r="C48" i="4"/>
  <c r="B23" i="4"/>
  <c r="B34" i="4"/>
  <c r="AD79" i="5"/>
  <c r="AD89" i="5"/>
  <c r="AD31" i="5"/>
  <c r="C23" i="4"/>
  <c r="AD75" i="5"/>
  <c r="AD11" i="5"/>
  <c r="AD98" i="5"/>
  <c r="AD16" i="5"/>
  <c r="AD90" i="5"/>
  <c r="AD15" i="5"/>
  <c r="AD57" i="5"/>
  <c r="C62" i="4"/>
  <c r="AD26" i="5"/>
  <c r="AD85" i="5"/>
  <c r="AD21" i="5"/>
  <c r="AD40" i="5"/>
  <c r="U26" i="5"/>
  <c r="AD102" i="5"/>
  <c r="AD22" i="5"/>
  <c r="AD6" i="5"/>
  <c r="AD83" i="5"/>
  <c r="AD49" i="5"/>
  <c r="B62" i="4"/>
  <c r="B44" i="4"/>
  <c r="B48" i="4"/>
  <c r="C24" i="4"/>
  <c r="C43" i="4"/>
  <c r="B24" i="4"/>
  <c r="C44" i="4"/>
  <c r="B33" i="4"/>
  <c r="C61" i="4"/>
  <c r="C8" i="4" s="1"/>
  <c r="B61" i="4"/>
  <c r="D51" i="4"/>
  <c r="D43" i="4"/>
  <c r="D34" i="4"/>
  <c r="D22" i="4"/>
  <c r="D13" i="4"/>
  <c r="D49" i="4"/>
  <c r="D60" i="4"/>
  <c r="D44" i="4"/>
  <c r="D35" i="4"/>
  <c r="D23" i="4"/>
  <c r="D14" i="4"/>
  <c r="D41" i="4"/>
  <c r="D59" i="4"/>
  <c r="D61" i="4"/>
  <c r="D45" i="4"/>
  <c r="D36" i="4"/>
  <c r="D24" i="4"/>
  <c r="D15" i="4"/>
  <c r="D32" i="4"/>
  <c r="D20" i="4"/>
  <c r="D11" i="4"/>
  <c r="D50" i="4"/>
  <c r="D62" i="4"/>
  <c r="D46" i="4"/>
  <c r="D38" i="4"/>
  <c r="D25" i="4"/>
  <c r="D16" i="4"/>
  <c r="D21" i="4"/>
  <c r="D12" i="4"/>
  <c r="D47" i="4"/>
  <c r="D39" i="4"/>
  <c r="D30" i="4"/>
  <c r="D17" i="4"/>
  <c r="D33" i="4"/>
  <c r="D48" i="4"/>
  <c r="D40" i="4"/>
  <c r="D31" i="4"/>
  <c r="D18" i="4"/>
  <c r="D42" i="4"/>
  <c r="AC83" i="5"/>
  <c r="T59" i="5"/>
  <c r="AC16" i="5"/>
  <c r="AC98" i="5"/>
  <c r="AC47" i="5"/>
  <c r="AC92" i="5"/>
  <c r="AC89" i="5"/>
  <c r="AC31" i="5"/>
  <c r="AC6" i="5"/>
  <c r="AC22" i="5"/>
  <c r="AC59" i="5" s="1"/>
  <c r="AC102" i="5"/>
  <c r="AC21" i="5"/>
  <c r="AC99" i="5"/>
  <c r="AC49" i="5"/>
  <c r="AC84" i="5"/>
  <c r="AC40" i="5"/>
  <c r="AA48" i="5"/>
  <c r="AA56" i="5"/>
  <c r="AA93" i="5"/>
  <c r="AB78" i="5"/>
  <c r="AB14" i="5"/>
  <c r="AB37" i="5"/>
  <c r="AB75" i="5"/>
  <c r="AB84" i="5"/>
  <c r="AB40" i="5"/>
  <c r="AB60" i="5" s="1"/>
  <c r="AB6" i="5"/>
  <c r="AB22" i="5"/>
  <c r="AB102" i="5"/>
  <c r="AB80" i="5"/>
  <c r="AB20" i="5"/>
  <c r="AB99" i="5"/>
  <c r="AB21" i="5"/>
  <c r="AB62" i="5" s="1"/>
  <c r="Q62" i="5"/>
  <c r="Z56" i="5"/>
  <c r="K99" i="5"/>
  <c r="AA20" i="5"/>
  <c r="R49" i="5"/>
  <c r="U16" i="5"/>
  <c r="U60" i="5" s="1"/>
  <c r="L15" i="5"/>
  <c r="J94" i="5"/>
  <c r="W44" i="5"/>
  <c r="O83" i="5"/>
  <c r="Z99" i="5"/>
  <c r="D32" i="5"/>
  <c r="AA80" i="5"/>
  <c r="S43" i="5"/>
  <c r="R98" i="5"/>
  <c r="R21" i="5"/>
  <c r="R83" i="5"/>
  <c r="D49" i="5"/>
  <c r="Z40" i="5"/>
  <c r="Z44" i="5"/>
  <c r="O16" i="5"/>
  <c r="O60" i="5" s="1"/>
  <c r="R43" i="5"/>
  <c r="S21" i="5"/>
  <c r="N22" i="5"/>
  <c r="N98" i="5"/>
  <c r="S83" i="5"/>
  <c r="M95" i="5"/>
  <c r="M94" i="5"/>
  <c r="Y84" i="5"/>
  <c r="D37" i="5"/>
  <c r="Y22" i="5"/>
  <c r="Y102" i="5"/>
  <c r="H93" i="5"/>
  <c r="D29" i="5"/>
  <c r="H29" i="5"/>
  <c r="U98" i="5"/>
  <c r="N94" i="5"/>
  <c r="N18" i="5"/>
  <c r="U21" i="5"/>
  <c r="U99" i="5"/>
  <c r="P89" i="5"/>
  <c r="P31" i="5"/>
  <c r="R95" i="5"/>
  <c r="R25" i="5"/>
  <c r="R89" i="5"/>
  <c r="R31" i="5"/>
  <c r="K90" i="5"/>
  <c r="K15" i="5"/>
  <c r="M27" i="5"/>
  <c r="M84" i="5"/>
  <c r="AA98" i="5"/>
  <c r="AA16" i="5"/>
  <c r="M89" i="5"/>
  <c r="M46" i="5"/>
  <c r="D46" i="5"/>
  <c r="Y21" i="5"/>
  <c r="I89" i="5"/>
  <c r="I28" i="5"/>
  <c r="AA29" i="5"/>
  <c r="W89" i="5"/>
  <c r="J18" i="5"/>
  <c r="P37" i="5"/>
  <c r="W84" i="5"/>
  <c r="K21" i="5"/>
  <c r="N15" i="5"/>
  <c r="O43" i="5"/>
  <c r="I15" i="5"/>
  <c r="P33" i="5"/>
  <c r="T92" i="5"/>
  <c r="W32" i="5"/>
  <c r="P22" i="5"/>
  <c r="Q12" i="5"/>
  <c r="Q76" i="5"/>
  <c r="Q34" i="5"/>
  <c r="N49" i="5"/>
  <c r="M21" i="5"/>
  <c r="M99" i="5"/>
  <c r="I35" i="5"/>
  <c r="W98" i="5"/>
  <c r="W16" i="5"/>
  <c r="AA99" i="5"/>
  <c r="AA21" i="5"/>
  <c r="H76" i="5"/>
  <c r="H12" i="5"/>
  <c r="D34" i="5"/>
  <c r="H34" i="5"/>
  <c r="P78" i="5"/>
  <c r="R99" i="5"/>
  <c r="Z47" i="5"/>
  <c r="S85" i="5"/>
  <c r="Y16" i="5"/>
  <c r="S99" i="5"/>
  <c r="I18" i="5"/>
  <c r="L90" i="5"/>
  <c r="J85" i="5"/>
  <c r="X49" i="5"/>
  <c r="X83" i="5"/>
  <c r="L40" i="5"/>
  <c r="L84" i="5"/>
  <c r="S84" i="5"/>
  <c r="S44" i="5"/>
  <c r="M15" i="5"/>
  <c r="M90" i="5"/>
  <c r="Y99" i="5"/>
  <c r="S102" i="5"/>
  <c r="S6" i="5"/>
  <c r="S22" i="5"/>
  <c r="Y32" i="5"/>
  <c r="AA79" i="5"/>
  <c r="D53" i="5"/>
  <c r="L83" i="5"/>
  <c r="R16" i="5"/>
  <c r="R60" i="5" s="1"/>
  <c r="J89" i="5"/>
  <c r="AA6" i="5"/>
  <c r="D56" i="5"/>
  <c r="X54" i="5"/>
  <c r="O42" i="5"/>
  <c r="O91" i="5"/>
  <c r="U25" i="5"/>
  <c r="U95" i="5"/>
  <c r="T43" i="5"/>
  <c r="T83" i="5"/>
  <c r="D52" i="5"/>
  <c r="T52" i="5"/>
  <c r="T6" i="5"/>
  <c r="V37" i="5"/>
  <c r="V78" i="5"/>
  <c r="V72" i="5" s="1"/>
  <c r="V14" i="5"/>
  <c r="V6" i="5"/>
  <c r="X16" i="5"/>
  <c r="X98" i="5"/>
  <c r="D54" i="5"/>
  <c r="W54" i="5"/>
  <c r="T21" i="5"/>
  <c r="T99" i="5"/>
  <c r="L85" i="5"/>
  <c r="L35" i="5"/>
  <c r="L98" i="5"/>
  <c r="L16" i="5"/>
  <c r="Z51" i="5"/>
  <c r="Z80" i="5"/>
  <c r="Z93" i="5"/>
  <c r="Z29" i="5"/>
  <c r="Z59" i="5" s="1"/>
  <c r="Y80" i="5"/>
  <c r="Y20" i="5"/>
  <c r="T26" i="5"/>
  <c r="T85" i="5"/>
  <c r="K33" i="5"/>
  <c r="K80" i="5"/>
  <c r="D51" i="5"/>
  <c r="T51" i="5"/>
  <c r="R94" i="5"/>
  <c r="R18" i="5"/>
  <c r="T31" i="5"/>
  <c r="T89" i="5"/>
  <c r="T98" i="5"/>
  <c r="T16" i="5"/>
  <c r="D30" i="5"/>
  <c r="H81" i="5"/>
  <c r="H30" i="5"/>
  <c r="X55" i="5"/>
  <c r="D55" i="5"/>
  <c r="Q102" i="5"/>
  <c r="Q6" i="5"/>
  <c r="Q22" i="5"/>
  <c r="Q59" i="5" s="1"/>
  <c r="D57" i="5"/>
  <c r="N57" i="5"/>
  <c r="P99" i="5"/>
  <c r="P21" i="5"/>
  <c r="P48" i="5"/>
  <c r="H92" i="5"/>
  <c r="D31" i="5"/>
  <c r="H31" i="5"/>
  <c r="U84" i="5"/>
  <c r="M18" i="5"/>
  <c r="O98" i="5"/>
  <c r="T84" i="5"/>
  <c r="AA25" i="5"/>
  <c r="AA95" i="5"/>
  <c r="Z98" i="5"/>
  <c r="Z16" i="5"/>
  <c r="L21" i="5"/>
  <c r="L99" i="5"/>
  <c r="O90" i="5"/>
  <c r="O15" i="5"/>
  <c r="U37" i="5"/>
  <c r="U14" i="5"/>
  <c r="U78" i="5"/>
  <c r="K85" i="5"/>
  <c r="K26" i="5"/>
  <c r="M33" i="5"/>
  <c r="M80" i="5"/>
  <c r="O94" i="5"/>
  <c r="O18" i="5"/>
  <c r="R48" i="5"/>
  <c r="O95" i="5"/>
  <c r="O25" i="5"/>
  <c r="M98" i="5"/>
  <c r="M16" i="5"/>
  <c r="Y47" i="5"/>
  <c r="Y92" i="5"/>
  <c r="M22" i="5"/>
  <c r="M102" i="5"/>
  <c r="X28" i="5"/>
  <c r="X59" i="5" s="1"/>
  <c r="X89" i="5"/>
  <c r="S46" i="5"/>
  <c r="S89" i="5"/>
  <c r="Q16" i="5"/>
  <c r="Q60" i="5" s="1"/>
  <c r="U85" i="5"/>
  <c r="Z84" i="5"/>
  <c r="P83" i="5"/>
  <c r="W82" i="5"/>
  <c r="Z79" i="5"/>
  <c r="W53" i="5"/>
  <c r="O99" i="5"/>
  <c r="O21" i="5"/>
  <c r="W21" i="5"/>
  <c r="W62" i="5" s="1"/>
  <c r="W99" i="5"/>
  <c r="I25" i="5"/>
  <c r="I95" i="5"/>
  <c r="U12" i="5"/>
  <c r="U34" i="5"/>
  <c r="U77" i="5"/>
  <c r="AA31" i="5"/>
  <c r="AA89" i="5"/>
  <c r="U83" i="5"/>
  <c r="U49" i="5"/>
  <c r="AA11" i="5"/>
  <c r="AA75" i="5"/>
  <c r="AA57" i="5"/>
  <c r="AA83" i="5"/>
  <c r="D35" i="5"/>
  <c r="H35" i="5"/>
  <c r="W15" i="5"/>
  <c r="W6" i="5"/>
  <c r="W90" i="5"/>
  <c r="R102" i="5"/>
  <c r="R22" i="5"/>
  <c r="R6" i="5"/>
  <c r="H21" i="5"/>
  <c r="H99" i="5"/>
  <c r="N16" i="5"/>
  <c r="N60" i="5" s="1"/>
  <c r="N48" i="5"/>
  <c r="N83" i="5"/>
  <c r="D27" i="5"/>
  <c r="D28" i="5"/>
  <c r="S16" i="5"/>
  <c r="S98" i="5"/>
  <c r="R12" i="5"/>
  <c r="R34" i="5"/>
  <c r="R76" i="5"/>
  <c r="U90" i="5"/>
  <c r="U15" i="5"/>
  <c r="L102" i="5"/>
  <c r="L22" i="5"/>
  <c r="N21" i="5"/>
  <c r="N99" i="5"/>
  <c r="D36" i="5"/>
  <c r="H36" i="5"/>
  <c r="AA84" i="5"/>
  <c r="AA40" i="5"/>
  <c r="K28" i="5"/>
  <c r="K89" i="5"/>
  <c r="N80" i="5"/>
  <c r="N33" i="5"/>
  <c r="P16" i="5"/>
  <c r="P60" i="5" s="1"/>
  <c r="P98" i="5"/>
  <c r="M83" i="5"/>
  <c r="M43" i="5"/>
  <c r="U89" i="5"/>
  <c r="U31" i="5"/>
  <c r="S25" i="5"/>
  <c r="S95" i="5"/>
  <c r="U6" i="5"/>
  <c r="Z6" i="5"/>
  <c r="Z21" i="5"/>
  <c r="T80" i="5"/>
  <c r="AI63" i="5"/>
  <c r="AI65" i="5" s="1"/>
  <c r="AI69" i="5" s="1"/>
  <c r="V63" i="5"/>
  <c r="V66" i="5" s="1"/>
  <c r="D81" i="5"/>
  <c r="P732" i="3"/>
  <c r="P724" i="3"/>
  <c r="X48" i="5" s="1"/>
  <c r="P720" i="3"/>
  <c r="P7" i="3"/>
  <c r="O6" i="5"/>
  <c r="P6" i="5"/>
  <c r="N6" i="5"/>
  <c r="B7" i="4"/>
  <c r="P369" i="3"/>
  <c r="P312" i="3"/>
  <c r="D25" i="5" s="1"/>
  <c r="I9" i="5"/>
  <c r="I10" i="5"/>
  <c r="P222" i="3"/>
  <c r="P168" i="3"/>
  <c r="D86" i="5"/>
  <c r="D96" i="5"/>
  <c r="D93" i="5"/>
  <c r="P191" i="3"/>
  <c r="P103" i="3"/>
  <c r="G21" i="5" s="1"/>
  <c r="P219" i="3"/>
  <c r="P236" i="3"/>
  <c r="P215" i="3"/>
  <c r="P111" i="3"/>
  <c r="P177" i="3"/>
  <c r="P207" i="3"/>
  <c r="I20" i="5" s="1"/>
  <c r="P178" i="3"/>
  <c r="D40" i="5" s="1"/>
  <c r="P256" i="3"/>
  <c r="P218" i="3"/>
  <c r="P52" i="3"/>
  <c r="P250" i="3"/>
  <c r="P115" i="3"/>
  <c r="G26" i="5" s="1"/>
  <c r="P44" i="3"/>
  <c r="P99" i="3"/>
  <c r="P128" i="3"/>
  <c r="P296" i="3"/>
  <c r="P253" i="3"/>
  <c r="P216" i="3"/>
  <c r="P53" i="3"/>
  <c r="P56" i="3"/>
  <c r="P83" i="3"/>
  <c r="P205" i="3"/>
  <c r="P248" i="3"/>
  <c r="P200" i="3"/>
  <c r="P169" i="3"/>
  <c r="P255" i="3"/>
  <c r="P152" i="3"/>
  <c r="P252" i="3"/>
  <c r="P232" i="3"/>
  <c r="P70" i="3"/>
  <c r="P204" i="3"/>
  <c r="P114" i="3"/>
  <c r="P198" i="3"/>
  <c r="P260" i="3"/>
  <c r="P242" i="3"/>
  <c r="P246" i="3"/>
  <c r="P289" i="3"/>
  <c r="P180" i="3"/>
  <c r="P202" i="3"/>
  <c r="P126" i="3"/>
  <c r="P58" i="3"/>
  <c r="P39" i="3"/>
  <c r="P25" i="3"/>
  <c r="P36" i="3"/>
  <c r="P94" i="3"/>
  <c r="P86" i="3"/>
  <c r="P23" i="3"/>
  <c r="P4" i="3"/>
  <c r="P102" i="3"/>
  <c r="P258" i="3"/>
  <c r="P147" i="3"/>
  <c r="H15" i="5" s="1"/>
  <c r="P108" i="3"/>
  <c r="G23" i="5" s="1"/>
  <c r="P107" i="3"/>
  <c r="P196" i="3"/>
  <c r="P212" i="3"/>
  <c r="P100" i="3"/>
  <c r="P119" i="3"/>
  <c r="P245" i="3"/>
  <c r="P89" i="3"/>
  <c r="P281" i="3"/>
  <c r="P285" i="3"/>
  <c r="P251" i="3"/>
  <c r="P150" i="3"/>
  <c r="P93" i="3"/>
  <c r="P91" i="3"/>
  <c r="P269" i="3"/>
  <c r="P181" i="3"/>
  <c r="P32" i="3"/>
  <c r="P49" i="3"/>
  <c r="P3" i="3"/>
  <c r="D50" i="5" s="1"/>
  <c r="P19" i="3"/>
  <c r="P84" i="3"/>
  <c r="P90" i="3"/>
  <c r="P31" i="3"/>
  <c r="P118" i="3"/>
  <c r="P64" i="3"/>
  <c r="P261" i="3"/>
  <c r="P226" i="3"/>
  <c r="P172" i="3"/>
  <c r="P161" i="3"/>
  <c r="D56" i="4"/>
  <c r="E5" i="4"/>
  <c r="D58" i="4"/>
  <c r="D6" i="4"/>
  <c r="D55" i="4"/>
  <c r="C57" i="4"/>
  <c r="AI8" i="5" l="1"/>
  <c r="E37" i="4"/>
  <c r="E19" i="4"/>
  <c r="AH60" i="5"/>
  <c r="AH3" i="5"/>
  <c r="AH59" i="5"/>
  <c r="AH72" i="5"/>
  <c r="E27" i="4"/>
  <c r="E29" i="4"/>
  <c r="E10" i="4"/>
  <c r="E26" i="4"/>
  <c r="AG59" i="5"/>
  <c r="AG60" i="5"/>
  <c r="AG72" i="5"/>
  <c r="AG3" i="5"/>
  <c r="E28" i="4"/>
  <c r="AF60" i="5"/>
  <c r="AF59" i="5"/>
  <c r="AF72" i="5"/>
  <c r="AF3" i="5"/>
  <c r="AE3" i="5"/>
  <c r="AE72" i="5"/>
  <c r="AE59" i="5"/>
  <c r="AE63" i="5" s="1"/>
  <c r="AE68" i="5" s="1"/>
  <c r="AD59" i="5"/>
  <c r="AD60" i="5"/>
  <c r="AD62" i="5"/>
  <c r="AD3" i="5"/>
  <c r="AD72" i="5"/>
  <c r="L60" i="5"/>
  <c r="E60" i="4"/>
  <c r="E44" i="4"/>
  <c r="E35" i="4"/>
  <c r="E23" i="4"/>
  <c r="E14" i="4"/>
  <c r="E21" i="4"/>
  <c r="E61" i="4"/>
  <c r="E45" i="4"/>
  <c r="E36" i="4"/>
  <c r="E24" i="4"/>
  <c r="E15" i="4"/>
  <c r="E42" i="4"/>
  <c r="E22" i="4"/>
  <c r="E62" i="4"/>
  <c r="E46" i="4"/>
  <c r="E38" i="4"/>
  <c r="E25" i="4"/>
  <c r="E16" i="4"/>
  <c r="E50" i="4"/>
  <c r="E33" i="4"/>
  <c r="E12" i="4"/>
  <c r="E51" i="4"/>
  <c r="E47" i="4"/>
  <c r="E39" i="4"/>
  <c r="E30" i="4"/>
  <c r="E17" i="4"/>
  <c r="E59" i="4"/>
  <c r="E13" i="4"/>
  <c r="E48" i="4"/>
  <c r="E40" i="4"/>
  <c r="E31" i="4"/>
  <c r="E18" i="4"/>
  <c r="E34" i="4"/>
  <c r="E49" i="4"/>
  <c r="E41" i="4"/>
  <c r="E32" i="4"/>
  <c r="E20" i="4"/>
  <c r="E11" i="4"/>
  <c r="E43" i="4"/>
  <c r="AC60" i="5"/>
  <c r="Z62" i="5"/>
  <c r="AB59" i="5"/>
  <c r="AB63" i="5" s="1"/>
  <c r="AC72" i="5"/>
  <c r="AA62" i="5"/>
  <c r="AC62" i="5"/>
  <c r="AC3" i="5"/>
  <c r="S62" i="5"/>
  <c r="AB3" i="5"/>
  <c r="AB72" i="5"/>
  <c r="T60" i="5"/>
  <c r="R62" i="5"/>
  <c r="Q63" i="5"/>
  <c r="Q68" i="5" s="1"/>
  <c r="U59" i="5"/>
  <c r="Y59" i="5"/>
  <c r="R72" i="5"/>
  <c r="G17" i="5"/>
  <c r="G62" i="5" s="1"/>
  <c r="G15" i="5"/>
  <c r="G59" i="5" s="1"/>
  <c r="D80" i="5"/>
  <c r="H98" i="5"/>
  <c r="K43" i="5"/>
  <c r="K62" i="5" s="1"/>
  <c r="D19" i="5"/>
  <c r="D92" i="5"/>
  <c r="D94" i="5"/>
  <c r="I85" i="5"/>
  <c r="T72" i="5"/>
  <c r="J80" i="5"/>
  <c r="D23" i="5"/>
  <c r="AA72" i="5"/>
  <c r="Z72" i="5"/>
  <c r="T62" i="5"/>
  <c r="D26" i="5"/>
  <c r="D21" i="5"/>
  <c r="W72" i="5"/>
  <c r="D15" i="5"/>
  <c r="J16" i="5"/>
  <c r="I84" i="5"/>
  <c r="S72" i="5"/>
  <c r="D22" i="5"/>
  <c r="AA59" i="5"/>
  <c r="D18" i="5"/>
  <c r="H16" i="5"/>
  <c r="H60" i="5" s="1"/>
  <c r="U3" i="5"/>
  <c r="H90" i="5"/>
  <c r="W60" i="5"/>
  <c r="Q72" i="5"/>
  <c r="I40" i="5"/>
  <c r="AA3" i="5"/>
  <c r="Q3" i="5"/>
  <c r="D41" i="5"/>
  <c r="I41" i="5"/>
  <c r="K102" i="5"/>
  <c r="K22" i="5"/>
  <c r="J21" i="5"/>
  <c r="J99" i="5"/>
  <c r="H18" i="5"/>
  <c r="H94" i="5"/>
  <c r="X85" i="5"/>
  <c r="X39" i="5"/>
  <c r="X62" i="5" s="1"/>
  <c r="R3" i="5"/>
  <c r="K83" i="5"/>
  <c r="S59" i="5"/>
  <c r="U62" i="5"/>
  <c r="D39" i="5"/>
  <c r="I39" i="5"/>
  <c r="D17" i="5"/>
  <c r="H85" i="5"/>
  <c r="H26" i="5"/>
  <c r="H62" i="5" s="1"/>
  <c r="D43" i="5"/>
  <c r="I83" i="5"/>
  <c r="I43" i="5"/>
  <c r="J90" i="5"/>
  <c r="J15" i="5"/>
  <c r="J102" i="5"/>
  <c r="J22" i="5"/>
  <c r="D99" i="5"/>
  <c r="X6" i="5"/>
  <c r="W59" i="5"/>
  <c r="W3" i="5"/>
  <c r="X105" i="5"/>
  <c r="X60" i="5"/>
  <c r="H33" i="5"/>
  <c r="H80" i="5"/>
  <c r="D33" i="5"/>
  <c r="K104" i="5"/>
  <c r="K38" i="5"/>
  <c r="D38" i="5"/>
  <c r="D104" i="5"/>
  <c r="M6" i="5"/>
  <c r="D47" i="5"/>
  <c r="M47" i="5"/>
  <c r="M3" i="5" s="1"/>
  <c r="S60" i="5"/>
  <c r="S3" i="5"/>
  <c r="R59" i="5"/>
  <c r="T3" i="5"/>
  <c r="D16" i="5"/>
  <c r="J44" i="5"/>
  <c r="J84" i="5"/>
  <c r="D44" i="5"/>
  <c r="I91" i="5"/>
  <c r="I42" i="5"/>
  <c r="D42" i="5"/>
  <c r="D20" i="5"/>
  <c r="D48" i="5"/>
  <c r="Z60" i="5"/>
  <c r="Z3" i="5"/>
  <c r="V3" i="5"/>
  <c r="J33" i="5"/>
  <c r="Y60" i="5"/>
  <c r="AA60" i="5"/>
  <c r="D102" i="5"/>
  <c r="G16" i="5"/>
  <c r="G60" i="5" s="1"/>
  <c r="I16" i="5"/>
  <c r="I98" i="5"/>
  <c r="I80" i="5"/>
  <c r="I33" i="5"/>
  <c r="J83" i="5"/>
  <c r="J43" i="5"/>
  <c r="Y105" i="5"/>
  <c r="Y72" i="5" s="1"/>
  <c r="Y43" i="5"/>
  <c r="Y62" i="5" s="1"/>
  <c r="U72" i="5"/>
  <c r="J98" i="5"/>
  <c r="H22" i="5"/>
  <c r="H102" i="5"/>
  <c r="I99" i="5"/>
  <c r="I21" i="5"/>
  <c r="L95" i="5"/>
  <c r="L72" i="5" s="1"/>
  <c r="L25" i="5"/>
  <c r="L59" i="5" s="1"/>
  <c r="Y6" i="5"/>
  <c r="B8" i="4"/>
  <c r="AI67" i="5"/>
  <c r="AI68" i="5"/>
  <c r="AI66" i="5"/>
  <c r="V67" i="5"/>
  <c r="V68" i="5"/>
  <c r="V65" i="5"/>
  <c r="V69" i="5" s="1"/>
  <c r="D91" i="5"/>
  <c r="B9" i="4"/>
  <c r="B53" i="4"/>
  <c r="L6" i="5"/>
  <c r="P59" i="5"/>
  <c r="M62" i="5"/>
  <c r="P72" i="5"/>
  <c r="O62" i="5"/>
  <c r="N62" i="5"/>
  <c r="O72" i="5"/>
  <c r="O59" i="5"/>
  <c r="P3" i="5"/>
  <c r="P62" i="5"/>
  <c r="O3" i="5"/>
  <c r="C9" i="4"/>
  <c r="N72" i="5"/>
  <c r="N59" i="5"/>
  <c r="N3" i="5"/>
  <c r="D53" i="4"/>
  <c r="D8" i="4"/>
  <c r="M60" i="5"/>
  <c r="M72" i="5"/>
  <c r="M59" i="5"/>
  <c r="L62" i="5"/>
  <c r="J9" i="5"/>
  <c r="J10" i="5"/>
  <c r="D83" i="5"/>
  <c r="K6" i="5"/>
  <c r="D87" i="5"/>
  <c r="I6" i="5"/>
  <c r="J6" i="5"/>
  <c r="D90" i="5"/>
  <c r="D79" i="5"/>
  <c r="D82" i="5"/>
  <c r="D88" i="5"/>
  <c r="D85" i="5"/>
  <c r="D95" i="5"/>
  <c r="D89" i="5"/>
  <c r="D84" i="5"/>
  <c r="G6" i="5"/>
  <c r="D97" i="5"/>
  <c r="H6" i="5"/>
  <c r="C53" i="4"/>
  <c r="C54" i="4" s="1"/>
  <c r="E56" i="4"/>
  <c r="C7" i="4"/>
  <c r="D57" i="4"/>
  <c r="D9" i="4" s="1"/>
  <c r="E58" i="4"/>
  <c r="E6" i="4"/>
  <c r="E55" i="4"/>
  <c r="F5" i="4"/>
  <c r="F19" i="4" s="1"/>
  <c r="AH63" i="5" l="1"/>
  <c r="F29" i="4"/>
  <c r="F37" i="4"/>
  <c r="AG63" i="5"/>
  <c r="AG66" i="5" s="1"/>
  <c r="P63" i="5"/>
  <c r="P65" i="5" s="1"/>
  <c r="F26" i="4"/>
  <c r="F27" i="4"/>
  <c r="F10" i="4"/>
  <c r="F28" i="4"/>
  <c r="AF63" i="5"/>
  <c r="AE67" i="5"/>
  <c r="AE66" i="5"/>
  <c r="AE65" i="5"/>
  <c r="Q65" i="5"/>
  <c r="Q66" i="5"/>
  <c r="Z63" i="5"/>
  <c r="Z68" i="5" s="1"/>
  <c r="Q67" i="5"/>
  <c r="AA63" i="5"/>
  <c r="AA66" i="5" s="1"/>
  <c r="T63" i="5"/>
  <c r="T66" i="5" s="1"/>
  <c r="AD63" i="5"/>
  <c r="F61" i="4"/>
  <c r="F45" i="4"/>
  <c r="F36" i="4"/>
  <c r="F24" i="4"/>
  <c r="F15" i="4"/>
  <c r="F34" i="4"/>
  <c r="F62" i="4"/>
  <c r="F46" i="4"/>
  <c r="F38" i="4"/>
  <c r="F25" i="4"/>
  <c r="F16" i="4"/>
  <c r="F51" i="4"/>
  <c r="F43" i="4"/>
  <c r="F23" i="4"/>
  <c r="F47" i="4"/>
  <c r="F39" i="4"/>
  <c r="F30" i="4"/>
  <c r="F17" i="4"/>
  <c r="F22" i="4"/>
  <c r="F13" i="4"/>
  <c r="F60" i="4"/>
  <c r="F59" i="4"/>
  <c r="F48" i="4"/>
  <c r="F40" i="4"/>
  <c r="F31" i="4"/>
  <c r="F18" i="4"/>
  <c r="F14" i="4"/>
  <c r="F49" i="4"/>
  <c r="F41" i="4"/>
  <c r="F32" i="4"/>
  <c r="F20" i="4"/>
  <c r="F11" i="4"/>
  <c r="F35" i="4"/>
  <c r="F50" i="4"/>
  <c r="F42" i="4"/>
  <c r="F33" i="4"/>
  <c r="F21" i="4"/>
  <c r="F12" i="4"/>
  <c r="F44" i="4"/>
  <c r="U63" i="5"/>
  <c r="AC63" i="5"/>
  <c r="AC67" i="5" s="1"/>
  <c r="AB67" i="5"/>
  <c r="AB68" i="5"/>
  <c r="AB65" i="5"/>
  <c r="AB66" i="5"/>
  <c r="K72" i="5"/>
  <c r="L3" i="5"/>
  <c r="W63" i="5"/>
  <c r="X3" i="5"/>
  <c r="S63" i="5"/>
  <c r="X63" i="5"/>
  <c r="G3" i="5"/>
  <c r="Y3" i="5"/>
  <c r="G63" i="5"/>
  <c r="Y63" i="5"/>
  <c r="Y68" i="5" s="1"/>
  <c r="R63" i="5"/>
  <c r="R65" i="5" s="1"/>
  <c r="X72" i="5"/>
  <c r="B54" i="4"/>
  <c r="K59" i="5"/>
  <c r="K63" i="5" s="1"/>
  <c r="K68" i="5" s="1"/>
  <c r="V8" i="5"/>
  <c r="N63" i="5"/>
  <c r="N66" i="5" s="1"/>
  <c r="O63" i="5"/>
  <c r="O67" i="5" s="1"/>
  <c r="E8" i="4"/>
  <c r="D54" i="4"/>
  <c r="M63" i="5"/>
  <c r="M65" i="5" s="1"/>
  <c r="L63" i="5"/>
  <c r="L65" i="5" s="1"/>
  <c r="J62" i="5"/>
  <c r="K9" i="5"/>
  <c r="K10" i="5"/>
  <c r="I72" i="5"/>
  <c r="J60" i="5"/>
  <c r="I60" i="5"/>
  <c r="H72" i="5"/>
  <c r="J72" i="5"/>
  <c r="K3" i="5"/>
  <c r="H3" i="5"/>
  <c r="J3" i="5"/>
  <c r="I59" i="5"/>
  <c r="I3" i="5"/>
  <c r="I62" i="5"/>
  <c r="H59" i="5"/>
  <c r="J59" i="5"/>
  <c r="G72" i="5"/>
  <c r="E53" i="4"/>
  <c r="F56" i="4"/>
  <c r="F58" i="4"/>
  <c r="F6" i="4"/>
  <c r="F55" i="4"/>
  <c r="G5" i="4"/>
  <c r="G19" i="4" s="1"/>
  <c r="D7" i="4"/>
  <c r="E57" i="4"/>
  <c r="E9" i="4" s="1"/>
  <c r="P67" i="5" l="1"/>
  <c r="P66" i="5"/>
  <c r="P68" i="5"/>
  <c r="AH66" i="5"/>
  <c r="AH68" i="5"/>
  <c r="AH67" i="5"/>
  <c r="AH65" i="5"/>
  <c r="G29" i="4"/>
  <c r="G37" i="4"/>
  <c r="AG68" i="5"/>
  <c r="AG67" i="5"/>
  <c r="AG65" i="5"/>
  <c r="G26" i="4"/>
  <c r="G27" i="4"/>
  <c r="Z66" i="5"/>
  <c r="Z67" i="5"/>
  <c r="Z65" i="5"/>
  <c r="G10" i="4"/>
  <c r="G28" i="4"/>
  <c r="AF68" i="5"/>
  <c r="AF67" i="5"/>
  <c r="AF65" i="5"/>
  <c r="AF66" i="5"/>
  <c r="AE69" i="5"/>
  <c r="AE8" i="5" s="1"/>
  <c r="Q69" i="5"/>
  <c r="Q8" i="5" s="1"/>
  <c r="AA65" i="5"/>
  <c r="T65" i="5"/>
  <c r="T68" i="5"/>
  <c r="AA67" i="5"/>
  <c r="AA68" i="5"/>
  <c r="T67" i="5"/>
  <c r="AD68" i="5"/>
  <c r="AD65" i="5"/>
  <c r="AD66" i="5"/>
  <c r="AD67" i="5"/>
  <c r="G62" i="4"/>
  <c r="G46" i="4"/>
  <c r="G38" i="4"/>
  <c r="G25" i="4"/>
  <c r="G16" i="4"/>
  <c r="G23" i="4"/>
  <c r="G47" i="4"/>
  <c r="G39" i="4"/>
  <c r="G30" i="4"/>
  <c r="G17" i="4"/>
  <c r="G44" i="4"/>
  <c r="G48" i="4"/>
  <c r="G40" i="4"/>
  <c r="G31" i="4"/>
  <c r="G18" i="4"/>
  <c r="G35" i="4"/>
  <c r="G14" i="4"/>
  <c r="G49" i="4"/>
  <c r="G41" i="4"/>
  <c r="G32" i="4"/>
  <c r="G20" i="4"/>
  <c r="G11" i="4"/>
  <c r="G24" i="4"/>
  <c r="G15" i="4"/>
  <c r="G59" i="4"/>
  <c r="G50" i="4"/>
  <c r="G42" i="4"/>
  <c r="G33" i="4"/>
  <c r="G21" i="4"/>
  <c r="G12" i="4"/>
  <c r="G60" i="4"/>
  <c r="G36" i="4"/>
  <c r="G51" i="4"/>
  <c r="G43" i="4"/>
  <c r="G34" i="4"/>
  <c r="G22" i="4"/>
  <c r="G13" i="4"/>
  <c r="G61" i="4"/>
  <c r="G45" i="4"/>
  <c r="AC66" i="5"/>
  <c r="U65" i="5"/>
  <c r="U68" i="5"/>
  <c r="U67" i="5"/>
  <c r="U66" i="5"/>
  <c r="AC68" i="5"/>
  <c r="AC65" i="5"/>
  <c r="AB69" i="5"/>
  <c r="AB8" i="5" s="1"/>
  <c r="W65" i="5"/>
  <c r="W67" i="5"/>
  <c r="W68" i="5"/>
  <c r="W66" i="5"/>
  <c r="S66" i="5"/>
  <c r="S68" i="5"/>
  <c r="S67" i="5"/>
  <c r="S65" i="5"/>
  <c r="R66" i="5"/>
  <c r="R67" i="5"/>
  <c r="R68" i="5"/>
  <c r="Y67" i="5"/>
  <c r="Y65" i="5"/>
  <c r="Y66" i="5"/>
  <c r="G67" i="5"/>
  <c r="G68" i="5"/>
  <c r="G66" i="5"/>
  <c r="G65" i="5"/>
  <c r="X68" i="5"/>
  <c r="X66" i="5"/>
  <c r="X65" i="5"/>
  <c r="X67" i="5"/>
  <c r="N68" i="5"/>
  <c r="N65" i="5"/>
  <c r="N67" i="5"/>
  <c r="E54" i="4"/>
  <c r="O66" i="5"/>
  <c r="O65" i="5"/>
  <c r="O68" i="5"/>
  <c r="P69" i="5"/>
  <c r="P8" i="5" s="1"/>
  <c r="L67" i="5"/>
  <c r="F8" i="4"/>
  <c r="M67" i="5"/>
  <c r="M66" i="5"/>
  <c r="M68" i="5"/>
  <c r="L66" i="5"/>
  <c r="L68" i="5"/>
  <c r="L9" i="5"/>
  <c r="L10" i="5"/>
  <c r="K65" i="5"/>
  <c r="I63" i="5"/>
  <c r="I68" i="5" s="1"/>
  <c r="H63" i="5"/>
  <c r="H65" i="5" s="1"/>
  <c r="J63" i="5"/>
  <c r="J65" i="5" s="1"/>
  <c r="K66" i="5"/>
  <c r="K67" i="5"/>
  <c r="F53" i="4"/>
  <c r="G56" i="4"/>
  <c r="F57" i="4"/>
  <c r="F9" i="4" s="1"/>
  <c r="G58" i="4"/>
  <c r="G6" i="4"/>
  <c r="G55" i="4"/>
  <c r="H5" i="4"/>
  <c r="H19" i="4" s="1"/>
  <c r="E7" i="4"/>
  <c r="AH69" i="5" l="1"/>
  <c r="AH8" i="5" s="1"/>
  <c r="Z69" i="5"/>
  <c r="Z8" i="5" s="1"/>
  <c r="H29" i="4"/>
  <c r="H37" i="4"/>
  <c r="AG69" i="5"/>
  <c r="AG8" i="5" s="1"/>
  <c r="H26" i="4"/>
  <c r="H27" i="4"/>
  <c r="H10" i="4"/>
  <c r="H28" i="4"/>
  <c r="AF69" i="5"/>
  <c r="AF8" i="5" s="1"/>
  <c r="T69" i="5"/>
  <c r="T8" i="5" s="1"/>
  <c r="AA69" i="5"/>
  <c r="AA8" i="5" s="1"/>
  <c r="AD69" i="5"/>
  <c r="AD8" i="5" s="1"/>
  <c r="H47" i="4"/>
  <c r="H39" i="4"/>
  <c r="H30" i="4"/>
  <c r="H17" i="4"/>
  <c r="H36" i="4"/>
  <c r="H25" i="4"/>
  <c r="H48" i="4"/>
  <c r="H40" i="4"/>
  <c r="H31" i="4"/>
  <c r="H18" i="4"/>
  <c r="H45" i="4"/>
  <c r="H49" i="4"/>
  <c r="H41" i="4"/>
  <c r="H32" i="4"/>
  <c r="H20" i="4"/>
  <c r="H11" i="4"/>
  <c r="H24" i="4"/>
  <c r="H15" i="4"/>
  <c r="H62" i="4"/>
  <c r="H50" i="4"/>
  <c r="H42" i="4"/>
  <c r="H33" i="4"/>
  <c r="H21" i="4"/>
  <c r="H12" i="4"/>
  <c r="H16" i="4"/>
  <c r="H51" i="4"/>
  <c r="H43" i="4"/>
  <c r="H34" i="4"/>
  <c r="H22" i="4"/>
  <c r="H13" i="4"/>
  <c r="H38" i="4"/>
  <c r="H59" i="4"/>
  <c r="H60" i="4"/>
  <c r="H44" i="4"/>
  <c r="H35" i="4"/>
  <c r="H23" i="4"/>
  <c r="H14" i="4"/>
  <c r="H61" i="4"/>
  <c r="H46" i="4"/>
  <c r="U69" i="5"/>
  <c r="U8" i="5" s="1"/>
  <c r="AC69" i="5"/>
  <c r="AC8" i="5" s="1"/>
  <c r="W69" i="5"/>
  <c r="W8" i="5" s="1"/>
  <c r="R69" i="5"/>
  <c r="R8" i="5" s="1"/>
  <c r="S69" i="5"/>
  <c r="S8" i="5" s="1"/>
  <c r="X69" i="5"/>
  <c r="X8" i="5" s="1"/>
  <c r="Y69" i="5"/>
  <c r="Y8" i="5" s="1"/>
  <c r="G69" i="5"/>
  <c r="N69" i="5"/>
  <c r="N8" i="5" s="1"/>
  <c r="O69" i="5"/>
  <c r="O8" i="5" s="1"/>
  <c r="F54" i="4"/>
  <c r="G8" i="4"/>
  <c r="M69" i="5"/>
  <c r="M8" i="5" s="1"/>
  <c r="L69" i="5"/>
  <c r="L8" i="5" s="1"/>
  <c r="M9" i="5"/>
  <c r="M10" i="5"/>
  <c r="H67" i="5"/>
  <c r="H68" i="5"/>
  <c r="H66" i="5"/>
  <c r="I67" i="5"/>
  <c r="I66" i="5"/>
  <c r="I65" i="5"/>
  <c r="J67" i="5"/>
  <c r="J66" i="5"/>
  <c r="J68" i="5"/>
  <c r="K69" i="5"/>
  <c r="K8" i="5" s="1"/>
  <c r="F7" i="4"/>
  <c r="G53" i="4"/>
  <c r="H56" i="4"/>
  <c r="G57" i="4"/>
  <c r="G9" i="4" s="1"/>
  <c r="H58" i="4"/>
  <c r="H6" i="4"/>
  <c r="H55" i="4"/>
  <c r="H8" i="4" l="1"/>
  <c r="B3" i="4" s="1"/>
  <c r="G54" i="4"/>
  <c r="H69" i="5"/>
  <c r="H8" i="5" s="1"/>
  <c r="J69" i="5"/>
  <c r="J8" i="5" s="1"/>
  <c r="I69" i="5"/>
  <c r="I8" i="5" s="1"/>
  <c r="H53" i="4"/>
  <c r="H57" i="4"/>
  <c r="H9" i="4" s="1"/>
  <c r="G7" i="4"/>
  <c r="H54" i="4" l="1"/>
  <c r="H7" i="4"/>
  <c r="G8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B1F858-774C-4FA4-8E2D-7833C4003CE0}" keepAlive="1" name="Query - WorkingHours" description="Connection to the 'WorkingHours' query in the workbook." type="5" refreshedVersion="8" background="1" saveData="1">
    <dbPr connection="Provider=Microsoft.Mashup.OleDb.1;Data Source=$Workbook$;Location=WorkingHours;Extended Properties=&quot;&quot;" command="SELECT * FROM [WorkingHours]"/>
  </connection>
</connections>
</file>

<file path=xl/sharedStrings.xml><?xml version="1.0" encoding="utf-8"?>
<sst xmlns="http://schemas.openxmlformats.org/spreadsheetml/2006/main" count="7734" uniqueCount="1482">
  <si>
    <t>Day</t>
  </si>
  <si>
    <t>Start</t>
  </si>
  <si>
    <t>End</t>
  </si>
  <si>
    <t>Work unit description</t>
  </si>
  <si>
    <t>Duration</t>
  </si>
  <si>
    <t>Task</t>
  </si>
  <si>
    <t/>
  </si>
  <si>
    <t>Total</t>
  </si>
  <si>
    <t>Total time</t>
  </si>
  <si>
    <t>Total Recorded Time</t>
  </si>
  <si>
    <t>Total Unrecorded time</t>
  </si>
  <si>
    <t>Chargeable Hours</t>
  </si>
  <si>
    <t>Week</t>
  </si>
  <si>
    <t>Entries</t>
  </si>
  <si>
    <t>STL - Personal - Misc Admin Tasks</t>
  </si>
  <si>
    <t>STI - BioTip - Requirements, Specification</t>
  </si>
  <si>
    <t>STL - Personal - Timesheet</t>
  </si>
  <si>
    <t>STL - Personal - Non-chargeable Meeting</t>
  </si>
  <si>
    <t>Gap</t>
  </si>
  <si>
    <t>Unpaid</t>
  </si>
  <si>
    <t>Max Time of Unpaid Break</t>
  </si>
  <si>
    <t>Time Check</t>
  </si>
  <si>
    <t>Time Check Error</t>
  </si>
  <si>
    <t>Total Unpaid Gaps</t>
  </si>
  <si>
    <t>Total Paid Gaps</t>
  </si>
  <si>
    <t>Paid</t>
  </si>
  <si>
    <t>Total Recorded Break</t>
  </si>
  <si>
    <t>Un-declared Work</t>
  </si>
  <si>
    <t>QLM - Splice - Technical Management</t>
  </si>
  <si>
    <t>STI - BioTip - Technical Management</t>
  </si>
  <si>
    <t>STI - BioTip - Hardware Design &amp; Development</t>
  </si>
  <si>
    <t>QLM - Splice - Requirements, Specification</t>
  </si>
  <si>
    <t>Holiday</t>
  </si>
  <si>
    <t>QLM - SPLICE - Hardware Design and Development</t>
  </si>
  <si>
    <t>STL - BM- Recruitment &amp; Sub-contract Adm</t>
  </si>
  <si>
    <t>STL - BM - Reports forecasting &amp; planning</t>
  </si>
  <si>
    <t>STL - BM - BM, Process Dev</t>
  </si>
  <si>
    <t>Date</t>
  </si>
  <si>
    <t>Day of Week</t>
  </si>
  <si>
    <t>Total Chargeable Hours</t>
  </si>
  <si>
    <t>Year</t>
  </si>
  <si>
    <t>VididQ- VividQ - Hardware Design &amp; Development</t>
  </si>
  <si>
    <t>STL - Personal - Training</t>
  </si>
  <si>
    <t>STL - BM - IS Systems, Hardware</t>
  </si>
  <si>
    <t>STL - Events - Training Courses</t>
  </si>
  <si>
    <t>Without task</t>
  </si>
  <si>
    <t>STL - BM - General Meeting</t>
  </si>
  <si>
    <t>RAB  - RMF3075 - Technical Management</t>
  </si>
  <si>
    <t>RAB - RMF3075 - Hardware Design &amp; Development</t>
  </si>
  <si>
    <t>STL - NBD - New Proposal Creation</t>
  </si>
  <si>
    <t>Free Project</t>
  </si>
  <si>
    <t>Sickness</t>
  </si>
  <si>
    <t>Tags</t>
  </si>
  <si>
    <t>STL - Events - Personal Development</t>
  </si>
  <si>
    <t>RAB - Layout</t>
  </si>
  <si>
    <t>RAB - Cable Design</t>
  </si>
  <si>
    <t>STL - NBD - Client Meetings</t>
  </si>
  <si>
    <t>STL - Office Move</t>
  </si>
  <si>
    <t>QLM - Technical Management</t>
  </si>
  <si>
    <t>RAB - PCB Manufacturing Support</t>
  </si>
  <si>
    <t>STL - Rescource Planning</t>
  </si>
  <si>
    <t>STL - Email / General</t>
  </si>
  <si>
    <t>RAB - Schematic</t>
  </si>
  <si>
    <t>QLM - Architecture</t>
  </si>
  <si>
    <t>QLM - Detector Board Design</t>
  </si>
  <si>
    <t>Hardware Weekly Meeting</t>
  </si>
  <si>
    <t>Medical Appointment</t>
  </si>
  <si>
    <t>Untracked Tags Week All</t>
  </si>
  <si>
    <t>Untracked Tags Week</t>
  </si>
  <si>
    <t>Start Date</t>
  </si>
  <si>
    <t>End Date</t>
  </si>
  <si>
    <t>Total Chargeable</t>
  </si>
  <si>
    <t>Total Chargeable Time</t>
  </si>
  <si>
    <t>Sum of entries</t>
  </si>
  <si>
    <t>Tasks</t>
  </si>
  <si>
    <t>Utilisation</t>
  </si>
  <si>
    <t>Undeclared</t>
  </si>
  <si>
    <t>RAB - RM3075 - Test and Debug</t>
  </si>
  <si>
    <t>STL</t>
  </si>
  <si>
    <t>QLM</t>
  </si>
  <si>
    <t>STI</t>
  </si>
  <si>
    <t>RAB</t>
  </si>
  <si>
    <t>Uni Bath - Technical Managment</t>
  </si>
  <si>
    <t>Commute</t>
  </si>
  <si>
    <t>Power Board Test Firmware</t>
  </si>
  <si>
    <t>Requirements</t>
  </si>
  <si>
    <t>Hardware meeting</t>
  </si>
  <si>
    <t>Chat with John</t>
  </si>
  <si>
    <t>Christmas Party</t>
  </si>
  <si>
    <t>Chat with Anthony</t>
  </si>
  <si>
    <t>Emails</t>
  </si>
  <si>
    <t>Catch-up with Pete</t>
  </si>
  <si>
    <t>Meeting</t>
  </si>
  <si>
    <t>Planning</t>
  </si>
  <si>
    <t>PDR</t>
  </si>
  <si>
    <t>RAB - Test Plan</t>
  </si>
  <si>
    <t>QLM - Power Board Design</t>
  </si>
  <si>
    <t>QLM Hardware Meeting</t>
  </si>
  <si>
    <t>RAB - Hardware Bring Up</t>
  </si>
  <si>
    <t>QLM - Optics Board Design</t>
  </si>
  <si>
    <t>Chat with Justin</t>
  </si>
  <si>
    <t>Chat with Pete</t>
  </si>
  <si>
    <t>Power Board Review</t>
  </si>
  <si>
    <t>Bath Uni Technical Management</t>
  </si>
  <si>
    <t>1-2-1 Adrian</t>
  </si>
  <si>
    <t>RAB - PCB Mods</t>
  </si>
  <si>
    <t>Wiring - Build</t>
  </si>
  <si>
    <t>Rab - System Integration</t>
  </si>
  <si>
    <t>Management Meeting</t>
  </si>
  <si>
    <t>Test Plan</t>
  </si>
  <si>
    <t>Lab Management</t>
  </si>
  <si>
    <t>QLM - System Board Design</t>
  </si>
  <si>
    <t>QLM - System Integration</t>
  </si>
  <si>
    <t>Test Plan Review</t>
  </si>
  <si>
    <t>Rab Repair</t>
  </si>
  <si>
    <t>RAB Repair Units</t>
  </si>
  <si>
    <t>Rab Build X4 and X5</t>
  </si>
  <si>
    <t>Total (Days)</t>
  </si>
  <si>
    <t>STL - Personal - Other</t>
  </si>
  <si>
    <t>Power board test plan</t>
  </si>
  <si>
    <t>Carried Hours</t>
  </si>
  <si>
    <t>New Date</t>
  </si>
  <si>
    <t>STL - BM - BM - Process Dev</t>
  </si>
  <si>
    <t>Test Plan Update</t>
  </si>
  <si>
    <t>Chat with Rob</t>
  </si>
  <si>
    <t>QLM - Splice - Hardware Build Test and Commission</t>
  </si>
  <si>
    <t>RAB INT 2 Sprint 1</t>
  </si>
  <si>
    <t>STI ProtonDX Hardware Design Review</t>
  </si>
  <si>
    <t>STI ProtonDX Hardware Reqs Review</t>
  </si>
  <si>
    <t>STL - BM - IS Systems - Hardware</t>
  </si>
  <si>
    <t>RAB - Ongoing</t>
  </si>
  <si>
    <t>Sentinel - Analysis and Design</t>
  </si>
  <si>
    <t>Catch-up</t>
  </si>
  <si>
    <t>Expenses</t>
  </si>
  <si>
    <t>QLM Internal meeting</t>
  </si>
  <si>
    <t>Hardware Meeting</t>
  </si>
  <si>
    <t>Admin time</t>
  </si>
  <si>
    <t>Alpine racing</t>
  </si>
  <si>
    <t>GenomeKey</t>
  </si>
  <si>
    <t>WeldVue discussion</t>
  </si>
  <si>
    <t>QLM Technical Management</t>
  </si>
  <si>
    <t>Get hardware confluence area organised</t>
  </si>
  <si>
    <t>PCB Process</t>
  </si>
  <si>
    <t>Emails etc.</t>
  </si>
  <si>
    <t>Confluence work</t>
  </si>
  <si>
    <t>One-to-one Peter Parks</t>
  </si>
  <si>
    <t>GenomeKey Proposal - Review</t>
  </si>
  <si>
    <t>GenomeKey Propsal work</t>
  </si>
  <si>
    <t>Hardware and Integration Processes</t>
  </si>
  <si>
    <t>Lessons Learned Session - RAB Projects</t>
  </si>
  <si>
    <t>Genome Key Proposal</t>
  </si>
  <si>
    <t>Charles' leaving drinks</t>
  </si>
  <si>
    <t>Timesheet</t>
  </si>
  <si>
    <t>Weekly Resource Loading</t>
  </si>
  <si>
    <t>Electronics Library Work</t>
  </si>
  <si>
    <t>QLM Confluence Management</t>
  </si>
  <si>
    <t>QLM meeting on remote update</t>
  </si>
  <si>
    <t>General tasks</t>
  </si>
  <si>
    <t>Placeholder - QLM updates</t>
  </si>
  <si>
    <t>QLM Review of Optics PTS and some Jira reqs</t>
  </si>
  <si>
    <t>QLM Tech man</t>
  </si>
  <si>
    <t>SHow Genome Key around lab</t>
  </si>
  <si>
    <t>QLM/STL HW weekly</t>
  </si>
  <si>
    <t>RAB Board compile</t>
  </si>
  <si>
    <t>WeldVue</t>
  </si>
  <si>
    <t>Part Database Number for QLM</t>
  </si>
  <si>
    <t>Internal email on the software release process</t>
  </si>
  <si>
    <t>QLM Housekeeping Image</t>
  </si>
  <si>
    <t>RAB Get unit ready</t>
  </si>
  <si>
    <t>PCB Library work</t>
  </si>
  <si>
    <t>Pete PDR and prep</t>
  </si>
  <si>
    <t>Three methods for building MCAD ready components</t>
  </si>
  <si>
    <t>PCB Library Work</t>
  </si>
  <si>
    <t>Surestop PSU</t>
  </si>
  <si>
    <t>Email to Pete for the policy meeting</t>
  </si>
  <si>
    <t>STL:Timesheet</t>
  </si>
  <si>
    <t>STL:Admin-PersonalAdmin:Timesheets:319</t>
  </si>
  <si>
    <t>General</t>
  </si>
  <si>
    <t>STL:General</t>
  </si>
  <si>
    <t>STL:Admin-PersonalAdmin:Misc:320</t>
  </si>
  <si>
    <t>STL: Personal Development</t>
  </si>
  <si>
    <t>STL:Admin-Events:PersonalDevelopment:324</t>
  </si>
  <si>
    <t>Resource Planning</t>
  </si>
  <si>
    <t>ResourceMeeting</t>
  </si>
  <si>
    <t>STL:Admin-BusinessMan:Forecast&amp;Planning:314</t>
  </si>
  <si>
    <t>Optics board docs release and update</t>
  </si>
  <si>
    <t>QLM:Hardware:TechnicalManagement:998</t>
  </si>
  <si>
    <t>QLM jira updates</t>
  </si>
  <si>
    <t>Hardware Meeting - all QLM</t>
  </si>
  <si>
    <t>QLM: Internal Meeting</t>
  </si>
  <si>
    <t>PI-10: Define library management process</t>
  </si>
  <si>
    <t>STL:Admin-BusinessMan:BusinessManProcessDev:312</t>
  </si>
  <si>
    <t>Altium Library work</t>
  </si>
  <si>
    <t>Requirements, Design, Development, Integration, Testing Discussion</t>
  </si>
  <si>
    <t>STL:STL-1044-ISO-9001:ReviewMeetings:618</t>
  </si>
  <si>
    <t>QLM Email on part configuration</t>
  </si>
  <si>
    <t>QLM remote update with pete</t>
  </si>
  <si>
    <t>Altium Email help request</t>
  </si>
  <si>
    <t>UART Loop back investigation</t>
  </si>
  <si>
    <t>QLMHW-131: Support QLM with initial production act</t>
  </si>
  <si>
    <t>QLM:QLM-4039-Splice:HardwareBuildTest&amp;Commis:340</t>
  </si>
  <si>
    <t>Remote update checks and follow on actions from meeting</t>
  </si>
  <si>
    <t>Library Adding of clock and timers templates</t>
  </si>
  <si>
    <t>STEM: Project Schematic</t>
  </si>
  <si>
    <t>STEM: Design of PCB</t>
  </si>
  <si>
    <t>STEM project</t>
  </si>
  <si>
    <t>STEM project: Calculating the 555 timer values</t>
  </si>
  <si>
    <t>Get Dev Board Setup</t>
  </si>
  <si>
    <t>QLMHW-127:Update of Power Board test firmware to s</t>
  </si>
  <si>
    <t>QLM:QLM-4039-Splice:HardwareDesign&amp;Development:341</t>
  </si>
  <si>
    <t>Get the UART auto-test working</t>
  </si>
  <si>
    <t>WeldVue data discussion</t>
  </si>
  <si>
    <t>InnovateUK:TWI-3054-WeldVue:RequirementsSpec:536</t>
  </si>
  <si>
    <t>Chat on the remote update progess</t>
  </si>
  <si>
    <t>Get the UART Auto-test working</t>
  </si>
  <si>
    <t>Octopus Design</t>
  </si>
  <si>
    <t>Setting-up tickets etc.</t>
  </si>
  <si>
    <t>Setting up time tracking app</t>
  </si>
  <si>
    <t>Add support for single wire comms - research</t>
  </si>
  <si>
    <t>Integrate UART Loopback into main code</t>
  </si>
  <si>
    <t>Label up cupboards and get label printer working</t>
  </si>
  <si>
    <t>STL: Lab &amp; Office Management</t>
  </si>
  <si>
    <t>STL:Admin-BusinessMan:ISSystems:315</t>
  </si>
  <si>
    <t>Investigate RS-485 test</t>
  </si>
  <si>
    <t>Add in loopback support for this UART</t>
  </si>
  <si>
    <t>Add loopback for the system test board</t>
  </si>
  <si>
    <t>Investigate Rs485</t>
  </si>
  <si>
    <t>Put the system back together again</t>
  </si>
  <si>
    <t>Write up documentation, test release and debug</t>
  </si>
  <si>
    <t>Write-up documentation for each of the boards and send some emails on QLM</t>
  </si>
  <si>
    <t>STEM : Octopus Library</t>
  </si>
  <si>
    <t>STEM PCB: Library</t>
  </si>
  <si>
    <t>Jira ticket improvement</t>
  </si>
  <si>
    <t>PI-16:Create task reporting structure in Jira</t>
  </si>
  <si>
    <t>QLM Meeting on Power board re-spin, Optics re-spin and Testboard overview</t>
  </si>
  <si>
    <t>QLMHW-169: Update Optics Board to v3.0</t>
  </si>
  <si>
    <t>MOD sheets for the Test Boards</t>
  </si>
  <si>
    <t>QLMHW-138:Creation of Power Test Board</t>
  </si>
  <si>
    <t>QLMHW-96:Creation of System Test Board</t>
  </si>
  <si>
    <t>Timesheet improvement</t>
  </si>
  <si>
    <t>Improve timesheet</t>
  </si>
  <si>
    <t>STEM: Library work</t>
  </si>
  <si>
    <t>STEM: Library Work</t>
  </si>
  <si>
    <t>Releasing MOD sheets</t>
  </si>
  <si>
    <t>STEM: PCB Work</t>
  </si>
  <si>
    <t>Email</t>
  </si>
  <si>
    <t>Setting up PDR</t>
  </si>
  <si>
    <t>Improvements to working hours script</t>
  </si>
  <si>
    <t>QLM Getting Power board test setup</t>
  </si>
  <si>
    <t>Email to ben on QLM testing</t>
  </si>
  <si>
    <t>Testing of System Test boards, packaging and emailing.</t>
  </si>
  <si>
    <t>Setting up QLM System instance on Jira</t>
  </si>
  <si>
    <t>Further setup of confluence</t>
  </si>
  <si>
    <t>Hardware meeting: all QLM</t>
  </si>
  <si>
    <t>STL: Hardware Weekly Meeting</t>
  </si>
  <si>
    <t>STL:Admin-BusinessMan:Meetings:313</t>
  </si>
  <si>
    <t>STEM: Library</t>
  </si>
  <si>
    <t>STEM Library</t>
  </si>
  <si>
    <t>STEM : Schematic</t>
  </si>
  <si>
    <t>Travel to QLM to collect boards</t>
  </si>
  <si>
    <t>Getting thermocouple to read</t>
  </si>
  <si>
    <t>QLM: Hardware weekly meeting</t>
  </si>
  <si>
    <t>Helping Pete with FET</t>
  </si>
  <si>
    <t xml:space="preserve">QLMHW-132: ODrive FETS not available </t>
  </si>
  <si>
    <t>Office meeting group</t>
  </si>
  <si>
    <t>MOSFET replacement</t>
  </si>
  <si>
    <t>Chat with recruiter</t>
  </si>
  <si>
    <t>Recruitment&amp;Subcontractor</t>
  </si>
  <si>
    <t>STL:Admin-BusinessMan:Recruitment:316</t>
  </si>
  <si>
    <t>MOSEFT Repalcement</t>
  </si>
  <si>
    <t>Support Rob with power up sequence</t>
  </si>
  <si>
    <t>STEM Libraries</t>
  </si>
  <si>
    <t>QLM Hardware / System chat</t>
  </si>
  <si>
    <t>Emails - asset tracking</t>
  </si>
  <si>
    <t>Updating of QLM Architecture</t>
  </si>
  <si>
    <t>Update of Jira time logging</t>
  </si>
  <si>
    <t>QLM Architecture document</t>
  </si>
  <si>
    <t>PDR 1-2-1</t>
  </si>
  <si>
    <t>NBD Alpine racing email</t>
  </si>
  <si>
    <t>Alpine:Proposal</t>
  </si>
  <si>
    <t>STL:NBD:NewProposalsCreation:325</t>
  </si>
  <si>
    <t>Genome Key Email</t>
  </si>
  <si>
    <t>GenomeKey:Proposal</t>
  </si>
  <si>
    <t>Pete Parks PDR review</t>
  </si>
  <si>
    <t>STL: 1-2-1 Meeting</t>
  </si>
  <si>
    <t>Desk Space Planning</t>
  </si>
  <si>
    <t>STL: Create new office space</t>
  </si>
  <si>
    <t>Get export for Jira tickets working</t>
  </si>
  <si>
    <t>STEM: Schematic</t>
  </si>
  <si>
    <t>Making PCBs</t>
  </si>
  <si>
    <t>STEM: Routing</t>
  </si>
  <si>
    <t>General email catch-up</t>
  </si>
  <si>
    <t>Ben ISO Email</t>
  </si>
  <si>
    <t>STL:ISO Meetings</t>
  </si>
  <si>
    <t>STL:STL-1044-ISO-9001:ReviewMeetings</t>
  </si>
  <si>
    <t>Release of System Architecture</t>
  </si>
  <si>
    <t>Chat with Pete on QLM</t>
  </si>
  <si>
    <t>STEM: Design Rule Errors - Polygons + Silk</t>
  </si>
  <si>
    <t>STEM: DRC Errors silk screen</t>
  </si>
  <si>
    <t>Sentinel Pynq inquiry</t>
  </si>
  <si>
    <t>Sentinel Technical Discovery</t>
  </si>
  <si>
    <t>SNT-7105:WP2- Technical Discovery:856</t>
  </si>
  <si>
    <t>STEM: Library DRCs</t>
  </si>
  <si>
    <t>Sentinel Meeting with Adrian and Simon</t>
  </si>
  <si>
    <t>STEM: DRCs</t>
  </si>
  <si>
    <t>Floor plan for new office</t>
  </si>
  <si>
    <t>Office plans</t>
  </si>
  <si>
    <t>QLM Boot Sequence Chat</t>
  </si>
  <si>
    <t>STEM: Update hole size in library</t>
  </si>
  <si>
    <t>Showing Kelpy around</t>
  </si>
  <si>
    <t>Upload STEM project</t>
  </si>
  <si>
    <t>Office move</t>
  </si>
  <si>
    <t>QLM Hardware meeting</t>
  </si>
  <si>
    <t>Get the ODrive soak test running</t>
  </si>
  <si>
    <t>Support Pete with Boot0 Mod</t>
  </si>
  <si>
    <t>QLMHW-140: QLM Remote Update</t>
  </si>
  <si>
    <t>Debrief with Pete</t>
  </si>
  <si>
    <t>STEM: Add in microcontroller</t>
  </si>
  <si>
    <t>STEM: Fine tune pours and silk</t>
  </si>
  <si>
    <t>STEM: Silk screen</t>
  </si>
  <si>
    <t>STEM: Add microcontroller</t>
  </si>
  <si>
    <t>STEM: Layout for the processor</t>
  </si>
  <si>
    <t>Weldvue meeting</t>
  </si>
  <si>
    <t>Weld-Vue</t>
  </si>
  <si>
    <t>Birmingham meeting check</t>
  </si>
  <si>
    <t>Delta G: Customer Meetings</t>
  </si>
  <si>
    <t>STL:NBD:ClientMeetings:326</t>
  </si>
  <si>
    <t>Chat with Rob on QLM and other bits</t>
  </si>
  <si>
    <t>New Office layout work including meeting</t>
  </si>
  <si>
    <t>Python setup for Scanner stress test</t>
  </si>
  <si>
    <t>New office meeting with Ashley</t>
  </si>
  <si>
    <t>QLM Remote Update fix</t>
  </si>
  <si>
    <t>Office layout and email</t>
  </si>
  <si>
    <t>Review Optics Board</t>
  </si>
  <si>
    <t>Support Rob with getting hardware setup</t>
  </si>
  <si>
    <t>Update the report on the FET testing</t>
  </si>
  <si>
    <t>Review Power Board</t>
  </si>
  <si>
    <t>QLMHW-144:Update Power PCB to v2.0 for new FET foo</t>
  </si>
  <si>
    <t>General car work</t>
  </si>
  <si>
    <t>Get actitime import feature working</t>
  </si>
  <si>
    <t>STEM: Order BoM</t>
  </si>
  <si>
    <t>Holiday Line management</t>
  </si>
  <si>
    <t>Power board review</t>
  </si>
  <si>
    <t>Meeting for the boot sequence of QLM</t>
  </si>
  <si>
    <t>QLM Boot Sequence Diagram</t>
  </si>
  <si>
    <t>Despina work NBD</t>
  </si>
  <si>
    <t>NBD - Meetings</t>
  </si>
  <si>
    <t>CheMastery NBD</t>
  </si>
  <si>
    <t>NBD - Proposal creation</t>
  </si>
  <si>
    <t>BioTip Email NBD</t>
  </si>
  <si>
    <t>Chatting through new office and upcoming projects with Pete and Rob</t>
  </si>
  <si>
    <t>Bit if CheMastery meeting setup</t>
  </si>
  <si>
    <t>New Office Chat with SC</t>
  </si>
  <si>
    <t>General Technical Management</t>
  </si>
  <si>
    <t>Helping Pete with Altium and next steps</t>
  </si>
  <si>
    <t>STEM: Bring-up</t>
  </si>
  <si>
    <t>STEM Slides and variant population</t>
  </si>
  <si>
    <t>STEM: shopping list and prep</t>
  </si>
  <si>
    <t>Get the libraries updated for Model-B power board</t>
  </si>
  <si>
    <t>Jira ticket management</t>
  </si>
  <si>
    <t>Office Desk space spec electrics and furniture</t>
  </si>
  <si>
    <t>STEM: Presentation</t>
  </si>
  <si>
    <t>Weldvue review docs</t>
  </si>
  <si>
    <t>Office chat with nathan</t>
  </si>
  <si>
    <t>Getting power board library up and running</t>
  </si>
  <si>
    <t>STEM: Populating components</t>
  </si>
  <si>
    <t>Capturing waveforms from scope for version 1</t>
  </si>
  <si>
    <t>General Emails</t>
  </si>
  <si>
    <t>Chat with adrian</t>
  </si>
  <si>
    <t>STEM: Populating uC and Speaker</t>
  </si>
  <si>
    <t>Get the architecture sent out for boot sequence</t>
  </si>
  <si>
    <t>Office furniture</t>
  </si>
  <si>
    <t>Travel to University of Bath</t>
  </si>
  <si>
    <t>FuelChip KO Meeting</t>
  </si>
  <si>
    <t>BTP-3117-Fulechip:WP1:ObjectiveReviewSession:868</t>
  </si>
  <si>
    <t>Meeting with Despina</t>
  </si>
  <si>
    <t>University of Bath travel</t>
  </si>
  <si>
    <t>Dev Environment Setup</t>
  </si>
  <si>
    <t>STEM: Dev Environment Setup</t>
  </si>
  <si>
    <t>BioTip set-up</t>
  </si>
  <si>
    <t>Setting up project in Jira and Conflunece</t>
  </si>
  <si>
    <t>DeltaG trip planning</t>
  </si>
  <si>
    <t>Delta-G: Requirements and Architecture</t>
  </si>
  <si>
    <t>Delta-G: IAA:858</t>
  </si>
  <si>
    <t>BioTip expenses</t>
  </si>
  <si>
    <t>FuleChipSystemDesign</t>
  </si>
  <si>
    <t>BTP-3117-Fuelchip:WP1:SystemBlockDiagramDesig:869</t>
  </si>
  <si>
    <t>Release of the QLM Boot Sequence</t>
  </si>
  <si>
    <t>Hardware meeting - half QLM technical management</t>
  </si>
  <si>
    <t>Email to Pete re step-up</t>
  </si>
  <si>
    <t>Boot sequence email Simon</t>
  </si>
  <si>
    <t>Company meeting</t>
  </si>
  <si>
    <t>Chat with Brian</t>
  </si>
  <si>
    <t>Release of the FET document</t>
  </si>
  <si>
    <t>New lab work office work</t>
  </si>
  <si>
    <t>Chemastry + BiotIP Catch Up</t>
  </si>
  <si>
    <t>STL/Folium Discussion</t>
  </si>
  <si>
    <t>Powerboard release with Pete</t>
  </si>
  <si>
    <t>QLM / STL HW meeting</t>
  </si>
  <si>
    <t>Release of test software</t>
  </si>
  <si>
    <t>Release of power board v2.0</t>
  </si>
  <si>
    <t>Travel to Delta-G</t>
  </si>
  <si>
    <t>Delta-G</t>
  </si>
  <si>
    <t>Travel from Delta-G</t>
  </si>
  <si>
    <t>Emails and Jira setup</t>
  </si>
  <si>
    <t>BioTip setup</t>
  </si>
  <si>
    <t>Delta-G travel</t>
  </si>
  <si>
    <t>Delta-G requirements</t>
  </si>
  <si>
    <t>Delta-G Travel</t>
  </si>
  <si>
    <t>Travel Arrangements for CheMastery</t>
  </si>
  <si>
    <t>Chemastry: Meeting</t>
  </si>
  <si>
    <t>CHM-3119-DesignReview:Meeting:873</t>
  </si>
  <si>
    <t>Chemastery Circuit Explore</t>
  </si>
  <si>
    <t>QLM Optics board release for review</t>
  </si>
  <si>
    <t>QLM-HW-210: Release of Optics board 4.0</t>
  </si>
  <si>
    <t>CheMastery Proposal</t>
  </si>
  <si>
    <t>BioTip Architecture</t>
  </si>
  <si>
    <t>CheMastery Travel</t>
  </si>
  <si>
    <t>Chemastery Meeting</t>
  </si>
  <si>
    <t>BioTip Chat with Ben</t>
  </si>
  <si>
    <t>Work Chat with Ben</t>
  </si>
  <si>
    <t>Meet with Chris</t>
  </si>
  <si>
    <t>Travel Home from Chemastery</t>
  </si>
  <si>
    <t>BioTip email and work</t>
  </si>
  <si>
    <t>Travel to work for folium</t>
  </si>
  <si>
    <t>Catch-up with Steve in the office</t>
  </si>
  <si>
    <t>BioTip customer meeting</t>
  </si>
  <si>
    <t>FW: Meeting with STL to discuss Biosensor Project</t>
  </si>
  <si>
    <t>Email to Val and figuring out bigdug</t>
  </si>
  <si>
    <t>Catch-up with Adrian</t>
  </si>
  <si>
    <t>Travel from work for Folium</t>
  </si>
  <si>
    <t>Release of Optics board and Power Board</t>
  </si>
  <si>
    <t>Folium follow-up email</t>
  </si>
  <si>
    <t>Chat with Pete on NBD</t>
  </si>
  <si>
    <t>Travel to work</t>
  </si>
  <si>
    <t>NBD Circle Guitar</t>
  </si>
  <si>
    <t>Electrician chat</t>
  </si>
  <si>
    <t>Chat with Denton and Pete</t>
  </si>
  <si>
    <t>Delta G RF Man</t>
  </si>
  <si>
    <t>BioTip with Pete</t>
  </si>
  <si>
    <t>FuelChipSchematic</t>
  </si>
  <si>
    <t>BTP-3117-Fuelchip:WP2:A-modelCircuitSchematicC:870</t>
  </si>
  <si>
    <t>PCB Libraries with Pete for QLM</t>
  </si>
  <si>
    <t>PCB Library with Pete</t>
  </si>
  <si>
    <t>Populate STEM PCBs</t>
  </si>
  <si>
    <t>Emails for circular guitar, folium and Chemastery</t>
  </si>
  <si>
    <t>Internal emails for departure</t>
  </si>
  <si>
    <t>AirKelda NBD review</t>
  </si>
  <si>
    <t>Email for Adrian and Jeremy leaving</t>
  </si>
  <si>
    <t>Office Email</t>
  </si>
  <si>
    <t>QLM Jira updates post meeting</t>
  </si>
  <si>
    <t>Weldvue chat</t>
  </si>
  <si>
    <t>Intro to Rich</t>
  </si>
  <si>
    <t>STEM: Soldering boards</t>
  </si>
  <si>
    <t>NBD Emails</t>
  </si>
  <si>
    <t>Chat with Alex</t>
  </si>
  <si>
    <t>Architecture Design</t>
  </si>
  <si>
    <t>BioTip Run Through of Hardware with Ben</t>
  </si>
  <si>
    <t>QLM Investigation of the failed system</t>
  </si>
  <si>
    <t>QLMHW-229: Investigate Bench-top Model B</t>
  </si>
  <si>
    <t>Email to BioTip</t>
  </si>
  <si>
    <t>New Office email</t>
  </si>
  <si>
    <t>QLM Jira and confluence hardware tracking</t>
  </si>
  <si>
    <t>Viotel Meeting</t>
  </si>
  <si>
    <t>Placeholder for any final items</t>
  </si>
  <si>
    <t>Jira and Confluence</t>
  </si>
  <si>
    <t>Office layout</t>
  </si>
  <si>
    <t>BioTip Requirements</t>
  </si>
  <si>
    <t>office layout</t>
  </si>
  <si>
    <t>Aerogel meeting</t>
  </si>
  <si>
    <t>Chemastery review</t>
  </si>
  <si>
    <t>CHM-3117: Patent Report</t>
  </si>
  <si>
    <t>CHM-3119:Patent Report:886</t>
  </si>
  <si>
    <t>Chat with Pete new office</t>
  </si>
  <si>
    <t>NBD B-Hive</t>
  </si>
  <si>
    <t>NBD: B-Hive</t>
  </si>
  <si>
    <t>Biotip Review</t>
  </si>
  <si>
    <t>FuelChip Schematic Review</t>
  </si>
  <si>
    <t>BTP-3117-Fuelchip:WP2:A-modelCircuitSchematicR:871</t>
  </si>
  <si>
    <t>Kelda Shower</t>
  </si>
  <si>
    <t>NBD: Kelda Shower</t>
  </si>
  <si>
    <t>CheMastery review with Pete</t>
  </si>
  <si>
    <t>BioTip Review email to Ben</t>
  </si>
  <si>
    <t>Chat with Rob on the camera issue</t>
  </si>
  <si>
    <t>BioTip Requirements + email</t>
  </si>
  <si>
    <t>Office Move</t>
  </si>
  <si>
    <t>AeroGel</t>
  </si>
  <si>
    <t>NBD: Aerogel</t>
  </si>
  <si>
    <t>Aerogel customer meeting</t>
  </si>
  <si>
    <t>CheMastery simulation</t>
  </si>
  <si>
    <t>Email on train for office move</t>
  </si>
  <si>
    <t>office move email</t>
  </si>
  <si>
    <t>NDB Email etc.</t>
  </si>
  <si>
    <t>BioTip Part Number Issue</t>
  </si>
  <si>
    <t>Update and release BioTip Document Pack</t>
  </si>
  <si>
    <t>Circle Guitar NBD</t>
  </si>
  <si>
    <t>NBD: Circular Guitar</t>
  </si>
  <si>
    <t>Library write-up in confluence and email to Pete</t>
  </si>
  <si>
    <t>Chat with Pete on BD</t>
  </si>
  <si>
    <t>B-Hive Email</t>
  </si>
  <si>
    <t>CheMastery Review</t>
  </si>
  <si>
    <t>Add guide on adding symbols to library</t>
  </si>
  <si>
    <t>Chat with STeve on Circle Guitar</t>
  </si>
  <si>
    <t>BioTip Schematic chat with Pete for power budget</t>
  </si>
  <si>
    <t>Software release chat with Steve</t>
  </si>
  <si>
    <t>QLM - BoM and Releasing the MOD sheets</t>
  </si>
  <si>
    <t>Power Budget Review</t>
  </si>
  <si>
    <t>Chat with Pete on Library and power budget</t>
  </si>
  <si>
    <t>One to one with Pete</t>
  </si>
  <si>
    <t>Library work</t>
  </si>
  <si>
    <t>Release of documents</t>
  </si>
  <si>
    <t>Travel to Biotip</t>
  </si>
  <si>
    <t>Travel home from Biotip</t>
  </si>
  <si>
    <t>Circular GUitar email</t>
  </si>
  <si>
    <t>Circle Guitar meeting</t>
  </si>
  <si>
    <t>QLM IP discussion and release of bits</t>
  </si>
  <si>
    <t>Software release process</t>
  </si>
  <si>
    <t>General Process Improvement</t>
  </si>
  <si>
    <t>Release of the Engineering Housekeeping Code</t>
  </si>
  <si>
    <t>AirKelda pass over to Pete email</t>
  </si>
  <si>
    <t>Office space chat</t>
  </si>
  <si>
    <t>Circle Guitar Proposal</t>
  </si>
  <si>
    <t>Fruit Enquiry</t>
  </si>
  <si>
    <t>Social Email</t>
  </si>
  <si>
    <t>Proving the problem with manual reboots</t>
  </si>
  <si>
    <t>CHM-3119: Meetings</t>
  </si>
  <si>
    <t>CHM-3119: Meetings:873</t>
  </si>
  <si>
    <t>Circular Guitar Proposal Review</t>
  </si>
  <si>
    <t>Get script setup</t>
  </si>
  <si>
    <t>General NBD emails</t>
  </si>
  <si>
    <t>CheMastery chat with Pete</t>
  </si>
  <si>
    <t>Slide Deck for the Xmas meeting</t>
  </si>
  <si>
    <t>QLM Bits</t>
  </si>
  <si>
    <t>General catch-up</t>
  </si>
  <si>
    <t>BoomTime Proposal Review</t>
  </si>
  <si>
    <t>Circular Guitar proposal update and email</t>
  </si>
  <si>
    <t>Circular Guitar Review Proposal</t>
  </si>
  <si>
    <t>Release process</t>
  </si>
  <si>
    <t>Circle Guitar proposal review</t>
  </si>
  <si>
    <t>QLM Boot sequence setup</t>
  </si>
  <si>
    <t>BioTip Project Closure Meeting</t>
  </si>
  <si>
    <t>BioTip Project Closure tasks</t>
  </si>
  <si>
    <t>Simon Hobbs meeting</t>
  </si>
  <si>
    <t>Circle Guitar Proposal delivery Meeting</t>
  </si>
  <si>
    <t>B-Model bench top cable issues</t>
  </si>
  <si>
    <t>Confluence site mapping</t>
  </si>
  <si>
    <t>Confluence Site Mapping</t>
  </si>
  <si>
    <t>Simulation for CheMastery</t>
  </si>
  <si>
    <t>Party Prep</t>
  </si>
  <si>
    <t>Booking Codes for CheMastery</t>
  </si>
  <si>
    <t>B-Model Bench Top setup</t>
  </si>
  <si>
    <t>AirKelda Proposal</t>
  </si>
  <si>
    <t>CHat with Pete on QLM, new projects etc.</t>
  </si>
  <si>
    <t>Air Kelda Proposal</t>
  </si>
  <si>
    <t>Circular Guitar Update</t>
  </si>
  <si>
    <t>NBD Tracker</t>
  </si>
  <si>
    <t>Forward planning</t>
  </si>
  <si>
    <t>BoomTime review</t>
  </si>
  <si>
    <t>NBD: Boomtime</t>
  </si>
  <si>
    <t>CheMastery Report</t>
  </si>
  <si>
    <t>Boot issue</t>
  </si>
  <si>
    <t>Slides for the new management meeting</t>
  </si>
  <si>
    <t>STL: Management meeting</t>
  </si>
  <si>
    <t>CheMastery write-up</t>
  </si>
  <si>
    <t>Boom Time</t>
  </si>
  <si>
    <t>E6 Chat</t>
  </si>
  <si>
    <t>boom time proposal</t>
  </si>
  <si>
    <t>QLM soak testing</t>
  </si>
  <si>
    <t>InductoSense meeting + write-up</t>
  </si>
  <si>
    <t>NBD: InductoSense</t>
  </si>
  <si>
    <t>Delta-G kick off</t>
  </si>
  <si>
    <t>Delta-G: Technical Management</t>
  </si>
  <si>
    <t>Delta-G:Technical Man:900</t>
  </si>
  <si>
    <t>QLM Chat with Pete</t>
  </si>
  <si>
    <t>STL Confluence site</t>
  </si>
  <si>
    <t>DeltaG: Project Set-up</t>
  </si>
  <si>
    <t>Delta-G:Project Set-up:897</t>
  </si>
  <si>
    <t>Delta-G Confluence Space</t>
  </si>
  <si>
    <t>Release process document</t>
  </si>
  <si>
    <t>CheMastery Write-up</t>
  </si>
  <si>
    <t>General emails etc.</t>
  </si>
  <si>
    <t>Chat with Pete in Libraries</t>
  </si>
  <si>
    <t>Confluence structure setup for Delta-G with rob</t>
  </si>
  <si>
    <t>RosaBiotech</t>
  </si>
  <si>
    <t>NBD: RosaBioTech</t>
  </si>
  <si>
    <t>CheMastery Review and Review Comments</t>
  </si>
  <si>
    <t>Release of Chemastery Docs</t>
  </si>
  <si>
    <t>Delta-G Architecture</t>
  </si>
  <si>
    <t>Delta-G: Architecture</t>
  </si>
  <si>
    <t>Delta-G:Architecture:899</t>
  </si>
  <si>
    <t>STI Meeting</t>
  </si>
  <si>
    <t>Catch-up with John</t>
  </si>
  <si>
    <t>Travel to QLM and pickup of the BenchTop and then setup</t>
  </si>
  <si>
    <t>Setup office space</t>
  </si>
  <si>
    <t>Pete and Desk space</t>
  </si>
  <si>
    <t>Requirements call with Celestial</t>
  </si>
  <si>
    <t>QLMHW-192: Update NFADCarrier to v2.0</t>
  </si>
  <si>
    <t>iFAST/STL Introduction</t>
  </si>
  <si>
    <t>Purchasing Improvement</t>
  </si>
  <si>
    <t>Chat with Pete on tasks</t>
  </si>
  <si>
    <t>General company admin xmas closure</t>
  </si>
  <si>
    <t>Release of docs</t>
  </si>
  <si>
    <t>NBD: Surestop</t>
  </si>
  <si>
    <t>NBD: CheMastery</t>
  </si>
  <si>
    <t>Chat steve</t>
  </si>
  <si>
    <t>ROM Estimate for Active GPR mount</t>
  </si>
  <si>
    <t>Heater query</t>
  </si>
  <si>
    <t>CheMastery Proposal -report write-up</t>
  </si>
  <si>
    <t>QLM Cable Query</t>
  </si>
  <si>
    <t>New Year Engineering proposals</t>
  </si>
  <si>
    <t>iFast Proposal</t>
  </si>
  <si>
    <t>iFAST NBD</t>
  </si>
  <si>
    <t>Chat with Ben on New Year Improvements</t>
  </si>
  <si>
    <t>Purchase items for the lab</t>
  </si>
  <si>
    <t>CheMastery Project Closure</t>
  </si>
  <si>
    <t>QLM Jira ticket write-up</t>
  </si>
  <si>
    <t>Delta- G architecture Document</t>
  </si>
  <si>
    <t>Configuration Management SLides</t>
  </si>
  <si>
    <t>Catch-up with Pete and cable isue</t>
  </si>
  <si>
    <t>Configuration Management - Updates</t>
  </si>
  <si>
    <t>Surestop bid proposal</t>
  </si>
  <si>
    <t>NBD CHar with Denton and Pete</t>
  </si>
  <si>
    <t>Surestop proposal</t>
  </si>
  <si>
    <t>Google location task</t>
  </si>
  <si>
    <t>Non-work</t>
  </si>
  <si>
    <t>Mortgage deal</t>
  </si>
  <si>
    <t>Delta-G internal meeting</t>
  </si>
  <si>
    <t>Delta-G meeting follow-up work</t>
  </si>
  <si>
    <t>CheMastery query</t>
  </si>
  <si>
    <t>CheMastery Query</t>
  </si>
  <si>
    <t>Circle Guitar chat and propsal</t>
  </si>
  <si>
    <t>iFAST proposal</t>
  </si>
  <si>
    <t>Chat with both Pete's</t>
  </si>
  <si>
    <t>Surestop proposal meeting</t>
  </si>
  <si>
    <t>QLM chat with Pete</t>
  </si>
  <si>
    <t>Fruit bowl setup</t>
  </si>
  <si>
    <t>Chat with Connor on iFAST</t>
  </si>
  <si>
    <t>Bits and pieces emails etc.</t>
  </si>
  <si>
    <t>iFAST email from Denton and some STI Surestop</t>
  </si>
  <si>
    <t>Mortgage chat</t>
  </si>
  <si>
    <t>iFAST progress</t>
  </si>
  <si>
    <t>Personal development plan</t>
  </si>
  <si>
    <t>iFAST Various</t>
  </si>
  <si>
    <t>Surestop proposal writing</t>
  </si>
  <si>
    <t>Update of iFAST proposal</t>
  </si>
  <si>
    <t>Final review of iFAST bits</t>
  </si>
  <si>
    <t>ISO process email to Ben</t>
  </si>
  <si>
    <t>Update timesheet</t>
  </si>
  <si>
    <t>NBD, Resourcing, general</t>
  </si>
  <si>
    <t>Inductosense proposal</t>
  </si>
  <si>
    <t>Circle Guitar</t>
  </si>
  <si>
    <t>InductoSense Proposal</t>
  </si>
  <si>
    <t>Aerogel work</t>
  </si>
  <si>
    <t>Versioning chat with Steve</t>
  </si>
  <si>
    <t>Process and Practices Improvement</t>
  </si>
  <si>
    <t>circle guitar email</t>
  </si>
  <si>
    <t>Lab PC setup</t>
  </si>
  <si>
    <t>AeroGel proposal</t>
  </si>
  <si>
    <t>Delta-G costing meeting</t>
  </si>
  <si>
    <t>DeltaG: Project Management</t>
  </si>
  <si>
    <t>Delta-G:Team Meetings(Overhead):906</t>
  </si>
  <si>
    <t>Help Pete in the Lab</t>
  </si>
  <si>
    <t>Template and style guide email</t>
  </si>
  <si>
    <t>Confluence project Management</t>
  </si>
  <si>
    <t>NBD - Circle Guitar</t>
  </si>
  <si>
    <t>Email for process improvement</t>
  </si>
  <si>
    <t>Extracelluar request</t>
  </si>
  <si>
    <t>Delta G weekly meeting</t>
  </si>
  <si>
    <t>Delta-G:Project Management:859</t>
  </si>
  <si>
    <t>Versioning meeting preparation</t>
  </si>
  <si>
    <t>CHat to gabby</t>
  </si>
  <si>
    <t>QLM set Pete-up</t>
  </si>
  <si>
    <t>Surestop update proposal</t>
  </si>
  <si>
    <t>Circle Guitar T and C's claim</t>
  </si>
  <si>
    <t>Weekly management meeting</t>
  </si>
  <si>
    <t>Work Chat with Ben on projects</t>
  </si>
  <si>
    <t>AeroGel Proposal Review</t>
  </si>
  <si>
    <t>Software/ Hardware Versioning</t>
  </si>
  <si>
    <t>Versioning</t>
  </si>
  <si>
    <t>iFAST chat</t>
  </si>
  <si>
    <t>BioTip Proposal</t>
  </si>
  <si>
    <t>NBD: BioTip</t>
  </si>
  <si>
    <t>Chat with Ben on projects and acTiTme</t>
  </si>
  <si>
    <t>BioTip Proposal email</t>
  </si>
  <si>
    <t>Versioning email to Steve</t>
  </si>
  <si>
    <t xml:space="preserve">Delta-G </t>
  </si>
  <si>
    <t>Process improvement chat with Ben</t>
  </si>
  <si>
    <t>STL Technical Practices and Processes Introduction - Session 1</t>
  </si>
  <si>
    <t>Monthly Management Meeting</t>
  </si>
  <si>
    <t>ISO Work</t>
  </si>
  <si>
    <t>Circle Guitar Email</t>
  </si>
  <si>
    <t>Document Management System Meeting</t>
  </si>
  <si>
    <t>Pete's QLM problem</t>
  </si>
  <si>
    <t>Emails etc. and NBD</t>
  </si>
  <si>
    <t>Delta G Internal Meeting</t>
  </si>
  <si>
    <t>Delta-G System Design Refresh</t>
  </si>
  <si>
    <t>QLM Issue</t>
  </si>
  <si>
    <t>QLMHW-60: Power-on testing</t>
  </si>
  <si>
    <t>Audit of hardware</t>
  </si>
  <si>
    <t>Chat with Denton</t>
  </si>
  <si>
    <t>Emails on the train</t>
  </si>
  <si>
    <t>File management system</t>
  </si>
  <si>
    <t>Surestop setup</t>
  </si>
  <si>
    <t>STI-Surestop: Project Management</t>
  </si>
  <si>
    <t>ST-SURESTOP: Project Management:909</t>
  </si>
  <si>
    <t>Architecture meeting</t>
  </si>
  <si>
    <t>Resource Scheduling Chat</t>
  </si>
  <si>
    <t>Weekly Short-Term Resource Forecasting</t>
  </si>
  <si>
    <t>STI-Surestop: Hardware Support</t>
  </si>
  <si>
    <t>STI_SURESTOP: Hardware Support:908</t>
  </si>
  <si>
    <t>B</t>
  </si>
  <si>
    <t>NBD: Celestial</t>
  </si>
  <si>
    <t>NBD: Mark motor man</t>
  </si>
  <si>
    <t>Delta G architecture document</t>
  </si>
  <si>
    <t>Boomtime chat with Pete</t>
  </si>
  <si>
    <t>Boomtime:Technical Management</t>
  </si>
  <si>
    <t>Boomtime: Technical Management:911</t>
  </si>
  <si>
    <t>Document Management System</t>
  </si>
  <si>
    <t>Surestop meeting</t>
  </si>
  <si>
    <t>ChaGabbey</t>
  </si>
  <si>
    <t>CHat with Pete S</t>
  </si>
  <si>
    <t>Inductosense</t>
  </si>
  <si>
    <t>Internal: Requirements Delta G</t>
  </si>
  <si>
    <t>Surestop Hardware Catch Up</t>
  </si>
  <si>
    <t>celestial email</t>
  </si>
  <si>
    <t>Chat on funding</t>
  </si>
  <si>
    <t>Boomtime:Project Management</t>
  </si>
  <si>
    <t>Boomtime: Project Management:910</t>
  </si>
  <si>
    <t>Celestial drone Go/ Nogo</t>
  </si>
  <si>
    <t>Document template review</t>
  </si>
  <si>
    <t>Emais</t>
  </si>
  <si>
    <t>Email to Delta-G</t>
  </si>
  <si>
    <t>Biotip email</t>
  </si>
  <si>
    <t>Chat with ben</t>
  </si>
  <si>
    <t>Altum/STL</t>
  </si>
  <si>
    <t>Boomtime</t>
  </si>
  <si>
    <t>Boomtime:System Design</t>
  </si>
  <si>
    <t>Boomtime:System Design:912</t>
  </si>
  <si>
    <t>Rosa biotech email</t>
  </si>
  <si>
    <t>QLM Vivado</t>
  </si>
  <si>
    <t>Document File System planning</t>
  </si>
  <si>
    <t>Document system</t>
  </si>
  <si>
    <t>General chat with people</t>
  </si>
  <si>
    <t>QLM with Pete</t>
  </si>
  <si>
    <t>Rosa biotech proposal</t>
  </si>
  <si>
    <t>Altum meeting in lab</t>
  </si>
  <si>
    <t>Boomtime plan</t>
  </si>
  <si>
    <t>Rosa Biotech meeting</t>
  </si>
  <si>
    <t>Project catch-up</t>
  </si>
  <si>
    <t>aerogel KO meeting</t>
  </si>
  <si>
    <t>Aerogel: Project Management</t>
  </si>
  <si>
    <t>Aerogel:Project Management:916</t>
  </si>
  <si>
    <t>Other bits</t>
  </si>
  <si>
    <t>Meeting with despina</t>
  </si>
  <si>
    <t>BioTip:Project Management:919</t>
  </si>
  <si>
    <t>Celestial proposal</t>
  </si>
  <si>
    <t>Celestial Proposal Review/ BidNoBid</t>
  </si>
  <si>
    <t>Despina email</t>
  </si>
  <si>
    <t>Aerogel Spreadsheet work</t>
  </si>
  <si>
    <t>Delta-G - Release of Document</t>
  </si>
  <si>
    <t>BTH-3118 - BioTip PCB KO.</t>
  </si>
  <si>
    <t>BioTip:Technical Management:920</t>
  </si>
  <si>
    <t>Celestial</t>
  </si>
  <si>
    <t>Boomtime intro with Rob</t>
  </si>
  <si>
    <t>Chat on ESD in the office</t>
  </si>
  <si>
    <t>BioTip Library</t>
  </si>
  <si>
    <t>BioTip:Libraries</t>
  </si>
  <si>
    <t>BioTip:Libraries:922</t>
  </si>
  <si>
    <t>Delta-G Requirements</t>
  </si>
  <si>
    <t>Delta-G: Requirements</t>
  </si>
  <si>
    <t>Delta-G: Requirements:898</t>
  </si>
  <si>
    <t>Library review STL</t>
  </si>
  <si>
    <t>Schematic symbol review meeting</t>
  </si>
  <si>
    <t>Aerogel call</t>
  </si>
  <si>
    <t>Aerogel spreadsheet and PO</t>
  </si>
  <si>
    <t>PO and spreadsheet</t>
  </si>
  <si>
    <t>Aerogel PO</t>
  </si>
  <si>
    <t>Delta-G Correspondence</t>
  </si>
  <si>
    <t>BioTip Libraries</t>
  </si>
  <si>
    <t>Internal Library work</t>
  </si>
  <si>
    <t>Project setup</t>
  </si>
  <si>
    <t>Boomtime with Steve</t>
  </si>
  <si>
    <t>BiotIp library schematic symbol review and approval</t>
  </si>
  <si>
    <t>InductoSense Bid</t>
  </si>
  <si>
    <t>AeroGel:System Design and Reqs</t>
  </si>
  <si>
    <t>AeroGel: System Design:918</t>
  </si>
  <si>
    <t>Boomtime component research</t>
  </si>
  <si>
    <t>Boomtime: Component Research</t>
  </si>
  <si>
    <t>Boomtime:Component Research:913</t>
  </si>
  <si>
    <t>Timesheet and general email</t>
  </si>
  <si>
    <t>BioTip:Project Management</t>
  </si>
  <si>
    <t>Review of Non-standard library parts.</t>
  </si>
  <si>
    <t>Aerogel follow-up</t>
  </si>
  <si>
    <t>BoomTime - STM32</t>
  </si>
  <si>
    <t>Architecture comments</t>
  </si>
  <si>
    <t>Architecture Update</t>
  </si>
  <si>
    <t>Update from the meeting</t>
  </si>
  <si>
    <t>BioTip:Technical Management</t>
  </si>
  <si>
    <t>Getting eDrawings setup</t>
  </si>
  <si>
    <t>Boom time feasibility Study</t>
  </si>
  <si>
    <t>Aerogel chat with Simon</t>
  </si>
  <si>
    <t>BioTip Component Review - Capacitors</t>
  </si>
  <si>
    <t xml:space="preserve">Aerogel </t>
  </si>
  <si>
    <t>BioTip Component Review - Meeting</t>
  </si>
  <si>
    <t>Architecture Review</t>
  </si>
  <si>
    <t>BioTip</t>
  </si>
  <si>
    <t>File System</t>
  </si>
  <si>
    <t>boomtime</t>
  </si>
  <si>
    <t>Update Architecture drawing</t>
  </si>
  <si>
    <t>QLM meeting for Optics board v5.0</t>
  </si>
  <si>
    <t>Aerogel</t>
  </si>
  <si>
    <t>Jira management</t>
  </si>
  <si>
    <t>General emails</t>
  </si>
  <si>
    <t>BioTip Resistor check</t>
  </si>
  <si>
    <t>Delta-G with Brian</t>
  </si>
  <si>
    <t>Boomtime chat with Rob</t>
  </si>
  <si>
    <t>Delta-G Mechanical</t>
  </si>
  <si>
    <t>Jira Meeting</t>
  </si>
  <si>
    <t>Timings</t>
  </si>
  <si>
    <t>Aerogel Mechanical</t>
  </si>
  <si>
    <t xml:space="preserve">Biotip + Boomtime  + Planning </t>
  </si>
  <si>
    <t>Project Analysis</t>
  </si>
  <si>
    <t>Biotip Project Analysis</t>
  </si>
  <si>
    <t>Emails catch-up</t>
  </si>
  <si>
    <t>Placeholder Celestial Chat</t>
  </si>
  <si>
    <t>NBD: Celestial Technical Management:948</t>
  </si>
  <si>
    <t>Review of ActiTime</t>
  </si>
  <si>
    <t>STL:Admin-BusinessMan:Processs:942</t>
  </si>
  <si>
    <t>New Weekly Management Meeting.</t>
  </si>
  <si>
    <t>STL:Admin-BusinessMan:Board Meetings:937</t>
  </si>
  <si>
    <t>Catchup with Ben on Boomtime and Aerogel</t>
  </si>
  <si>
    <t>STL:Admin-BusinessMan:One2OneTeamMeetings:941</t>
  </si>
  <si>
    <t>Celestial planning</t>
  </si>
  <si>
    <t>Rescource</t>
  </si>
  <si>
    <t>STL Strategy</t>
  </si>
  <si>
    <t>STL:BusinessMan:StrategicPlanning:938</t>
  </si>
  <si>
    <t>Celestial chat with Denton</t>
  </si>
  <si>
    <t>BioTip chat with Pete</t>
  </si>
  <si>
    <t>Boomtime Demo</t>
  </si>
  <si>
    <t>Boomtime buying bits</t>
  </si>
  <si>
    <t>Celestial Drones Demo</t>
  </si>
  <si>
    <t>Celestial chat with Pete and Denton</t>
  </si>
  <si>
    <t>Boomtime mechanical review</t>
  </si>
  <si>
    <t>Celestial email</t>
  </si>
  <si>
    <t>Optic Board 5.0 Review</t>
  </si>
  <si>
    <t>Delta G Internal Core Team Meeting</t>
  </si>
  <si>
    <t>Adding manufacturer information</t>
  </si>
  <si>
    <t>New Sharepoint System Release</t>
  </si>
  <si>
    <t>Weekly Boomtime Internal Meeting</t>
  </si>
  <si>
    <t>Meeting Slot (Connor Frapwell) STL/Archangel</t>
  </si>
  <si>
    <t>STL:NBD:Early Meetings:964</t>
  </si>
  <si>
    <t>QLM Optics Board v5.0 review</t>
  </si>
  <si>
    <t>Fix equation for pressure</t>
  </si>
  <si>
    <t>Architecture</t>
  </si>
  <si>
    <t>Celestial STI chat</t>
  </si>
  <si>
    <t>Boomtime call update</t>
  </si>
  <si>
    <t>Various</t>
  </si>
  <si>
    <t>QLM slide deck</t>
  </si>
  <si>
    <t>Delta-G emails</t>
  </si>
  <si>
    <t>Architecture updates</t>
  </si>
  <si>
    <t>QLM Slide deck update</t>
  </si>
  <si>
    <t>Resource forecast annual</t>
  </si>
  <si>
    <t>Engineering process development</t>
  </si>
  <si>
    <t>Biotip library work to set files as generic</t>
  </si>
  <si>
    <t>Unknown</t>
  </si>
  <si>
    <t>QLM Slides</t>
  </si>
  <si>
    <t>QLM Prep</t>
  </si>
  <si>
    <t>BioTip Review</t>
  </si>
  <si>
    <t>BioTip:Schematic</t>
  </si>
  <si>
    <t>BioTip:Schematic:923</t>
  </si>
  <si>
    <t>Process and practices</t>
  </si>
  <si>
    <t>BoomTime emails and prep</t>
  </si>
  <si>
    <t>Placeholder: QLM-STL Technical Governance Meeting</t>
  </si>
  <si>
    <t>Celestial NBD discussion and email</t>
  </si>
  <si>
    <t>Boomtime Data Analysis</t>
  </si>
  <si>
    <t>Boomtime update email</t>
  </si>
  <si>
    <t>BioTip Chat with Pete</t>
  </si>
  <si>
    <t>BioTip Hardware catch-up</t>
  </si>
  <si>
    <t>QLM Hardware catch-up</t>
  </si>
  <si>
    <t>Electronics catch-up</t>
  </si>
  <si>
    <t>Rescource planning</t>
  </si>
  <si>
    <t>STL: General Team Meeting</t>
  </si>
  <si>
    <t>Phone call t John on Scanner issues</t>
  </si>
  <si>
    <t>Final details before sending for review</t>
  </si>
  <si>
    <t>Approve capacitors</t>
  </si>
  <si>
    <t>QLM Optics board release</t>
  </si>
  <si>
    <t>Internal Process and Policy Discussion</t>
  </si>
  <si>
    <t>Delta-G FPGA- CPU discussion</t>
  </si>
  <si>
    <t>STL March Town Hall</t>
  </si>
  <si>
    <t>Processes and Improvements slide pack</t>
  </si>
  <si>
    <t>Delta-G Planning</t>
  </si>
  <si>
    <t>Resistor approval</t>
  </si>
  <si>
    <t>BioTip:Layout</t>
  </si>
  <si>
    <t>BioTip:Layout:924</t>
  </si>
  <si>
    <t>Document and Plan Review</t>
  </si>
  <si>
    <t>Presentation plan</t>
  </si>
  <si>
    <t>STL Technical Practices and Processes - Part Numbers, Document Numbers and Confluence</t>
  </si>
  <si>
    <t>Biotip review</t>
  </si>
  <si>
    <t>STL Technical Practices and Processes</t>
  </si>
  <si>
    <t>Boomtime chat with Rob on ESD and part tracking</t>
  </si>
  <si>
    <t>Connector Review</t>
  </si>
  <si>
    <t>Delta-G presentation</t>
  </si>
  <si>
    <t>NBD for NEWT</t>
  </si>
  <si>
    <t>Meeting to get ready for manufacture</t>
  </si>
  <si>
    <t>General planning</t>
  </si>
  <si>
    <t>Biotip approval</t>
  </si>
  <si>
    <t>Boomtime feasibility doc update</t>
  </si>
  <si>
    <t>Boomtime Document</t>
  </si>
  <si>
    <t>Biotip design approval</t>
  </si>
  <si>
    <t>Data collection chat with Rob on boomtime</t>
  </si>
  <si>
    <t>Sketch of the timing</t>
  </si>
  <si>
    <t>Sensor Control details</t>
  </si>
  <si>
    <t>BTM-3096 Weekly Project Meeting</t>
  </si>
  <si>
    <t>Delta-G Architecture presentation</t>
  </si>
  <si>
    <t>Chat with pete</t>
  </si>
  <si>
    <t>Worked Example of Part Numbering</t>
  </si>
  <si>
    <t>BoomTime Steps</t>
  </si>
  <si>
    <t>STL Technical Practices and Processes - Roles, responsibilities, and Versioning</t>
  </si>
  <si>
    <t>Add timesheet</t>
  </si>
  <si>
    <t>Venturi Email</t>
  </si>
  <si>
    <t>Celestial, emails and process improvement setup</t>
  </si>
  <si>
    <t>Celestial: Technical Management</t>
  </si>
  <si>
    <t>Celestial:Technical Management:972</t>
  </si>
  <si>
    <t>Management meeting slides</t>
  </si>
  <si>
    <t>STL: Management Meeting Preparation</t>
  </si>
  <si>
    <t>Update of register</t>
  </si>
  <si>
    <t>Celestial Planning</t>
  </si>
  <si>
    <t>Celestial travel arrangements</t>
  </si>
  <si>
    <t>Shake test analysis</t>
  </si>
  <si>
    <t>Meeting: Product Orientated sharepoint structure</t>
  </si>
  <si>
    <t>Boomtime document update</t>
  </si>
  <si>
    <t>QLM internal catchup</t>
  </si>
  <si>
    <t>Emails and details for celestial trip</t>
  </si>
  <si>
    <t>Weekly Aerogel Internal Meeting</t>
  </si>
  <si>
    <t>Recruitment chat with Matt</t>
  </si>
  <si>
    <t>STL:Recruitment: Candidate Management</t>
  </si>
  <si>
    <t>STL:Recruitment:CandidateMan:950</t>
  </si>
  <si>
    <t>Celestial KO</t>
  </si>
  <si>
    <t xml:space="preserve">Boomtime updates </t>
  </si>
  <si>
    <t>Celestial travel</t>
  </si>
  <si>
    <t>Celestial: Travel</t>
  </si>
  <si>
    <t>Celestial:Travel:971</t>
  </si>
  <si>
    <t>Chat with Justin for QLM work</t>
  </si>
  <si>
    <t>STL: Recruitment: Interviews</t>
  </si>
  <si>
    <t>STL:Recruitment:Interviews:949</t>
  </si>
  <si>
    <t>Call with Ben on plan</t>
  </si>
  <si>
    <t>Boomtime Meeting</t>
  </si>
  <si>
    <t>Email on hardware platform</t>
  </si>
  <si>
    <t>v0.2 tidy up</t>
  </si>
  <si>
    <t>Celestial Travel</t>
  </si>
  <si>
    <t>Timesheet and oup dates</t>
  </si>
  <si>
    <t>QLM Internal Catch-up</t>
  </si>
  <si>
    <t>Aerogel weekly meeting</t>
  </si>
  <si>
    <t>Timesheet updates</t>
  </si>
  <si>
    <t>Celestial Project Management</t>
  </si>
  <si>
    <t>Celestial:Projectl Management:970</t>
  </si>
  <si>
    <t>Review of Product Sharepoint setup</t>
  </si>
  <si>
    <t>BoomTime - Device decision</t>
  </si>
  <si>
    <t>Boomtime doc updates and next steps email</t>
  </si>
  <si>
    <t>ODrive Scanner Workshop</t>
  </si>
  <si>
    <t>QLM meeting follow -up</t>
  </si>
  <si>
    <t>Celestial Expenses</t>
  </si>
  <si>
    <t>Boomtime file review and confluence update</t>
  </si>
  <si>
    <t>Celestial block diagram</t>
  </si>
  <si>
    <t>Hardware discussions</t>
  </si>
  <si>
    <t>Boomtime Planning</t>
  </si>
  <si>
    <t>Delta-G analogue cabling</t>
  </si>
  <si>
    <t>Delta-G agenda</t>
  </si>
  <si>
    <t>Boomtime email, delta-G agenda</t>
  </si>
  <si>
    <t>Delta-G Architecture 1.0 update</t>
  </si>
  <si>
    <t>Update of confluence meeting notes for Delta-G</t>
  </si>
  <si>
    <t>Update of confluence meeting notes for, Boomtime</t>
  </si>
  <si>
    <t>Long Term Resource Planning Session</t>
  </si>
  <si>
    <t>Job specs for Matt</t>
  </si>
  <si>
    <t>Delta-G architecture v1.0 release</t>
  </si>
  <si>
    <t>Update meeting</t>
  </si>
  <si>
    <t>BiotIP System knowledge refresh</t>
  </si>
  <si>
    <t>BioTip:Bring-up</t>
  </si>
  <si>
    <t>BioTip:Bring-Up:926</t>
  </si>
  <si>
    <t>Boomtime Feasibility Review comments</t>
  </si>
  <si>
    <t>Celestial planning ROM</t>
  </si>
  <si>
    <t>Boomtime and meetings</t>
  </si>
  <si>
    <t>1st Interview Jalaledin Mamabdolah</t>
  </si>
  <si>
    <t>BioTip Bring-up</t>
  </si>
  <si>
    <t>Messing around reviews and organising Review meeting</t>
  </si>
  <si>
    <t>Chat with Pete on Celestial</t>
  </si>
  <si>
    <t>Celestial placeholder</t>
  </si>
  <si>
    <t>Boomtime contract management</t>
  </si>
  <si>
    <t>Approval Process - Documents</t>
  </si>
  <si>
    <t>BioTip Ordering</t>
  </si>
  <si>
    <t>Biotip:Manufacturing</t>
  </si>
  <si>
    <t>BioTip:Manufacturing:925</t>
  </si>
  <si>
    <t>Process and Improvement</t>
  </si>
  <si>
    <t>Investigation for QLM Power board</t>
  </si>
  <si>
    <t>Review of Ben's comments</t>
  </si>
  <si>
    <t>QLM meeting about failed power board</t>
  </si>
  <si>
    <t>STL - 1st Stage Interview - Tim Hurdle</t>
  </si>
  <si>
    <t>Review of Ben's comments + call</t>
  </si>
  <si>
    <t>Delta-g document comments complete</t>
  </si>
  <si>
    <t>Software Release Process</t>
  </si>
  <si>
    <t>Bring up of board 1 pumps</t>
  </si>
  <si>
    <t>Cable assembly manufacture</t>
  </si>
  <si>
    <t>Processes and practices</t>
  </si>
  <si>
    <t>PSU supply</t>
  </si>
  <si>
    <t>BioTip shipping</t>
  </si>
  <si>
    <t>Chat with Pete on PSUS for QLM</t>
  </si>
  <si>
    <t>Catch Up:: Rich/Denton</t>
  </si>
  <si>
    <t>CV review etc.</t>
  </si>
  <si>
    <t>Boomtime plan review and prep</t>
  </si>
  <si>
    <t>Delta-G: Travel:974</t>
  </si>
  <si>
    <t>Delta-G Workshop</t>
  </si>
  <si>
    <t>Delta-G On-Site Meetings</t>
  </si>
  <si>
    <t>Delta-G:On site meetings:975</t>
  </si>
  <si>
    <t>Celestial - Techcnial review</t>
  </si>
  <si>
    <t>STL Technical Practices and Processes - Release Process</t>
  </si>
  <si>
    <t>Recruitment Catchup</t>
  </si>
  <si>
    <t>Delta-G Updates</t>
  </si>
  <si>
    <t>Chat with Glenn</t>
  </si>
  <si>
    <t>Celestial internal meeting and project setup</t>
  </si>
  <si>
    <t>QLM Review</t>
  </si>
  <si>
    <t>Architecture Updates</t>
  </si>
  <si>
    <t>Boomtime document</t>
  </si>
  <si>
    <t>Interview prep</t>
  </si>
  <si>
    <t>BioTip Parcel</t>
  </si>
  <si>
    <t>Interview Jamalad</t>
  </si>
  <si>
    <t>Interview review</t>
  </si>
  <si>
    <t>BioTip Tidy up and shipping note</t>
  </si>
  <si>
    <t>BioTip customer complaint</t>
  </si>
  <si>
    <t>Boomtime Architecture</t>
  </si>
  <si>
    <t>BioTip Release email</t>
  </si>
  <si>
    <t>Optics Board v6.0 release</t>
  </si>
  <si>
    <t>Delta-G Jira Tasks</t>
  </si>
  <si>
    <t>Delta-g:Team meetings:906</t>
  </si>
  <si>
    <t>Delta-G Jira Tasks and follow on tasks from meeting</t>
  </si>
  <si>
    <t>1st Interview Guy Evans</t>
  </si>
  <si>
    <t>Delta g PNT Technical Requirements</t>
  </si>
  <si>
    <t>PNT Bid</t>
  </si>
  <si>
    <t>STL Interview - Junior Hardware Engineer - Robert French</t>
  </si>
  <si>
    <t>BoomTime - USB Interface Discussion</t>
  </si>
  <si>
    <t>TImesheet</t>
  </si>
  <si>
    <t>Catch-up with Ben</t>
  </si>
  <si>
    <t>Celestial Project Update</t>
  </si>
  <si>
    <t>Delta g PNT Bid/NoBid</t>
  </si>
  <si>
    <t>GPS Research</t>
  </si>
  <si>
    <t>Celestial project update meeting</t>
  </si>
  <si>
    <t>Boomtime Updates</t>
  </si>
  <si>
    <t>Boomtime GPS</t>
  </si>
  <si>
    <t>QLM Jira Catch-up</t>
  </si>
  <si>
    <t>Delta-G Architecture Update</t>
  </si>
  <si>
    <t>Introduction - STL/Robert Sanjari</t>
  </si>
  <si>
    <t>Teams Meeting; 14:00  -  IGS/STL Tech</t>
  </si>
  <si>
    <t>BioTip Project Closure</t>
  </si>
  <si>
    <t>Delta-g Architecture put out for review v2.0</t>
  </si>
  <si>
    <t>Boomtime Architecure</t>
  </si>
  <si>
    <t>Rich - Denton Catch Up.</t>
  </si>
  <si>
    <t>Boomtime architecture</t>
  </si>
  <si>
    <t>Boomtime System Architecture</t>
  </si>
  <si>
    <t>Boomtime catch-up</t>
  </si>
  <si>
    <t>Catch-up with Steve</t>
  </si>
  <si>
    <t>Get plan together</t>
  </si>
  <si>
    <t>STL Catch Up</t>
  </si>
  <si>
    <t>STL project work-stream meeting</t>
  </si>
  <si>
    <t>QLM4039DEV-922 : Review the Encoder Signal routing</t>
  </si>
  <si>
    <t>Boomtime Requirements</t>
  </si>
  <si>
    <t>Celestial project management release presentation</t>
  </si>
  <si>
    <t>Mostly QLM Technical Management with some Celestial and Delta-G</t>
  </si>
  <si>
    <t>Rescource meeting</t>
  </si>
  <si>
    <t>review of test plans</t>
  </si>
  <si>
    <t>QLM Internal Meeting</t>
  </si>
  <si>
    <t>Kick-off meeting with Justin</t>
  </si>
  <si>
    <t>Volumatic NBD</t>
  </si>
  <si>
    <t>Boomtime Architecture Review</t>
  </si>
  <si>
    <t>Options for</t>
  </si>
  <si>
    <t>QLM Meeting</t>
  </si>
  <si>
    <t>Delta-G planning</t>
  </si>
  <si>
    <t>Delta-G Planning with Ben</t>
  </si>
  <si>
    <t>Helping Rob get setup with Trenz issue</t>
  </si>
  <si>
    <t>Update with Justin</t>
  </si>
  <si>
    <t>QLM Doc review</t>
  </si>
  <si>
    <t>Boomtime internal meeting</t>
  </si>
  <si>
    <t>Boomtime requiremements</t>
  </si>
  <si>
    <t>Equipment Bid</t>
  </si>
  <si>
    <t>STL:BusinessMan:General Office and IT Admin:945</t>
  </si>
  <si>
    <t>Interview with Robert French</t>
  </si>
  <si>
    <t>Debrief on Robert French</t>
  </si>
  <si>
    <t>Celestial chat with Glenn</t>
  </si>
  <si>
    <t>Delta-g setup for contractors</t>
  </si>
  <si>
    <t>Interview with Will</t>
  </si>
  <si>
    <t>Email to will</t>
  </si>
  <si>
    <t>Timsheet</t>
  </si>
  <si>
    <t>Jira Migration</t>
  </si>
  <si>
    <t>LED Meeting</t>
  </si>
  <si>
    <t>Jira migration actions</t>
  </si>
  <si>
    <t>CV Review</t>
  </si>
  <si>
    <t>Celestial internal meeting</t>
  </si>
  <si>
    <t>Chat with Pete on Delta-G</t>
  </si>
  <si>
    <t>Jira for Boomtime</t>
  </si>
  <si>
    <t>Boomtime - Tony setup with Altium</t>
  </si>
  <si>
    <t>Meeting with Denton</t>
  </si>
  <si>
    <t>Candidate review</t>
  </si>
  <si>
    <t>Review of Volumatic</t>
  </si>
  <si>
    <t>Delta-G review</t>
  </si>
  <si>
    <t>Volumatic - Proposal Review</t>
  </si>
  <si>
    <t>QLM STM32 chip damage issue and catchup with ROb on software tasks</t>
  </si>
  <si>
    <t>Power board test plan review</t>
  </si>
  <si>
    <t>Requirements doc</t>
  </si>
  <si>
    <t>Power Board Re-write</t>
  </si>
  <si>
    <t>Power board test plan re-write</t>
  </si>
  <si>
    <t>Recruitment chat with Pete</t>
  </si>
  <si>
    <t>Talking with Rob to arrange hardware</t>
  </si>
  <si>
    <t>Volumatic work and review</t>
  </si>
  <si>
    <t>Test plan update and email to Pete on Test Plan</t>
  </si>
  <si>
    <t>Recruitment</t>
  </si>
  <si>
    <t>Recruitment meeting</t>
  </si>
  <si>
    <t>Volumatic work review</t>
  </si>
  <si>
    <t>Volumatic Proposal Next Steps</t>
  </si>
  <si>
    <t>Boomtime requirements</t>
  </si>
  <si>
    <t>Boomtime Jira</t>
  </si>
  <si>
    <t>Celestial Platform</t>
  </si>
  <si>
    <t>Bits and pieces, order lab book, check emails etc.</t>
  </si>
  <si>
    <t>Volumatic meeting</t>
  </si>
  <si>
    <t>Boomtime mechanical research on tear down</t>
  </si>
  <si>
    <t xml:space="preserve">Drone Regulation </t>
  </si>
  <si>
    <t>Catch-up with Anthony on Electronics</t>
  </si>
  <si>
    <t>Boomtime emails etc.</t>
  </si>
  <si>
    <t>Robert French recruitment email</t>
  </si>
  <si>
    <t>Update of presentation with weeks work</t>
  </si>
  <si>
    <t>Various emails</t>
  </si>
  <si>
    <t>Celestial weekly meeting</t>
  </si>
  <si>
    <t>Hardware update with Pete on System Board</t>
  </si>
  <si>
    <t>Coil definition for Pete</t>
  </si>
  <si>
    <t>Rabi DeltaG</t>
  </si>
  <si>
    <t>Justin for Delta-g visio diagram</t>
  </si>
  <si>
    <t>Email to Tony and finishing of Confluence for internal process</t>
  </si>
  <si>
    <t>Emails and timesheet + coffee</t>
  </si>
  <si>
    <t>Boomtime Jira Issues update</t>
  </si>
  <si>
    <t>QLM Hardware Test Plan</t>
  </si>
  <si>
    <t>Celestial - internal catchup</t>
  </si>
  <si>
    <t>Recruitment Chat with Denton</t>
  </si>
  <si>
    <t>Power Board Test Plan</t>
  </si>
  <si>
    <t>New Test plan template</t>
  </si>
  <si>
    <t>Aerogel gas email and prep</t>
  </si>
  <si>
    <t>Review Justin's work</t>
  </si>
  <si>
    <t>Aerogel presentation update</t>
  </si>
  <si>
    <t>Emails and recruitment</t>
  </si>
  <si>
    <t>Catch-up with Tony</t>
  </si>
  <si>
    <t>General email bits</t>
  </si>
  <si>
    <t>Placeholder for BAE discussion</t>
  </si>
  <si>
    <t>Chat to Neil at Celestial+ gabby + recruitment bits</t>
  </si>
  <si>
    <t>Chat with gabby on delta-g</t>
  </si>
  <si>
    <t>1st Interview - Shrouk El-Attar</t>
  </si>
  <si>
    <t>Delta-g review Justin's Architecture diagram</t>
  </si>
  <si>
    <t>Review of Celestial plan</t>
  </si>
  <si>
    <t>Chat with Gabby</t>
  </si>
  <si>
    <t>Test plan template</t>
  </si>
  <si>
    <t>Boomtime Mechanical email</t>
  </si>
  <si>
    <t>Celestial plan for the case homeing</t>
  </si>
  <si>
    <t>Boomtime validation and verification doc</t>
  </si>
  <si>
    <t>Emails, recruitment etc.</t>
  </si>
  <si>
    <t>Validation and Verification Plan</t>
  </si>
  <si>
    <t>time sheet</t>
  </si>
  <si>
    <t>Boomtime validation and verification</t>
  </si>
  <si>
    <t>Contractor management - Shrouk and Robert</t>
  </si>
  <si>
    <t>Boomtime V and V</t>
  </si>
  <si>
    <t>Chat with Justin on Delta-g</t>
  </si>
  <si>
    <t>Delta-G: Control board</t>
  </si>
  <si>
    <t>Email to robert</t>
  </si>
  <si>
    <t>STL:Recruitment: Contract and Negotiation</t>
  </si>
  <si>
    <t>STL:Recruitment:Negotiation:951</t>
  </si>
  <si>
    <t>Delta g Architecture</t>
  </si>
  <si>
    <t>Review on Justin's Architecture</t>
  </si>
  <si>
    <t>Review of Pete's Architecture and looking into coil drive</t>
  </si>
  <si>
    <t>Delta-G: System Board</t>
  </si>
  <si>
    <t>Justin review of notes</t>
  </si>
  <si>
    <t>V and V for Boomtime</t>
  </si>
  <si>
    <t>Introduction meeting</t>
  </si>
  <si>
    <t>Demo: STL/Celestial</t>
  </si>
  <si>
    <t>VVT</t>
  </si>
  <si>
    <t>Laptop won't turn on</t>
  </si>
  <si>
    <t>VVT Activity Boomtime</t>
  </si>
  <si>
    <t>QLM Query on test code</t>
  </si>
  <si>
    <t>Celestial Update</t>
  </si>
  <si>
    <t>Bits and pieces Boomtime + other emails</t>
  </si>
  <si>
    <t>Review of Justin's design work</t>
  </si>
  <si>
    <t>Chat with Justin on Power topology</t>
  </si>
  <si>
    <t>Broken file system</t>
  </si>
  <si>
    <t>Delta-g emails and Jira</t>
  </si>
  <si>
    <t>Control Board/energy stabilisation architecture review</t>
  </si>
  <si>
    <t>Write-up notes on the meeting</t>
  </si>
  <si>
    <t>Boomtime Product Mechanical Designs</t>
  </si>
  <si>
    <t>Management meeting slide prep</t>
  </si>
  <si>
    <t>QLM go/no go meeting</t>
  </si>
  <si>
    <t>QLM docs update</t>
  </si>
  <si>
    <t>Celestial Meeting</t>
  </si>
  <si>
    <t>Shrouk WP2 Proposal &amp; Discussion</t>
  </si>
  <si>
    <t>Celestial debrief</t>
  </si>
  <si>
    <t>Jira ticket closing</t>
  </si>
  <si>
    <t>Aerogel for 15mins and QLM bits for another</t>
  </si>
  <si>
    <t>SharePoint approved files</t>
  </si>
  <si>
    <t>QLM Sharepoint approved files</t>
  </si>
  <si>
    <t>Mechanical design iteration</t>
  </si>
  <si>
    <t>Boomtime chat with rob on uSD and USB</t>
  </si>
  <si>
    <t>Email on boomtime review notes</t>
  </si>
  <si>
    <t>Laptop and other bits for Robert</t>
  </si>
  <si>
    <t>One to one</t>
  </si>
  <si>
    <t>Doc comments Input, Reqs, VVT, Architecture</t>
  </si>
  <si>
    <t>Catch-up on delta-g hardware</t>
  </si>
  <si>
    <t>Delta - g PLD work</t>
  </si>
  <si>
    <t>General delta-g</t>
  </si>
  <si>
    <t>Team Meetings</t>
  </si>
  <si>
    <t>Digital spark email</t>
  </si>
  <si>
    <t>Notes from Simon Dempsey email</t>
  </si>
  <si>
    <t>QLM email on ODrive</t>
  </si>
  <si>
    <t>Add datasheets for Internal/ External pressure sensors</t>
  </si>
  <si>
    <t>Project Run Down</t>
  </si>
  <si>
    <t>QLM confluence summary update</t>
  </si>
  <si>
    <t>QLM Software email and PCB summary in confluence</t>
  </si>
  <si>
    <t>Boomtime document updates</t>
  </si>
  <si>
    <t>Delta-g email and queries</t>
  </si>
  <si>
    <t>Review of Delta-g with Pete</t>
  </si>
  <si>
    <t>Delta-G: System Board:981</t>
  </si>
  <si>
    <t>Delta-g timing and sequencing</t>
  </si>
  <si>
    <t>Delta-G: Control Board:980</t>
  </si>
  <si>
    <t>Boomtime planning</t>
  </si>
  <si>
    <t>Pete's architecture review</t>
  </si>
  <si>
    <t>Boomtime review</t>
  </si>
  <si>
    <t>Richard Jones 1st Interview</t>
  </si>
  <si>
    <t>Health nd safety review</t>
  </si>
  <si>
    <t>QLM / STL meeting</t>
  </si>
  <si>
    <t>Delta-g architecture v3.0</t>
  </si>
  <si>
    <t>Delta-g VVT</t>
  </si>
  <si>
    <t>Delta-g: VVT Activities</t>
  </si>
  <si>
    <t>Review of the work</t>
  </si>
  <si>
    <t>ChargerBill / STL Office Next Steps</t>
  </si>
  <si>
    <t>CompaQt experiment timing/control whiteboard session</t>
  </si>
  <si>
    <t>Company Update</t>
  </si>
  <si>
    <t>Review of System Board Design Document</t>
  </si>
  <si>
    <t>Update of Jira with tasks</t>
  </si>
  <si>
    <t>Sequencing and Timing</t>
  </si>
  <si>
    <t>Quick Boomtime Catch Up</t>
  </si>
  <si>
    <t>QLM Trenz Investigation admin</t>
  </si>
  <si>
    <t>Celestial catchup</t>
  </si>
  <si>
    <t>Boomtime mechanical</t>
  </si>
  <si>
    <t>Boomtime email</t>
  </si>
  <si>
    <t>VVT document</t>
  </si>
  <si>
    <t>Delta-g Planning review</t>
  </si>
  <si>
    <t>Project plan review</t>
  </si>
  <si>
    <t>Celestial project plan</t>
  </si>
  <si>
    <t>Delta-g catch-up with Pete and Justin</t>
  </si>
  <si>
    <t>Celestial Proposal - Go/ no go</t>
  </si>
  <si>
    <t>B2GG-245: System board Technical Support</t>
  </si>
  <si>
    <t>B2GG-244: Control board Technical Support</t>
  </si>
  <si>
    <t>BPD-42: Design files review</t>
  </si>
  <si>
    <t>Charger Bill go/no-go meeting</t>
  </si>
  <si>
    <t>BPD-54: General System</t>
  </si>
  <si>
    <t>Boomtime: Control board Development</t>
  </si>
  <si>
    <t>Boomtime:ControlboardDevelopment:977</t>
  </si>
  <si>
    <t>Chat with Ben</t>
  </si>
  <si>
    <t>Chat with Denton on HS and Recruit</t>
  </si>
  <si>
    <t>BPD-33: Fully routed and complete board</t>
  </si>
  <si>
    <t>Research on adding bulk library components</t>
  </si>
  <si>
    <t>Altium setup</t>
  </si>
  <si>
    <t>B2GG-157: System board documentation review</t>
  </si>
  <si>
    <t>Robert French Prep</t>
  </si>
  <si>
    <t>B2GG-201: Writing Architecture Document</t>
  </si>
  <si>
    <t>BPD-29: Component Library Management</t>
  </si>
  <si>
    <t>Boomtime call</t>
  </si>
  <si>
    <t>BPD-34: Manufacturing package</t>
  </si>
  <si>
    <t>Delta-g tech discussion</t>
  </si>
  <si>
    <t>BPD-34: Boomtime component check</t>
  </si>
  <si>
    <t>Delta-g lunch</t>
  </si>
  <si>
    <t>Delta-g meeting wrap</t>
  </si>
  <si>
    <t>Chat with Justin on libraries</t>
  </si>
  <si>
    <t>Boomtime Debrief anf Replan</t>
  </si>
  <si>
    <t>Chat with Tony</t>
  </si>
  <si>
    <t>Management meeting prep</t>
  </si>
  <si>
    <t>Boomtime timing update</t>
  </si>
  <si>
    <t>Delta-g meeting notes and timing closure</t>
  </si>
  <si>
    <t>Robert on boarding</t>
  </si>
  <si>
    <t>Onboarding</t>
  </si>
  <si>
    <t>STL:BusinessMan:Onboarding Process:953</t>
  </si>
  <si>
    <t>Introduction</t>
  </si>
  <si>
    <t>STL/Celestial</t>
  </si>
  <si>
    <t>Celestial update and email</t>
  </si>
  <si>
    <t>Doc review for Rob</t>
  </si>
  <si>
    <t>Charger bill work</t>
  </si>
  <si>
    <t>Rob onboarding</t>
  </si>
  <si>
    <t>Robert French Introduction</t>
  </si>
  <si>
    <t>Review of Robs review comments</t>
  </si>
  <si>
    <t>Rob's QLM doc review</t>
  </si>
  <si>
    <t>Rob Onboarding</t>
  </si>
  <si>
    <t>Ethernet issue</t>
  </si>
  <si>
    <t>Aerogel meeting and ordering bits</t>
  </si>
  <si>
    <t>Email for BioTip</t>
  </si>
  <si>
    <t>delta-g follow up email for architecture</t>
  </si>
  <si>
    <t>Altium Component Entry</t>
  </si>
  <si>
    <t>Robert onboarding</t>
  </si>
  <si>
    <t>Ethernet Issue</t>
  </si>
  <si>
    <t>ChargerBill - prep call</t>
  </si>
  <si>
    <t>ChargerBill / STL discussion</t>
  </si>
  <si>
    <t>QLM ethernet issue</t>
  </si>
  <si>
    <t>Getting kit together</t>
  </si>
  <si>
    <t>T-Drone queries</t>
  </si>
  <si>
    <t>Delta-g email on DDS</t>
  </si>
  <si>
    <t>QLM Jira issue update</t>
  </si>
  <si>
    <t>Email on T-droane manufacturing and meeting follow-up</t>
  </si>
  <si>
    <t>Update from Matt on recruitment</t>
  </si>
  <si>
    <t>Preparation for Nozzle Test at Aerogel</t>
  </si>
  <si>
    <t>Ethernet issue update chat and update</t>
  </si>
  <si>
    <t>RF and DDS Timing discussion</t>
  </si>
  <si>
    <t>Catch-up before holiday</t>
  </si>
  <si>
    <t>Update on the Ethernet issue from Rob</t>
  </si>
  <si>
    <t>Celestial / BCN / STL - Intro</t>
  </si>
  <si>
    <t>B2GG-143: Component Library Management</t>
  </si>
  <si>
    <t>Actitime Timesheet</t>
  </si>
  <si>
    <t>Week planning</t>
  </si>
  <si>
    <t>QLM queries</t>
  </si>
  <si>
    <t>QLM Jira manage</t>
  </si>
  <si>
    <t>Chat with Jon</t>
  </si>
  <si>
    <t>NBD:DLG-0002:990</t>
  </si>
  <si>
    <t>Boomtime/ Delta-g hardware meeting</t>
  </si>
  <si>
    <t>Celestial Catch-up</t>
  </si>
  <si>
    <t>Aerogel email on testing</t>
  </si>
  <si>
    <t>Boomtime capture report review</t>
  </si>
  <si>
    <t>QLM Jira Ethernet bug management</t>
  </si>
  <si>
    <t>One over three meeting</t>
  </si>
  <si>
    <t>Ring Denton, Email Rob at one over 3 for NBD</t>
  </si>
  <si>
    <t>Delta g SBRI Requirements Confirmation</t>
  </si>
  <si>
    <t>Delta-g jira</t>
  </si>
  <si>
    <t>Delta g SBRI Meeting Debrief and Next Steps</t>
  </si>
  <si>
    <t>Aerogel Pneumatic test</t>
  </si>
  <si>
    <t>Delta-g procurement</t>
  </si>
  <si>
    <t>Aerogel phone call to Harry</t>
  </si>
  <si>
    <t>Boomtime email to rob</t>
  </si>
  <si>
    <t>Delta-g FPGA planning</t>
  </si>
  <si>
    <t>BPD-33</t>
  </si>
  <si>
    <t>Delta-g FPGA work</t>
  </si>
  <si>
    <t>Delta-g SBRI</t>
  </si>
  <si>
    <t>Mechanical Catch-up</t>
  </si>
  <si>
    <t>Delta-g NBD</t>
  </si>
  <si>
    <t>STL &amp; Celestial meeting</t>
  </si>
  <si>
    <t>Contract Negatiation</t>
  </si>
  <si>
    <t>Delta g SBRI Quantum Catalyst Bid/NoBid</t>
  </si>
  <si>
    <t>Chat with David Easing - 07974 419 881</t>
  </si>
  <si>
    <t>Mechanical update</t>
  </si>
  <si>
    <t>LED email</t>
  </si>
  <si>
    <t>Delta-g kit required</t>
  </si>
  <si>
    <t>Delta g &lt;&gt; STL Project Catch Up</t>
  </si>
  <si>
    <t>BPD-34</t>
  </si>
  <si>
    <t>FPGA Design</t>
  </si>
  <si>
    <t>Email on next steps</t>
  </si>
  <si>
    <t>Celestial call with Glenn</t>
  </si>
  <si>
    <t xml:space="preserve">Celestial alignment </t>
  </si>
  <si>
    <t>Catch-up with Rob</t>
  </si>
  <si>
    <t>Technical management</t>
  </si>
  <si>
    <t xml:space="preserve">Resource Allocation Review </t>
  </si>
  <si>
    <t>Initial FPGA discussion</t>
  </si>
  <si>
    <t>Aerogel travel</t>
  </si>
  <si>
    <t>Aerogel test</t>
  </si>
  <si>
    <t>Boomtime test day call</t>
  </si>
  <si>
    <t>Test plan creation</t>
  </si>
  <si>
    <t>Electronics Test Plan</t>
  </si>
  <si>
    <t>Celestial / STL catchup</t>
  </si>
  <si>
    <t>Aerogel Project Chat</t>
  </si>
  <si>
    <t>Internal Clarification on roles</t>
  </si>
  <si>
    <t>Catch-up with Rob F</t>
  </si>
  <si>
    <t>Eurocircutis setup</t>
  </si>
  <si>
    <t>Add time spent to Jira</t>
  </si>
  <si>
    <t>Celestial meeting and planning</t>
  </si>
  <si>
    <t>Line management setup</t>
  </si>
  <si>
    <t>Chat with Rob at one over three</t>
  </si>
  <si>
    <t>QLM Software support</t>
  </si>
  <si>
    <t>Delta-g bid review</t>
  </si>
  <si>
    <t>Electronics Test plan</t>
  </si>
  <si>
    <t>STL:Lab Management:1002</t>
  </si>
  <si>
    <t>Aerogel System Design Discussion</t>
  </si>
  <si>
    <t>Delta-g Control board review</t>
  </si>
  <si>
    <t>Boomtime catch-up with Rob</t>
  </si>
  <si>
    <t>Electronics test plan</t>
  </si>
  <si>
    <t>Boomtime Mechanical</t>
  </si>
  <si>
    <t>Boomtime: MechanicalDevelopment</t>
  </si>
  <si>
    <t>Boomtime:MechanicalDevelopment:986</t>
  </si>
  <si>
    <t>Celestial LED update with Glenn</t>
  </si>
  <si>
    <t>Testplan</t>
  </si>
  <si>
    <t>Celestial drawing review</t>
  </si>
  <si>
    <t>David Eason - 2nd Interview</t>
  </si>
  <si>
    <t>Boomtime BoM</t>
  </si>
  <si>
    <t xml:space="preserve">Asset Management </t>
  </si>
  <si>
    <t>Asset Management at STL</t>
  </si>
  <si>
    <t>STL 1st Interview - Simon Venn</t>
  </si>
  <si>
    <t>One-to-one Robert French</t>
  </si>
  <si>
    <t>QLM Power Test Board Setup</t>
  </si>
  <si>
    <t>General email</t>
  </si>
  <si>
    <t>ChargerBill proposal discussion</t>
  </si>
  <si>
    <t>BCN - Intial converstion with STL</t>
  </si>
  <si>
    <t>Rescource chat on David Eason</t>
  </si>
  <si>
    <t>Asset management</t>
  </si>
  <si>
    <t>QLM Pack review</t>
  </si>
  <si>
    <t>Delta-g software and control board review</t>
  </si>
  <si>
    <t>Emails for David Eason</t>
  </si>
  <si>
    <t>Nozzle test report</t>
  </si>
  <si>
    <t>Delta g plan meeting</t>
  </si>
  <si>
    <t>Celestial catch-up</t>
  </si>
  <si>
    <t>QLM Power Board Test Pack</t>
  </si>
  <si>
    <t>Review of Boomtime test plan</t>
  </si>
  <si>
    <t>Wish list</t>
  </si>
  <si>
    <t>Release of electronics at v1.0</t>
  </si>
  <si>
    <t>Boomtime bring-up</t>
  </si>
  <si>
    <t>Hardware Pioneers Travel</t>
  </si>
  <si>
    <t>STL:Training</t>
  </si>
  <si>
    <t>STL:BusinessMan:Training:961</t>
  </si>
  <si>
    <t>Hardware Pioneers</t>
  </si>
  <si>
    <t>ChargerBill proposal follow-up</t>
  </si>
  <si>
    <t>David Eason contract</t>
  </si>
  <si>
    <t>Meeting with STL Tech</t>
  </si>
  <si>
    <t>Aerogel test report</t>
  </si>
  <si>
    <t>GNSS investigation</t>
  </si>
  <si>
    <t>Resourcing chat With Ben for Delta-g</t>
  </si>
  <si>
    <t>Celestial 'interim work' Go/NoGo</t>
  </si>
  <si>
    <t>STL / IGS Catch Up - Teams Meeting</t>
  </si>
  <si>
    <t>Boomtime odometer items</t>
  </si>
  <si>
    <t>Boomtime: General Development</t>
  </si>
  <si>
    <t>Boomtime:GeneralDevelopment:978</t>
  </si>
  <si>
    <t>David Eason bank holiday</t>
  </si>
  <si>
    <t>Charger bill project plan</t>
  </si>
  <si>
    <t>Job description</t>
  </si>
  <si>
    <t>Charberbill - New bid</t>
  </si>
  <si>
    <t>Boomtime bring-up with Rob</t>
  </si>
  <si>
    <t>Wave Photonics Go/NoGo</t>
  </si>
  <si>
    <t>Charberbill bid</t>
  </si>
  <si>
    <t>Bring-up support</t>
  </si>
  <si>
    <t>Celestial bid/no-bid meeting</t>
  </si>
  <si>
    <t>David Eason Email</t>
  </si>
  <si>
    <t>LED Architecture</t>
  </si>
  <si>
    <t>ChargerBill estimates and costs</t>
  </si>
  <si>
    <t>ChargerBill requirements review</t>
  </si>
  <si>
    <t>Chargerbill work</t>
  </si>
  <si>
    <t>Flir camera chat</t>
  </si>
  <si>
    <t>Chargerbill regulation call</t>
  </si>
  <si>
    <t>Boomtime cable Assembly</t>
  </si>
  <si>
    <t>David Eason chat</t>
  </si>
  <si>
    <t>Debug with Rob</t>
  </si>
  <si>
    <t>Chat with Rob on software</t>
  </si>
  <si>
    <t>Cable Assembly DOcumentation</t>
  </si>
  <si>
    <t>Charger Bill Update Plan</t>
  </si>
  <si>
    <t>Architecture doc</t>
  </si>
  <si>
    <t>Chat with David Eason</t>
  </si>
  <si>
    <t>Chat with Ben on Charger Bill</t>
  </si>
  <si>
    <t>Chat with Matt on David</t>
  </si>
  <si>
    <t xml:space="preserve">STI Email </t>
  </si>
  <si>
    <t>Boomtime catch-up with Rob squared</t>
  </si>
  <si>
    <t>Chargerbill - update before bid/no-bid meeting</t>
  </si>
  <si>
    <t>ChargerBill bid/no-bid meeting</t>
  </si>
  <si>
    <t>Charger bill email</t>
  </si>
  <si>
    <t>Confluence and test setup BoomTime</t>
  </si>
  <si>
    <t>Meeting Prep</t>
  </si>
  <si>
    <t>Capture Day Review</t>
  </si>
  <si>
    <t>Write-up capture day notes</t>
  </si>
  <si>
    <t>Boomtime Mechanical test</t>
  </si>
  <si>
    <t>Boomtime Assembly</t>
  </si>
  <si>
    <t>Button chat</t>
  </si>
  <si>
    <t>Boomtime System Test</t>
  </si>
  <si>
    <t>Email on David Eason</t>
  </si>
  <si>
    <t>Mechanical design review notes</t>
  </si>
  <si>
    <t>Email on boomtime</t>
  </si>
  <si>
    <t>Email on options</t>
  </si>
  <si>
    <t>Doc approvals</t>
  </si>
  <si>
    <t>HSI Setup</t>
  </si>
  <si>
    <t>Delta g FPGA discusion</t>
  </si>
  <si>
    <t>Delta-g catch-up with Pete</t>
  </si>
  <si>
    <t>Catch-up from holiday</t>
  </si>
  <si>
    <t>Aerogel Project Meeting</t>
  </si>
  <si>
    <t>Boomtime Project Meeting</t>
  </si>
  <si>
    <t xml:space="preserve">Chat with Glenn on Celestial </t>
  </si>
  <si>
    <t>David Eason recruitment</t>
  </si>
  <si>
    <t>Confluence Notes</t>
  </si>
  <si>
    <t>Catch-up with Justin</t>
  </si>
  <si>
    <t>Aerogel Confluence Page</t>
  </si>
  <si>
    <t>Aerogel: Project Setup</t>
  </si>
  <si>
    <t>Aerogel: Project Set Up:915</t>
  </si>
  <si>
    <t>Column1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</si>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</sst>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[h]:mm"/>
    <numFmt numFmtId="166" formatCode="0.0"/>
    <numFmt numFmtId="167" formatCode="0.0000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15">
    <xf numFmtId="0" fontId="0" fillId="0" borderId="0" xfId="0"/>
    <xf numFmtId="164" fontId="0" fillId="0" borderId="0" xfId="0" applyNumberFormat="1"/>
    <xf numFmtId="0" fontId="2" fillId="0" borderId="0" xfId="0" applyFont="1"/>
    <xf numFmtId="164" fontId="0" fillId="0" borderId="2" xfId="0" applyNumberFormat="1" applyBorder="1"/>
    <xf numFmtId="0" fontId="1" fillId="0" borderId="3" xfId="0" applyFont="1" applyBorder="1"/>
    <xf numFmtId="0" fontId="1" fillId="0" borderId="0" xfId="0" applyFont="1" applyAlignment="1">
      <alignment textRotation="45"/>
    </xf>
    <xf numFmtId="0" fontId="0" fillId="0" borderId="5" xfId="0" applyBorder="1"/>
    <xf numFmtId="14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14" fontId="3" fillId="0" borderId="6" xfId="0" applyNumberFormat="1" applyFont="1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14" fontId="1" fillId="0" borderId="10" xfId="0" applyNumberFormat="1" applyFont="1" applyBorder="1"/>
    <xf numFmtId="14" fontId="1" fillId="0" borderId="4" xfId="0" applyNumberFormat="1" applyFont="1" applyBorder="1"/>
    <xf numFmtId="0" fontId="1" fillId="0" borderId="11" xfId="0" applyFont="1" applyBorder="1"/>
    <xf numFmtId="0" fontId="3" fillId="0" borderId="1" xfId="0" applyFont="1" applyBorder="1"/>
    <xf numFmtId="14" fontId="1" fillId="0" borderId="5" xfId="0" applyNumberFormat="1" applyFont="1" applyBorder="1"/>
    <xf numFmtId="14" fontId="0" fillId="0" borderId="5" xfId="0" applyNumberFormat="1" applyBorder="1"/>
    <xf numFmtId="14" fontId="0" fillId="0" borderId="12" xfId="0" applyNumberFormat="1" applyBorder="1"/>
    <xf numFmtId="164" fontId="0" fillId="0" borderId="13" xfId="0" applyNumberFormat="1" applyBorder="1"/>
    <xf numFmtId="0" fontId="0" fillId="0" borderId="13" xfId="0" applyBorder="1"/>
    <xf numFmtId="0" fontId="1" fillId="0" borderId="13" xfId="0" applyFont="1" applyBorder="1" applyAlignment="1">
      <alignment textRotation="45"/>
    </xf>
    <xf numFmtId="14" fontId="0" fillId="0" borderId="13" xfId="0" applyNumberFormat="1" applyBorder="1"/>
    <xf numFmtId="2" fontId="0" fillId="0" borderId="9" xfId="0" applyNumberFormat="1" applyBorder="1"/>
    <xf numFmtId="14" fontId="0" fillId="2" borderId="1" xfId="0" applyNumberFormat="1" applyFill="1" applyBorder="1"/>
    <xf numFmtId="164" fontId="0" fillId="2" borderId="6" xfId="0" applyNumberFormat="1" applyFill="1" applyBorder="1"/>
    <xf numFmtId="0" fontId="0" fillId="2" borderId="6" xfId="0" applyFill="1" applyBorder="1"/>
    <xf numFmtId="0" fontId="1" fillId="2" borderId="6" xfId="0" applyFont="1" applyFill="1" applyBorder="1" applyAlignment="1">
      <alignment textRotation="45"/>
    </xf>
    <xf numFmtId="14" fontId="0" fillId="3" borderId="1" xfId="0" applyNumberFormat="1" applyFill="1" applyBorder="1"/>
    <xf numFmtId="164" fontId="0" fillId="3" borderId="6" xfId="0" applyNumberFormat="1" applyFill="1" applyBorder="1"/>
    <xf numFmtId="0" fontId="1" fillId="3" borderId="6" xfId="0" applyFont="1" applyFill="1" applyBorder="1" applyAlignment="1">
      <alignment textRotation="45"/>
    </xf>
    <xf numFmtId="0" fontId="0" fillId="3" borderId="6" xfId="0" applyFill="1" applyBorder="1"/>
    <xf numFmtId="14" fontId="0" fillId="3" borderId="14" xfId="0" applyNumberFormat="1" applyFill="1" applyBorder="1"/>
    <xf numFmtId="164" fontId="0" fillId="3" borderId="15" xfId="0" applyNumberFormat="1" applyFill="1" applyBorder="1"/>
    <xf numFmtId="0" fontId="0" fillId="3" borderId="15" xfId="0" applyFill="1" applyBorder="1"/>
    <xf numFmtId="0" fontId="1" fillId="3" borderId="15" xfId="0" applyFont="1" applyFill="1" applyBorder="1" applyAlignment="1">
      <alignment textRotation="45"/>
    </xf>
    <xf numFmtId="14" fontId="1" fillId="0" borderId="0" xfId="0" applyNumberFormat="1" applyFont="1"/>
    <xf numFmtId="0" fontId="1" fillId="0" borderId="16" xfId="0" applyFont="1" applyBorder="1"/>
    <xf numFmtId="0" fontId="0" fillId="4" borderId="6" xfId="0" applyFill="1" applyBorder="1"/>
    <xf numFmtId="164" fontId="0" fillId="0" borderId="20" xfId="0" applyNumberFormat="1" applyBorder="1"/>
    <xf numFmtId="0" fontId="0" fillId="0" borderId="21" xfId="0" applyBorder="1"/>
    <xf numFmtId="164" fontId="0" fillId="0" borderId="21" xfId="0" applyNumberFormat="1" applyBorder="1"/>
    <xf numFmtId="0" fontId="0" fillId="0" borderId="20" xfId="0" applyBorder="1"/>
    <xf numFmtId="0" fontId="1" fillId="0" borderId="22" xfId="0" applyFont="1" applyBorder="1"/>
    <xf numFmtId="164" fontId="1" fillId="0" borderId="6" xfId="0" applyNumberFormat="1" applyFont="1" applyBorder="1"/>
    <xf numFmtId="0" fontId="1" fillId="0" borderId="6" xfId="0" applyFont="1" applyBorder="1"/>
    <xf numFmtId="0" fontId="1" fillId="0" borderId="23" xfId="0" applyFont="1" applyBorder="1"/>
    <xf numFmtId="14" fontId="1" fillId="0" borderId="22" xfId="0" applyNumberFormat="1" applyFont="1" applyBorder="1"/>
    <xf numFmtId="2" fontId="2" fillId="0" borderId="17" xfId="0" applyNumberFormat="1" applyFont="1" applyBorder="1"/>
    <xf numFmtId="14" fontId="1" fillId="0" borderId="7" xfId="0" applyNumberFormat="1" applyFont="1" applyBorder="1"/>
    <xf numFmtId="14" fontId="1" fillId="0" borderId="8" xfId="0" applyNumberFormat="1" applyFont="1" applyBorder="1"/>
    <xf numFmtId="0" fontId="1" fillId="0" borderId="17" xfId="0" applyFont="1" applyBorder="1"/>
    <xf numFmtId="14" fontId="2" fillId="0" borderId="0" xfId="0" applyNumberFormat="1" applyFont="1"/>
    <xf numFmtId="14" fontId="0" fillId="3" borderId="15" xfId="0" applyNumberFormat="1" applyFill="1" applyBorder="1"/>
    <xf numFmtId="14" fontId="0" fillId="3" borderId="6" xfId="0" applyNumberFormat="1" applyFill="1" applyBorder="1"/>
    <xf numFmtId="0" fontId="2" fillId="4" borderId="6" xfId="0" applyFont="1" applyFill="1" applyBorder="1"/>
    <xf numFmtId="14" fontId="1" fillId="0" borderId="24" xfId="0" applyNumberFormat="1" applyFont="1" applyBorder="1"/>
    <xf numFmtId="14" fontId="1" fillId="0" borderId="25" xfId="0" applyNumberFormat="1" applyFont="1" applyBorder="1"/>
    <xf numFmtId="0" fontId="1" fillId="0" borderId="26" xfId="0" applyFont="1" applyBorder="1"/>
    <xf numFmtId="14" fontId="1" fillId="0" borderId="20" xfId="0" applyNumberFormat="1" applyFont="1" applyBorder="1"/>
    <xf numFmtId="14" fontId="0" fillId="0" borderId="20" xfId="0" applyNumberFormat="1" applyBorder="1"/>
    <xf numFmtId="0" fontId="0" fillId="4" borderId="22" xfId="0" applyFill="1" applyBorder="1"/>
    <xf numFmtId="14" fontId="2" fillId="0" borderId="20" xfId="0" applyNumberFormat="1" applyFont="1" applyBorder="1"/>
    <xf numFmtId="14" fontId="0" fillId="3" borderId="18" xfId="0" applyNumberFormat="1" applyFill="1" applyBorder="1"/>
    <xf numFmtId="14" fontId="0" fillId="3" borderId="22" xfId="0" applyNumberFormat="1" applyFill="1" applyBorder="1"/>
    <xf numFmtId="14" fontId="0" fillId="0" borderId="18" xfId="0" applyNumberFormat="1" applyBorder="1"/>
    <xf numFmtId="14" fontId="0" fillId="0" borderId="27" xfId="0" applyNumberFormat="1" applyBorder="1"/>
    <xf numFmtId="0" fontId="2" fillId="4" borderId="22" xfId="0" applyFont="1" applyFill="1" applyBorder="1"/>
    <xf numFmtId="14" fontId="1" fillId="0" borderId="21" xfId="0" applyNumberFormat="1" applyFont="1" applyBorder="1"/>
    <xf numFmtId="14" fontId="0" fillId="0" borderId="21" xfId="0" applyNumberFormat="1" applyBorder="1"/>
    <xf numFmtId="0" fontId="0" fillId="4" borderId="23" xfId="0" applyFill="1" applyBorder="1"/>
    <xf numFmtId="14" fontId="2" fillId="0" borderId="21" xfId="0" applyNumberFormat="1" applyFont="1" applyBorder="1"/>
    <xf numFmtId="14" fontId="0" fillId="3" borderId="19" xfId="0" applyNumberFormat="1" applyFill="1" applyBorder="1"/>
    <xf numFmtId="14" fontId="0" fillId="3" borderId="23" xfId="0" applyNumberFormat="1" applyFill="1" applyBorder="1"/>
    <xf numFmtId="14" fontId="0" fillId="0" borderId="28" xfId="0" applyNumberFormat="1" applyBorder="1"/>
    <xf numFmtId="0" fontId="2" fillId="4" borderId="23" xfId="0" applyFont="1" applyFill="1" applyBorder="1"/>
    <xf numFmtId="9" fontId="0" fillId="0" borderId="21" xfId="1" applyFont="1" applyBorder="1"/>
    <xf numFmtId="14" fontId="0" fillId="5" borderId="14" xfId="0" applyNumberFormat="1" applyFill="1" applyBorder="1"/>
    <xf numFmtId="164" fontId="0" fillId="5" borderId="15" xfId="0" applyNumberFormat="1" applyFill="1" applyBorder="1"/>
    <xf numFmtId="0" fontId="0" fillId="5" borderId="15" xfId="0" applyFill="1" applyBorder="1"/>
    <xf numFmtId="0" fontId="1" fillId="5" borderId="15" xfId="0" applyFont="1" applyFill="1" applyBorder="1" applyAlignment="1">
      <alignment textRotation="45"/>
    </xf>
    <xf numFmtId="14" fontId="0" fillId="5" borderId="12" xfId="0" applyNumberFormat="1" applyFill="1" applyBorder="1"/>
    <xf numFmtId="164" fontId="0" fillId="5" borderId="13" xfId="0" applyNumberFormat="1" applyFill="1" applyBorder="1"/>
    <xf numFmtId="0" fontId="0" fillId="5" borderId="13" xfId="0" applyFill="1" applyBorder="1"/>
    <xf numFmtId="0" fontId="1" fillId="5" borderId="13" xfId="0" applyFont="1" applyFill="1" applyBorder="1" applyAlignment="1">
      <alignment textRotation="45"/>
    </xf>
    <xf numFmtId="0" fontId="1" fillId="0" borderId="20" xfId="0" applyFont="1" applyBorder="1"/>
    <xf numFmtId="0" fontId="2" fillId="0" borderId="20" xfId="0" applyFont="1" applyBorder="1"/>
    <xf numFmtId="0" fontId="2" fillId="0" borderId="29" xfId="0" applyFon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9" fontId="0" fillId="0" borderId="0" xfId="1" applyFont="1" applyFill="1" applyBorder="1"/>
    <xf numFmtId="2" fontId="0" fillId="0" borderId="0" xfId="0" applyNumberFormat="1"/>
    <xf numFmtId="2" fontId="2" fillId="0" borderId="0" xfId="0" applyNumberFormat="1" applyFont="1"/>
    <xf numFmtId="0" fontId="1" fillId="0" borderId="18" xfId="0" applyFont="1" applyBorder="1"/>
    <xf numFmtId="0" fontId="0" fillId="0" borderId="18" xfId="0" applyBorder="1"/>
    <xf numFmtId="0" fontId="0" fillId="0" borderId="15" xfId="0" applyBorder="1"/>
    <xf numFmtId="0" fontId="0" fillId="0" borderId="19" xfId="0" applyBorder="1"/>
    <xf numFmtId="164" fontId="0" fillId="0" borderId="15" xfId="0" applyNumberFormat="1" applyBorder="1"/>
    <xf numFmtId="0" fontId="2" fillId="0" borderId="32" xfId="0" applyFont="1" applyBorder="1"/>
    <xf numFmtId="0" fontId="0" fillId="0" borderId="32" xfId="0" applyBorder="1"/>
    <xf numFmtId="0" fontId="0" fillId="0" borderId="33" xfId="0" applyBorder="1"/>
    <xf numFmtId="0" fontId="0" fillId="0" borderId="9" xfId="0" applyBorder="1"/>
    <xf numFmtId="9" fontId="0" fillId="0" borderId="33" xfId="1" applyFont="1" applyFill="1" applyBorder="1"/>
    <xf numFmtId="167" fontId="0" fillId="0" borderId="30" xfId="0" applyNumberFormat="1" applyBorder="1"/>
    <xf numFmtId="0" fontId="2" fillId="0" borderId="5" xfId="0" applyFont="1" applyBorder="1"/>
    <xf numFmtId="20" fontId="0" fillId="0" borderId="0" xfId="0" applyNumberFormat="1"/>
    <xf numFmtId="14" fontId="2" fillId="0" borderId="5" xfId="0" applyNumberFormat="1" applyFont="1" applyBorder="1"/>
    <xf numFmtId="14" fontId="1" fillId="0" borderId="6" xfId="0" applyNumberFormat="1" applyFont="1" applyBorder="1"/>
    <xf numFmtId="0" fontId="0" fillId="0" borderId="0" xfId="0" applyNumberFormat="1"/>
    <xf numFmtId="0" fontId="2" fillId="0" borderId="0" xfId="0" applyNumberFormat="1" applyFont="1"/>
  </cellXfs>
  <cellStyles count="2">
    <cellStyle name="Normal" xfId="0" builtinId="0"/>
    <cellStyle name="Percent" xfId="1" builtinId="5"/>
  </cellStyles>
  <dxfs count="3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 patternType="none">
          <bgColor auto="1"/>
        </patternFill>
      </fill>
    </dxf>
    <dxf>
      <font>
        <b/>
        <i val="0"/>
        <strike val="0"/>
      </font>
      <fill>
        <patternFill patternType="none">
          <bgColor auto="1"/>
        </patternFill>
      </fill>
    </dxf>
    <dxf>
      <font>
        <b/>
        <i val="0"/>
        <strike val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1EC7A00-0358-4DC4-B69F-6EBE0F3D628C}" autoFormatId="16" applyNumberFormats="0" applyBorderFormats="0" applyFontFormats="0" applyPatternFormats="0" applyAlignmentFormats="0" applyWidthHeightFormats="0">
  <queryTableRefresh nextId="15">
    <queryTableFields count="8">
      <queryTableField id="1" name="Day" tableColumnId="1"/>
      <queryTableField id="2" name="Start" tableColumnId="2"/>
      <queryTableField id="3" name="End" tableColumnId="3"/>
      <queryTableField id="4" name="Work unit description" tableColumnId="4"/>
      <queryTableField id="5" name="Duration" tableColumnId="5"/>
      <queryTableField id="7" name="Task" tableColumnId="7"/>
      <queryTableField id="11" name="Tags" tableColumnId="8"/>
      <queryTableField id="14" name="Column1" tableColumnId="9"/>
    </queryTableFields>
    <queryTableDeletedFields count="2">
      <deletedField name="Column1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27FC7A-2B41-476A-BB96-B030920E3BF1}" name="WorkingHours" displayName="WorkingHours" ref="A1:H1862" tableType="queryTable" totalsRowShown="0">
  <autoFilter ref="A1:H1862" xr:uid="{9927FC7A-2B41-476A-BB96-B030920E3BF1}"/>
  <tableColumns count="8">
    <tableColumn id="1" xr3:uid="{3A97516C-2618-436A-BDC4-1C9065EFE135}" uniqueName="1" name="Day" queryTableFieldId="1" dataDxfId="31"/>
    <tableColumn id="2" xr3:uid="{F2412ED1-FC90-4903-AF7D-FDC5DBAA2432}" uniqueName="2" name="Start" queryTableFieldId="2" dataDxfId="30"/>
    <tableColumn id="3" xr3:uid="{97991C64-57AF-41B5-9FF7-B9460819CBF3}" uniqueName="3" name="End" queryTableFieldId="3" dataDxfId="29"/>
    <tableColumn id="4" xr3:uid="{4B6C2435-3576-437C-AAA8-07DAD730DADB}" uniqueName="4" name="Work unit description" queryTableFieldId="4" dataDxfId="28"/>
    <tableColumn id="5" xr3:uid="{85A91B18-1D5D-4D31-8B6B-B8E208B188C3}" uniqueName="5" name="Duration" queryTableFieldId="5" dataDxfId="27"/>
    <tableColumn id="7" xr3:uid="{F527C14B-F306-4644-A500-6C6F28CCBE71}" uniqueName="7" name="Task" queryTableFieldId="7" dataDxfId="26"/>
    <tableColumn id="8" xr3:uid="{CBF074A8-9EA9-48D7-ACD5-7FFB83DA141D}" uniqueName="8" name="Tags" queryTableFieldId="11" dataDxfId="25"/>
    <tableColumn id="9" xr3:uid="{9781617F-C85A-464B-8C21-BA6E739C421B}" uniqueName="9" name="Column1" queryTableFieldId="14" dataDxf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7F494-5083-4FEB-9E57-4B1929963EC2}">
  <dimension ref="A1:H1862"/>
  <sheetViews>
    <sheetView workbookViewId="0">
      <selection sqref="A1:G7859"/>
    </sheetView>
  </sheetViews>
  <sheetFormatPr defaultRowHeight="15" x14ac:dyDescent="0.25"/>
  <cols>
    <col min="1" max="1" width="10.7109375" bestFit="1" customWidth="1"/>
    <col min="2" max="3" width="8.140625" bestFit="1" customWidth="1"/>
    <col min="4" max="4" width="81.140625" bestFit="1" customWidth="1"/>
    <col min="5" max="5" width="11" bestFit="1" customWidth="1"/>
    <col min="6" max="6" width="50.7109375" bestFit="1" customWidth="1"/>
    <col min="7" max="7" width="54" bestFit="1" customWidth="1"/>
    <col min="8" max="8" width="11.140625" bestFit="1" customWidth="1"/>
    <col min="9" max="9" width="54" bestFit="1" customWidth="1"/>
    <col min="10" max="10" width="57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52</v>
      </c>
      <c r="H1" t="s">
        <v>1480</v>
      </c>
    </row>
    <row r="2" spans="1:8" x14ac:dyDescent="0.25">
      <c r="A2" s="7">
        <v>44840</v>
      </c>
      <c r="B2" s="1">
        <v>0.35416666666666669</v>
      </c>
      <c r="C2" s="1">
        <v>0.375</v>
      </c>
      <c r="D2" s="113" t="s">
        <v>136</v>
      </c>
      <c r="E2" s="1">
        <v>2.0833333333333332E-2</v>
      </c>
      <c r="F2" s="113" t="s">
        <v>45</v>
      </c>
      <c r="G2" s="113" t="s">
        <v>6</v>
      </c>
      <c r="H2" s="113" t="s">
        <v>6</v>
      </c>
    </row>
    <row r="3" spans="1:8" x14ac:dyDescent="0.25">
      <c r="A3" s="7">
        <v>44840</v>
      </c>
      <c r="B3" s="1">
        <v>0.375</v>
      </c>
      <c r="C3" s="1">
        <v>0.4375</v>
      </c>
      <c r="D3" s="113" t="s">
        <v>137</v>
      </c>
      <c r="E3" s="1">
        <v>6.25E-2</v>
      </c>
      <c r="F3" s="113" t="s">
        <v>45</v>
      </c>
      <c r="G3" s="113" t="s">
        <v>6</v>
      </c>
      <c r="H3" s="113" t="s">
        <v>6</v>
      </c>
    </row>
    <row r="4" spans="1:8" x14ac:dyDescent="0.25">
      <c r="A4" s="7">
        <v>44840</v>
      </c>
      <c r="B4" s="1">
        <v>0.4375</v>
      </c>
      <c r="C4" s="1">
        <v>0.5</v>
      </c>
      <c r="D4" s="113" t="s">
        <v>138</v>
      </c>
      <c r="E4" s="1">
        <v>6.25E-2</v>
      </c>
      <c r="F4" s="113" t="s">
        <v>45</v>
      </c>
      <c r="G4" s="113" t="s">
        <v>6</v>
      </c>
      <c r="H4" s="113" t="s">
        <v>6</v>
      </c>
    </row>
    <row r="5" spans="1:8" x14ac:dyDescent="0.25">
      <c r="A5" s="7">
        <v>44840</v>
      </c>
      <c r="B5" s="1">
        <v>0.54166666666666663</v>
      </c>
      <c r="C5" s="1">
        <v>0.60416666666666663</v>
      </c>
      <c r="D5" s="113" t="s">
        <v>138</v>
      </c>
      <c r="E5" s="1">
        <v>6.25E-2</v>
      </c>
      <c r="F5" s="113" t="s">
        <v>45</v>
      </c>
      <c r="G5" s="113" t="s">
        <v>6</v>
      </c>
      <c r="H5" s="113" t="s">
        <v>6</v>
      </c>
    </row>
    <row r="6" spans="1:8" x14ac:dyDescent="0.25">
      <c r="A6" s="7">
        <v>44840</v>
      </c>
      <c r="B6" s="1">
        <v>0.58333333333333337</v>
      </c>
      <c r="C6" s="1">
        <v>0.60416666666666663</v>
      </c>
      <c r="D6" s="113" t="s">
        <v>139</v>
      </c>
      <c r="E6" s="1">
        <v>2.0833333333333332E-2</v>
      </c>
      <c r="F6" s="113" t="s">
        <v>45</v>
      </c>
      <c r="G6" s="113" t="s">
        <v>6</v>
      </c>
      <c r="H6" s="113" t="s">
        <v>6</v>
      </c>
    </row>
    <row r="7" spans="1:8" x14ac:dyDescent="0.25">
      <c r="A7" s="7">
        <v>44840</v>
      </c>
      <c r="B7" s="1">
        <v>0.60416666666666663</v>
      </c>
      <c r="C7" s="1">
        <v>0.6875</v>
      </c>
      <c r="D7" s="113" t="s">
        <v>138</v>
      </c>
      <c r="E7" s="1">
        <v>8.3333333333333329E-2</v>
      </c>
      <c r="F7" s="113" t="s">
        <v>45</v>
      </c>
      <c r="G7" s="113" t="s">
        <v>6</v>
      </c>
      <c r="H7" s="113" t="s">
        <v>6</v>
      </c>
    </row>
    <row r="8" spans="1:8" x14ac:dyDescent="0.25">
      <c r="A8" s="7">
        <v>44840</v>
      </c>
      <c r="B8" s="1">
        <v>0.70833333333333337</v>
      </c>
      <c r="C8" s="1">
        <v>0.74583333333333335</v>
      </c>
      <c r="D8" s="113" t="s">
        <v>140</v>
      </c>
      <c r="E8" s="1">
        <v>4.1666666666666664E-2</v>
      </c>
      <c r="F8" s="113" t="s">
        <v>45</v>
      </c>
      <c r="G8" s="113" t="s">
        <v>6</v>
      </c>
      <c r="H8" s="113" t="s">
        <v>6</v>
      </c>
    </row>
    <row r="9" spans="1:8" x14ac:dyDescent="0.25">
      <c r="A9" s="7">
        <v>44840</v>
      </c>
      <c r="B9" s="1">
        <v>0.74583333333333335</v>
      </c>
      <c r="C9" s="1">
        <v>0.81527777777777777</v>
      </c>
      <c r="D9" s="113" t="s">
        <v>141</v>
      </c>
      <c r="E9" s="1">
        <v>7.2916666666666671E-2</v>
      </c>
      <c r="F9" s="113" t="s">
        <v>45</v>
      </c>
      <c r="G9" s="113" t="s">
        <v>6</v>
      </c>
      <c r="H9" s="113" t="s">
        <v>6</v>
      </c>
    </row>
    <row r="10" spans="1:8" x14ac:dyDescent="0.25">
      <c r="A10" s="7">
        <v>44840</v>
      </c>
      <c r="B10" s="1">
        <v>0.81527777777777777</v>
      </c>
      <c r="C10" s="1">
        <v>0.88680555555555551</v>
      </c>
      <c r="D10" s="113" t="s">
        <v>142</v>
      </c>
      <c r="E10" s="1">
        <v>7.2916666666666671E-2</v>
      </c>
      <c r="F10" s="113" t="s">
        <v>45</v>
      </c>
      <c r="G10" s="113" t="s">
        <v>6</v>
      </c>
      <c r="H10" s="113" t="s">
        <v>6</v>
      </c>
    </row>
    <row r="11" spans="1:8" x14ac:dyDescent="0.25">
      <c r="A11" s="7">
        <v>44841</v>
      </c>
      <c r="B11" s="1">
        <v>0.33333333333333331</v>
      </c>
      <c r="C11" s="1">
        <v>0.34305555555555556</v>
      </c>
      <c r="D11" s="113" t="s">
        <v>143</v>
      </c>
      <c r="E11" s="1">
        <v>1.0416666666666666E-2</v>
      </c>
      <c r="F11" s="113" t="s">
        <v>45</v>
      </c>
      <c r="G11" s="113" t="s">
        <v>6</v>
      </c>
      <c r="H11" s="113" t="s">
        <v>6</v>
      </c>
    </row>
    <row r="12" spans="1:8" x14ac:dyDescent="0.25">
      <c r="A12" s="7">
        <v>44841</v>
      </c>
      <c r="B12" s="1">
        <v>0.34305555555555556</v>
      </c>
      <c r="C12" s="1">
        <v>0.3888888888888889</v>
      </c>
      <c r="D12" s="113" t="s">
        <v>144</v>
      </c>
      <c r="E12" s="1">
        <v>4.1666666666666664E-2</v>
      </c>
      <c r="F12" s="113" t="s">
        <v>45</v>
      </c>
      <c r="G12" s="113" t="s">
        <v>6</v>
      </c>
      <c r="H12" s="113" t="s">
        <v>6</v>
      </c>
    </row>
    <row r="13" spans="1:8" x14ac:dyDescent="0.25">
      <c r="A13" s="7">
        <v>44841</v>
      </c>
      <c r="B13" s="1">
        <v>0.3888888888888889</v>
      </c>
      <c r="C13" s="1">
        <v>0.4375</v>
      </c>
      <c r="D13" s="113" t="s">
        <v>145</v>
      </c>
      <c r="E13" s="1">
        <v>5.2083333333333336E-2</v>
      </c>
      <c r="F13" s="113" t="s">
        <v>45</v>
      </c>
      <c r="G13" s="113" t="s">
        <v>6</v>
      </c>
      <c r="H13" s="113" t="s">
        <v>6</v>
      </c>
    </row>
    <row r="14" spans="1:8" x14ac:dyDescent="0.25">
      <c r="A14" s="7">
        <v>44841</v>
      </c>
      <c r="B14" s="1">
        <v>0.4375</v>
      </c>
      <c r="C14" s="1">
        <v>0.45833333333333331</v>
      </c>
      <c r="D14" s="113" t="s">
        <v>146</v>
      </c>
      <c r="E14" s="1">
        <v>2.0833333333333332E-2</v>
      </c>
      <c r="F14" s="113" t="s">
        <v>45</v>
      </c>
      <c r="G14" s="113" t="s">
        <v>6</v>
      </c>
      <c r="H14" s="113" t="s">
        <v>6</v>
      </c>
    </row>
    <row r="15" spans="1:8" x14ac:dyDescent="0.25">
      <c r="A15" s="7">
        <v>44841</v>
      </c>
      <c r="B15" s="1">
        <v>0.45833333333333331</v>
      </c>
      <c r="C15" s="1">
        <v>0.52083333333333337</v>
      </c>
      <c r="D15" s="113" t="s">
        <v>147</v>
      </c>
      <c r="E15" s="1">
        <v>6.25E-2</v>
      </c>
      <c r="F15" s="113" t="s">
        <v>45</v>
      </c>
      <c r="G15" s="113" t="s">
        <v>6</v>
      </c>
      <c r="H15" s="113" t="s">
        <v>6</v>
      </c>
    </row>
    <row r="16" spans="1:8" x14ac:dyDescent="0.25">
      <c r="A16" s="7">
        <v>44841</v>
      </c>
      <c r="B16" s="1">
        <v>0.5625</v>
      </c>
      <c r="C16" s="1">
        <v>0.58333333333333337</v>
      </c>
      <c r="D16" s="113" t="s">
        <v>148</v>
      </c>
      <c r="E16" s="1">
        <v>2.0833333333333332E-2</v>
      </c>
      <c r="F16" s="113" t="s">
        <v>45</v>
      </c>
      <c r="G16" s="113" t="s">
        <v>6</v>
      </c>
      <c r="H16" s="113" t="s">
        <v>6</v>
      </c>
    </row>
    <row r="17" spans="1:8" x14ac:dyDescent="0.25">
      <c r="A17" s="7">
        <v>44841</v>
      </c>
      <c r="B17" s="1">
        <v>0.58333333333333337</v>
      </c>
      <c r="C17" s="1">
        <v>0.66666666666666663</v>
      </c>
      <c r="D17" s="113" t="s">
        <v>149</v>
      </c>
      <c r="E17" s="1">
        <v>8.3333333333333329E-2</v>
      </c>
      <c r="F17" s="113" t="s">
        <v>45</v>
      </c>
      <c r="G17" s="113" t="s">
        <v>6</v>
      </c>
      <c r="H17" s="113" t="s">
        <v>6</v>
      </c>
    </row>
    <row r="18" spans="1:8" x14ac:dyDescent="0.25">
      <c r="A18" s="7">
        <v>44841</v>
      </c>
      <c r="B18" s="1">
        <v>0.66666666666666663</v>
      </c>
      <c r="C18" s="1">
        <v>0.6875</v>
      </c>
      <c r="D18" s="113" t="s">
        <v>146</v>
      </c>
      <c r="E18" s="1">
        <v>2.0833333333333332E-2</v>
      </c>
      <c r="F18" s="113" t="s">
        <v>45</v>
      </c>
      <c r="G18" s="113" t="s">
        <v>6</v>
      </c>
      <c r="H18" s="113" t="s">
        <v>6</v>
      </c>
    </row>
    <row r="19" spans="1:8" x14ac:dyDescent="0.25">
      <c r="A19" s="7">
        <v>44841</v>
      </c>
      <c r="B19" s="1">
        <v>0.68958333333333333</v>
      </c>
      <c r="C19" s="1">
        <v>0.70833333333333337</v>
      </c>
      <c r="D19" s="114" t="s">
        <v>150</v>
      </c>
      <c r="E19" s="1">
        <v>2.0833333333333332E-2</v>
      </c>
      <c r="F19" s="113" t="s">
        <v>45</v>
      </c>
      <c r="G19" s="113" t="s">
        <v>6</v>
      </c>
      <c r="H19" s="113" t="s">
        <v>6</v>
      </c>
    </row>
    <row r="20" spans="1:8" x14ac:dyDescent="0.25">
      <c r="A20" s="7">
        <v>44841</v>
      </c>
      <c r="B20" s="1">
        <v>0.70833333333333337</v>
      </c>
      <c r="C20" s="1">
        <v>0.73124999999999996</v>
      </c>
      <c r="D20" s="113" t="s">
        <v>151</v>
      </c>
      <c r="E20" s="1">
        <v>2.0833333333333332E-2</v>
      </c>
      <c r="F20" s="113" t="s">
        <v>45</v>
      </c>
      <c r="G20" s="113" t="s">
        <v>6</v>
      </c>
      <c r="H20" s="113" t="s">
        <v>6</v>
      </c>
    </row>
    <row r="21" spans="1:8" x14ac:dyDescent="0.25">
      <c r="A21" s="7">
        <v>44844</v>
      </c>
      <c r="B21" s="1">
        <v>0.375</v>
      </c>
      <c r="C21" s="1">
        <v>0.38680555555555557</v>
      </c>
      <c r="D21" s="113" t="s">
        <v>152</v>
      </c>
      <c r="E21" s="1">
        <v>1.0416666666666666E-2</v>
      </c>
      <c r="F21" s="113" t="s">
        <v>45</v>
      </c>
      <c r="G21" s="113" t="s">
        <v>6</v>
      </c>
      <c r="H21" s="113" t="s">
        <v>6</v>
      </c>
    </row>
    <row r="22" spans="1:8" x14ac:dyDescent="0.25">
      <c r="A22" s="7">
        <v>44844</v>
      </c>
      <c r="B22" s="1">
        <v>0.38680555555555557</v>
      </c>
      <c r="C22" s="1">
        <v>0.4375</v>
      </c>
      <c r="D22" s="113" t="s">
        <v>94</v>
      </c>
      <c r="E22" s="1">
        <v>5.2083333333333336E-2</v>
      </c>
      <c r="F22" s="113" t="s">
        <v>45</v>
      </c>
      <c r="G22" s="113" t="s">
        <v>6</v>
      </c>
      <c r="H22" s="113" t="s">
        <v>6</v>
      </c>
    </row>
    <row r="23" spans="1:8" x14ac:dyDescent="0.25">
      <c r="A23" s="7">
        <v>44844</v>
      </c>
      <c r="B23" s="1">
        <v>0.4375</v>
      </c>
      <c r="C23" s="1">
        <v>0.46736111111111112</v>
      </c>
      <c r="D23" s="113" t="s">
        <v>153</v>
      </c>
      <c r="E23" s="1">
        <v>3.125E-2</v>
      </c>
      <c r="F23" s="113" t="s">
        <v>45</v>
      </c>
      <c r="G23" s="113" t="s">
        <v>6</v>
      </c>
      <c r="H23" s="113" t="s">
        <v>6</v>
      </c>
    </row>
    <row r="24" spans="1:8" x14ac:dyDescent="0.25">
      <c r="A24" s="7">
        <v>44844</v>
      </c>
      <c r="B24" s="1">
        <v>0.47291666666666665</v>
      </c>
      <c r="C24" s="1">
        <v>0.5</v>
      </c>
      <c r="D24" s="113" t="s">
        <v>154</v>
      </c>
      <c r="E24" s="1">
        <v>3.125E-2</v>
      </c>
      <c r="F24" s="113" t="s">
        <v>45</v>
      </c>
      <c r="G24" s="113" t="s">
        <v>6</v>
      </c>
      <c r="H24" s="113" t="s">
        <v>6</v>
      </c>
    </row>
    <row r="25" spans="1:8" x14ac:dyDescent="0.25">
      <c r="A25" s="7">
        <v>44844</v>
      </c>
      <c r="B25" s="1">
        <v>0.54166666666666663</v>
      </c>
      <c r="C25" s="1">
        <v>0.5625</v>
      </c>
      <c r="D25" s="113" t="s">
        <v>154</v>
      </c>
      <c r="E25" s="1">
        <v>2.0833333333333332E-2</v>
      </c>
      <c r="F25" s="113" t="s">
        <v>45</v>
      </c>
      <c r="G25" s="113" t="s">
        <v>6</v>
      </c>
      <c r="H25" s="113" t="s">
        <v>6</v>
      </c>
    </row>
    <row r="26" spans="1:8" x14ac:dyDescent="0.25">
      <c r="A26" s="7">
        <v>44844</v>
      </c>
      <c r="B26" s="1">
        <v>0.5625</v>
      </c>
      <c r="C26" s="1">
        <v>0.58333333333333337</v>
      </c>
      <c r="D26" s="113" t="s">
        <v>155</v>
      </c>
      <c r="E26" s="1">
        <v>2.0833333333333332E-2</v>
      </c>
      <c r="F26" s="113" t="s">
        <v>45</v>
      </c>
      <c r="G26" s="113" t="s">
        <v>6</v>
      </c>
      <c r="H26" s="113" t="s">
        <v>6</v>
      </c>
    </row>
    <row r="27" spans="1:8" x14ac:dyDescent="0.25">
      <c r="A27" s="7">
        <v>44844</v>
      </c>
      <c r="B27" s="1">
        <v>0.58333333333333337</v>
      </c>
      <c r="C27" s="1">
        <v>0.625</v>
      </c>
      <c r="D27" s="113" t="s">
        <v>65</v>
      </c>
      <c r="E27" s="1">
        <v>4.1666666666666664E-2</v>
      </c>
      <c r="F27" s="113" t="s">
        <v>45</v>
      </c>
      <c r="G27" s="113" t="s">
        <v>6</v>
      </c>
      <c r="H27" s="113" t="s">
        <v>6</v>
      </c>
    </row>
    <row r="28" spans="1:8" x14ac:dyDescent="0.25">
      <c r="A28" s="7">
        <v>44844</v>
      </c>
      <c r="B28" s="1">
        <v>0.625</v>
      </c>
      <c r="C28" s="1">
        <v>0.66666666666666663</v>
      </c>
      <c r="D28" s="113" t="s">
        <v>156</v>
      </c>
      <c r="E28" s="1">
        <v>4.1666666666666664E-2</v>
      </c>
      <c r="F28" s="113" t="s">
        <v>45</v>
      </c>
      <c r="G28" s="113" t="s">
        <v>6</v>
      </c>
      <c r="H28" s="113" t="s">
        <v>6</v>
      </c>
    </row>
    <row r="29" spans="1:8" x14ac:dyDescent="0.25">
      <c r="A29" s="7">
        <v>44845</v>
      </c>
      <c r="B29" s="1">
        <v>0.35416666666666669</v>
      </c>
      <c r="C29" s="1">
        <v>0.375</v>
      </c>
      <c r="D29" s="113" t="s">
        <v>157</v>
      </c>
      <c r="E29" s="1">
        <v>2.0833333333333332E-2</v>
      </c>
      <c r="F29" s="113" t="s">
        <v>45</v>
      </c>
      <c r="G29" s="113" t="s">
        <v>6</v>
      </c>
      <c r="H29" s="113" t="s">
        <v>6</v>
      </c>
    </row>
    <row r="30" spans="1:8" x14ac:dyDescent="0.25">
      <c r="A30" s="7">
        <v>44845</v>
      </c>
      <c r="B30" s="1">
        <v>0.375</v>
      </c>
      <c r="C30" s="1">
        <v>0.41666666666666669</v>
      </c>
      <c r="D30" s="113" t="s">
        <v>158</v>
      </c>
      <c r="E30" s="1">
        <v>4.1666666666666664E-2</v>
      </c>
      <c r="F30" s="113" t="s">
        <v>45</v>
      </c>
      <c r="G30" s="113" t="s">
        <v>6</v>
      </c>
      <c r="H30" s="113" t="s">
        <v>6</v>
      </c>
    </row>
    <row r="31" spans="1:8" x14ac:dyDescent="0.25">
      <c r="A31" s="7">
        <v>44845</v>
      </c>
      <c r="B31" s="1">
        <v>0.41666666666666669</v>
      </c>
      <c r="C31" s="1">
        <v>0.51041666666666663</v>
      </c>
      <c r="D31" s="113" t="s">
        <v>159</v>
      </c>
      <c r="E31" s="1">
        <v>9.375E-2</v>
      </c>
      <c r="F31" s="113" t="s">
        <v>45</v>
      </c>
      <c r="G31" s="113" t="s">
        <v>6</v>
      </c>
      <c r="H31" s="113" t="s">
        <v>6</v>
      </c>
    </row>
    <row r="32" spans="1:8" x14ac:dyDescent="0.25">
      <c r="A32" s="7">
        <v>44845</v>
      </c>
      <c r="B32" s="1">
        <v>0.53125</v>
      </c>
      <c r="C32" s="1">
        <v>0.58333333333333337</v>
      </c>
      <c r="D32" s="113" t="s">
        <v>160</v>
      </c>
      <c r="E32" s="1">
        <v>5.2083333333333336E-2</v>
      </c>
      <c r="F32" s="113" t="s">
        <v>45</v>
      </c>
      <c r="G32" s="113" t="s">
        <v>6</v>
      </c>
      <c r="H32" s="113" t="s">
        <v>6</v>
      </c>
    </row>
    <row r="33" spans="1:8" x14ac:dyDescent="0.25">
      <c r="A33" s="7">
        <v>44845</v>
      </c>
      <c r="B33" s="1">
        <v>0.58333333333333337</v>
      </c>
      <c r="C33" s="1">
        <v>0.65625</v>
      </c>
      <c r="D33" s="113" t="s">
        <v>81</v>
      </c>
      <c r="E33" s="1">
        <v>7.2916666666666671E-2</v>
      </c>
      <c r="F33" s="113" t="s">
        <v>45</v>
      </c>
      <c r="G33" s="113" t="s">
        <v>6</v>
      </c>
      <c r="H33" s="113" t="s">
        <v>6</v>
      </c>
    </row>
    <row r="34" spans="1:8" x14ac:dyDescent="0.25">
      <c r="A34" s="7">
        <v>44845</v>
      </c>
      <c r="B34" s="1">
        <v>0.65625</v>
      </c>
      <c r="C34" s="1">
        <v>0.66666666666666663</v>
      </c>
      <c r="D34" s="113" t="s">
        <v>161</v>
      </c>
      <c r="E34" s="1">
        <v>1.0416666666666666E-2</v>
      </c>
      <c r="F34" s="113" t="s">
        <v>45</v>
      </c>
      <c r="G34" s="113" t="s">
        <v>6</v>
      </c>
      <c r="H34" s="113" t="s">
        <v>6</v>
      </c>
    </row>
    <row r="35" spans="1:8" x14ac:dyDescent="0.25">
      <c r="A35" s="7">
        <v>44845</v>
      </c>
      <c r="B35" s="1">
        <v>0.66666666666666663</v>
      </c>
      <c r="C35" s="1">
        <v>0.70833333333333337</v>
      </c>
      <c r="D35" s="113" t="s">
        <v>162</v>
      </c>
      <c r="E35" s="1">
        <v>4.1666666666666664E-2</v>
      </c>
      <c r="F35" s="113" t="s">
        <v>45</v>
      </c>
      <c r="G35" s="113" t="s">
        <v>6</v>
      </c>
      <c r="H35" s="113" t="s">
        <v>6</v>
      </c>
    </row>
    <row r="36" spans="1:8" x14ac:dyDescent="0.25">
      <c r="A36" s="7">
        <v>44845</v>
      </c>
      <c r="B36" s="1">
        <v>0.70833333333333337</v>
      </c>
      <c r="C36" s="1">
        <v>0.79097222222222219</v>
      </c>
      <c r="D36" s="113" t="s">
        <v>163</v>
      </c>
      <c r="E36" s="1">
        <v>8.3333333333333329E-2</v>
      </c>
      <c r="F36" s="113" t="s">
        <v>45</v>
      </c>
      <c r="G36" s="113" t="s">
        <v>6</v>
      </c>
      <c r="H36" s="113" t="s">
        <v>6</v>
      </c>
    </row>
    <row r="37" spans="1:8" x14ac:dyDescent="0.25">
      <c r="A37" s="7">
        <v>44846</v>
      </c>
      <c r="B37" s="1">
        <v>0.375</v>
      </c>
      <c r="C37" s="1">
        <v>0.45833333333333331</v>
      </c>
      <c r="D37" s="113" t="s">
        <v>164</v>
      </c>
      <c r="E37" s="1">
        <v>8.3333333333333329E-2</v>
      </c>
      <c r="F37" s="113" t="s">
        <v>45</v>
      </c>
      <c r="G37" s="113" t="s">
        <v>6</v>
      </c>
      <c r="H37" s="113" t="s">
        <v>6</v>
      </c>
    </row>
    <row r="38" spans="1:8" x14ac:dyDescent="0.25">
      <c r="A38" s="7">
        <v>44846</v>
      </c>
      <c r="B38" s="1">
        <v>0.45833333333333331</v>
      </c>
      <c r="C38" s="1">
        <v>0.5</v>
      </c>
      <c r="D38" s="113" t="s">
        <v>165</v>
      </c>
      <c r="E38" s="1">
        <v>4.1666666666666664E-2</v>
      </c>
      <c r="F38" s="113" t="s">
        <v>45</v>
      </c>
      <c r="G38" s="113" t="s">
        <v>6</v>
      </c>
      <c r="H38" s="113" t="s">
        <v>6</v>
      </c>
    </row>
    <row r="39" spans="1:8" x14ac:dyDescent="0.25">
      <c r="A39" s="7">
        <v>44846</v>
      </c>
      <c r="B39" s="1">
        <v>0.54166666666666663</v>
      </c>
      <c r="C39" s="1">
        <v>0.66666666666666663</v>
      </c>
      <c r="D39" s="113" t="s">
        <v>154</v>
      </c>
      <c r="E39" s="1">
        <v>0.125</v>
      </c>
      <c r="F39" s="113" t="s">
        <v>45</v>
      </c>
      <c r="G39" s="113" t="s">
        <v>6</v>
      </c>
      <c r="H39" s="113" t="s">
        <v>6</v>
      </c>
    </row>
    <row r="40" spans="1:8" x14ac:dyDescent="0.25">
      <c r="A40" s="7">
        <v>44847</v>
      </c>
      <c r="B40" s="1">
        <v>0.32777777777777778</v>
      </c>
      <c r="C40" s="1">
        <v>0.35416666666666669</v>
      </c>
      <c r="D40" s="113" t="s">
        <v>94</v>
      </c>
      <c r="E40" s="1">
        <v>3.125E-2</v>
      </c>
      <c r="F40" s="113" t="s">
        <v>45</v>
      </c>
      <c r="G40" s="113" t="s">
        <v>6</v>
      </c>
      <c r="H40" s="113" t="s">
        <v>6</v>
      </c>
    </row>
    <row r="41" spans="1:8" x14ac:dyDescent="0.25">
      <c r="A41" s="7">
        <v>44847</v>
      </c>
      <c r="B41" s="1">
        <v>0.375</v>
      </c>
      <c r="C41" s="1">
        <v>0.39930555555555558</v>
      </c>
      <c r="D41" s="113" t="s">
        <v>166</v>
      </c>
      <c r="E41" s="1">
        <v>2.0833333333333332E-2</v>
      </c>
      <c r="F41" s="113" t="s">
        <v>45</v>
      </c>
      <c r="G41" s="113" t="s">
        <v>6</v>
      </c>
      <c r="H41" s="113" t="s">
        <v>6</v>
      </c>
    </row>
    <row r="42" spans="1:8" x14ac:dyDescent="0.25">
      <c r="A42" s="7">
        <v>44847</v>
      </c>
      <c r="B42" s="1">
        <v>0.4</v>
      </c>
      <c r="C42" s="1">
        <v>0.64375000000000004</v>
      </c>
      <c r="D42" s="113" t="s">
        <v>167</v>
      </c>
      <c r="E42" s="1">
        <v>0.23958333333333334</v>
      </c>
      <c r="F42" s="113" t="s">
        <v>45</v>
      </c>
      <c r="G42" s="113" t="s">
        <v>6</v>
      </c>
      <c r="H42" s="113" t="s">
        <v>6</v>
      </c>
    </row>
    <row r="43" spans="1:8" x14ac:dyDescent="0.25">
      <c r="A43" s="7">
        <v>44847</v>
      </c>
      <c r="B43" s="1">
        <v>0.64375000000000004</v>
      </c>
      <c r="C43" s="1">
        <v>0.70972222222222225</v>
      </c>
      <c r="D43" s="113" t="s">
        <v>168</v>
      </c>
      <c r="E43" s="1">
        <v>6.25E-2</v>
      </c>
      <c r="F43" s="113" t="s">
        <v>45</v>
      </c>
      <c r="G43" s="113" t="s">
        <v>6</v>
      </c>
      <c r="H43" s="113" t="s">
        <v>6</v>
      </c>
    </row>
    <row r="44" spans="1:8" x14ac:dyDescent="0.25">
      <c r="A44" s="7">
        <v>44848</v>
      </c>
      <c r="B44" s="1">
        <v>0.33333333333333331</v>
      </c>
      <c r="C44" s="1">
        <v>0.375</v>
      </c>
      <c r="D44" s="113" t="s">
        <v>169</v>
      </c>
      <c r="E44" s="1">
        <v>4.1666666666666664E-2</v>
      </c>
      <c r="F44" s="113" t="s">
        <v>45</v>
      </c>
      <c r="G44" s="113" t="s">
        <v>6</v>
      </c>
      <c r="H44" s="113" t="s">
        <v>6</v>
      </c>
    </row>
    <row r="45" spans="1:8" x14ac:dyDescent="0.25">
      <c r="A45" s="7">
        <v>44848</v>
      </c>
      <c r="B45" s="1">
        <v>0.375</v>
      </c>
      <c r="C45" s="1">
        <v>0.39583333333333331</v>
      </c>
      <c r="D45" s="113" t="s">
        <v>143</v>
      </c>
      <c r="E45" s="1">
        <v>2.0833333333333332E-2</v>
      </c>
      <c r="F45" s="113" t="s">
        <v>45</v>
      </c>
      <c r="G45" s="113" t="s">
        <v>6</v>
      </c>
      <c r="H45" s="113" t="s">
        <v>6</v>
      </c>
    </row>
    <row r="46" spans="1:8" x14ac:dyDescent="0.25">
      <c r="A46" s="7">
        <v>44848</v>
      </c>
      <c r="B46" s="1">
        <v>0.39583333333333331</v>
      </c>
      <c r="C46" s="1">
        <v>0.5</v>
      </c>
      <c r="D46" s="113" t="s">
        <v>170</v>
      </c>
      <c r="E46" s="1">
        <v>0.10416666666666667</v>
      </c>
      <c r="F46" s="113" t="s">
        <v>45</v>
      </c>
      <c r="G46" s="113" t="s">
        <v>6</v>
      </c>
      <c r="H46" s="113" t="s">
        <v>6</v>
      </c>
    </row>
    <row r="47" spans="1:8" x14ac:dyDescent="0.25">
      <c r="A47" s="7">
        <v>44848</v>
      </c>
      <c r="B47" s="1">
        <v>0.52083333333333337</v>
      </c>
      <c r="C47" s="1">
        <v>0.54166666666666663</v>
      </c>
      <c r="D47" s="113" t="s">
        <v>171</v>
      </c>
      <c r="E47" s="1">
        <v>2.0833333333333332E-2</v>
      </c>
      <c r="F47" s="113" t="s">
        <v>45</v>
      </c>
      <c r="G47" s="113" t="s">
        <v>6</v>
      </c>
      <c r="H47" s="113" t="s">
        <v>6</v>
      </c>
    </row>
    <row r="48" spans="1:8" x14ac:dyDescent="0.25">
      <c r="A48" s="7">
        <v>44848</v>
      </c>
      <c r="B48" s="1">
        <v>0.54166666666666663</v>
      </c>
      <c r="C48" s="1">
        <v>0.60416666666666663</v>
      </c>
      <c r="D48" s="113" t="s">
        <v>172</v>
      </c>
      <c r="E48" s="1">
        <v>6.25E-2</v>
      </c>
      <c r="F48" s="113" t="s">
        <v>45</v>
      </c>
      <c r="G48" s="113" t="s">
        <v>6</v>
      </c>
      <c r="H48" s="113" t="s">
        <v>6</v>
      </c>
    </row>
    <row r="49" spans="1:8" x14ac:dyDescent="0.25">
      <c r="A49" s="7">
        <v>44848</v>
      </c>
      <c r="B49" s="1">
        <v>0.60416666666666663</v>
      </c>
      <c r="C49" s="1">
        <v>0.625</v>
      </c>
      <c r="D49" s="113" t="s">
        <v>173</v>
      </c>
      <c r="E49" s="1">
        <v>2.0833333333333332E-2</v>
      </c>
      <c r="F49" s="113" t="s">
        <v>45</v>
      </c>
      <c r="G49" s="113" t="s">
        <v>6</v>
      </c>
      <c r="H49" s="113" t="s">
        <v>6</v>
      </c>
    </row>
    <row r="50" spans="1:8" x14ac:dyDescent="0.25">
      <c r="A50" s="7">
        <v>44848</v>
      </c>
      <c r="B50" s="1">
        <v>0.625</v>
      </c>
      <c r="C50" s="1">
        <v>0.70833333333333337</v>
      </c>
      <c r="D50" s="113" t="s">
        <v>174</v>
      </c>
      <c r="E50" s="1">
        <v>8.3333333333333329E-2</v>
      </c>
      <c r="F50" s="113" t="s">
        <v>45</v>
      </c>
      <c r="G50" s="113" t="s">
        <v>6</v>
      </c>
      <c r="H50" s="113" t="s">
        <v>6</v>
      </c>
    </row>
    <row r="51" spans="1:8" x14ac:dyDescent="0.25">
      <c r="A51" s="7">
        <v>44851</v>
      </c>
      <c r="B51" s="1">
        <v>0.375</v>
      </c>
      <c r="C51" s="1">
        <v>0.38541666666666669</v>
      </c>
      <c r="D51" s="113" t="s">
        <v>152</v>
      </c>
      <c r="E51" s="1">
        <v>1.0416666666666666E-2</v>
      </c>
      <c r="F51" s="113" t="s">
        <v>175</v>
      </c>
      <c r="G51" s="113" t="s">
        <v>176</v>
      </c>
      <c r="H51" s="113" t="s">
        <v>6</v>
      </c>
    </row>
    <row r="52" spans="1:8" x14ac:dyDescent="0.25">
      <c r="A52" s="7">
        <v>44851</v>
      </c>
      <c r="B52" s="1">
        <v>0.38541666666666669</v>
      </c>
      <c r="C52" s="1">
        <v>0.39583333333333331</v>
      </c>
      <c r="D52" s="113" t="s">
        <v>177</v>
      </c>
      <c r="E52" s="1">
        <v>1.0416666666666666E-2</v>
      </c>
      <c r="F52" s="113" t="s">
        <v>178</v>
      </c>
      <c r="G52" s="113" t="s">
        <v>179</v>
      </c>
      <c r="H52" s="113" t="s">
        <v>6</v>
      </c>
    </row>
    <row r="53" spans="1:8" x14ac:dyDescent="0.25">
      <c r="A53" s="7">
        <v>44851</v>
      </c>
      <c r="B53" s="1">
        <v>0.39583333333333331</v>
      </c>
      <c r="C53" s="1">
        <v>0.4375</v>
      </c>
      <c r="D53" s="113" t="s">
        <v>94</v>
      </c>
      <c r="E53" s="1">
        <v>4.1666666666666664E-2</v>
      </c>
      <c r="F53" s="113" t="s">
        <v>180</v>
      </c>
      <c r="G53" s="113" t="s">
        <v>181</v>
      </c>
      <c r="H53" s="113" t="s">
        <v>6</v>
      </c>
    </row>
    <row r="54" spans="1:8" x14ac:dyDescent="0.25">
      <c r="A54" s="7">
        <v>44851</v>
      </c>
      <c r="B54" s="1">
        <v>0.4375</v>
      </c>
      <c r="C54" s="1">
        <v>0.45416666666666666</v>
      </c>
      <c r="D54" s="113" t="s">
        <v>182</v>
      </c>
      <c r="E54" s="1">
        <v>2.0833333333333332E-2</v>
      </c>
      <c r="F54" s="113" t="s">
        <v>183</v>
      </c>
      <c r="G54" s="113" t="s">
        <v>184</v>
      </c>
      <c r="H54" s="113" t="s">
        <v>6</v>
      </c>
    </row>
    <row r="55" spans="1:8" x14ac:dyDescent="0.25">
      <c r="A55" s="7">
        <v>44851</v>
      </c>
      <c r="B55" s="1">
        <v>0.45416666666666666</v>
      </c>
      <c r="C55" s="1">
        <v>0.5</v>
      </c>
      <c r="D55" s="113" t="s">
        <v>185</v>
      </c>
      <c r="E55" s="1">
        <v>4.1666666666666664E-2</v>
      </c>
      <c r="F55" s="113" t="s">
        <v>140</v>
      </c>
      <c r="G55" s="113" t="s">
        <v>186</v>
      </c>
      <c r="H55" s="113" t="s">
        <v>6</v>
      </c>
    </row>
    <row r="56" spans="1:8" x14ac:dyDescent="0.25">
      <c r="A56" s="7">
        <v>44851</v>
      </c>
      <c r="B56" s="1">
        <v>0.5</v>
      </c>
      <c r="C56" s="1">
        <v>0.52430555555555558</v>
      </c>
      <c r="D56" s="113" t="s">
        <v>187</v>
      </c>
      <c r="E56" s="1">
        <v>2.0833333333333332E-2</v>
      </c>
      <c r="F56" s="113" t="s">
        <v>140</v>
      </c>
      <c r="G56" s="113" t="s">
        <v>186</v>
      </c>
      <c r="H56" s="113" t="s">
        <v>6</v>
      </c>
    </row>
    <row r="57" spans="1:8" x14ac:dyDescent="0.25">
      <c r="A57" s="7">
        <v>44851</v>
      </c>
      <c r="B57" s="1">
        <v>0.5625</v>
      </c>
      <c r="C57" s="1">
        <v>0.58333333333333337</v>
      </c>
      <c r="D57" s="113" t="s">
        <v>6</v>
      </c>
      <c r="E57" s="1">
        <v>2.0833333333333332E-2</v>
      </c>
      <c r="F57" s="113" t="s">
        <v>140</v>
      </c>
      <c r="G57" s="113" t="s">
        <v>186</v>
      </c>
      <c r="H57" s="113" t="s">
        <v>6</v>
      </c>
    </row>
    <row r="58" spans="1:8" x14ac:dyDescent="0.25">
      <c r="A58" s="7">
        <v>44851</v>
      </c>
      <c r="B58" s="1">
        <v>0.58333333333333337</v>
      </c>
      <c r="C58" s="1">
        <v>0.61527777777777781</v>
      </c>
      <c r="D58" s="113" t="s">
        <v>188</v>
      </c>
      <c r="E58" s="1">
        <v>3.125E-2</v>
      </c>
      <c r="F58" s="113" t="s">
        <v>189</v>
      </c>
      <c r="G58" s="113" t="s">
        <v>186</v>
      </c>
      <c r="H58" s="113" t="s">
        <v>6</v>
      </c>
    </row>
    <row r="59" spans="1:8" x14ac:dyDescent="0.25">
      <c r="A59" s="7">
        <v>44851</v>
      </c>
      <c r="B59" s="1">
        <v>0.61527777777777781</v>
      </c>
      <c r="C59" s="1">
        <v>0.66666666666666663</v>
      </c>
      <c r="D59" s="113" t="s">
        <v>154</v>
      </c>
      <c r="E59" s="1">
        <v>5.2083333333333336E-2</v>
      </c>
      <c r="F59" s="113" t="s">
        <v>190</v>
      </c>
      <c r="G59" s="113" t="s">
        <v>191</v>
      </c>
      <c r="H59" s="113" t="s">
        <v>6</v>
      </c>
    </row>
    <row r="60" spans="1:8" x14ac:dyDescent="0.25">
      <c r="A60" s="7">
        <v>44852</v>
      </c>
      <c r="B60" s="1">
        <v>0.33333333333333331</v>
      </c>
      <c r="C60" s="1">
        <v>0.35416666666666669</v>
      </c>
      <c r="D60" s="113" t="s">
        <v>192</v>
      </c>
      <c r="E60" s="1">
        <v>2.0833333333333332E-2</v>
      </c>
      <c r="F60" s="113" t="s">
        <v>190</v>
      </c>
      <c r="G60" s="113" t="s">
        <v>191</v>
      </c>
      <c r="H60" s="113" t="s">
        <v>6</v>
      </c>
    </row>
    <row r="61" spans="1:8" x14ac:dyDescent="0.25">
      <c r="A61" s="7">
        <v>44852</v>
      </c>
      <c r="B61" s="1">
        <v>0.375</v>
      </c>
      <c r="C61" s="1">
        <v>0.4375</v>
      </c>
      <c r="D61" s="113" t="s">
        <v>158</v>
      </c>
      <c r="E61" s="1">
        <v>6.25E-2</v>
      </c>
      <c r="F61" s="113" t="s">
        <v>189</v>
      </c>
      <c r="G61" s="113" t="s">
        <v>186</v>
      </c>
      <c r="H61" s="113" t="s">
        <v>6</v>
      </c>
    </row>
    <row r="62" spans="1:8" x14ac:dyDescent="0.25">
      <c r="A62" s="7">
        <v>44852</v>
      </c>
      <c r="B62" s="1">
        <v>0.4375</v>
      </c>
      <c r="C62" s="1">
        <v>0.52083333333333337</v>
      </c>
      <c r="D62" s="113" t="s">
        <v>193</v>
      </c>
      <c r="E62" s="1">
        <v>8.3333333333333329E-2</v>
      </c>
      <c r="F62" s="113" t="s">
        <v>689</v>
      </c>
      <c r="G62" s="113" t="s">
        <v>194</v>
      </c>
      <c r="H62" s="113" t="s">
        <v>6</v>
      </c>
    </row>
    <row r="63" spans="1:8" x14ac:dyDescent="0.25">
      <c r="A63" s="7">
        <v>44852</v>
      </c>
      <c r="B63" s="1">
        <v>0.5625</v>
      </c>
      <c r="C63" s="1">
        <v>0.58333333333333337</v>
      </c>
      <c r="D63" s="113" t="s">
        <v>195</v>
      </c>
      <c r="E63" s="1">
        <v>2.0833333333333332E-2</v>
      </c>
      <c r="F63" s="113" t="s">
        <v>140</v>
      </c>
      <c r="G63" s="113" t="s">
        <v>186</v>
      </c>
      <c r="H63" s="113" t="s">
        <v>6</v>
      </c>
    </row>
    <row r="64" spans="1:8" x14ac:dyDescent="0.25">
      <c r="A64" s="7">
        <v>44852</v>
      </c>
      <c r="B64" s="1">
        <v>0.58333333333333337</v>
      </c>
      <c r="C64" s="1">
        <v>0.60416666666666663</v>
      </c>
      <c r="D64" s="113" t="s">
        <v>177</v>
      </c>
      <c r="E64" s="1">
        <v>2.0833333333333332E-2</v>
      </c>
      <c r="F64" s="113" t="s">
        <v>178</v>
      </c>
      <c r="G64" s="113" t="s">
        <v>179</v>
      </c>
      <c r="H64" s="113" t="s">
        <v>6</v>
      </c>
    </row>
    <row r="65" spans="1:8" x14ac:dyDescent="0.25">
      <c r="A65" s="7">
        <v>44852</v>
      </c>
      <c r="B65" s="1">
        <v>0.60416666666666663</v>
      </c>
      <c r="C65" s="1">
        <v>0.625</v>
      </c>
      <c r="D65" s="113" t="s">
        <v>196</v>
      </c>
      <c r="E65" s="1">
        <v>2.0833333333333332E-2</v>
      </c>
      <c r="F65" s="113" t="s">
        <v>140</v>
      </c>
      <c r="G65" s="113" t="s">
        <v>186</v>
      </c>
      <c r="H65" s="113" t="s">
        <v>6</v>
      </c>
    </row>
    <row r="66" spans="1:8" x14ac:dyDescent="0.25">
      <c r="A66" s="7">
        <v>44852</v>
      </c>
      <c r="B66" s="1">
        <v>0.625</v>
      </c>
      <c r="C66" s="1">
        <v>0.63680555555555551</v>
      </c>
      <c r="D66" s="113" t="s">
        <v>197</v>
      </c>
      <c r="E66" s="1">
        <v>1.0416666666666666E-2</v>
      </c>
      <c r="F66" s="113" t="s">
        <v>190</v>
      </c>
      <c r="G66" s="113" t="s">
        <v>191</v>
      </c>
      <c r="H66" s="113" t="s">
        <v>6</v>
      </c>
    </row>
    <row r="67" spans="1:8" x14ac:dyDescent="0.25">
      <c r="A67" s="7">
        <v>44852</v>
      </c>
      <c r="B67" s="1">
        <v>0.63680555555555551</v>
      </c>
      <c r="C67" s="1">
        <v>0.66666666666666663</v>
      </c>
      <c r="D67" s="113" t="s">
        <v>198</v>
      </c>
      <c r="E67" s="1">
        <v>3.125E-2</v>
      </c>
      <c r="F67" s="113" t="s">
        <v>199</v>
      </c>
      <c r="G67" s="113" t="s">
        <v>200</v>
      </c>
      <c r="H67" s="113" t="s">
        <v>6</v>
      </c>
    </row>
    <row r="68" spans="1:8" x14ac:dyDescent="0.25">
      <c r="A68" s="7">
        <v>44852</v>
      </c>
      <c r="B68" s="1">
        <v>0.66666666666666663</v>
      </c>
      <c r="C68" s="1">
        <v>0.70833333333333337</v>
      </c>
      <c r="D68" s="113" t="s">
        <v>162</v>
      </c>
      <c r="E68" s="1">
        <v>4.1666666666666664E-2</v>
      </c>
      <c r="F68" s="113" t="s">
        <v>140</v>
      </c>
      <c r="G68" s="113" t="s">
        <v>186</v>
      </c>
      <c r="H68" s="113" t="s">
        <v>6</v>
      </c>
    </row>
    <row r="69" spans="1:8" x14ac:dyDescent="0.25">
      <c r="A69" s="7">
        <v>44852</v>
      </c>
      <c r="B69" s="1">
        <v>0.70833333333333337</v>
      </c>
      <c r="C69" s="1">
        <v>0.75</v>
      </c>
      <c r="D69" s="113" t="s">
        <v>201</v>
      </c>
      <c r="E69" s="1">
        <v>4.1666666666666664E-2</v>
      </c>
      <c r="F69" s="113" t="s">
        <v>140</v>
      </c>
      <c r="G69" s="113" t="s">
        <v>186</v>
      </c>
      <c r="H69" s="113" t="s">
        <v>6</v>
      </c>
    </row>
    <row r="70" spans="1:8" x14ac:dyDescent="0.25">
      <c r="A70" s="7">
        <v>44852</v>
      </c>
      <c r="B70" s="1">
        <v>0.75</v>
      </c>
      <c r="C70" s="1">
        <v>0.8125</v>
      </c>
      <c r="D70" s="113" t="s">
        <v>202</v>
      </c>
      <c r="E70" s="1">
        <v>6.25E-2</v>
      </c>
      <c r="F70" s="113" t="s">
        <v>190</v>
      </c>
      <c r="G70" s="113" t="s">
        <v>191</v>
      </c>
      <c r="H70" s="113" t="s">
        <v>6</v>
      </c>
    </row>
    <row r="71" spans="1:8" x14ac:dyDescent="0.25">
      <c r="A71" s="7">
        <v>44852</v>
      </c>
      <c r="B71" s="1">
        <v>0.8125</v>
      </c>
      <c r="C71" s="1">
        <v>0.84375</v>
      </c>
      <c r="D71" s="113" t="s">
        <v>203</v>
      </c>
      <c r="E71" s="1">
        <v>3.125E-2</v>
      </c>
      <c r="F71" s="113" t="s">
        <v>204</v>
      </c>
      <c r="G71" s="113" t="s">
        <v>6</v>
      </c>
      <c r="H71" s="113" t="s">
        <v>6</v>
      </c>
    </row>
    <row r="72" spans="1:8" x14ac:dyDescent="0.25">
      <c r="A72" s="7">
        <v>44852</v>
      </c>
      <c r="B72" s="1">
        <v>0.85763888888888884</v>
      </c>
      <c r="C72" s="1">
        <v>0.88194444444444442</v>
      </c>
      <c r="D72" s="113" t="s">
        <v>205</v>
      </c>
      <c r="E72" s="1">
        <v>2.0833333333333332E-2</v>
      </c>
      <c r="F72" s="113" t="s">
        <v>204</v>
      </c>
      <c r="G72" s="113" t="s">
        <v>6</v>
      </c>
      <c r="H72" s="113" t="s">
        <v>6</v>
      </c>
    </row>
    <row r="73" spans="1:8" x14ac:dyDescent="0.25">
      <c r="A73" s="7">
        <v>44852</v>
      </c>
      <c r="B73" s="1">
        <v>0.88194444444444442</v>
      </c>
      <c r="C73" s="1">
        <v>0.9458333333333333</v>
      </c>
      <c r="D73" s="113" t="s">
        <v>206</v>
      </c>
      <c r="E73" s="1">
        <v>6.25E-2</v>
      </c>
      <c r="F73" s="113" t="s">
        <v>204</v>
      </c>
      <c r="G73" s="113" t="s">
        <v>6</v>
      </c>
      <c r="H73" s="113" t="s">
        <v>6</v>
      </c>
    </row>
    <row r="74" spans="1:8" x14ac:dyDescent="0.25">
      <c r="A74" s="7">
        <v>44853</v>
      </c>
      <c r="B74" s="1">
        <v>0.375</v>
      </c>
      <c r="C74" s="1">
        <v>0.39583333333333331</v>
      </c>
      <c r="D74" s="113" t="s">
        <v>6</v>
      </c>
      <c r="E74" s="1">
        <v>2.0833333333333332E-2</v>
      </c>
      <c r="F74" s="113" t="s">
        <v>178</v>
      </c>
      <c r="G74" s="113" t="s">
        <v>179</v>
      </c>
      <c r="H74" s="113" t="s">
        <v>6</v>
      </c>
    </row>
    <row r="75" spans="1:8" x14ac:dyDescent="0.25">
      <c r="A75" s="7">
        <v>44853</v>
      </c>
      <c r="B75" s="1">
        <v>0.39583333333333331</v>
      </c>
      <c r="C75" s="1">
        <v>0.52083333333333337</v>
      </c>
      <c r="D75" s="113" t="s">
        <v>207</v>
      </c>
      <c r="E75" s="1">
        <v>0.125</v>
      </c>
      <c r="F75" s="113" t="s">
        <v>208</v>
      </c>
      <c r="G75" s="113" t="s">
        <v>209</v>
      </c>
      <c r="H75" s="113" t="s">
        <v>6</v>
      </c>
    </row>
    <row r="76" spans="1:8" x14ac:dyDescent="0.25">
      <c r="A76" s="7">
        <v>44853</v>
      </c>
      <c r="B76" s="1">
        <v>0.5625</v>
      </c>
      <c r="C76" s="1">
        <v>0.64583333333333337</v>
      </c>
      <c r="D76" s="113" t="s">
        <v>210</v>
      </c>
      <c r="E76" s="1">
        <v>8.3333333333333329E-2</v>
      </c>
      <c r="F76" s="113" t="s">
        <v>208</v>
      </c>
      <c r="G76" s="113" t="s">
        <v>209</v>
      </c>
      <c r="H76" s="113" t="s">
        <v>6</v>
      </c>
    </row>
    <row r="77" spans="1:8" x14ac:dyDescent="0.25">
      <c r="A77" s="7">
        <v>44853</v>
      </c>
      <c r="B77" s="1">
        <v>0.625</v>
      </c>
      <c r="C77" s="1">
        <v>0.64583333333333337</v>
      </c>
      <c r="D77" s="113" t="s">
        <v>211</v>
      </c>
      <c r="E77" s="1">
        <v>2.0833333333333332E-2</v>
      </c>
      <c r="F77" s="113" t="s">
        <v>323</v>
      </c>
      <c r="G77" s="113" t="s">
        <v>212</v>
      </c>
      <c r="H77" s="113" t="s">
        <v>6</v>
      </c>
    </row>
    <row r="78" spans="1:8" x14ac:dyDescent="0.25">
      <c r="A78" s="7">
        <v>44853</v>
      </c>
      <c r="B78" s="1">
        <v>0.64583333333333337</v>
      </c>
      <c r="C78" s="1">
        <v>0.67361111111111116</v>
      </c>
      <c r="D78" s="113" t="s">
        <v>213</v>
      </c>
      <c r="E78" s="1">
        <v>3.125E-2</v>
      </c>
      <c r="F78" s="113" t="s">
        <v>189</v>
      </c>
      <c r="G78" s="113" t="s">
        <v>186</v>
      </c>
      <c r="H78" s="113" t="s">
        <v>6</v>
      </c>
    </row>
    <row r="79" spans="1:8" x14ac:dyDescent="0.25">
      <c r="A79" s="7">
        <v>44853</v>
      </c>
      <c r="B79" s="1">
        <v>0.69791666666666663</v>
      </c>
      <c r="C79" s="1">
        <v>0.73958333333333337</v>
      </c>
      <c r="D79" s="113" t="s">
        <v>214</v>
      </c>
      <c r="E79" s="1">
        <v>4.1666666666666664E-2</v>
      </c>
      <c r="F79" s="113" t="s">
        <v>208</v>
      </c>
      <c r="G79" s="113" t="s">
        <v>209</v>
      </c>
      <c r="H79" s="113" t="s">
        <v>6</v>
      </c>
    </row>
    <row r="80" spans="1:8" x14ac:dyDescent="0.25">
      <c r="A80" s="7">
        <v>44854</v>
      </c>
      <c r="B80" s="1">
        <v>0.3263888888888889</v>
      </c>
      <c r="C80" s="1">
        <v>0.35416666666666669</v>
      </c>
      <c r="D80" s="113" t="s">
        <v>215</v>
      </c>
      <c r="E80" s="1">
        <v>3.125E-2</v>
      </c>
      <c r="F80" s="113" t="s">
        <v>45</v>
      </c>
      <c r="G80" s="113" t="s">
        <v>6</v>
      </c>
      <c r="H80" s="113" t="s">
        <v>6</v>
      </c>
    </row>
    <row r="81" spans="1:8" x14ac:dyDescent="0.25">
      <c r="A81" s="7">
        <v>44854</v>
      </c>
      <c r="B81" s="1">
        <v>0.375</v>
      </c>
      <c r="C81" s="1">
        <v>0.3888888888888889</v>
      </c>
      <c r="D81" s="113" t="s">
        <v>216</v>
      </c>
      <c r="E81" s="1">
        <v>1.0416666666666666E-2</v>
      </c>
      <c r="F81" s="113" t="s">
        <v>175</v>
      </c>
      <c r="G81" s="113" t="s">
        <v>176</v>
      </c>
      <c r="H81" s="113" t="s">
        <v>6</v>
      </c>
    </row>
    <row r="82" spans="1:8" x14ac:dyDescent="0.25">
      <c r="A82" s="7">
        <v>44854</v>
      </c>
      <c r="B82" s="1">
        <v>0.3888888888888889</v>
      </c>
      <c r="C82" s="1">
        <v>0.40833333333333333</v>
      </c>
      <c r="D82" s="113" t="s">
        <v>217</v>
      </c>
      <c r="E82" s="1">
        <v>2.0833333333333332E-2</v>
      </c>
      <c r="F82" s="113" t="s">
        <v>178</v>
      </c>
      <c r="G82" s="113" t="s">
        <v>179</v>
      </c>
      <c r="H82" s="113" t="s">
        <v>6</v>
      </c>
    </row>
    <row r="83" spans="1:8" x14ac:dyDescent="0.25">
      <c r="A83" s="7">
        <v>44854</v>
      </c>
      <c r="B83" s="1">
        <v>0.41597222222222224</v>
      </c>
      <c r="C83" s="1">
        <v>0.42777777777777776</v>
      </c>
      <c r="D83" s="113" t="s">
        <v>218</v>
      </c>
      <c r="E83" s="1">
        <v>1.0416666666666666E-2</v>
      </c>
      <c r="F83" s="113" t="s">
        <v>208</v>
      </c>
      <c r="G83" s="113" t="s">
        <v>209</v>
      </c>
      <c r="H83" s="113" t="s">
        <v>6</v>
      </c>
    </row>
    <row r="84" spans="1:8" x14ac:dyDescent="0.25">
      <c r="A84" s="7">
        <v>44854</v>
      </c>
      <c r="B84" s="1">
        <v>0.42777777777777776</v>
      </c>
      <c r="C84" s="1">
        <v>0.47569444444444442</v>
      </c>
      <c r="D84" s="113" t="s">
        <v>219</v>
      </c>
      <c r="E84" s="1">
        <v>5.2083333333333336E-2</v>
      </c>
      <c r="F84" s="113" t="s">
        <v>208</v>
      </c>
      <c r="G84" s="113" t="s">
        <v>209</v>
      </c>
      <c r="H84" s="113" t="s">
        <v>6</v>
      </c>
    </row>
    <row r="85" spans="1:8" x14ac:dyDescent="0.25">
      <c r="A85" s="7">
        <v>44854</v>
      </c>
      <c r="B85" s="1">
        <v>0.47569444444444442</v>
      </c>
      <c r="C85" s="1">
        <v>0.49722222222222223</v>
      </c>
      <c r="D85" s="113" t="s">
        <v>220</v>
      </c>
      <c r="E85" s="1">
        <v>2.0833333333333332E-2</v>
      </c>
      <c r="F85" s="113" t="s">
        <v>221</v>
      </c>
      <c r="G85" s="113" t="s">
        <v>222</v>
      </c>
      <c r="H85" s="113" t="s">
        <v>6</v>
      </c>
    </row>
    <row r="86" spans="1:8" x14ac:dyDescent="0.25">
      <c r="A86" s="7">
        <v>44854</v>
      </c>
      <c r="B86" s="1">
        <v>0.49652777777777779</v>
      </c>
      <c r="C86" s="1">
        <v>0.50069444444444444</v>
      </c>
      <c r="D86" s="113" t="s">
        <v>223</v>
      </c>
      <c r="E86" s="1">
        <v>0</v>
      </c>
      <c r="F86" s="113" t="s">
        <v>208</v>
      </c>
      <c r="G86" s="113" t="s">
        <v>209</v>
      </c>
      <c r="H86" s="113" t="s">
        <v>6</v>
      </c>
    </row>
    <row r="87" spans="1:8" x14ac:dyDescent="0.25">
      <c r="A87" s="7">
        <v>44854</v>
      </c>
      <c r="B87" s="1">
        <v>0.50069444444444444</v>
      </c>
      <c r="C87" s="1">
        <v>0.53125</v>
      </c>
      <c r="D87" s="113" t="s">
        <v>224</v>
      </c>
      <c r="E87" s="1">
        <v>3.125E-2</v>
      </c>
      <c r="F87" s="113" t="s">
        <v>208</v>
      </c>
      <c r="G87" s="113" t="s">
        <v>209</v>
      </c>
      <c r="H87" s="113" t="s">
        <v>6</v>
      </c>
    </row>
    <row r="88" spans="1:8" x14ac:dyDescent="0.25">
      <c r="A88" s="7">
        <v>44854</v>
      </c>
      <c r="B88" s="1">
        <v>0.57291666666666663</v>
      </c>
      <c r="C88" s="1">
        <v>0.59236111111111112</v>
      </c>
      <c r="D88" s="113" t="s">
        <v>225</v>
      </c>
      <c r="E88" s="1">
        <v>2.0833333333333332E-2</v>
      </c>
      <c r="F88" s="113" t="s">
        <v>199</v>
      </c>
      <c r="G88" s="113" t="s">
        <v>200</v>
      </c>
      <c r="H88" s="113" t="s">
        <v>6</v>
      </c>
    </row>
    <row r="89" spans="1:8" x14ac:dyDescent="0.25">
      <c r="A89" s="7">
        <v>44854</v>
      </c>
      <c r="B89" s="1">
        <v>0.59236111111111112</v>
      </c>
      <c r="C89" s="1">
        <v>0.61041666666666672</v>
      </c>
      <c r="D89" s="113" t="s">
        <v>226</v>
      </c>
      <c r="E89" s="1">
        <v>2.0833333333333332E-2</v>
      </c>
      <c r="F89" s="113" t="s">
        <v>199</v>
      </c>
      <c r="G89" s="113" t="s">
        <v>200</v>
      </c>
      <c r="H89" s="113" t="s">
        <v>6</v>
      </c>
    </row>
    <row r="90" spans="1:8" x14ac:dyDescent="0.25">
      <c r="A90" s="7">
        <v>44854</v>
      </c>
      <c r="B90" s="1">
        <v>0.61041666666666672</v>
      </c>
      <c r="C90" s="1">
        <v>0.62916666666666665</v>
      </c>
      <c r="D90" s="113" t="s">
        <v>227</v>
      </c>
      <c r="E90" s="1">
        <v>2.0833333333333332E-2</v>
      </c>
      <c r="F90" s="113" t="s">
        <v>199</v>
      </c>
      <c r="G90" s="113" t="s">
        <v>200</v>
      </c>
      <c r="H90" s="113" t="s">
        <v>6</v>
      </c>
    </row>
    <row r="91" spans="1:8" x14ac:dyDescent="0.25">
      <c r="A91" s="7">
        <v>44854</v>
      </c>
      <c r="B91" s="1">
        <v>0.62916666666666665</v>
      </c>
      <c r="C91" s="1">
        <v>0.70138888888888884</v>
      </c>
      <c r="D91" s="113" t="s">
        <v>228</v>
      </c>
      <c r="E91" s="1">
        <v>7.2916666666666671E-2</v>
      </c>
      <c r="F91" s="113" t="s">
        <v>208</v>
      </c>
      <c r="G91" s="113" t="s">
        <v>209</v>
      </c>
      <c r="H91" s="113" t="s">
        <v>6</v>
      </c>
    </row>
    <row r="92" spans="1:8" x14ac:dyDescent="0.25">
      <c r="A92" s="7">
        <v>44854</v>
      </c>
      <c r="B92" s="1">
        <v>0.72222222222222221</v>
      </c>
      <c r="C92" s="1">
        <v>0.78611111111111109</v>
      </c>
      <c r="D92" s="113" t="s">
        <v>229</v>
      </c>
      <c r="E92" s="1">
        <v>6.25E-2</v>
      </c>
      <c r="F92" s="113" t="s">
        <v>199</v>
      </c>
      <c r="G92" s="113" t="s">
        <v>200</v>
      </c>
      <c r="H92" s="113" t="s">
        <v>6</v>
      </c>
    </row>
    <row r="93" spans="1:8" x14ac:dyDescent="0.25">
      <c r="A93" s="7">
        <v>44854</v>
      </c>
      <c r="B93" s="1">
        <v>0.78611111111111109</v>
      </c>
      <c r="C93" s="1">
        <v>0.81458333333333333</v>
      </c>
      <c r="D93" s="113" t="s">
        <v>230</v>
      </c>
      <c r="E93" s="1">
        <v>3.125E-2</v>
      </c>
      <c r="F93" s="113" t="s">
        <v>190</v>
      </c>
      <c r="G93" s="113" t="s">
        <v>191</v>
      </c>
      <c r="H93" s="113" t="s">
        <v>6</v>
      </c>
    </row>
    <row r="94" spans="1:8" x14ac:dyDescent="0.25">
      <c r="A94" s="7">
        <v>44854</v>
      </c>
      <c r="B94" s="1">
        <v>0.81458333333333333</v>
      </c>
      <c r="C94" s="1">
        <v>0.84375</v>
      </c>
      <c r="D94" s="113" t="s">
        <v>230</v>
      </c>
      <c r="E94" s="1">
        <v>3.125E-2</v>
      </c>
      <c r="F94" s="113" t="s">
        <v>231</v>
      </c>
      <c r="G94" s="113" t="s">
        <v>222</v>
      </c>
      <c r="H94" s="113" t="s">
        <v>6</v>
      </c>
    </row>
    <row r="95" spans="1:8" x14ac:dyDescent="0.25">
      <c r="A95" s="7">
        <v>44855</v>
      </c>
      <c r="B95" s="1">
        <v>0.34722222222222221</v>
      </c>
      <c r="C95" s="1">
        <v>0.36458333333333331</v>
      </c>
      <c r="D95" s="113" t="s">
        <v>232</v>
      </c>
      <c r="E95" s="1">
        <v>2.0833333333333332E-2</v>
      </c>
      <c r="F95" s="113" t="s">
        <v>233</v>
      </c>
      <c r="G95" s="113" t="s">
        <v>191</v>
      </c>
      <c r="H95" s="113" t="s">
        <v>6</v>
      </c>
    </row>
    <row r="96" spans="1:8" x14ac:dyDescent="0.25">
      <c r="A96" s="7">
        <v>44855</v>
      </c>
      <c r="B96" s="1">
        <v>0.36458333333333331</v>
      </c>
      <c r="C96" s="1">
        <v>0.41458333333333336</v>
      </c>
      <c r="D96" s="113" t="s">
        <v>234</v>
      </c>
      <c r="E96" s="1">
        <v>5.2083333333333336E-2</v>
      </c>
      <c r="F96" s="113" t="s">
        <v>208</v>
      </c>
      <c r="G96" s="113" t="s">
        <v>209</v>
      </c>
      <c r="H96" s="113" t="s">
        <v>6</v>
      </c>
    </row>
    <row r="97" spans="1:8" x14ac:dyDescent="0.25">
      <c r="A97" s="7">
        <v>44855</v>
      </c>
      <c r="B97" s="1">
        <v>0.41458333333333336</v>
      </c>
      <c r="C97" s="1">
        <v>0.42569444444444443</v>
      </c>
      <c r="D97" s="113" t="s">
        <v>234</v>
      </c>
      <c r="E97" s="1">
        <v>1.0416666666666666E-2</v>
      </c>
      <c r="F97" s="113" t="s">
        <v>235</v>
      </c>
      <c r="G97" s="113" t="s">
        <v>209</v>
      </c>
      <c r="H97" s="113" t="s">
        <v>6</v>
      </c>
    </row>
    <row r="98" spans="1:8" x14ac:dyDescent="0.25">
      <c r="A98" s="7">
        <v>44855</v>
      </c>
      <c r="B98" s="1">
        <v>0.42569444444444443</v>
      </c>
      <c r="C98" s="1">
        <v>0.4375</v>
      </c>
      <c r="D98" s="113" t="s">
        <v>234</v>
      </c>
      <c r="E98" s="1">
        <v>1.0416666666666666E-2</v>
      </c>
      <c r="F98" s="113" t="s">
        <v>140</v>
      </c>
      <c r="G98" s="113" t="s">
        <v>186</v>
      </c>
      <c r="H98" s="113" t="s">
        <v>6</v>
      </c>
    </row>
    <row r="99" spans="1:8" x14ac:dyDescent="0.25">
      <c r="A99" s="7">
        <v>44855</v>
      </c>
      <c r="B99" s="1">
        <v>0.44930555555555557</v>
      </c>
      <c r="C99" s="1">
        <v>0.45902777777777776</v>
      </c>
      <c r="D99" s="113" t="s">
        <v>236</v>
      </c>
      <c r="E99" s="1">
        <v>1.0416666666666666E-2</v>
      </c>
      <c r="F99" s="113" t="s">
        <v>237</v>
      </c>
      <c r="G99" s="113" t="s">
        <v>209</v>
      </c>
      <c r="H99" s="113" t="s">
        <v>6</v>
      </c>
    </row>
    <row r="100" spans="1:8" x14ac:dyDescent="0.25">
      <c r="A100" s="7">
        <v>44855</v>
      </c>
      <c r="B100" s="1">
        <v>0.45902777777777776</v>
      </c>
      <c r="C100" s="1">
        <v>0.46805555555555556</v>
      </c>
      <c r="D100" s="113" t="s">
        <v>236</v>
      </c>
      <c r="E100" s="1">
        <v>1.0416666666666666E-2</v>
      </c>
      <c r="F100" s="113" t="s">
        <v>238</v>
      </c>
      <c r="G100" s="113" t="s">
        <v>209</v>
      </c>
      <c r="H100" s="113" t="s">
        <v>6</v>
      </c>
    </row>
    <row r="101" spans="1:8" x14ac:dyDescent="0.25">
      <c r="A101" s="7">
        <v>44855</v>
      </c>
      <c r="B101" s="1">
        <v>0.47152777777777777</v>
      </c>
      <c r="C101" s="1">
        <v>0.52083333333333337</v>
      </c>
      <c r="D101" s="113" t="s">
        <v>239</v>
      </c>
      <c r="E101" s="1">
        <v>5.2083333333333336E-2</v>
      </c>
      <c r="F101" s="113" t="s">
        <v>233</v>
      </c>
      <c r="G101" s="113" t="s">
        <v>191</v>
      </c>
      <c r="H101" s="113" t="s">
        <v>6</v>
      </c>
    </row>
    <row r="102" spans="1:8" x14ac:dyDescent="0.25">
      <c r="A102" s="7">
        <v>44855</v>
      </c>
      <c r="B102" s="1">
        <v>0.53541666666666665</v>
      </c>
      <c r="C102" s="1">
        <v>0.73541666666666672</v>
      </c>
      <c r="D102" s="113" t="s">
        <v>240</v>
      </c>
      <c r="E102" s="1">
        <v>0.19791666666666666</v>
      </c>
      <c r="F102" s="113" t="s">
        <v>233</v>
      </c>
      <c r="G102" s="113" t="s">
        <v>191</v>
      </c>
      <c r="H102" s="113" t="s">
        <v>6</v>
      </c>
    </row>
    <row r="103" spans="1:8" x14ac:dyDescent="0.25">
      <c r="A103" s="7">
        <v>44855</v>
      </c>
      <c r="B103" s="1">
        <v>0.86458333333333337</v>
      </c>
      <c r="C103" s="1">
        <v>0.87291666666666667</v>
      </c>
      <c r="D103" s="113" t="s">
        <v>6</v>
      </c>
      <c r="E103" s="1">
        <v>1.0416666666666666E-2</v>
      </c>
      <c r="F103" s="113" t="s">
        <v>175</v>
      </c>
      <c r="G103" s="113" t="s">
        <v>176</v>
      </c>
      <c r="H103" s="113" t="s">
        <v>6</v>
      </c>
    </row>
    <row r="104" spans="1:8" x14ac:dyDescent="0.25">
      <c r="A104" s="7">
        <v>44857</v>
      </c>
      <c r="B104" s="1">
        <v>0.34375</v>
      </c>
      <c r="C104" s="1">
        <v>0.375</v>
      </c>
      <c r="D104" s="113" t="s">
        <v>241</v>
      </c>
      <c r="E104" s="1">
        <v>3.125E-2</v>
      </c>
      <c r="F104" s="113" t="s">
        <v>204</v>
      </c>
      <c r="G104" s="113" t="s">
        <v>6</v>
      </c>
      <c r="H104" s="113" t="s">
        <v>6</v>
      </c>
    </row>
    <row r="105" spans="1:8" x14ac:dyDescent="0.25">
      <c r="A105" s="7">
        <v>44857</v>
      </c>
      <c r="B105" s="1">
        <v>0.68125000000000002</v>
      </c>
      <c r="C105" s="1">
        <v>0.72291666666666665</v>
      </c>
      <c r="D105" s="113" t="s">
        <v>242</v>
      </c>
      <c r="E105" s="1">
        <v>4.1666666666666664E-2</v>
      </c>
      <c r="F105" s="113" t="s">
        <v>204</v>
      </c>
      <c r="G105" s="113" t="s">
        <v>6</v>
      </c>
      <c r="H105" s="113" t="s">
        <v>6</v>
      </c>
    </row>
    <row r="106" spans="1:8" x14ac:dyDescent="0.25">
      <c r="A106" s="7">
        <v>44858</v>
      </c>
      <c r="B106" s="1">
        <v>0.27083333333333331</v>
      </c>
      <c r="C106" s="1">
        <v>0.28055555555555556</v>
      </c>
      <c r="D106" s="113" t="s">
        <v>243</v>
      </c>
      <c r="E106" s="1">
        <v>1.0416666666666666E-2</v>
      </c>
      <c r="F106" s="113" t="s">
        <v>140</v>
      </c>
      <c r="G106" s="113" t="s">
        <v>186</v>
      </c>
      <c r="H106" s="113" t="s">
        <v>6</v>
      </c>
    </row>
    <row r="107" spans="1:8" x14ac:dyDescent="0.25">
      <c r="A107" s="7">
        <v>44858</v>
      </c>
      <c r="B107" s="1">
        <v>0.32777777777777778</v>
      </c>
      <c r="C107" s="1">
        <v>0.35416666666666669</v>
      </c>
      <c r="D107" s="113" t="s">
        <v>244</v>
      </c>
      <c r="E107" s="1">
        <v>3.125E-2</v>
      </c>
      <c r="F107" s="113" t="s">
        <v>190</v>
      </c>
      <c r="G107" s="113" t="s">
        <v>191</v>
      </c>
      <c r="H107" s="113" t="s">
        <v>6</v>
      </c>
    </row>
    <row r="108" spans="1:8" x14ac:dyDescent="0.25">
      <c r="A108" s="7">
        <v>44858</v>
      </c>
      <c r="B108" s="1">
        <v>0.375</v>
      </c>
      <c r="C108" s="1">
        <v>0.38194444444444442</v>
      </c>
      <c r="D108" s="113" t="s">
        <v>245</v>
      </c>
      <c r="E108" s="1">
        <v>1.0416666666666666E-2</v>
      </c>
      <c r="F108" s="113" t="s">
        <v>183</v>
      </c>
      <c r="G108" s="113" t="s">
        <v>184</v>
      </c>
      <c r="H108" s="113" t="s">
        <v>6</v>
      </c>
    </row>
    <row r="109" spans="1:8" x14ac:dyDescent="0.25">
      <c r="A109" s="7">
        <v>44858</v>
      </c>
      <c r="B109" s="1">
        <v>0.38194444444444442</v>
      </c>
      <c r="C109" s="1">
        <v>0.3888888888888889</v>
      </c>
      <c r="D109" s="113" t="s">
        <v>246</v>
      </c>
      <c r="E109" s="1">
        <v>1.0416666666666666E-2</v>
      </c>
      <c r="F109" s="113" t="s">
        <v>180</v>
      </c>
      <c r="G109" s="113" t="s">
        <v>181</v>
      </c>
      <c r="H109" s="113" t="s">
        <v>6</v>
      </c>
    </row>
    <row r="110" spans="1:8" x14ac:dyDescent="0.25">
      <c r="A110" s="7">
        <v>44858</v>
      </c>
      <c r="B110" s="1">
        <v>0.3888888888888889</v>
      </c>
      <c r="C110" s="1">
        <v>0.39583333333333331</v>
      </c>
      <c r="D110" s="113" t="s">
        <v>6</v>
      </c>
      <c r="E110" s="1">
        <v>1.0416666666666666E-2</v>
      </c>
      <c r="F110" s="113" t="s">
        <v>178</v>
      </c>
      <c r="G110" s="113" t="s">
        <v>179</v>
      </c>
      <c r="H110" s="113" t="s">
        <v>6</v>
      </c>
    </row>
    <row r="111" spans="1:8" x14ac:dyDescent="0.25">
      <c r="A111" s="7">
        <v>44858</v>
      </c>
      <c r="B111" s="1">
        <v>0.39583333333333331</v>
      </c>
      <c r="C111" s="1">
        <v>0.4201388888888889</v>
      </c>
      <c r="D111" s="113" t="s">
        <v>247</v>
      </c>
      <c r="E111" s="1">
        <v>2.0833333333333332E-2</v>
      </c>
      <c r="F111" s="113" t="s">
        <v>233</v>
      </c>
      <c r="G111" s="113" t="s">
        <v>191</v>
      </c>
      <c r="H111" s="113" t="s">
        <v>6</v>
      </c>
    </row>
    <row r="112" spans="1:8" x14ac:dyDescent="0.25">
      <c r="A112" s="7">
        <v>44858</v>
      </c>
      <c r="B112" s="1">
        <v>0.4201388888888889</v>
      </c>
      <c r="C112" s="1">
        <v>0.43402777777777779</v>
      </c>
      <c r="D112" s="113" t="s">
        <v>248</v>
      </c>
      <c r="E112" s="1">
        <v>1.0416666666666666E-2</v>
      </c>
      <c r="F112" s="113" t="s">
        <v>238</v>
      </c>
      <c r="G112" s="113" t="s">
        <v>209</v>
      </c>
      <c r="H112" s="113" t="s">
        <v>6</v>
      </c>
    </row>
    <row r="113" spans="1:8" x14ac:dyDescent="0.25">
      <c r="A113" s="7">
        <v>44858</v>
      </c>
      <c r="B113" s="1">
        <v>0.43402777777777779</v>
      </c>
      <c r="C113" s="1">
        <v>0.45555555555555555</v>
      </c>
      <c r="D113" s="113" t="s">
        <v>249</v>
      </c>
      <c r="E113" s="1">
        <v>2.0833333333333332E-2</v>
      </c>
      <c r="F113" s="113" t="s">
        <v>140</v>
      </c>
      <c r="G113" s="113" t="s">
        <v>186</v>
      </c>
      <c r="H113" s="113" t="s">
        <v>6</v>
      </c>
    </row>
    <row r="114" spans="1:8" x14ac:dyDescent="0.25">
      <c r="A114" s="7">
        <v>44858</v>
      </c>
      <c r="B114" s="1">
        <v>0.45555555555555555</v>
      </c>
      <c r="C114" s="1">
        <v>0.50694444444444442</v>
      </c>
      <c r="D114" s="113" t="s">
        <v>250</v>
      </c>
      <c r="E114" s="1">
        <v>5.2083333333333336E-2</v>
      </c>
      <c r="F114" s="113" t="s">
        <v>238</v>
      </c>
      <c r="G114" s="113" t="s">
        <v>209</v>
      </c>
      <c r="H114" s="113" t="s">
        <v>6</v>
      </c>
    </row>
    <row r="115" spans="1:8" x14ac:dyDescent="0.25">
      <c r="A115" s="7">
        <v>44858</v>
      </c>
      <c r="B115" s="1">
        <v>0.50694444444444442</v>
      </c>
      <c r="C115" s="1">
        <v>0.51736111111111116</v>
      </c>
      <c r="D115" s="113" t="s">
        <v>251</v>
      </c>
      <c r="E115" s="1">
        <v>1.0416666666666666E-2</v>
      </c>
      <c r="F115" s="113" t="s">
        <v>140</v>
      </c>
      <c r="G115" s="113" t="s">
        <v>186</v>
      </c>
      <c r="H115" s="113" t="s">
        <v>6</v>
      </c>
    </row>
    <row r="116" spans="1:8" x14ac:dyDescent="0.25">
      <c r="A116" s="7">
        <v>44858</v>
      </c>
      <c r="B116" s="1">
        <v>0.54166666666666663</v>
      </c>
      <c r="C116" s="1">
        <v>0.5625</v>
      </c>
      <c r="D116" s="113" t="s">
        <v>252</v>
      </c>
      <c r="E116" s="1">
        <v>2.0833333333333332E-2</v>
      </c>
      <c r="F116" s="113" t="s">
        <v>140</v>
      </c>
      <c r="G116" s="113" t="s">
        <v>186</v>
      </c>
      <c r="H116" s="113" t="s">
        <v>6</v>
      </c>
    </row>
    <row r="117" spans="1:8" x14ac:dyDescent="0.25">
      <c r="A117" s="7">
        <v>44858</v>
      </c>
      <c r="B117" s="1">
        <v>0.5625</v>
      </c>
      <c r="C117" s="1">
        <v>0.58333333333333337</v>
      </c>
      <c r="D117" s="113" t="s">
        <v>253</v>
      </c>
      <c r="E117" s="1">
        <v>2.0833333333333332E-2</v>
      </c>
      <c r="F117" s="113" t="s">
        <v>254</v>
      </c>
      <c r="G117" s="113" t="s">
        <v>255</v>
      </c>
      <c r="H117" s="113" t="s">
        <v>6</v>
      </c>
    </row>
    <row r="118" spans="1:8" x14ac:dyDescent="0.25">
      <c r="A118" s="7">
        <v>44858</v>
      </c>
      <c r="B118" s="1">
        <v>0.58333333333333337</v>
      </c>
      <c r="C118" s="1">
        <v>0.59722222222222221</v>
      </c>
      <c r="D118" s="113" t="s">
        <v>256</v>
      </c>
      <c r="E118" s="1">
        <v>1.0416666666666666E-2</v>
      </c>
      <c r="F118" s="113" t="s">
        <v>204</v>
      </c>
      <c r="G118" s="113" t="s">
        <v>6</v>
      </c>
      <c r="H118" s="113" t="s">
        <v>6</v>
      </c>
    </row>
    <row r="119" spans="1:8" x14ac:dyDescent="0.25">
      <c r="A119" s="7">
        <v>44858</v>
      </c>
      <c r="B119" s="1">
        <v>0.65277777777777779</v>
      </c>
      <c r="C119" s="1">
        <v>0.6875</v>
      </c>
      <c r="D119" s="113" t="s">
        <v>257</v>
      </c>
      <c r="E119" s="1">
        <v>3.125E-2</v>
      </c>
      <c r="F119" s="113" t="s">
        <v>204</v>
      </c>
      <c r="G119" s="113" t="s">
        <v>6</v>
      </c>
      <c r="H119" s="113" t="s">
        <v>6</v>
      </c>
    </row>
    <row r="120" spans="1:8" x14ac:dyDescent="0.25">
      <c r="A120" s="7">
        <v>44858</v>
      </c>
      <c r="B120" s="1">
        <v>0.6875</v>
      </c>
      <c r="C120" s="1">
        <v>0.69444444444444442</v>
      </c>
      <c r="D120" s="113" t="s">
        <v>6</v>
      </c>
      <c r="E120" s="1">
        <v>1.0416666666666666E-2</v>
      </c>
      <c r="F120" s="113" t="s">
        <v>183</v>
      </c>
      <c r="G120" s="113" t="s">
        <v>184</v>
      </c>
      <c r="H120" s="113" t="s">
        <v>6</v>
      </c>
    </row>
    <row r="121" spans="1:8" x14ac:dyDescent="0.25">
      <c r="A121" s="7">
        <v>44858</v>
      </c>
      <c r="B121" s="1">
        <v>0.69444444444444442</v>
      </c>
      <c r="C121" s="1">
        <v>0.77083333333333337</v>
      </c>
      <c r="D121" s="113" t="s">
        <v>257</v>
      </c>
      <c r="E121" s="1">
        <v>7.2916666666666671E-2</v>
      </c>
      <c r="F121" s="113" t="s">
        <v>190</v>
      </c>
      <c r="G121" s="113" t="s">
        <v>191</v>
      </c>
      <c r="H121" s="113" t="s">
        <v>6</v>
      </c>
    </row>
    <row r="122" spans="1:8" x14ac:dyDescent="0.25">
      <c r="A122" s="7">
        <v>44859</v>
      </c>
      <c r="B122" s="1">
        <v>0.33333333333333331</v>
      </c>
      <c r="C122" s="1">
        <v>0.35416666666666669</v>
      </c>
      <c r="D122" s="113" t="s">
        <v>258</v>
      </c>
      <c r="E122" s="1">
        <v>2.0833333333333332E-2</v>
      </c>
      <c r="F122" s="113" t="s">
        <v>204</v>
      </c>
      <c r="G122" s="113" t="s">
        <v>6</v>
      </c>
      <c r="H122" s="113" t="s">
        <v>6</v>
      </c>
    </row>
    <row r="123" spans="1:8" x14ac:dyDescent="0.25">
      <c r="A123" s="7">
        <v>44859</v>
      </c>
      <c r="B123" s="1">
        <v>0.375</v>
      </c>
      <c r="C123" s="1">
        <v>0.38750000000000001</v>
      </c>
      <c r="D123" s="113" t="s">
        <v>6</v>
      </c>
      <c r="E123" s="1">
        <v>1.0416666666666666E-2</v>
      </c>
      <c r="F123" s="113" t="s">
        <v>178</v>
      </c>
      <c r="G123" s="113" t="s">
        <v>179</v>
      </c>
      <c r="H123" s="113" t="s">
        <v>6</v>
      </c>
    </row>
    <row r="124" spans="1:8" x14ac:dyDescent="0.25">
      <c r="A124" s="7">
        <v>44859</v>
      </c>
      <c r="B124" s="1">
        <v>0.38750000000000001</v>
      </c>
      <c r="C124" s="1">
        <v>0.49305555555555558</v>
      </c>
      <c r="D124" s="113" t="s">
        <v>257</v>
      </c>
      <c r="E124" s="1">
        <v>0.10416666666666667</v>
      </c>
      <c r="F124" s="113" t="s">
        <v>190</v>
      </c>
      <c r="G124" s="113" t="s">
        <v>191</v>
      </c>
      <c r="H124" s="113" t="s">
        <v>6</v>
      </c>
    </row>
    <row r="125" spans="1:8" x14ac:dyDescent="0.25">
      <c r="A125" s="7">
        <v>44859</v>
      </c>
      <c r="B125" s="1">
        <v>0.48958333333333331</v>
      </c>
      <c r="C125" s="1">
        <v>0.54166666666666663</v>
      </c>
      <c r="D125" s="113" t="s">
        <v>259</v>
      </c>
      <c r="E125" s="1">
        <v>5.2083333333333336E-2</v>
      </c>
      <c r="F125" s="113" t="s">
        <v>140</v>
      </c>
      <c r="G125" s="113" t="s">
        <v>186</v>
      </c>
      <c r="H125" s="113" t="s">
        <v>6</v>
      </c>
    </row>
    <row r="126" spans="1:8" x14ac:dyDescent="0.25">
      <c r="A126" s="7">
        <v>44859</v>
      </c>
      <c r="B126" s="1">
        <v>0.58333333333333337</v>
      </c>
      <c r="C126" s="1">
        <v>0.625</v>
      </c>
      <c r="D126" s="113" t="s">
        <v>260</v>
      </c>
      <c r="E126" s="1">
        <v>4.1666666666666664E-2</v>
      </c>
      <c r="F126" s="113" t="s">
        <v>208</v>
      </c>
      <c r="G126" s="113" t="s">
        <v>209</v>
      </c>
      <c r="H126" s="113" t="s">
        <v>6</v>
      </c>
    </row>
    <row r="127" spans="1:8" x14ac:dyDescent="0.25">
      <c r="A127" s="7">
        <v>44859</v>
      </c>
      <c r="B127" s="1">
        <v>0.625</v>
      </c>
      <c r="C127" s="1">
        <v>0.64583333333333337</v>
      </c>
      <c r="D127" s="113" t="s">
        <v>6</v>
      </c>
      <c r="E127" s="1">
        <v>2.0833333333333332E-2</v>
      </c>
      <c r="F127" s="113" t="s">
        <v>189</v>
      </c>
      <c r="G127" s="113" t="s">
        <v>186</v>
      </c>
      <c r="H127" s="113" t="s">
        <v>6</v>
      </c>
    </row>
    <row r="128" spans="1:8" x14ac:dyDescent="0.25">
      <c r="A128" s="7">
        <v>44859</v>
      </c>
      <c r="B128" s="1">
        <v>0.64583333333333337</v>
      </c>
      <c r="C128" s="1">
        <v>0.66666666666666663</v>
      </c>
      <c r="D128" s="113" t="s">
        <v>6</v>
      </c>
      <c r="E128" s="1">
        <v>2.0833333333333332E-2</v>
      </c>
      <c r="F128" s="113" t="s">
        <v>208</v>
      </c>
      <c r="G128" s="113" t="s">
        <v>209</v>
      </c>
      <c r="H128" s="113" t="s">
        <v>6</v>
      </c>
    </row>
    <row r="129" spans="1:8" x14ac:dyDescent="0.25">
      <c r="A129" s="7">
        <v>44859</v>
      </c>
      <c r="B129" s="1">
        <v>0.66666666666666663</v>
      </c>
      <c r="C129" s="1">
        <v>0.6875</v>
      </c>
      <c r="D129" s="113" t="s">
        <v>6</v>
      </c>
      <c r="E129" s="1">
        <v>2.0833333333333332E-2</v>
      </c>
      <c r="F129" s="113" t="s">
        <v>261</v>
      </c>
      <c r="G129" s="113" t="s">
        <v>186</v>
      </c>
      <c r="H129" s="113" t="s">
        <v>6</v>
      </c>
    </row>
    <row r="130" spans="1:8" x14ac:dyDescent="0.25">
      <c r="A130" s="7">
        <v>44859</v>
      </c>
      <c r="B130" s="1">
        <v>0.6875</v>
      </c>
      <c r="C130" s="1">
        <v>0.77013888888888893</v>
      </c>
      <c r="D130" s="113" t="s">
        <v>262</v>
      </c>
      <c r="E130" s="1">
        <v>8.3333333333333329E-2</v>
      </c>
      <c r="F130" s="113" t="s">
        <v>263</v>
      </c>
      <c r="G130" s="113" t="s">
        <v>209</v>
      </c>
      <c r="H130" s="113" t="s">
        <v>6</v>
      </c>
    </row>
    <row r="131" spans="1:8" x14ac:dyDescent="0.25">
      <c r="A131" s="7">
        <v>44859</v>
      </c>
      <c r="B131" s="1">
        <v>0.77222222222222225</v>
      </c>
      <c r="C131" s="1">
        <v>0.8354166666666667</v>
      </c>
      <c r="D131" s="113" t="s">
        <v>257</v>
      </c>
      <c r="E131" s="1">
        <v>6.25E-2</v>
      </c>
      <c r="F131" s="113" t="s">
        <v>190</v>
      </c>
      <c r="G131" s="113" t="s">
        <v>191</v>
      </c>
      <c r="H131" s="113" t="s">
        <v>6</v>
      </c>
    </row>
    <row r="132" spans="1:8" x14ac:dyDescent="0.25">
      <c r="A132" s="7">
        <v>44859</v>
      </c>
      <c r="B132" s="1">
        <v>0.8354166666666667</v>
      </c>
      <c r="C132" s="1">
        <v>0.84722222222222221</v>
      </c>
      <c r="D132" s="113" t="s">
        <v>101</v>
      </c>
      <c r="E132" s="1">
        <v>1.0416666666666666E-2</v>
      </c>
      <c r="F132" s="113" t="s">
        <v>140</v>
      </c>
      <c r="G132" s="113" t="s">
        <v>186</v>
      </c>
      <c r="H132" s="113" t="s">
        <v>6</v>
      </c>
    </row>
    <row r="133" spans="1:8" x14ac:dyDescent="0.25">
      <c r="A133" s="7">
        <v>44859</v>
      </c>
      <c r="B133" s="1">
        <v>0.90972222222222221</v>
      </c>
      <c r="C133" s="1">
        <v>0.95902777777777781</v>
      </c>
      <c r="D133" s="113" t="s">
        <v>257</v>
      </c>
      <c r="E133" s="1">
        <v>5.2083333333333336E-2</v>
      </c>
      <c r="F133" s="113" t="s">
        <v>204</v>
      </c>
      <c r="G133" s="113" t="s">
        <v>6</v>
      </c>
      <c r="H133" s="113" t="s">
        <v>6</v>
      </c>
    </row>
    <row r="134" spans="1:8" x14ac:dyDescent="0.25">
      <c r="A134" s="7">
        <v>44860</v>
      </c>
      <c r="B134" s="1">
        <v>0.375</v>
      </c>
      <c r="C134" s="1">
        <v>0.3923611111111111</v>
      </c>
      <c r="D134" s="113" t="s">
        <v>264</v>
      </c>
      <c r="E134" s="1">
        <v>2.0833333333333332E-2</v>
      </c>
      <c r="F134" s="113" t="s">
        <v>221</v>
      </c>
      <c r="G134" s="113" t="s">
        <v>222</v>
      </c>
      <c r="H134" s="113" t="s">
        <v>6</v>
      </c>
    </row>
    <row r="135" spans="1:8" x14ac:dyDescent="0.25">
      <c r="A135" s="7">
        <v>44860</v>
      </c>
      <c r="B135" s="1">
        <v>0.39444444444444443</v>
      </c>
      <c r="C135" s="1">
        <v>0.41666666666666669</v>
      </c>
      <c r="D135" s="113" t="s">
        <v>265</v>
      </c>
      <c r="E135" s="1">
        <v>2.0833333333333332E-2</v>
      </c>
      <c r="F135" s="113" t="s">
        <v>263</v>
      </c>
      <c r="G135" s="113" t="s">
        <v>209</v>
      </c>
      <c r="H135" s="113" t="s">
        <v>6</v>
      </c>
    </row>
    <row r="136" spans="1:8" x14ac:dyDescent="0.25">
      <c r="A136" s="7">
        <v>44860</v>
      </c>
      <c r="B136" s="1">
        <v>0.41666666666666669</v>
      </c>
      <c r="C136" s="1">
        <v>0.43819444444444444</v>
      </c>
      <c r="D136" s="113" t="s">
        <v>266</v>
      </c>
      <c r="E136" s="1">
        <v>2.0833333333333332E-2</v>
      </c>
      <c r="F136" s="113" t="s">
        <v>267</v>
      </c>
      <c r="G136" s="113" t="s">
        <v>268</v>
      </c>
      <c r="H136" s="113" t="s">
        <v>6</v>
      </c>
    </row>
    <row r="137" spans="1:8" x14ac:dyDescent="0.25">
      <c r="A137" s="7">
        <v>44860</v>
      </c>
      <c r="B137" s="1">
        <v>0.43888888888888888</v>
      </c>
      <c r="C137" s="1">
        <v>0.49305555555555558</v>
      </c>
      <c r="D137" s="113" t="s">
        <v>269</v>
      </c>
      <c r="E137" s="1">
        <v>5.2083333333333336E-2</v>
      </c>
      <c r="F137" s="113" t="s">
        <v>263</v>
      </c>
      <c r="G137" s="113" t="s">
        <v>209</v>
      </c>
      <c r="H137" s="113" t="s">
        <v>6</v>
      </c>
    </row>
    <row r="138" spans="1:8" x14ac:dyDescent="0.25">
      <c r="A138" s="7">
        <v>44860</v>
      </c>
      <c r="B138" s="1">
        <v>0.49305555555555558</v>
      </c>
      <c r="C138" s="1">
        <v>0.50486111111111109</v>
      </c>
      <c r="D138" s="113" t="s">
        <v>270</v>
      </c>
      <c r="E138" s="1">
        <v>1.0416666666666666E-2</v>
      </c>
      <c r="F138" s="113" t="s">
        <v>140</v>
      </c>
      <c r="G138" s="113" t="s">
        <v>186</v>
      </c>
      <c r="H138" s="113" t="s">
        <v>6</v>
      </c>
    </row>
    <row r="139" spans="1:8" x14ac:dyDescent="0.25">
      <c r="A139" s="7">
        <v>44860</v>
      </c>
      <c r="B139" s="1">
        <v>0.54652777777777772</v>
      </c>
      <c r="C139" s="1">
        <v>0.58333333333333337</v>
      </c>
      <c r="D139" s="113" t="s">
        <v>271</v>
      </c>
      <c r="E139" s="1">
        <v>4.1666666666666664E-2</v>
      </c>
      <c r="F139" s="113" t="s">
        <v>204</v>
      </c>
      <c r="G139" s="113" t="s">
        <v>6</v>
      </c>
      <c r="H139" s="113" t="s">
        <v>6</v>
      </c>
    </row>
    <row r="140" spans="1:8" x14ac:dyDescent="0.25">
      <c r="A140" s="7">
        <v>44860</v>
      </c>
      <c r="B140" s="1">
        <v>0.58333333333333337</v>
      </c>
      <c r="C140" s="1">
        <v>0.625</v>
      </c>
      <c r="D140" s="113" t="s">
        <v>272</v>
      </c>
      <c r="E140" s="1">
        <v>4.1666666666666664E-2</v>
      </c>
      <c r="F140" s="113" t="s">
        <v>140</v>
      </c>
      <c r="G140" s="113" t="s">
        <v>186</v>
      </c>
      <c r="H140" s="113" t="s">
        <v>6</v>
      </c>
    </row>
    <row r="141" spans="1:8" x14ac:dyDescent="0.25">
      <c r="A141" s="7">
        <v>44860</v>
      </c>
      <c r="B141" s="1">
        <v>0.66666666666666663</v>
      </c>
      <c r="C141" s="1">
        <v>0.6791666666666667</v>
      </c>
      <c r="D141" s="113" t="s">
        <v>273</v>
      </c>
      <c r="E141" s="1">
        <v>1.0416666666666666E-2</v>
      </c>
      <c r="F141" s="113" t="s">
        <v>221</v>
      </c>
      <c r="G141" s="113" t="s">
        <v>222</v>
      </c>
      <c r="H141" s="113" t="s">
        <v>6</v>
      </c>
    </row>
    <row r="142" spans="1:8" x14ac:dyDescent="0.25">
      <c r="A142" s="7">
        <v>44860</v>
      </c>
      <c r="B142" s="1">
        <v>0.6791666666666667</v>
      </c>
      <c r="C142" s="1">
        <v>0.71388888888888891</v>
      </c>
      <c r="D142" s="113" t="s">
        <v>274</v>
      </c>
      <c r="E142" s="1">
        <v>3.125E-2</v>
      </c>
      <c r="F142" s="113" t="s">
        <v>140</v>
      </c>
      <c r="G142" s="113" t="s">
        <v>186</v>
      </c>
      <c r="H142" s="113" t="s">
        <v>6</v>
      </c>
    </row>
    <row r="143" spans="1:8" x14ac:dyDescent="0.25">
      <c r="A143" s="7">
        <v>44860</v>
      </c>
      <c r="B143" s="1">
        <v>0.71458333333333335</v>
      </c>
      <c r="C143" s="1">
        <v>0.72847222222222219</v>
      </c>
      <c r="D143" s="113" t="s">
        <v>275</v>
      </c>
      <c r="E143" s="1">
        <v>1.0416666666666666E-2</v>
      </c>
      <c r="F143" s="113" t="s">
        <v>233</v>
      </c>
      <c r="G143" s="113" t="s">
        <v>191</v>
      </c>
      <c r="H143" s="113" t="s">
        <v>6</v>
      </c>
    </row>
    <row r="144" spans="1:8" x14ac:dyDescent="0.25">
      <c r="A144" s="7">
        <v>44860</v>
      </c>
      <c r="B144" s="1">
        <v>0.89583333333333337</v>
      </c>
      <c r="C144" s="1">
        <v>0.97916666666666663</v>
      </c>
      <c r="D144" s="113" t="s">
        <v>256</v>
      </c>
      <c r="E144" s="1">
        <v>8.3333333333333329E-2</v>
      </c>
      <c r="F144" s="113" t="s">
        <v>190</v>
      </c>
      <c r="G144" s="113" t="s">
        <v>191</v>
      </c>
      <c r="H144" s="113" t="s">
        <v>6</v>
      </c>
    </row>
    <row r="145" spans="1:8" x14ac:dyDescent="0.25">
      <c r="A145" s="7">
        <v>44861</v>
      </c>
      <c r="B145" s="1">
        <v>0.25</v>
      </c>
      <c r="C145" s="1">
        <v>0.26111111111111113</v>
      </c>
      <c r="D145" s="113" t="s">
        <v>6</v>
      </c>
      <c r="E145" s="1">
        <v>1.0416666666666666E-2</v>
      </c>
      <c r="F145" s="113" t="s">
        <v>175</v>
      </c>
      <c r="G145" s="113" t="s">
        <v>176</v>
      </c>
      <c r="H145" s="113" t="s">
        <v>6</v>
      </c>
    </row>
    <row r="146" spans="1:8" x14ac:dyDescent="0.25">
      <c r="A146" s="7">
        <v>44861</v>
      </c>
      <c r="B146" s="1">
        <v>0.36458333333333331</v>
      </c>
      <c r="C146" s="1">
        <v>0.39930555555555558</v>
      </c>
      <c r="D146" s="113" t="s">
        <v>6</v>
      </c>
      <c r="E146" s="1">
        <v>3.125E-2</v>
      </c>
      <c r="F146" s="113" t="s">
        <v>233</v>
      </c>
      <c r="G146" s="113" t="s">
        <v>191</v>
      </c>
      <c r="H146" s="113" t="s">
        <v>6</v>
      </c>
    </row>
    <row r="147" spans="1:8" x14ac:dyDescent="0.25">
      <c r="A147" s="7">
        <v>44861</v>
      </c>
      <c r="B147" s="1">
        <v>0.39930555555555558</v>
      </c>
      <c r="C147" s="1">
        <v>0.41597222222222224</v>
      </c>
      <c r="D147" s="113" t="s">
        <v>276</v>
      </c>
      <c r="E147" s="1">
        <v>2.0833333333333332E-2</v>
      </c>
      <c r="F147" s="113" t="s">
        <v>140</v>
      </c>
      <c r="G147" s="113" t="s">
        <v>186</v>
      </c>
      <c r="H147" s="113" t="s">
        <v>6</v>
      </c>
    </row>
    <row r="148" spans="1:8" x14ac:dyDescent="0.25">
      <c r="A148" s="7">
        <v>44861</v>
      </c>
      <c r="B148" s="1">
        <v>0.41597222222222224</v>
      </c>
      <c r="C148" s="1">
        <v>0.47916666666666669</v>
      </c>
      <c r="D148" s="113" t="s">
        <v>277</v>
      </c>
      <c r="E148" s="1">
        <v>6.25E-2</v>
      </c>
      <c r="F148" s="113" t="s">
        <v>180</v>
      </c>
      <c r="G148" s="113" t="s">
        <v>181</v>
      </c>
      <c r="H148" s="113" t="s">
        <v>6</v>
      </c>
    </row>
    <row r="149" spans="1:8" x14ac:dyDescent="0.25">
      <c r="A149" s="7">
        <v>44861</v>
      </c>
      <c r="B149" s="1">
        <v>0.47916666666666669</v>
      </c>
      <c r="C149" s="1">
        <v>0.49166666666666664</v>
      </c>
      <c r="D149" s="113" t="s">
        <v>278</v>
      </c>
      <c r="E149" s="1">
        <v>1.0416666666666666E-2</v>
      </c>
      <c r="F149" s="113" t="s">
        <v>279</v>
      </c>
      <c r="G149" s="113" t="s">
        <v>280</v>
      </c>
      <c r="H149" s="113" t="s">
        <v>6</v>
      </c>
    </row>
    <row r="150" spans="1:8" x14ac:dyDescent="0.25">
      <c r="A150" s="7">
        <v>44861</v>
      </c>
      <c r="B150" s="1">
        <v>0.49166666666666664</v>
      </c>
      <c r="C150" s="1">
        <v>0.5</v>
      </c>
      <c r="D150" s="113" t="s">
        <v>281</v>
      </c>
      <c r="E150" s="1">
        <v>1.0416666666666666E-2</v>
      </c>
      <c r="F150" s="113" t="s">
        <v>282</v>
      </c>
      <c r="G150" s="113" t="s">
        <v>280</v>
      </c>
      <c r="H150" s="113" t="s">
        <v>6</v>
      </c>
    </row>
    <row r="151" spans="1:8" x14ac:dyDescent="0.25">
      <c r="A151" s="7">
        <v>44861</v>
      </c>
      <c r="B151" s="1">
        <v>0.5</v>
      </c>
      <c r="C151" s="1">
        <v>0.51180555555555551</v>
      </c>
      <c r="D151" s="113" t="s">
        <v>283</v>
      </c>
      <c r="E151" s="1">
        <v>1.0416666666666666E-2</v>
      </c>
      <c r="F151" s="113" t="s">
        <v>284</v>
      </c>
      <c r="G151" s="113" t="s">
        <v>255</v>
      </c>
      <c r="H151" s="113" t="s">
        <v>6</v>
      </c>
    </row>
    <row r="152" spans="1:8" x14ac:dyDescent="0.25">
      <c r="A152" s="7">
        <v>44861</v>
      </c>
      <c r="B152" s="1">
        <v>0.5625</v>
      </c>
      <c r="C152" s="1">
        <v>0.63541666666666663</v>
      </c>
      <c r="D152" s="113" t="s">
        <v>285</v>
      </c>
      <c r="E152" s="1">
        <v>7.2916666666666671E-2</v>
      </c>
      <c r="F152" s="113" t="s">
        <v>286</v>
      </c>
      <c r="G152" s="113" t="s">
        <v>222</v>
      </c>
      <c r="H152" s="113" t="s">
        <v>6</v>
      </c>
    </row>
    <row r="153" spans="1:8" x14ac:dyDescent="0.25">
      <c r="A153" s="7">
        <v>44861</v>
      </c>
      <c r="B153" s="1">
        <v>0.65625</v>
      </c>
      <c r="C153" s="1">
        <v>0.68680555555555556</v>
      </c>
      <c r="D153" s="113" t="s">
        <v>287</v>
      </c>
      <c r="E153" s="1">
        <v>3.125E-2</v>
      </c>
      <c r="F153" s="113" t="s">
        <v>233</v>
      </c>
      <c r="G153" s="113" t="s">
        <v>191</v>
      </c>
      <c r="H153" s="113" t="s">
        <v>6</v>
      </c>
    </row>
    <row r="154" spans="1:8" x14ac:dyDescent="0.25">
      <c r="A154" s="7">
        <v>44861</v>
      </c>
      <c r="B154" s="1">
        <v>0.68680555555555556</v>
      </c>
      <c r="C154" s="1">
        <v>0.70833333333333337</v>
      </c>
      <c r="D154" s="113" t="s">
        <v>152</v>
      </c>
      <c r="E154" s="1">
        <v>2.0833333333333332E-2</v>
      </c>
      <c r="F154" s="113" t="s">
        <v>175</v>
      </c>
      <c r="G154" s="113" t="s">
        <v>176</v>
      </c>
      <c r="H154" s="113" t="s">
        <v>6</v>
      </c>
    </row>
    <row r="155" spans="1:8" x14ac:dyDescent="0.25">
      <c r="A155" s="7">
        <v>44864</v>
      </c>
      <c r="B155" s="1">
        <v>0.72916666666666663</v>
      </c>
      <c r="C155" s="1">
        <v>0.78125</v>
      </c>
      <c r="D155" s="113" t="s">
        <v>288</v>
      </c>
      <c r="E155" s="1">
        <v>5.2083333333333336E-2</v>
      </c>
      <c r="F155" s="113" t="s">
        <v>289</v>
      </c>
      <c r="G155" s="113" t="s">
        <v>6</v>
      </c>
      <c r="H155" s="113" t="s">
        <v>6</v>
      </c>
    </row>
    <row r="156" spans="1:8" x14ac:dyDescent="0.25">
      <c r="A156" s="7">
        <v>44864</v>
      </c>
      <c r="B156" s="1">
        <v>0.78125</v>
      </c>
      <c r="C156" s="1">
        <v>0.875</v>
      </c>
      <c r="D156" s="113" t="s">
        <v>256</v>
      </c>
      <c r="E156" s="1">
        <v>9.375E-2</v>
      </c>
      <c r="F156" s="113" t="s">
        <v>289</v>
      </c>
      <c r="G156" s="113" t="s">
        <v>6</v>
      </c>
      <c r="H156" s="113" t="s">
        <v>6</v>
      </c>
    </row>
    <row r="157" spans="1:8" x14ac:dyDescent="0.25">
      <c r="A157" s="7">
        <v>44865</v>
      </c>
      <c r="B157" s="1">
        <v>0</v>
      </c>
      <c r="C157" s="1">
        <v>2.9166666666666667E-2</v>
      </c>
      <c r="D157" s="113" t="s">
        <v>290</v>
      </c>
      <c r="E157" s="1">
        <v>3.125E-2</v>
      </c>
      <c r="F157" s="113" t="s">
        <v>204</v>
      </c>
      <c r="G157" s="113" t="s">
        <v>6</v>
      </c>
      <c r="H157" s="113" t="s">
        <v>6</v>
      </c>
    </row>
    <row r="158" spans="1:8" x14ac:dyDescent="0.25">
      <c r="A158" s="7">
        <v>44865</v>
      </c>
      <c r="B158" s="1">
        <v>0.21875</v>
      </c>
      <c r="C158" s="1">
        <v>0.375</v>
      </c>
      <c r="D158" s="113" t="s">
        <v>256</v>
      </c>
      <c r="E158" s="1">
        <v>0.15625</v>
      </c>
      <c r="F158" s="113" t="s">
        <v>190</v>
      </c>
      <c r="G158" s="113" t="s">
        <v>191</v>
      </c>
      <c r="H158" s="113" t="s">
        <v>6</v>
      </c>
    </row>
    <row r="159" spans="1:8" x14ac:dyDescent="0.25">
      <c r="A159" s="7">
        <v>44865</v>
      </c>
      <c r="B159" s="1">
        <v>0.375</v>
      </c>
      <c r="C159" s="1">
        <v>0.39652777777777776</v>
      </c>
      <c r="D159" s="113" t="s">
        <v>291</v>
      </c>
      <c r="E159" s="1">
        <v>2.0833333333333332E-2</v>
      </c>
      <c r="F159" s="113" t="s">
        <v>178</v>
      </c>
      <c r="G159" s="113" t="s">
        <v>179</v>
      </c>
      <c r="H159" s="113" t="s">
        <v>6</v>
      </c>
    </row>
    <row r="160" spans="1:8" x14ac:dyDescent="0.25">
      <c r="A160" s="7">
        <v>44865</v>
      </c>
      <c r="B160" s="1">
        <v>0.39652777777777776</v>
      </c>
      <c r="C160" s="1">
        <v>0.40416666666666667</v>
      </c>
      <c r="D160" s="113" t="s">
        <v>292</v>
      </c>
      <c r="E160" s="1">
        <v>1.0416666666666666E-2</v>
      </c>
      <c r="F160" s="113" t="s">
        <v>293</v>
      </c>
      <c r="G160" s="113" t="s">
        <v>294</v>
      </c>
      <c r="H160" s="113" t="s">
        <v>6</v>
      </c>
    </row>
    <row r="161" spans="1:8" x14ac:dyDescent="0.25">
      <c r="A161" s="7">
        <v>44865</v>
      </c>
      <c r="B161" s="1">
        <v>0.40416666666666667</v>
      </c>
      <c r="C161" s="1">
        <v>0.40694444444444444</v>
      </c>
      <c r="D161" s="113" t="s">
        <v>295</v>
      </c>
      <c r="E161" s="1">
        <v>0</v>
      </c>
      <c r="F161" s="113" t="s">
        <v>140</v>
      </c>
      <c r="G161" s="113" t="s">
        <v>186</v>
      </c>
      <c r="H161" s="113" t="s">
        <v>6</v>
      </c>
    </row>
    <row r="162" spans="1:8" x14ac:dyDescent="0.25">
      <c r="A162" s="7">
        <v>44865</v>
      </c>
      <c r="B162" s="1">
        <v>0.40694444444444444</v>
      </c>
      <c r="C162" s="1">
        <v>0.4201388888888889</v>
      </c>
      <c r="D162" s="113" t="s">
        <v>296</v>
      </c>
      <c r="E162" s="1">
        <v>1.0416666666666666E-2</v>
      </c>
      <c r="F162" s="113" t="s">
        <v>140</v>
      </c>
      <c r="G162" s="113" t="s">
        <v>186</v>
      </c>
      <c r="H162" s="113" t="s">
        <v>6</v>
      </c>
    </row>
    <row r="163" spans="1:8" x14ac:dyDescent="0.25">
      <c r="A163" s="7">
        <v>44865</v>
      </c>
      <c r="B163" s="1">
        <v>0.4201388888888889</v>
      </c>
      <c r="C163" s="1">
        <v>0.52847222222222223</v>
      </c>
      <c r="D163" s="113" t="s">
        <v>297</v>
      </c>
      <c r="E163" s="1">
        <v>0.10416666666666667</v>
      </c>
      <c r="F163" s="113" t="s">
        <v>204</v>
      </c>
      <c r="G163" s="113" t="s">
        <v>6</v>
      </c>
      <c r="H163" s="113" t="s">
        <v>6</v>
      </c>
    </row>
    <row r="164" spans="1:8" x14ac:dyDescent="0.25">
      <c r="A164" s="7">
        <v>44865</v>
      </c>
      <c r="B164" s="1">
        <v>0.5625</v>
      </c>
      <c r="C164" s="1">
        <v>0.59583333333333333</v>
      </c>
      <c r="D164" s="113" t="s">
        <v>298</v>
      </c>
      <c r="E164" s="1">
        <v>3.125E-2</v>
      </c>
      <c r="F164" s="113" t="s">
        <v>204</v>
      </c>
      <c r="G164" s="113" t="s">
        <v>6</v>
      </c>
      <c r="H164" s="113" t="s">
        <v>6</v>
      </c>
    </row>
    <row r="165" spans="1:8" x14ac:dyDescent="0.25">
      <c r="A165" s="7">
        <v>44865</v>
      </c>
      <c r="B165" s="1">
        <v>0.59652777777777777</v>
      </c>
      <c r="C165" s="1">
        <v>0.625</v>
      </c>
      <c r="D165" s="113" t="s">
        <v>299</v>
      </c>
      <c r="E165" s="1">
        <v>3.125E-2</v>
      </c>
      <c r="F165" s="113" t="s">
        <v>300</v>
      </c>
      <c r="G165" s="113" t="s">
        <v>301</v>
      </c>
      <c r="H165" s="113" t="s">
        <v>6</v>
      </c>
    </row>
    <row r="166" spans="1:8" x14ac:dyDescent="0.25">
      <c r="A166" s="7">
        <v>44865</v>
      </c>
      <c r="B166" s="1">
        <v>0.625</v>
      </c>
      <c r="C166" s="1">
        <v>0.64583333333333337</v>
      </c>
      <c r="D166" s="113" t="s">
        <v>302</v>
      </c>
      <c r="E166" s="1">
        <v>2.0833333333333332E-2</v>
      </c>
      <c r="F166" s="113" t="s">
        <v>204</v>
      </c>
      <c r="G166" s="113" t="s">
        <v>6</v>
      </c>
      <c r="H166" s="113" t="s">
        <v>6</v>
      </c>
    </row>
    <row r="167" spans="1:8" x14ac:dyDescent="0.25">
      <c r="A167" s="7">
        <v>44865</v>
      </c>
      <c r="B167" s="1">
        <v>0.64583333333333337</v>
      </c>
      <c r="C167" s="1">
        <v>0.66666666666666663</v>
      </c>
      <c r="D167" s="113" t="s">
        <v>303</v>
      </c>
      <c r="E167" s="1">
        <v>2.0833333333333332E-2</v>
      </c>
      <c r="F167" s="113" t="s">
        <v>300</v>
      </c>
      <c r="G167" s="113" t="s">
        <v>301</v>
      </c>
      <c r="H167" s="113" t="s">
        <v>6</v>
      </c>
    </row>
    <row r="168" spans="1:8" x14ac:dyDescent="0.25">
      <c r="A168" s="7">
        <v>44865</v>
      </c>
      <c r="B168" s="1">
        <v>0.875</v>
      </c>
      <c r="C168" s="1">
        <v>0.99930555555555556</v>
      </c>
      <c r="D168" s="113" t="s">
        <v>304</v>
      </c>
      <c r="E168" s="1">
        <v>0.125</v>
      </c>
      <c r="F168" s="113" t="s">
        <v>190</v>
      </c>
      <c r="G168" s="113" t="s">
        <v>191</v>
      </c>
      <c r="H168" s="113" t="s">
        <v>6</v>
      </c>
    </row>
    <row r="169" spans="1:8" x14ac:dyDescent="0.25">
      <c r="A169" s="7">
        <v>44866</v>
      </c>
      <c r="B169" s="1">
        <v>0.3298611111111111</v>
      </c>
      <c r="C169" s="1">
        <v>0.34097222222222223</v>
      </c>
      <c r="D169" s="113" t="s">
        <v>6</v>
      </c>
      <c r="E169" s="1">
        <v>1.0416666666666666E-2</v>
      </c>
      <c r="F169" s="113" t="s">
        <v>175</v>
      </c>
      <c r="G169" s="113" t="s">
        <v>176</v>
      </c>
      <c r="H169" s="113" t="s">
        <v>6</v>
      </c>
    </row>
    <row r="170" spans="1:8" x14ac:dyDescent="0.25">
      <c r="A170" s="7">
        <v>44866</v>
      </c>
      <c r="B170" s="1">
        <v>0.34097222222222223</v>
      </c>
      <c r="C170" s="1">
        <v>0.36388888888888887</v>
      </c>
      <c r="D170" s="113" t="s">
        <v>305</v>
      </c>
      <c r="E170" s="1">
        <v>2.0833333333333332E-2</v>
      </c>
      <c r="F170" s="113" t="s">
        <v>286</v>
      </c>
      <c r="G170" s="113" t="s">
        <v>222</v>
      </c>
      <c r="H170" s="113" t="s">
        <v>6</v>
      </c>
    </row>
    <row r="171" spans="1:8" x14ac:dyDescent="0.25">
      <c r="A171" s="7">
        <v>44866</v>
      </c>
      <c r="B171" s="1">
        <v>0.375</v>
      </c>
      <c r="C171" s="1">
        <v>0.39652777777777776</v>
      </c>
      <c r="D171" s="113" t="s">
        <v>91</v>
      </c>
      <c r="E171" s="1">
        <v>2.0833333333333332E-2</v>
      </c>
      <c r="F171" s="113" t="s">
        <v>284</v>
      </c>
      <c r="G171" s="113" t="s">
        <v>255</v>
      </c>
      <c r="H171" s="113" t="s">
        <v>6</v>
      </c>
    </row>
    <row r="172" spans="1:8" x14ac:dyDescent="0.25">
      <c r="A172" s="7">
        <v>44866</v>
      </c>
      <c r="B172" s="1">
        <v>0.39652777777777776</v>
      </c>
      <c r="C172" s="1">
        <v>0.40347222222222223</v>
      </c>
      <c r="D172" s="113" t="s">
        <v>306</v>
      </c>
      <c r="E172" s="1">
        <v>1.0416666666666666E-2</v>
      </c>
      <c r="F172" s="113" t="s">
        <v>286</v>
      </c>
      <c r="G172" s="113" t="s">
        <v>222</v>
      </c>
      <c r="H172" s="113" t="s">
        <v>6</v>
      </c>
    </row>
    <row r="173" spans="1:8" x14ac:dyDescent="0.25">
      <c r="A173" s="7">
        <v>44866</v>
      </c>
      <c r="B173" s="1">
        <v>0.40347222222222223</v>
      </c>
      <c r="C173" s="1">
        <v>0.43472222222222223</v>
      </c>
      <c r="D173" s="113" t="s">
        <v>307</v>
      </c>
      <c r="E173" s="1">
        <v>3.125E-2</v>
      </c>
      <c r="F173" s="113" t="s">
        <v>140</v>
      </c>
      <c r="G173" s="113" t="s">
        <v>186</v>
      </c>
      <c r="H173" s="113" t="s">
        <v>6</v>
      </c>
    </row>
    <row r="174" spans="1:8" x14ac:dyDescent="0.25">
      <c r="A174" s="7">
        <v>44866</v>
      </c>
      <c r="B174" s="1">
        <v>0.43472222222222223</v>
      </c>
      <c r="C174" s="1">
        <v>0.45763888888888887</v>
      </c>
      <c r="D174" s="113" t="s">
        <v>308</v>
      </c>
      <c r="E174" s="1">
        <v>2.0833333333333332E-2</v>
      </c>
      <c r="F174" s="113" t="s">
        <v>190</v>
      </c>
      <c r="G174" s="113" t="s">
        <v>191</v>
      </c>
      <c r="H174" s="113" t="s">
        <v>6</v>
      </c>
    </row>
    <row r="175" spans="1:8" x14ac:dyDescent="0.25">
      <c r="A175" s="7">
        <v>44866</v>
      </c>
      <c r="B175" s="1">
        <v>0.45763888888888887</v>
      </c>
      <c r="C175" s="1">
        <v>0.46875</v>
      </c>
      <c r="D175" s="113" t="s">
        <v>309</v>
      </c>
      <c r="E175" s="1">
        <v>1.0416666666666666E-2</v>
      </c>
      <c r="F175" s="113" t="s">
        <v>178</v>
      </c>
      <c r="G175" s="113" t="s">
        <v>179</v>
      </c>
      <c r="H175" s="113" t="s">
        <v>6</v>
      </c>
    </row>
    <row r="176" spans="1:8" x14ac:dyDescent="0.25">
      <c r="A176" s="7">
        <v>44866</v>
      </c>
      <c r="B176" s="1">
        <v>0.46875</v>
      </c>
      <c r="C176" s="1">
        <v>0.4826388888888889</v>
      </c>
      <c r="D176" s="113" t="s">
        <v>310</v>
      </c>
      <c r="E176" s="1">
        <v>1.0416666666666666E-2</v>
      </c>
      <c r="F176" s="113" t="s">
        <v>204</v>
      </c>
      <c r="G176" s="113" t="s">
        <v>6</v>
      </c>
      <c r="H176" s="113" t="s">
        <v>6</v>
      </c>
    </row>
    <row r="177" spans="1:8" x14ac:dyDescent="0.25">
      <c r="A177" s="7">
        <v>44866</v>
      </c>
      <c r="B177" s="1">
        <v>0.4826388888888889</v>
      </c>
      <c r="C177" s="1">
        <v>0.62847222222222221</v>
      </c>
      <c r="D177" s="113" t="s">
        <v>311</v>
      </c>
      <c r="E177" s="1">
        <v>0.14583333333333334</v>
      </c>
      <c r="F177" s="113" t="s">
        <v>286</v>
      </c>
      <c r="G177" s="113" t="s">
        <v>222</v>
      </c>
      <c r="H177" s="113" t="s">
        <v>6</v>
      </c>
    </row>
    <row r="178" spans="1:8" x14ac:dyDescent="0.25">
      <c r="A178" s="7">
        <v>44866</v>
      </c>
      <c r="B178" s="1">
        <v>0.62916666666666665</v>
      </c>
      <c r="C178" s="1">
        <v>0.63541666666666663</v>
      </c>
      <c r="D178" s="113" t="s">
        <v>312</v>
      </c>
      <c r="E178" s="1">
        <v>1.0416666666666666E-2</v>
      </c>
      <c r="F178" s="113" t="s">
        <v>261</v>
      </c>
      <c r="G178" s="113" t="s">
        <v>186</v>
      </c>
      <c r="H178" s="113" t="s">
        <v>6</v>
      </c>
    </row>
    <row r="179" spans="1:8" x14ac:dyDescent="0.25">
      <c r="A179" s="7">
        <v>44866</v>
      </c>
      <c r="B179" s="1">
        <v>0.63541666666666663</v>
      </c>
      <c r="C179" s="1">
        <v>0.65625</v>
      </c>
      <c r="D179" s="113" t="s">
        <v>313</v>
      </c>
      <c r="E179" s="1">
        <v>2.0833333333333332E-2</v>
      </c>
      <c r="F179" s="113" t="s">
        <v>263</v>
      </c>
      <c r="G179" s="113" t="s">
        <v>209</v>
      </c>
      <c r="H179" s="113" t="s">
        <v>6</v>
      </c>
    </row>
    <row r="180" spans="1:8" x14ac:dyDescent="0.25">
      <c r="A180" s="7">
        <v>44866</v>
      </c>
      <c r="B180" s="1">
        <v>0.65625</v>
      </c>
      <c r="C180" s="1">
        <v>0.77569444444444446</v>
      </c>
      <c r="D180" s="113" t="s">
        <v>314</v>
      </c>
      <c r="E180" s="1">
        <v>0.11458333333333333</v>
      </c>
      <c r="F180" s="113" t="s">
        <v>315</v>
      </c>
      <c r="G180" s="113" t="s">
        <v>6</v>
      </c>
      <c r="H180" s="113" t="s">
        <v>6</v>
      </c>
    </row>
    <row r="181" spans="1:8" x14ac:dyDescent="0.25">
      <c r="A181" s="7">
        <v>44866</v>
      </c>
      <c r="B181" s="1">
        <v>0.77569444444444446</v>
      </c>
      <c r="C181" s="1">
        <v>0.78472222222222221</v>
      </c>
      <c r="D181" s="113" t="s">
        <v>316</v>
      </c>
      <c r="E181" s="1">
        <v>1.0416666666666666E-2</v>
      </c>
      <c r="F181" s="113" t="s">
        <v>140</v>
      </c>
      <c r="G181" s="113" t="s">
        <v>186</v>
      </c>
      <c r="H181" s="113" t="s">
        <v>6</v>
      </c>
    </row>
    <row r="182" spans="1:8" x14ac:dyDescent="0.25">
      <c r="A182" s="7">
        <v>44866</v>
      </c>
      <c r="B182" s="1">
        <v>0.78472222222222221</v>
      </c>
      <c r="C182" s="1">
        <v>0.80069444444444449</v>
      </c>
      <c r="D182" s="113" t="s">
        <v>317</v>
      </c>
      <c r="E182" s="1">
        <v>2.0833333333333332E-2</v>
      </c>
      <c r="F182" s="113" t="s">
        <v>204</v>
      </c>
      <c r="G182" s="113" t="s">
        <v>6</v>
      </c>
      <c r="H182" s="113" t="s">
        <v>6</v>
      </c>
    </row>
    <row r="183" spans="1:8" x14ac:dyDescent="0.25">
      <c r="A183" s="7">
        <v>44866</v>
      </c>
      <c r="B183" s="1">
        <v>0.82222222222222219</v>
      </c>
      <c r="C183" s="1">
        <v>0.84375</v>
      </c>
      <c r="D183" s="113" t="s">
        <v>318</v>
      </c>
      <c r="E183" s="1">
        <v>2.0833333333333332E-2</v>
      </c>
      <c r="F183" s="113" t="s">
        <v>190</v>
      </c>
      <c r="G183" s="113" t="s">
        <v>191</v>
      </c>
      <c r="H183" s="113" t="s">
        <v>6</v>
      </c>
    </row>
    <row r="184" spans="1:8" x14ac:dyDescent="0.25">
      <c r="A184" s="7">
        <v>44866</v>
      </c>
      <c r="B184" s="1">
        <v>0.91666666666666663</v>
      </c>
      <c r="C184" s="1">
        <v>0.96319444444444446</v>
      </c>
      <c r="D184" s="113" t="s">
        <v>319</v>
      </c>
      <c r="E184" s="1">
        <v>4.1666666666666664E-2</v>
      </c>
      <c r="F184" s="113" t="s">
        <v>204</v>
      </c>
      <c r="G184" s="113" t="s">
        <v>6</v>
      </c>
      <c r="H184" s="113" t="s">
        <v>6</v>
      </c>
    </row>
    <row r="185" spans="1:8" x14ac:dyDescent="0.25">
      <c r="A185" s="7">
        <v>44866</v>
      </c>
      <c r="B185" s="1">
        <v>0.96319444444444446</v>
      </c>
      <c r="C185" s="1">
        <v>0.99930555555555556</v>
      </c>
      <c r="D185" s="113" t="s">
        <v>320</v>
      </c>
      <c r="E185" s="1">
        <v>3.125E-2</v>
      </c>
      <c r="F185" s="113" t="s">
        <v>204</v>
      </c>
      <c r="G185" s="113" t="s">
        <v>6</v>
      </c>
      <c r="H185" s="113" t="s">
        <v>6</v>
      </c>
    </row>
    <row r="186" spans="1:8" x14ac:dyDescent="0.25">
      <c r="A186" s="7">
        <v>44867</v>
      </c>
      <c r="B186" s="1">
        <v>0.375</v>
      </c>
      <c r="C186" s="1">
        <v>0.39583333333333331</v>
      </c>
      <c r="D186" s="113" t="s">
        <v>177</v>
      </c>
      <c r="E186" s="1">
        <v>2.0833333333333332E-2</v>
      </c>
      <c r="F186" s="113" t="s">
        <v>178</v>
      </c>
      <c r="G186" s="113" t="s">
        <v>179</v>
      </c>
      <c r="H186" s="113" t="s">
        <v>6</v>
      </c>
    </row>
    <row r="187" spans="1:8" x14ac:dyDescent="0.25">
      <c r="A187" s="7">
        <v>44867</v>
      </c>
      <c r="B187" s="1">
        <v>0.39583333333333331</v>
      </c>
      <c r="C187" s="1">
        <v>0.45833333333333331</v>
      </c>
      <c r="D187" s="113" t="s">
        <v>321</v>
      </c>
      <c r="E187" s="1">
        <v>6.25E-2</v>
      </c>
      <c r="F187" s="113" t="s">
        <v>190</v>
      </c>
      <c r="G187" s="113" t="s">
        <v>191</v>
      </c>
      <c r="H187" s="113" t="s">
        <v>6</v>
      </c>
    </row>
    <row r="188" spans="1:8" x14ac:dyDescent="0.25">
      <c r="A188" s="7">
        <v>44867</v>
      </c>
      <c r="B188" s="1">
        <v>0.45833333333333331</v>
      </c>
      <c r="C188" s="1">
        <v>0.48125000000000001</v>
      </c>
      <c r="D188" s="113" t="s">
        <v>322</v>
      </c>
      <c r="E188" s="1">
        <v>2.0833333333333332E-2</v>
      </c>
      <c r="F188" s="113" t="s">
        <v>323</v>
      </c>
      <c r="G188" s="113" t="s">
        <v>212</v>
      </c>
      <c r="H188" s="113" t="s">
        <v>6</v>
      </c>
    </row>
    <row r="189" spans="1:8" x14ac:dyDescent="0.25">
      <c r="A189" s="7">
        <v>44867</v>
      </c>
      <c r="B189" s="1">
        <v>0.47916666666666669</v>
      </c>
      <c r="C189" s="1">
        <v>0.52083333333333337</v>
      </c>
      <c r="D189" s="113" t="s">
        <v>177</v>
      </c>
      <c r="E189" s="1">
        <v>4.1666666666666664E-2</v>
      </c>
      <c r="F189" s="113" t="s">
        <v>140</v>
      </c>
      <c r="G189" s="113" t="s">
        <v>186</v>
      </c>
      <c r="H189" s="113" t="s">
        <v>6</v>
      </c>
    </row>
    <row r="190" spans="1:8" x14ac:dyDescent="0.25">
      <c r="A190" s="7">
        <v>44867</v>
      </c>
      <c r="B190" s="1">
        <v>0.5625</v>
      </c>
      <c r="C190" s="1">
        <v>0.57708333333333328</v>
      </c>
      <c r="D190" s="113" t="s">
        <v>324</v>
      </c>
      <c r="E190" s="1">
        <v>1.0416666666666666E-2</v>
      </c>
      <c r="F190" s="113" t="s">
        <v>325</v>
      </c>
      <c r="G190" s="113" t="s">
        <v>326</v>
      </c>
      <c r="H190" s="113" t="s">
        <v>6</v>
      </c>
    </row>
    <row r="191" spans="1:8" x14ac:dyDescent="0.25">
      <c r="A191" s="7">
        <v>44867</v>
      </c>
      <c r="B191" s="1">
        <v>0.57708333333333328</v>
      </c>
      <c r="C191" s="1">
        <v>0.625</v>
      </c>
      <c r="D191" s="113" t="s">
        <v>177</v>
      </c>
      <c r="E191" s="1">
        <v>5.2083333333333336E-2</v>
      </c>
      <c r="F191" s="113" t="s">
        <v>140</v>
      </c>
      <c r="G191" s="113" t="s">
        <v>186</v>
      </c>
      <c r="H191" s="113" t="s">
        <v>6</v>
      </c>
    </row>
    <row r="192" spans="1:8" x14ac:dyDescent="0.25">
      <c r="A192" s="7">
        <v>44867</v>
      </c>
      <c r="B192" s="1">
        <v>0.625</v>
      </c>
      <c r="C192" s="1">
        <v>0.65416666666666667</v>
      </c>
      <c r="D192" s="113" t="s">
        <v>134</v>
      </c>
      <c r="E192" s="1">
        <v>3.125E-2</v>
      </c>
      <c r="F192" s="113" t="s">
        <v>189</v>
      </c>
      <c r="G192" s="113" t="s">
        <v>186</v>
      </c>
      <c r="H192" s="113" t="s">
        <v>6</v>
      </c>
    </row>
    <row r="193" spans="1:8" x14ac:dyDescent="0.25">
      <c r="A193" s="7">
        <v>44867</v>
      </c>
      <c r="B193" s="1">
        <v>0.65416666666666667</v>
      </c>
      <c r="C193" s="1">
        <v>0.66874999999999996</v>
      </c>
      <c r="D193" s="113" t="s">
        <v>296</v>
      </c>
      <c r="E193" s="1">
        <v>1.0416666666666666E-2</v>
      </c>
      <c r="F193" s="113" t="s">
        <v>140</v>
      </c>
      <c r="G193" s="113" t="s">
        <v>186</v>
      </c>
      <c r="H193" s="113" t="s">
        <v>6</v>
      </c>
    </row>
    <row r="194" spans="1:8" x14ac:dyDescent="0.25">
      <c r="A194" s="7">
        <v>44868</v>
      </c>
      <c r="B194" s="1">
        <v>0.34375</v>
      </c>
      <c r="C194" s="1">
        <v>0.36944444444444446</v>
      </c>
      <c r="D194" s="113" t="s">
        <v>327</v>
      </c>
      <c r="E194" s="1">
        <v>2.0833333333333332E-2</v>
      </c>
      <c r="F194" s="113" t="s">
        <v>140</v>
      </c>
      <c r="G194" s="113" t="s">
        <v>186</v>
      </c>
      <c r="H194" s="113" t="s">
        <v>6</v>
      </c>
    </row>
    <row r="195" spans="1:8" x14ac:dyDescent="0.25">
      <c r="A195" s="7">
        <v>44868</v>
      </c>
      <c r="B195" s="1">
        <v>0.36944444444444446</v>
      </c>
      <c r="C195" s="1">
        <v>0.44722222222222224</v>
      </c>
      <c r="D195" s="113" t="s">
        <v>328</v>
      </c>
      <c r="E195" s="1">
        <v>7.2916666666666671E-2</v>
      </c>
      <c r="F195" s="113" t="s">
        <v>286</v>
      </c>
      <c r="G195" s="113" t="s">
        <v>222</v>
      </c>
      <c r="H195" s="113" t="s">
        <v>6</v>
      </c>
    </row>
    <row r="196" spans="1:8" x14ac:dyDescent="0.25">
      <c r="A196" s="7">
        <v>44868</v>
      </c>
      <c r="B196" s="1">
        <v>0.44722222222222224</v>
      </c>
      <c r="C196" s="1">
        <v>0.49027777777777776</v>
      </c>
      <c r="D196" s="113" t="s">
        <v>329</v>
      </c>
      <c r="E196" s="1">
        <v>4.1666666666666664E-2</v>
      </c>
      <c r="F196" s="113" t="s">
        <v>263</v>
      </c>
      <c r="G196" s="113" t="s">
        <v>209</v>
      </c>
      <c r="H196" s="113" t="s">
        <v>6</v>
      </c>
    </row>
    <row r="197" spans="1:8" x14ac:dyDescent="0.25">
      <c r="A197" s="7">
        <v>44868</v>
      </c>
      <c r="B197" s="1">
        <v>0.54166666666666663</v>
      </c>
      <c r="C197" s="1">
        <v>0.56041666666666667</v>
      </c>
      <c r="D197" s="113" t="s">
        <v>330</v>
      </c>
      <c r="E197" s="1">
        <v>2.0833333333333332E-2</v>
      </c>
      <c r="F197" s="113" t="s">
        <v>286</v>
      </c>
      <c r="G197" s="113" t="s">
        <v>222</v>
      </c>
      <c r="H197" s="113" t="s">
        <v>6</v>
      </c>
    </row>
    <row r="198" spans="1:8" x14ac:dyDescent="0.25">
      <c r="A198" s="7">
        <v>44868</v>
      </c>
      <c r="B198" s="1">
        <v>0.56041666666666667</v>
      </c>
      <c r="C198" s="1">
        <v>0.75</v>
      </c>
      <c r="D198" s="113" t="s">
        <v>331</v>
      </c>
      <c r="E198" s="1">
        <v>0.1875</v>
      </c>
      <c r="F198" s="113" t="s">
        <v>315</v>
      </c>
      <c r="G198" s="113" t="s">
        <v>209</v>
      </c>
      <c r="H198" s="113" t="s">
        <v>6</v>
      </c>
    </row>
    <row r="199" spans="1:8" x14ac:dyDescent="0.25">
      <c r="A199" s="7">
        <v>44869</v>
      </c>
      <c r="B199" s="1">
        <v>0.28472222222222221</v>
      </c>
      <c r="C199" s="1">
        <v>0.33333333333333331</v>
      </c>
      <c r="D199" s="113" t="s">
        <v>332</v>
      </c>
      <c r="E199" s="1">
        <v>5.2083333333333336E-2</v>
      </c>
      <c r="F199" s="113" t="s">
        <v>286</v>
      </c>
      <c r="G199" s="113" t="s">
        <v>222</v>
      </c>
      <c r="H199" s="113" t="s">
        <v>6</v>
      </c>
    </row>
    <row r="200" spans="1:8" x14ac:dyDescent="0.25">
      <c r="A200" s="7">
        <v>44869</v>
      </c>
      <c r="B200" s="1">
        <v>0.375</v>
      </c>
      <c r="C200" s="1">
        <v>0.39583333333333331</v>
      </c>
      <c r="D200" s="113" t="s">
        <v>91</v>
      </c>
      <c r="E200" s="1">
        <v>2.0833333333333332E-2</v>
      </c>
      <c r="F200" s="113" t="s">
        <v>140</v>
      </c>
      <c r="G200" s="113" t="s">
        <v>186</v>
      </c>
      <c r="H200" s="113" t="s">
        <v>6</v>
      </c>
    </row>
    <row r="201" spans="1:8" x14ac:dyDescent="0.25">
      <c r="A201" s="7">
        <v>44869</v>
      </c>
      <c r="B201" s="1">
        <v>0.39583333333333331</v>
      </c>
      <c r="C201" s="1">
        <v>0.45833333333333331</v>
      </c>
      <c r="D201" s="113" t="s">
        <v>333</v>
      </c>
      <c r="E201" s="1">
        <v>6.25E-2</v>
      </c>
      <c r="F201" s="113" t="s">
        <v>235</v>
      </c>
      <c r="G201" s="113" t="s">
        <v>209</v>
      </c>
      <c r="H201" s="113" t="s">
        <v>6</v>
      </c>
    </row>
    <row r="202" spans="1:8" x14ac:dyDescent="0.25">
      <c r="A202" s="7">
        <v>44869</v>
      </c>
      <c r="B202" s="1">
        <v>0.45833333333333331</v>
      </c>
      <c r="C202" s="1">
        <v>0.47916666666666669</v>
      </c>
      <c r="D202" s="113" t="s">
        <v>334</v>
      </c>
      <c r="E202" s="1">
        <v>2.0833333333333332E-2</v>
      </c>
      <c r="F202" s="113" t="s">
        <v>140</v>
      </c>
      <c r="G202" s="113" t="s">
        <v>186</v>
      </c>
      <c r="H202" s="113" t="s">
        <v>6</v>
      </c>
    </row>
    <row r="203" spans="1:8" x14ac:dyDescent="0.25">
      <c r="A203" s="7">
        <v>44869</v>
      </c>
      <c r="B203" s="1">
        <v>0.47916666666666669</v>
      </c>
      <c r="C203" s="1">
        <v>0.52083333333333337</v>
      </c>
      <c r="D203" s="113" t="s">
        <v>335</v>
      </c>
      <c r="E203" s="1">
        <v>4.1666666666666664E-2</v>
      </c>
      <c r="F203" s="113" t="s">
        <v>263</v>
      </c>
      <c r="G203" s="113" t="s">
        <v>209</v>
      </c>
      <c r="H203" s="113" t="s">
        <v>6</v>
      </c>
    </row>
    <row r="204" spans="1:8" x14ac:dyDescent="0.25">
      <c r="A204" s="7">
        <v>44869</v>
      </c>
      <c r="B204" s="1">
        <v>0.5625</v>
      </c>
      <c r="C204" s="1">
        <v>0.60416666666666663</v>
      </c>
      <c r="D204" s="113" t="s">
        <v>336</v>
      </c>
      <c r="E204" s="1">
        <v>4.1666666666666664E-2</v>
      </c>
      <c r="F204" s="113" t="s">
        <v>337</v>
      </c>
      <c r="G204" s="113" t="s">
        <v>209</v>
      </c>
      <c r="H204" s="113" t="s">
        <v>6</v>
      </c>
    </row>
    <row r="205" spans="1:8" x14ac:dyDescent="0.25">
      <c r="A205" s="7">
        <v>44869</v>
      </c>
      <c r="B205" s="1">
        <v>0.625</v>
      </c>
      <c r="C205" s="1">
        <v>0.66666666666666663</v>
      </c>
      <c r="D205" s="113" t="s">
        <v>6</v>
      </c>
      <c r="E205" s="1">
        <v>4.1666666666666664E-2</v>
      </c>
      <c r="F205" s="113" t="s">
        <v>140</v>
      </c>
      <c r="G205" s="113" t="s">
        <v>186</v>
      </c>
      <c r="H205" s="113" t="s">
        <v>6</v>
      </c>
    </row>
    <row r="206" spans="1:8" x14ac:dyDescent="0.25">
      <c r="A206" s="7">
        <v>44869</v>
      </c>
      <c r="B206" s="1">
        <v>0.66666666666666663</v>
      </c>
      <c r="C206" s="1">
        <v>0.6875</v>
      </c>
      <c r="D206" s="113" t="s">
        <v>338</v>
      </c>
      <c r="E206" s="1">
        <v>2.0833333333333332E-2</v>
      </c>
      <c r="F206" s="113" t="s">
        <v>178</v>
      </c>
      <c r="G206" s="113" t="s">
        <v>179</v>
      </c>
      <c r="H206" s="113" t="s">
        <v>6</v>
      </c>
    </row>
    <row r="207" spans="1:8" x14ac:dyDescent="0.25">
      <c r="A207" s="7">
        <v>44869</v>
      </c>
      <c r="B207" s="1">
        <v>0.6875</v>
      </c>
      <c r="C207" s="1">
        <v>0.69513888888888886</v>
      </c>
      <c r="D207" s="113" t="s">
        <v>6</v>
      </c>
      <c r="E207" s="1">
        <v>1.0416666666666666E-2</v>
      </c>
      <c r="F207" s="113" t="s">
        <v>175</v>
      </c>
      <c r="G207" s="113" t="s">
        <v>176</v>
      </c>
      <c r="H207" s="113" t="s">
        <v>6</v>
      </c>
    </row>
    <row r="208" spans="1:8" x14ac:dyDescent="0.25">
      <c r="A208" s="7">
        <v>44872</v>
      </c>
      <c r="B208" s="1">
        <v>0.37638888888888888</v>
      </c>
      <c r="C208" s="1">
        <v>0.38541666666666669</v>
      </c>
      <c r="D208" s="113" t="s">
        <v>152</v>
      </c>
      <c r="E208" s="1">
        <v>1.0416666666666666E-2</v>
      </c>
      <c r="F208" s="113" t="s">
        <v>175</v>
      </c>
      <c r="G208" s="113" t="s">
        <v>176</v>
      </c>
      <c r="H208" s="113" t="s">
        <v>6</v>
      </c>
    </row>
    <row r="209" spans="1:8" x14ac:dyDescent="0.25">
      <c r="A209" s="7">
        <v>44872</v>
      </c>
      <c r="B209" s="1">
        <v>0.38541666666666669</v>
      </c>
      <c r="C209" s="1">
        <v>0.41805555555555557</v>
      </c>
      <c r="D209" s="113" t="s">
        <v>339</v>
      </c>
      <c r="E209" s="1">
        <v>3.125E-2</v>
      </c>
      <c r="F209" s="113" t="s">
        <v>233</v>
      </c>
      <c r="G209" s="113" t="s">
        <v>191</v>
      </c>
      <c r="H209" s="113" t="s">
        <v>6</v>
      </c>
    </row>
    <row r="210" spans="1:8" x14ac:dyDescent="0.25">
      <c r="A210" s="7">
        <v>44872</v>
      </c>
      <c r="B210" s="1">
        <v>0.41805555555555557</v>
      </c>
      <c r="C210" s="1">
        <v>0.52083333333333337</v>
      </c>
      <c r="D210" s="113" t="s">
        <v>6</v>
      </c>
      <c r="E210" s="1">
        <v>0.10416666666666667</v>
      </c>
      <c r="F210" s="113" t="s">
        <v>337</v>
      </c>
      <c r="G210" s="113" t="s">
        <v>209</v>
      </c>
      <c r="H210" s="113" t="s">
        <v>6</v>
      </c>
    </row>
    <row r="211" spans="1:8" x14ac:dyDescent="0.25">
      <c r="A211" s="7">
        <v>44872</v>
      </c>
      <c r="B211" s="1">
        <v>0.53125</v>
      </c>
      <c r="C211" s="1">
        <v>0.59166666666666667</v>
      </c>
      <c r="D211" s="113" t="s">
        <v>340</v>
      </c>
      <c r="E211" s="1">
        <v>6.25E-2</v>
      </c>
      <c r="F211" s="113" t="s">
        <v>289</v>
      </c>
      <c r="G211" s="113" t="s">
        <v>6</v>
      </c>
      <c r="H211" s="113" t="s">
        <v>6</v>
      </c>
    </row>
    <row r="212" spans="1:8" x14ac:dyDescent="0.25">
      <c r="A212" s="7">
        <v>44872</v>
      </c>
      <c r="B212" s="1">
        <v>0.59166666666666667</v>
      </c>
      <c r="C212" s="1">
        <v>0.61458333333333337</v>
      </c>
      <c r="D212" s="113" t="s">
        <v>6</v>
      </c>
      <c r="E212" s="1">
        <v>2.0833333333333332E-2</v>
      </c>
      <c r="F212" s="113" t="s">
        <v>254</v>
      </c>
      <c r="G212" s="113" t="s">
        <v>255</v>
      </c>
      <c r="H212" s="113" t="s">
        <v>6</v>
      </c>
    </row>
    <row r="213" spans="1:8" x14ac:dyDescent="0.25">
      <c r="A213" s="7">
        <v>44872</v>
      </c>
      <c r="B213" s="1">
        <v>0.61458333333333337</v>
      </c>
      <c r="C213" s="1">
        <v>0.63888888888888884</v>
      </c>
      <c r="D213" s="113" t="s">
        <v>341</v>
      </c>
      <c r="E213" s="1">
        <v>2.0833333333333332E-2</v>
      </c>
      <c r="F213" s="113" t="s">
        <v>284</v>
      </c>
      <c r="G213" s="113" t="s">
        <v>255</v>
      </c>
      <c r="H213" s="113" t="s">
        <v>6</v>
      </c>
    </row>
    <row r="214" spans="1:8" x14ac:dyDescent="0.25">
      <c r="A214" s="7">
        <v>44872</v>
      </c>
      <c r="B214" s="1">
        <v>0.63888888888888884</v>
      </c>
      <c r="C214" s="1">
        <v>0.64583333333333337</v>
      </c>
      <c r="D214" s="113" t="s">
        <v>342</v>
      </c>
      <c r="E214" s="1">
        <v>1.0416666666666666E-2</v>
      </c>
      <c r="F214" s="113" t="s">
        <v>337</v>
      </c>
      <c r="G214" s="113" t="s">
        <v>209</v>
      </c>
      <c r="H214" s="113" t="s">
        <v>6</v>
      </c>
    </row>
    <row r="215" spans="1:8" x14ac:dyDescent="0.25">
      <c r="A215" s="7">
        <v>44872</v>
      </c>
      <c r="B215" s="1">
        <v>0.64583333333333337</v>
      </c>
      <c r="C215" s="1">
        <v>0.67291666666666672</v>
      </c>
      <c r="D215" s="113" t="s">
        <v>343</v>
      </c>
      <c r="E215" s="1">
        <v>3.125E-2</v>
      </c>
      <c r="F215" s="113" t="s">
        <v>140</v>
      </c>
      <c r="G215" s="113" t="s">
        <v>186</v>
      </c>
      <c r="H215" s="113" t="s">
        <v>6</v>
      </c>
    </row>
    <row r="216" spans="1:8" x14ac:dyDescent="0.25">
      <c r="A216" s="7">
        <v>44873</v>
      </c>
      <c r="B216" s="1">
        <v>0.32083333333333336</v>
      </c>
      <c r="C216" s="1">
        <v>0.36249999999999999</v>
      </c>
      <c r="D216" s="113" t="s">
        <v>344</v>
      </c>
      <c r="E216" s="1">
        <v>4.1666666666666664E-2</v>
      </c>
      <c r="F216" s="113" t="s">
        <v>140</v>
      </c>
      <c r="G216" s="113" t="s">
        <v>186</v>
      </c>
      <c r="H216" s="113" t="s">
        <v>6</v>
      </c>
    </row>
    <row r="217" spans="1:8" x14ac:dyDescent="0.25">
      <c r="A217" s="7">
        <v>44873</v>
      </c>
      <c r="B217" s="1">
        <v>0.41666666666666669</v>
      </c>
      <c r="C217" s="1">
        <v>0.4375</v>
      </c>
      <c r="D217" s="113" t="s">
        <v>345</v>
      </c>
      <c r="E217" s="1">
        <v>2.0833333333333332E-2</v>
      </c>
      <c r="F217" s="113" t="s">
        <v>346</v>
      </c>
      <c r="G217" s="113" t="s">
        <v>326</v>
      </c>
      <c r="H217" s="113" t="s">
        <v>6</v>
      </c>
    </row>
    <row r="218" spans="1:8" x14ac:dyDescent="0.25">
      <c r="A218" s="7">
        <v>44873</v>
      </c>
      <c r="B218" s="1">
        <v>0.4375</v>
      </c>
      <c r="C218" s="1">
        <v>0.45416666666666666</v>
      </c>
      <c r="D218" s="113" t="s">
        <v>6</v>
      </c>
      <c r="E218" s="1">
        <v>2.0833333333333332E-2</v>
      </c>
      <c r="F218" s="113" t="s">
        <v>183</v>
      </c>
      <c r="G218" s="113" t="s">
        <v>184</v>
      </c>
      <c r="H218" s="113" t="s">
        <v>6</v>
      </c>
    </row>
    <row r="219" spans="1:8" x14ac:dyDescent="0.25">
      <c r="A219" s="7">
        <v>44873</v>
      </c>
      <c r="B219" s="1">
        <v>0.45416666666666666</v>
      </c>
      <c r="C219" s="1">
        <v>0.49305555555555558</v>
      </c>
      <c r="D219" s="113" t="s">
        <v>347</v>
      </c>
      <c r="E219" s="1">
        <v>4.1666666666666664E-2</v>
      </c>
      <c r="F219" s="113" t="s">
        <v>348</v>
      </c>
      <c r="G219" s="113" t="s">
        <v>280</v>
      </c>
      <c r="H219" s="113" t="s">
        <v>6</v>
      </c>
    </row>
    <row r="220" spans="1:8" x14ac:dyDescent="0.25">
      <c r="A220" s="7">
        <v>44873</v>
      </c>
      <c r="B220" s="1">
        <v>0.49305555555555558</v>
      </c>
      <c r="C220" s="1">
        <v>0.5</v>
      </c>
      <c r="D220" s="113" t="s">
        <v>349</v>
      </c>
      <c r="E220" s="1">
        <v>1.0416666666666666E-2</v>
      </c>
      <c r="F220" s="113" t="s">
        <v>346</v>
      </c>
      <c r="G220" s="113" t="s">
        <v>326</v>
      </c>
      <c r="H220" s="113" t="s">
        <v>6</v>
      </c>
    </row>
    <row r="221" spans="1:8" x14ac:dyDescent="0.25">
      <c r="A221" s="7">
        <v>44873</v>
      </c>
      <c r="B221" s="1">
        <v>0.5</v>
      </c>
      <c r="C221" s="1">
        <v>0.52083333333333337</v>
      </c>
      <c r="D221" s="113" t="s">
        <v>350</v>
      </c>
      <c r="E221" s="1">
        <v>2.0833333333333332E-2</v>
      </c>
      <c r="F221" s="113" t="s">
        <v>286</v>
      </c>
      <c r="G221" s="113" t="s">
        <v>222</v>
      </c>
      <c r="H221" s="113" t="s">
        <v>6</v>
      </c>
    </row>
    <row r="222" spans="1:8" x14ac:dyDescent="0.25">
      <c r="A222" s="7">
        <v>44873</v>
      </c>
      <c r="B222" s="1">
        <v>0.52083333333333337</v>
      </c>
      <c r="C222" s="1">
        <v>0.54166666666666663</v>
      </c>
      <c r="D222" s="113" t="s">
        <v>351</v>
      </c>
      <c r="E222" s="1">
        <v>2.0833333333333332E-2</v>
      </c>
      <c r="F222" s="113" t="s">
        <v>348</v>
      </c>
      <c r="G222" s="113" t="s">
        <v>280</v>
      </c>
      <c r="H222" s="113" t="s">
        <v>6</v>
      </c>
    </row>
    <row r="223" spans="1:8" x14ac:dyDescent="0.25">
      <c r="A223" s="7">
        <v>44873</v>
      </c>
      <c r="B223" s="1">
        <v>0.54166666666666663</v>
      </c>
      <c r="C223" s="1">
        <v>0.55555555555555558</v>
      </c>
      <c r="D223" s="113" t="s">
        <v>352</v>
      </c>
      <c r="E223" s="1">
        <v>1.0416666666666666E-2</v>
      </c>
      <c r="F223" s="113" t="s">
        <v>286</v>
      </c>
      <c r="G223" s="113" t="s">
        <v>222</v>
      </c>
      <c r="H223" s="113" t="s">
        <v>6</v>
      </c>
    </row>
    <row r="224" spans="1:8" x14ac:dyDescent="0.25">
      <c r="A224" s="7">
        <v>44873</v>
      </c>
      <c r="B224" s="1">
        <v>0.5625</v>
      </c>
      <c r="C224" s="1">
        <v>0.76666666666666672</v>
      </c>
      <c r="D224" s="113" t="s">
        <v>353</v>
      </c>
      <c r="E224" s="1">
        <v>0.20833333333333334</v>
      </c>
      <c r="F224" s="113" t="s">
        <v>140</v>
      </c>
      <c r="G224" s="113" t="s">
        <v>186</v>
      </c>
      <c r="H224" s="113" t="s">
        <v>6</v>
      </c>
    </row>
    <row r="225" spans="1:8" x14ac:dyDescent="0.25">
      <c r="A225" s="7">
        <v>44873</v>
      </c>
      <c r="B225" s="1">
        <v>0.58333333333333337</v>
      </c>
      <c r="C225" s="1">
        <v>0.625</v>
      </c>
      <c r="D225" s="113" t="s">
        <v>6</v>
      </c>
      <c r="E225" s="1">
        <v>4.1666666666666664E-2</v>
      </c>
      <c r="F225" s="113" t="s">
        <v>189</v>
      </c>
      <c r="G225" s="113" t="s">
        <v>186</v>
      </c>
      <c r="H225" s="113" t="s">
        <v>6</v>
      </c>
    </row>
    <row r="226" spans="1:8" x14ac:dyDescent="0.25">
      <c r="A226" s="7">
        <v>44873</v>
      </c>
      <c r="B226" s="1">
        <v>0.625</v>
      </c>
      <c r="C226" s="1">
        <v>0.66666666666666663</v>
      </c>
      <c r="D226" s="113" t="s">
        <v>6</v>
      </c>
      <c r="E226" s="1">
        <v>4.1666666666666664E-2</v>
      </c>
      <c r="F226" s="113" t="s">
        <v>261</v>
      </c>
      <c r="G226" s="113" t="s">
        <v>186</v>
      </c>
      <c r="H226" s="113" t="s">
        <v>6</v>
      </c>
    </row>
    <row r="227" spans="1:8" x14ac:dyDescent="0.25">
      <c r="A227" s="7">
        <v>44873</v>
      </c>
      <c r="B227" s="1">
        <v>0.6875</v>
      </c>
      <c r="C227" s="1">
        <v>0.77083333333333337</v>
      </c>
      <c r="D227" s="113" t="s">
        <v>354</v>
      </c>
      <c r="E227" s="1">
        <v>8.3333333333333329E-2</v>
      </c>
      <c r="F227" s="113" t="s">
        <v>140</v>
      </c>
      <c r="G227" s="113" t="s">
        <v>186</v>
      </c>
      <c r="H227" s="113" t="s">
        <v>6</v>
      </c>
    </row>
    <row r="228" spans="1:8" x14ac:dyDescent="0.25">
      <c r="A228" s="7">
        <v>44873</v>
      </c>
      <c r="B228" s="1">
        <v>0.77083333333333337</v>
      </c>
      <c r="C228" s="1">
        <v>0.84375</v>
      </c>
      <c r="D228" s="113" t="s">
        <v>355</v>
      </c>
      <c r="E228" s="1">
        <v>7.2916666666666671E-2</v>
      </c>
      <c r="F228" s="113" t="s">
        <v>289</v>
      </c>
      <c r="G228" s="113" t="s">
        <v>6</v>
      </c>
      <c r="H228" s="113" t="s">
        <v>6</v>
      </c>
    </row>
    <row r="229" spans="1:8" x14ac:dyDescent="0.25">
      <c r="A229" s="7">
        <v>44873</v>
      </c>
      <c r="B229" s="1">
        <v>0.85763888888888884</v>
      </c>
      <c r="C229" s="1">
        <v>0.90277777777777779</v>
      </c>
      <c r="D229" s="113" t="s">
        <v>356</v>
      </c>
      <c r="E229" s="1">
        <v>4.1666666666666664E-2</v>
      </c>
      <c r="F229" s="113" t="s">
        <v>289</v>
      </c>
      <c r="G229" s="113" t="s">
        <v>6</v>
      </c>
      <c r="H229" s="113" t="s">
        <v>6</v>
      </c>
    </row>
    <row r="230" spans="1:8" x14ac:dyDescent="0.25">
      <c r="A230" s="7">
        <v>44874</v>
      </c>
      <c r="B230" s="1">
        <v>0.27083333333333331</v>
      </c>
      <c r="C230" s="1">
        <v>0.30625000000000002</v>
      </c>
      <c r="D230" s="113" t="s">
        <v>357</v>
      </c>
      <c r="E230" s="1">
        <v>3.125E-2</v>
      </c>
      <c r="F230" s="113" t="s">
        <v>289</v>
      </c>
      <c r="G230" s="113" t="s">
        <v>6</v>
      </c>
      <c r="H230" s="113" t="s">
        <v>6</v>
      </c>
    </row>
    <row r="231" spans="1:8" x14ac:dyDescent="0.25">
      <c r="A231" s="7">
        <v>44874</v>
      </c>
      <c r="B231" s="1">
        <v>0.375</v>
      </c>
      <c r="C231" s="1">
        <v>0.4777777777777778</v>
      </c>
      <c r="D231" s="113" t="s">
        <v>358</v>
      </c>
      <c r="E231" s="1">
        <v>0.10416666666666667</v>
      </c>
      <c r="F231" s="113" t="s">
        <v>337</v>
      </c>
      <c r="G231" s="113" t="s">
        <v>209</v>
      </c>
      <c r="H231" s="113" t="s">
        <v>6</v>
      </c>
    </row>
    <row r="232" spans="1:8" x14ac:dyDescent="0.25">
      <c r="A232" s="7">
        <v>44874</v>
      </c>
      <c r="B232" s="1">
        <v>0.4777777777777778</v>
      </c>
      <c r="C232" s="1">
        <v>0.48958333333333331</v>
      </c>
      <c r="D232" s="113" t="s">
        <v>359</v>
      </c>
      <c r="E232" s="1">
        <v>1.0416666666666666E-2</v>
      </c>
      <c r="F232" s="113" t="s">
        <v>140</v>
      </c>
      <c r="G232" s="113" t="s">
        <v>186</v>
      </c>
      <c r="H232" s="113" t="s">
        <v>6</v>
      </c>
    </row>
    <row r="233" spans="1:8" x14ac:dyDescent="0.25">
      <c r="A233" s="7">
        <v>44874</v>
      </c>
      <c r="B233" s="1">
        <v>0.54166666666666663</v>
      </c>
      <c r="C233" s="1">
        <v>0.66249999999999998</v>
      </c>
      <c r="D233" s="113" t="s">
        <v>360</v>
      </c>
      <c r="E233" s="1">
        <v>0.125</v>
      </c>
      <c r="F233" s="113" t="s">
        <v>286</v>
      </c>
      <c r="G233" s="113" t="s">
        <v>222</v>
      </c>
      <c r="H233" s="113" t="s">
        <v>6</v>
      </c>
    </row>
    <row r="234" spans="1:8" x14ac:dyDescent="0.25">
      <c r="A234" s="7">
        <v>44874</v>
      </c>
      <c r="B234" s="1">
        <v>0.875</v>
      </c>
      <c r="C234" s="1">
        <v>0.99930555555555556</v>
      </c>
      <c r="D234" s="113" t="s">
        <v>361</v>
      </c>
      <c r="E234" s="1">
        <v>0.125</v>
      </c>
      <c r="F234" s="113" t="s">
        <v>289</v>
      </c>
      <c r="G234" s="113" t="s">
        <v>6</v>
      </c>
      <c r="H234" s="113" t="s">
        <v>6</v>
      </c>
    </row>
    <row r="235" spans="1:8" x14ac:dyDescent="0.25">
      <c r="A235" s="7">
        <v>44875</v>
      </c>
      <c r="B235" s="1">
        <v>0.32777777777777778</v>
      </c>
      <c r="C235" s="1">
        <v>0.35486111111111113</v>
      </c>
      <c r="D235" s="113" t="s">
        <v>362</v>
      </c>
      <c r="E235" s="1">
        <v>3.125E-2</v>
      </c>
      <c r="F235" s="113" t="s">
        <v>323</v>
      </c>
      <c r="G235" s="113" t="s">
        <v>212</v>
      </c>
      <c r="H235" s="113" t="s">
        <v>6</v>
      </c>
    </row>
    <row r="236" spans="1:8" x14ac:dyDescent="0.25">
      <c r="A236" s="7">
        <v>44875</v>
      </c>
      <c r="B236" s="1">
        <v>0.375</v>
      </c>
      <c r="C236" s="1">
        <v>0.38541666666666669</v>
      </c>
      <c r="D236" s="113" t="s">
        <v>177</v>
      </c>
      <c r="E236" s="1">
        <v>1.0416666666666666E-2</v>
      </c>
      <c r="F236" s="113" t="s">
        <v>178</v>
      </c>
      <c r="G236" s="113" t="s">
        <v>179</v>
      </c>
      <c r="H236" s="113" t="s">
        <v>6</v>
      </c>
    </row>
    <row r="237" spans="1:8" x14ac:dyDescent="0.25">
      <c r="A237" s="7">
        <v>44875</v>
      </c>
      <c r="B237" s="1">
        <v>0.38541666666666669</v>
      </c>
      <c r="C237" s="1">
        <v>0.3972222222222222</v>
      </c>
      <c r="D237" s="113" t="s">
        <v>363</v>
      </c>
      <c r="E237" s="1">
        <v>1.0416666666666666E-2</v>
      </c>
      <c r="F237" s="113" t="s">
        <v>286</v>
      </c>
      <c r="G237" s="113" t="s">
        <v>222</v>
      </c>
      <c r="H237" s="113" t="s">
        <v>6</v>
      </c>
    </row>
    <row r="238" spans="1:8" x14ac:dyDescent="0.25">
      <c r="A238" s="7">
        <v>44875</v>
      </c>
      <c r="B238" s="1">
        <v>0.39583333333333331</v>
      </c>
      <c r="C238" s="1">
        <v>0.51041666666666663</v>
      </c>
      <c r="D238" s="113" t="s">
        <v>364</v>
      </c>
      <c r="E238" s="1">
        <v>0.11458333333333333</v>
      </c>
      <c r="F238" s="113" t="s">
        <v>140</v>
      </c>
      <c r="G238" s="113" t="s">
        <v>186</v>
      </c>
      <c r="H238" s="113" t="s">
        <v>6</v>
      </c>
    </row>
    <row r="239" spans="1:8" x14ac:dyDescent="0.25">
      <c r="A239" s="7">
        <v>44875</v>
      </c>
      <c r="B239" s="1">
        <v>0.51041666666666663</v>
      </c>
      <c r="C239" s="1">
        <v>0.57291666666666663</v>
      </c>
      <c r="D239" s="113" t="s">
        <v>365</v>
      </c>
      <c r="E239" s="1">
        <v>6.25E-2</v>
      </c>
      <c r="F239" s="113" t="s">
        <v>289</v>
      </c>
      <c r="G239" s="113" t="s">
        <v>6</v>
      </c>
      <c r="H239" s="113" t="s">
        <v>6</v>
      </c>
    </row>
    <row r="240" spans="1:8" x14ac:dyDescent="0.25">
      <c r="A240" s="7">
        <v>44875</v>
      </c>
      <c r="B240" s="1">
        <v>0.57291666666666663</v>
      </c>
      <c r="C240" s="1">
        <v>0.64583333333333337</v>
      </c>
      <c r="D240" s="113" t="s">
        <v>366</v>
      </c>
      <c r="E240" s="1">
        <v>7.2916666666666671E-2</v>
      </c>
      <c r="F240" s="113" t="s">
        <v>263</v>
      </c>
      <c r="G240" s="113" t="s">
        <v>209</v>
      </c>
      <c r="H240" s="113" t="s">
        <v>6</v>
      </c>
    </row>
    <row r="241" spans="1:8" x14ac:dyDescent="0.25">
      <c r="A241" s="7">
        <v>44875</v>
      </c>
      <c r="B241" s="1">
        <v>0.64583333333333337</v>
      </c>
      <c r="C241" s="1">
        <v>0.65277777777777779</v>
      </c>
      <c r="D241" s="113" t="s">
        <v>361</v>
      </c>
      <c r="E241" s="1">
        <v>1.0416666666666666E-2</v>
      </c>
      <c r="F241" s="113" t="s">
        <v>289</v>
      </c>
      <c r="G241" s="113" t="s">
        <v>6</v>
      </c>
      <c r="H241" s="113" t="s">
        <v>6</v>
      </c>
    </row>
    <row r="242" spans="1:8" x14ac:dyDescent="0.25">
      <c r="A242" s="7">
        <v>44875</v>
      </c>
      <c r="B242" s="1">
        <v>0.65277777777777779</v>
      </c>
      <c r="C242" s="1">
        <v>0.65972222222222221</v>
      </c>
      <c r="D242" s="113" t="s">
        <v>367</v>
      </c>
      <c r="E242" s="1">
        <v>1.0416666666666666E-2</v>
      </c>
      <c r="F242" s="113" t="s">
        <v>178</v>
      </c>
      <c r="G242" s="113" t="s">
        <v>179</v>
      </c>
      <c r="H242" s="113" t="s">
        <v>6</v>
      </c>
    </row>
    <row r="243" spans="1:8" x14ac:dyDescent="0.25">
      <c r="A243" s="7">
        <v>44875</v>
      </c>
      <c r="B243" s="1">
        <v>0.65972222222222221</v>
      </c>
      <c r="C243" s="1">
        <v>0.66874999999999996</v>
      </c>
      <c r="D243" s="113" t="s">
        <v>6</v>
      </c>
      <c r="E243" s="1">
        <v>1.0416666666666666E-2</v>
      </c>
      <c r="F243" s="113" t="s">
        <v>175</v>
      </c>
      <c r="G243" s="113" t="s">
        <v>176</v>
      </c>
      <c r="H243" s="113" t="s">
        <v>6</v>
      </c>
    </row>
    <row r="244" spans="1:8" x14ac:dyDescent="0.25">
      <c r="A244" s="7">
        <v>44875</v>
      </c>
      <c r="B244" s="1">
        <v>0.70833333333333337</v>
      </c>
      <c r="C244" s="1">
        <v>0.72916666666666663</v>
      </c>
      <c r="D244" s="113" t="s">
        <v>368</v>
      </c>
      <c r="E244" s="1">
        <v>2.0833333333333332E-2</v>
      </c>
      <c r="F244" s="113" t="s">
        <v>178</v>
      </c>
      <c r="G244" s="113" t="s">
        <v>179</v>
      </c>
      <c r="H244" s="113" t="s">
        <v>6</v>
      </c>
    </row>
    <row r="245" spans="1:8" x14ac:dyDescent="0.25">
      <c r="A245" s="7">
        <v>44876</v>
      </c>
      <c r="B245" s="1">
        <v>0.3125</v>
      </c>
      <c r="C245" s="1">
        <v>0.35416666666666669</v>
      </c>
      <c r="D245" s="113" t="s">
        <v>369</v>
      </c>
      <c r="E245" s="1">
        <v>4.1666666666666664E-2</v>
      </c>
      <c r="F245" s="113" t="s">
        <v>289</v>
      </c>
      <c r="G245" s="113" t="s">
        <v>6</v>
      </c>
      <c r="H245" s="113" t="s">
        <v>6</v>
      </c>
    </row>
    <row r="246" spans="1:8" x14ac:dyDescent="0.25">
      <c r="A246" s="7">
        <v>44876</v>
      </c>
      <c r="B246" s="1">
        <v>0.35416666666666669</v>
      </c>
      <c r="C246" s="1">
        <v>0.40555555555555556</v>
      </c>
      <c r="D246" s="113" t="s">
        <v>370</v>
      </c>
      <c r="E246" s="1">
        <v>5.2083333333333336E-2</v>
      </c>
      <c r="F246" s="113" t="s">
        <v>140</v>
      </c>
      <c r="G246" s="113" t="s">
        <v>186</v>
      </c>
      <c r="H246" s="113" t="s">
        <v>6</v>
      </c>
    </row>
    <row r="247" spans="1:8" x14ac:dyDescent="0.25">
      <c r="A247" s="7">
        <v>44876</v>
      </c>
      <c r="B247" s="1">
        <v>0.40555555555555556</v>
      </c>
      <c r="C247" s="1">
        <v>0.44791666666666669</v>
      </c>
      <c r="D247" s="113" t="s">
        <v>371</v>
      </c>
      <c r="E247" s="1">
        <v>4.1666666666666664E-2</v>
      </c>
      <c r="F247" s="113" t="s">
        <v>286</v>
      </c>
      <c r="G247" s="113" t="s">
        <v>222</v>
      </c>
      <c r="H247" s="113" t="s">
        <v>6</v>
      </c>
    </row>
    <row r="248" spans="1:8" x14ac:dyDescent="0.25">
      <c r="A248" s="7">
        <v>44876</v>
      </c>
      <c r="B248" s="1">
        <v>0.44791666666666669</v>
      </c>
      <c r="C248" s="1">
        <v>0.5</v>
      </c>
      <c r="D248" s="113" t="s">
        <v>6</v>
      </c>
      <c r="E248" s="1">
        <v>5.2083333333333336E-2</v>
      </c>
      <c r="F248" s="113" t="s">
        <v>263</v>
      </c>
      <c r="G248" s="113" t="s">
        <v>209</v>
      </c>
      <c r="H248" s="113" t="s">
        <v>6</v>
      </c>
    </row>
    <row r="249" spans="1:8" x14ac:dyDescent="0.25">
      <c r="A249" s="7">
        <v>44876</v>
      </c>
      <c r="B249" s="1">
        <v>0.52083333333333337</v>
      </c>
      <c r="C249" s="1">
        <v>0.5625</v>
      </c>
      <c r="D249" s="113" t="s">
        <v>372</v>
      </c>
      <c r="E249" s="1">
        <v>4.1666666666666664E-2</v>
      </c>
      <c r="F249" s="113" t="s">
        <v>373</v>
      </c>
      <c r="G249" s="113" t="s">
        <v>374</v>
      </c>
      <c r="H249" s="113" t="s">
        <v>6</v>
      </c>
    </row>
    <row r="250" spans="1:8" x14ac:dyDescent="0.25">
      <c r="A250" s="7">
        <v>44876</v>
      </c>
      <c r="B250" s="1">
        <v>0.5625</v>
      </c>
      <c r="C250" s="1">
        <v>0.64583333333333337</v>
      </c>
      <c r="D250" s="113" t="s">
        <v>375</v>
      </c>
      <c r="E250" s="1">
        <v>8.3333333333333329E-2</v>
      </c>
      <c r="F250" s="113" t="s">
        <v>373</v>
      </c>
      <c r="G250" s="113" t="s">
        <v>374</v>
      </c>
      <c r="H250" s="113" t="s">
        <v>6</v>
      </c>
    </row>
    <row r="251" spans="1:8" x14ac:dyDescent="0.25">
      <c r="A251" s="7">
        <v>44876</v>
      </c>
      <c r="B251" s="1">
        <v>0.64583333333333337</v>
      </c>
      <c r="C251" s="1">
        <v>0.66666666666666663</v>
      </c>
      <c r="D251" s="113" t="s">
        <v>124</v>
      </c>
      <c r="E251" s="1">
        <v>2.0833333333333332E-2</v>
      </c>
      <c r="F251" s="113" t="s">
        <v>284</v>
      </c>
      <c r="G251" s="113" t="s">
        <v>255</v>
      </c>
      <c r="H251" s="113" t="s">
        <v>6</v>
      </c>
    </row>
    <row r="252" spans="1:8" x14ac:dyDescent="0.25">
      <c r="A252" s="7">
        <v>44876</v>
      </c>
      <c r="B252" s="1">
        <v>0.66666666666666663</v>
      </c>
      <c r="C252" s="1">
        <v>0.70833333333333337</v>
      </c>
      <c r="D252" s="113" t="s">
        <v>376</v>
      </c>
      <c r="E252" s="1">
        <v>4.1666666666666664E-2</v>
      </c>
      <c r="F252" s="113" t="s">
        <v>373</v>
      </c>
      <c r="G252" s="113" t="s">
        <v>374</v>
      </c>
      <c r="H252" s="113" t="s">
        <v>6</v>
      </c>
    </row>
    <row r="253" spans="1:8" x14ac:dyDescent="0.25">
      <c r="A253" s="7">
        <v>44876</v>
      </c>
      <c r="B253" s="1">
        <v>0.72916666666666663</v>
      </c>
      <c r="C253" s="1">
        <v>0.73958333333333337</v>
      </c>
      <c r="D253" s="113" t="s">
        <v>101</v>
      </c>
      <c r="E253" s="1">
        <v>1.0416666666666666E-2</v>
      </c>
      <c r="F253" s="113" t="s">
        <v>178</v>
      </c>
      <c r="G253" s="113" t="s">
        <v>179</v>
      </c>
      <c r="H253" s="113" t="s">
        <v>6</v>
      </c>
    </row>
    <row r="254" spans="1:8" x14ac:dyDescent="0.25">
      <c r="A254" s="7">
        <v>44878</v>
      </c>
      <c r="B254" s="1">
        <v>0.91666666666666663</v>
      </c>
      <c r="C254" s="1">
        <v>0.99930555555555556</v>
      </c>
      <c r="D254" s="113" t="s">
        <v>377</v>
      </c>
      <c r="E254" s="1">
        <v>8.3333333333333329E-2</v>
      </c>
      <c r="F254" s="113" t="s">
        <v>45</v>
      </c>
      <c r="G254" s="113" t="s">
        <v>6</v>
      </c>
      <c r="H254" s="113" t="s">
        <v>6</v>
      </c>
    </row>
    <row r="255" spans="1:8" x14ac:dyDescent="0.25">
      <c r="A255" s="7">
        <v>44879</v>
      </c>
      <c r="B255" s="1">
        <v>0</v>
      </c>
      <c r="C255" s="1">
        <v>1.8055555555555554E-2</v>
      </c>
      <c r="D255" s="113" t="s">
        <v>378</v>
      </c>
      <c r="E255" s="1">
        <v>2.0833333333333332E-2</v>
      </c>
      <c r="F255" s="113" t="s">
        <v>289</v>
      </c>
      <c r="G255" s="113" t="s">
        <v>6</v>
      </c>
      <c r="H255" s="113" t="s">
        <v>6</v>
      </c>
    </row>
    <row r="256" spans="1:8" x14ac:dyDescent="0.25">
      <c r="A256" s="7">
        <v>44879</v>
      </c>
      <c r="B256" s="1">
        <v>0.34930555555555554</v>
      </c>
      <c r="C256" s="1">
        <v>0.39097222222222222</v>
      </c>
      <c r="D256" s="113" t="s">
        <v>101</v>
      </c>
      <c r="E256" s="1">
        <v>4.1666666666666664E-2</v>
      </c>
      <c r="F256" s="113" t="s">
        <v>180</v>
      </c>
      <c r="G256" s="113" t="s">
        <v>181</v>
      </c>
      <c r="H256" s="113" t="s">
        <v>6</v>
      </c>
    </row>
    <row r="257" spans="1:8" x14ac:dyDescent="0.25">
      <c r="A257" s="7">
        <v>44879</v>
      </c>
      <c r="B257" s="1">
        <v>0.39097222222222222</v>
      </c>
      <c r="C257" s="1">
        <v>0.41388888888888886</v>
      </c>
      <c r="D257" s="113" t="s">
        <v>152</v>
      </c>
      <c r="E257" s="1">
        <v>2.0833333333333332E-2</v>
      </c>
      <c r="F257" s="113" t="s">
        <v>175</v>
      </c>
      <c r="G257" s="113" t="s">
        <v>176</v>
      </c>
      <c r="H257" s="113" t="s">
        <v>6</v>
      </c>
    </row>
    <row r="258" spans="1:8" x14ac:dyDescent="0.25">
      <c r="A258" s="7">
        <v>44879</v>
      </c>
      <c r="B258" s="1">
        <v>0.41388888888888886</v>
      </c>
      <c r="C258" s="1">
        <v>0.42708333333333331</v>
      </c>
      <c r="D258" s="113" t="s">
        <v>91</v>
      </c>
      <c r="E258" s="1">
        <v>1.0416666666666666E-2</v>
      </c>
      <c r="F258" s="113" t="s">
        <v>140</v>
      </c>
      <c r="G258" s="113" t="s">
        <v>186</v>
      </c>
      <c r="H258" s="113" t="s">
        <v>6</v>
      </c>
    </row>
    <row r="259" spans="1:8" x14ac:dyDescent="0.25">
      <c r="A259" s="7">
        <v>44879</v>
      </c>
      <c r="B259" s="1">
        <v>0.42708333333333331</v>
      </c>
      <c r="C259" s="1">
        <v>0.4375</v>
      </c>
      <c r="D259" s="113" t="s">
        <v>379</v>
      </c>
      <c r="E259" s="1">
        <v>1.0416666666666666E-2</v>
      </c>
      <c r="F259" s="113" t="s">
        <v>373</v>
      </c>
      <c r="G259" s="113" t="s">
        <v>374</v>
      </c>
      <c r="H259" s="113" t="s">
        <v>6</v>
      </c>
    </row>
    <row r="260" spans="1:8" x14ac:dyDescent="0.25">
      <c r="A260" s="7">
        <v>44879</v>
      </c>
      <c r="B260" s="1">
        <v>0.4375</v>
      </c>
      <c r="C260" s="1">
        <v>0.46875</v>
      </c>
      <c r="D260" s="113" t="s">
        <v>6</v>
      </c>
      <c r="E260" s="1">
        <v>3.125E-2</v>
      </c>
      <c r="F260" s="113" t="s">
        <v>183</v>
      </c>
      <c r="G260" s="113" t="s">
        <v>184</v>
      </c>
      <c r="H260" s="113" t="s">
        <v>6</v>
      </c>
    </row>
    <row r="261" spans="1:8" x14ac:dyDescent="0.25">
      <c r="A261" s="7">
        <v>44879</v>
      </c>
      <c r="B261" s="1">
        <v>0.46875</v>
      </c>
      <c r="C261" s="1">
        <v>0.50694444444444442</v>
      </c>
      <c r="D261" s="113" t="s">
        <v>380</v>
      </c>
      <c r="E261" s="1">
        <v>4.1666666666666664E-2</v>
      </c>
      <c r="F261" s="113" t="s">
        <v>373</v>
      </c>
      <c r="G261" s="113" t="s">
        <v>374</v>
      </c>
      <c r="H261" s="113" t="s">
        <v>6</v>
      </c>
    </row>
    <row r="262" spans="1:8" x14ac:dyDescent="0.25">
      <c r="A262" s="7">
        <v>44879</v>
      </c>
      <c r="B262" s="1">
        <v>0.52777777777777779</v>
      </c>
      <c r="C262" s="1">
        <v>0.53888888888888886</v>
      </c>
      <c r="D262" s="113" t="s">
        <v>381</v>
      </c>
      <c r="E262" s="1">
        <v>1.0416666666666666E-2</v>
      </c>
      <c r="F262" s="113" t="s">
        <v>382</v>
      </c>
      <c r="G262" s="113" t="s">
        <v>383</v>
      </c>
      <c r="H262" s="113" t="s">
        <v>6</v>
      </c>
    </row>
    <row r="263" spans="1:8" x14ac:dyDescent="0.25">
      <c r="A263" s="7">
        <v>44879</v>
      </c>
      <c r="B263" s="1">
        <v>0.53888888888888886</v>
      </c>
      <c r="C263" s="1">
        <v>0.55555555555555558</v>
      </c>
      <c r="D263" s="113" t="s">
        <v>384</v>
      </c>
      <c r="E263" s="1">
        <v>2.0833333333333332E-2</v>
      </c>
      <c r="F263" s="113" t="s">
        <v>385</v>
      </c>
      <c r="G263" s="113" t="s">
        <v>386</v>
      </c>
      <c r="H263" s="113" t="s">
        <v>6</v>
      </c>
    </row>
    <row r="264" spans="1:8" x14ac:dyDescent="0.25">
      <c r="A264" s="7">
        <v>44879</v>
      </c>
      <c r="B264" s="1">
        <v>0.55555555555555558</v>
      </c>
      <c r="C264" s="1">
        <v>0.58333333333333337</v>
      </c>
      <c r="D264" s="113" t="s">
        <v>387</v>
      </c>
      <c r="E264" s="1">
        <v>3.125E-2</v>
      </c>
      <c r="F264" s="113" t="s">
        <v>140</v>
      </c>
      <c r="G264" s="113" t="s">
        <v>186</v>
      </c>
      <c r="H264" s="113" t="s">
        <v>6</v>
      </c>
    </row>
    <row r="265" spans="1:8" x14ac:dyDescent="0.25">
      <c r="A265" s="7">
        <v>44879</v>
      </c>
      <c r="B265" s="1">
        <v>0.58333333333333337</v>
      </c>
      <c r="C265" s="1">
        <v>0.59930555555555554</v>
      </c>
      <c r="D265" s="113" t="s">
        <v>86</v>
      </c>
      <c r="E265" s="1">
        <v>2.0833333333333332E-2</v>
      </c>
      <c r="F265" s="113" t="s">
        <v>254</v>
      </c>
      <c r="G265" s="113" t="s">
        <v>255</v>
      </c>
      <c r="H265" s="113" t="s">
        <v>6</v>
      </c>
    </row>
    <row r="266" spans="1:8" x14ac:dyDescent="0.25">
      <c r="A266" s="7">
        <v>44879</v>
      </c>
      <c r="B266" s="1">
        <v>0.59930555555555554</v>
      </c>
      <c r="C266" s="1">
        <v>0.61319444444444449</v>
      </c>
      <c r="D266" s="113" t="s">
        <v>388</v>
      </c>
      <c r="E266" s="1">
        <v>1.0416666666666666E-2</v>
      </c>
      <c r="F266" s="113" t="s">
        <v>140</v>
      </c>
      <c r="G266" s="113" t="s">
        <v>186</v>
      </c>
      <c r="H266" s="113" t="s">
        <v>6</v>
      </c>
    </row>
    <row r="267" spans="1:8" x14ac:dyDescent="0.25">
      <c r="A267" s="7">
        <v>44879</v>
      </c>
      <c r="B267" s="1">
        <v>0.61319444444444449</v>
      </c>
      <c r="C267" s="1">
        <v>0.65208333333333335</v>
      </c>
      <c r="D267" s="113" t="s">
        <v>389</v>
      </c>
      <c r="E267" s="1">
        <v>4.1666666666666664E-2</v>
      </c>
      <c r="F267" s="113" t="s">
        <v>180</v>
      </c>
      <c r="G267" s="113" t="s">
        <v>181</v>
      </c>
      <c r="H267" s="113" t="s">
        <v>6</v>
      </c>
    </row>
    <row r="268" spans="1:8" x14ac:dyDescent="0.25">
      <c r="A268" s="7">
        <v>44879</v>
      </c>
      <c r="B268" s="1">
        <v>0.65208333333333335</v>
      </c>
      <c r="C268" s="1">
        <v>0.65972222222222221</v>
      </c>
      <c r="D268" s="113" t="s">
        <v>390</v>
      </c>
      <c r="E268" s="1">
        <v>1.0416666666666666E-2</v>
      </c>
      <c r="F268" s="113" t="s">
        <v>140</v>
      </c>
      <c r="G268" s="113" t="s">
        <v>186</v>
      </c>
      <c r="H268" s="113" t="s">
        <v>6</v>
      </c>
    </row>
    <row r="269" spans="1:8" x14ac:dyDescent="0.25">
      <c r="A269" s="7">
        <v>44879</v>
      </c>
      <c r="B269" s="1">
        <v>0.65972222222222221</v>
      </c>
      <c r="C269" s="1">
        <v>0.69444444444444442</v>
      </c>
      <c r="D269" s="113" t="s">
        <v>391</v>
      </c>
      <c r="E269" s="1">
        <v>3.125E-2</v>
      </c>
      <c r="F269" s="113" t="s">
        <v>178</v>
      </c>
      <c r="G269" s="113" t="s">
        <v>179</v>
      </c>
      <c r="H269" s="113" t="s">
        <v>6</v>
      </c>
    </row>
    <row r="270" spans="1:8" x14ac:dyDescent="0.25">
      <c r="A270" s="7">
        <v>44879</v>
      </c>
      <c r="B270" s="1">
        <v>0.69444444444444442</v>
      </c>
      <c r="C270" s="1">
        <v>0.70833333333333337</v>
      </c>
      <c r="D270" s="113" t="s">
        <v>392</v>
      </c>
      <c r="E270" s="1">
        <v>1.0416666666666666E-2</v>
      </c>
      <c r="F270" s="113" t="s">
        <v>178</v>
      </c>
      <c r="G270" s="113" t="s">
        <v>179</v>
      </c>
      <c r="H270" s="113" t="s">
        <v>6</v>
      </c>
    </row>
    <row r="271" spans="1:8" x14ac:dyDescent="0.25">
      <c r="A271" s="7">
        <v>44880</v>
      </c>
      <c r="B271" s="1">
        <v>0.375</v>
      </c>
      <c r="C271" s="1">
        <v>0.38194444444444442</v>
      </c>
      <c r="D271" s="113" t="s">
        <v>6</v>
      </c>
      <c r="E271" s="1">
        <v>1.0416666666666666E-2</v>
      </c>
      <c r="F271" s="113" t="s">
        <v>178</v>
      </c>
      <c r="G271" s="113" t="s">
        <v>179</v>
      </c>
      <c r="H271" s="113" t="s">
        <v>6</v>
      </c>
    </row>
    <row r="272" spans="1:8" x14ac:dyDescent="0.25">
      <c r="A272" s="7">
        <v>44880</v>
      </c>
      <c r="B272" s="1">
        <v>0.38194444444444442</v>
      </c>
      <c r="C272" s="1">
        <v>0.39652777777777776</v>
      </c>
      <c r="D272" s="113" t="s">
        <v>393</v>
      </c>
      <c r="E272" s="1">
        <v>1.0416666666666666E-2</v>
      </c>
      <c r="F272" s="113" t="s">
        <v>263</v>
      </c>
      <c r="G272" s="113" t="s">
        <v>209</v>
      </c>
      <c r="H272" s="113" t="s">
        <v>6</v>
      </c>
    </row>
    <row r="273" spans="1:8" x14ac:dyDescent="0.25">
      <c r="A273" s="7">
        <v>44880</v>
      </c>
      <c r="B273" s="1">
        <v>0.39652777777777776</v>
      </c>
      <c r="C273" s="1">
        <v>0.40902777777777777</v>
      </c>
      <c r="D273" s="113" t="s">
        <v>394</v>
      </c>
      <c r="E273" s="1">
        <v>1.0416666666666666E-2</v>
      </c>
      <c r="F273" s="113" t="s">
        <v>286</v>
      </c>
      <c r="G273" s="113" t="s">
        <v>222</v>
      </c>
      <c r="H273" s="113" t="s">
        <v>6</v>
      </c>
    </row>
    <row r="274" spans="1:8" x14ac:dyDescent="0.25">
      <c r="A274" s="7">
        <v>44880</v>
      </c>
      <c r="B274" s="1">
        <v>0.40902777777777777</v>
      </c>
      <c r="C274" s="1">
        <v>0.52083333333333337</v>
      </c>
      <c r="D274" s="113" t="s">
        <v>102</v>
      </c>
      <c r="E274" s="1">
        <v>0.11458333333333333</v>
      </c>
      <c r="F274" s="113" t="s">
        <v>337</v>
      </c>
      <c r="G274" s="113" t="s">
        <v>209</v>
      </c>
      <c r="H274" s="113" t="s">
        <v>6</v>
      </c>
    </row>
    <row r="275" spans="1:8" x14ac:dyDescent="0.25">
      <c r="A275" s="7">
        <v>44880</v>
      </c>
      <c r="B275" s="1">
        <v>0.54166666666666663</v>
      </c>
      <c r="C275" s="1">
        <v>0.5625</v>
      </c>
      <c r="D275" s="113" t="s">
        <v>395</v>
      </c>
      <c r="E275" s="1">
        <v>2.0833333333333332E-2</v>
      </c>
      <c r="F275" s="113" t="s">
        <v>346</v>
      </c>
      <c r="G275" s="113" t="s">
        <v>326</v>
      </c>
      <c r="H275" s="113" t="s">
        <v>6</v>
      </c>
    </row>
    <row r="276" spans="1:8" x14ac:dyDescent="0.25">
      <c r="A276" s="7">
        <v>44880</v>
      </c>
      <c r="B276" s="1">
        <v>0.5625</v>
      </c>
      <c r="C276" s="1">
        <v>0.59375</v>
      </c>
      <c r="D276" s="113" t="s">
        <v>396</v>
      </c>
      <c r="E276" s="1">
        <v>3.125E-2</v>
      </c>
      <c r="F276" s="113" t="s">
        <v>346</v>
      </c>
      <c r="G276" s="113" t="s">
        <v>326</v>
      </c>
      <c r="H276" s="113" t="s">
        <v>6</v>
      </c>
    </row>
    <row r="277" spans="1:8" x14ac:dyDescent="0.25">
      <c r="A277" s="7">
        <v>44880</v>
      </c>
      <c r="B277" s="1">
        <v>0.59375</v>
      </c>
      <c r="C277" s="1">
        <v>0.625</v>
      </c>
      <c r="D277" s="113" t="s">
        <v>397</v>
      </c>
      <c r="E277" s="1">
        <v>3.125E-2</v>
      </c>
      <c r="F277" s="113" t="s">
        <v>337</v>
      </c>
      <c r="G277" s="113" t="s">
        <v>209</v>
      </c>
      <c r="H277" s="113" t="s">
        <v>6</v>
      </c>
    </row>
    <row r="278" spans="1:8" x14ac:dyDescent="0.25">
      <c r="A278" s="7">
        <v>44880</v>
      </c>
      <c r="B278" s="1">
        <v>0.66666666666666663</v>
      </c>
      <c r="C278" s="1">
        <v>0.71180555555555558</v>
      </c>
      <c r="D278" s="113" t="s">
        <v>398</v>
      </c>
      <c r="E278" s="1">
        <v>4.1666666666666664E-2</v>
      </c>
      <c r="F278" s="113" t="s">
        <v>140</v>
      </c>
      <c r="G278" s="113" t="s">
        <v>186</v>
      </c>
      <c r="H278" s="113" t="s">
        <v>6</v>
      </c>
    </row>
    <row r="279" spans="1:8" x14ac:dyDescent="0.25">
      <c r="A279" s="7">
        <v>44880</v>
      </c>
      <c r="B279" s="1">
        <v>0.93055555555555558</v>
      </c>
      <c r="C279" s="1">
        <v>0.95625000000000004</v>
      </c>
      <c r="D279" s="113" t="s">
        <v>399</v>
      </c>
      <c r="E279" s="1">
        <v>2.0833333333333332E-2</v>
      </c>
      <c r="F279" s="113" t="s">
        <v>208</v>
      </c>
      <c r="G279" s="113" t="s">
        <v>209</v>
      </c>
      <c r="H279" s="113" t="s">
        <v>6</v>
      </c>
    </row>
    <row r="280" spans="1:8" x14ac:dyDescent="0.25">
      <c r="A280" s="7">
        <v>44880</v>
      </c>
      <c r="B280" s="1">
        <v>0.95625000000000004</v>
      </c>
      <c r="C280" s="1">
        <v>0.96319444444444446</v>
      </c>
      <c r="D280" s="113" t="s">
        <v>400</v>
      </c>
      <c r="E280" s="1">
        <v>1.0416666666666666E-2</v>
      </c>
      <c r="F280" s="113" t="s">
        <v>337</v>
      </c>
      <c r="G280" s="113" t="s">
        <v>209</v>
      </c>
      <c r="H280" s="113" t="s">
        <v>6</v>
      </c>
    </row>
    <row r="281" spans="1:8" x14ac:dyDescent="0.25">
      <c r="A281" s="7">
        <v>44881</v>
      </c>
      <c r="B281" s="1">
        <v>0.33333333333333331</v>
      </c>
      <c r="C281" s="1">
        <v>0.41666666666666669</v>
      </c>
      <c r="D281" s="113" t="s">
        <v>401</v>
      </c>
      <c r="E281" s="1">
        <v>8.3333333333333329E-2</v>
      </c>
      <c r="F281" s="113" t="s">
        <v>382</v>
      </c>
      <c r="G281" s="113" t="s">
        <v>383</v>
      </c>
      <c r="H281" s="113" t="s">
        <v>6</v>
      </c>
    </row>
    <row r="282" spans="1:8" x14ac:dyDescent="0.25">
      <c r="A282" s="7">
        <v>44881</v>
      </c>
      <c r="B282" s="1">
        <v>0.41666666666666669</v>
      </c>
      <c r="C282" s="1">
        <v>0.66666666666666663</v>
      </c>
      <c r="D282" s="113" t="s">
        <v>402</v>
      </c>
      <c r="E282" s="1">
        <v>0.25</v>
      </c>
      <c r="F282" s="113" t="s">
        <v>382</v>
      </c>
      <c r="G282" s="113" t="s">
        <v>383</v>
      </c>
      <c r="H282" s="113" t="s">
        <v>6</v>
      </c>
    </row>
    <row r="283" spans="1:8" x14ac:dyDescent="0.25">
      <c r="A283" s="7">
        <v>44881</v>
      </c>
      <c r="B283" s="1">
        <v>0.66666666666666663</v>
      </c>
      <c r="C283" s="1">
        <v>0.75</v>
      </c>
      <c r="D283" s="113" t="s">
        <v>403</v>
      </c>
      <c r="E283" s="1">
        <v>8.3333333333333329E-2</v>
      </c>
      <c r="F283" s="113" t="s">
        <v>382</v>
      </c>
      <c r="G283" s="113" t="s">
        <v>383</v>
      </c>
      <c r="H283" s="113" t="s">
        <v>6</v>
      </c>
    </row>
    <row r="284" spans="1:8" x14ac:dyDescent="0.25">
      <c r="A284" s="7">
        <v>44881</v>
      </c>
      <c r="B284" s="1">
        <v>0.875</v>
      </c>
      <c r="C284" s="1">
        <v>0.90277777777777779</v>
      </c>
      <c r="D284" s="113" t="s">
        <v>404</v>
      </c>
      <c r="E284" s="1">
        <v>3.125E-2</v>
      </c>
      <c r="F284" s="113" t="s">
        <v>140</v>
      </c>
      <c r="G284" s="113" t="s">
        <v>186</v>
      </c>
      <c r="H284" s="113" t="s">
        <v>6</v>
      </c>
    </row>
    <row r="285" spans="1:8" x14ac:dyDescent="0.25">
      <c r="A285" s="7">
        <v>44881</v>
      </c>
      <c r="B285" s="1">
        <v>0.90277777777777779</v>
      </c>
      <c r="C285" s="1">
        <v>0.91666666666666663</v>
      </c>
      <c r="D285" s="113" t="s">
        <v>405</v>
      </c>
      <c r="E285" s="1">
        <v>1.0416666666666666E-2</v>
      </c>
      <c r="F285" s="113" t="s">
        <v>385</v>
      </c>
      <c r="G285" s="113" t="s">
        <v>386</v>
      </c>
      <c r="H285" s="113" t="s">
        <v>6</v>
      </c>
    </row>
    <row r="286" spans="1:8" x14ac:dyDescent="0.25">
      <c r="A286" s="7">
        <v>44882</v>
      </c>
      <c r="B286" s="1">
        <v>0.33333333333333331</v>
      </c>
      <c r="C286" s="1">
        <v>0.375</v>
      </c>
      <c r="D286" s="113" t="s">
        <v>406</v>
      </c>
      <c r="E286" s="1">
        <v>4.1666666666666664E-2</v>
      </c>
      <c r="F286" s="113" t="s">
        <v>382</v>
      </c>
      <c r="G286" s="113" t="s">
        <v>383</v>
      </c>
      <c r="H286" s="113" t="s">
        <v>6</v>
      </c>
    </row>
    <row r="287" spans="1:8" x14ac:dyDescent="0.25">
      <c r="A287" s="7">
        <v>44882</v>
      </c>
      <c r="B287" s="1">
        <v>0.375</v>
      </c>
      <c r="C287" s="1">
        <v>0.6875</v>
      </c>
      <c r="D287" s="113" t="s">
        <v>407</v>
      </c>
      <c r="E287" s="1">
        <v>0.3125</v>
      </c>
      <c r="F287" s="113" t="s">
        <v>382</v>
      </c>
      <c r="G287" s="113" t="s">
        <v>383</v>
      </c>
      <c r="H287" s="113" t="s">
        <v>6</v>
      </c>
    </row>
    <row r="288" spans="1:8" x14ac:dyDescent="0.25">
      <c r="A288" s="7">
        <v>44882</v>
      </c>
      <c r="B288" s="1">
        <v>0.6875</v>
      </c>
      <c r="C288" s="1">
        <v>0.76388888888888884</v>
      </c>
      <c r="D288" s="113" t="s">
        <v>408</v>
      </c>
      <c r="E288" s="1">
        <v>7.2916666666666671E-2</v>
      </c>
      <c r="F288" s="113" t="s">
        <v>382</v>
      </c>
      <c r="G288" s="113" t="s">
        <v>383</v>
      </c>
      <c r="H288" s="113" t="s">
        <v>6</v>
      </c>
    </row>
    <row r="289" spans="1:8" x14ac:dyDescent="0.25">
      <c r="A289" s="7">
        <v>44882</v>
      </c>
      <c r="B289" s="1">
        <v>0.76388888888888884</v>
      </c>
      <c r="C289" s="1">
        <v>0.78125</v>
      </c>
      <c r="D289" s="113" t="s">
        <v>409</v>
      </c>
      <c r="E289" s="1">
        <v>2.0833333333333332E-2</v>
      </c>
      <c r="F289" s="113" t="s">
        <v>410</v>
      </c>
      <c r="G289" s="113" t="s">
        <v>411</v>
      </c>
      <c r="H289" s="113" t="s">
        <v>6</v>
      </c>
    </row>
    <row r="290" spans="1:8" x14ac:dyDescent="0.25">
      <c r="A290" s="7">
        <v>44882</v>
      </c>
      <c r="B290" s="1">
        <v>0.78125</v>
      </c>
      <c r="C290" s="1">
        <v>0.79166666666666663</v>
      </c>
      <c r="D290" s="113" t="s">
        <v>412</v>
      </c>
      <c r="E290" s="1">
        <v>1.0416666666666666E-2</v>
      </c>
      <c r="F290" s="113" t="s">
        <v>410</v>
      </c>
      <c r="G290" s="113" t="s">
        <v>411</v>
      </c>
      <c r="H290" s="113" t="s">
        <v>6</v>
      </c>
    </row>
    <row r="291" spans="1:8" x14ac:dyDescent="0.25">
      <c r="A291" s="7">
        <v>44882</v>
      </c>
      <c r="B291" s="1">
        <v>0.91666666666666663</v>
      </c>
      <c r="C291" s="1">
        <v>0.92083333333333328</v>
      </c>
      <c r="D291" s="113" t="s">
        <v>413</v>
      </c>
      <c r="E291" s="1">
        <v>0</v>
      </c>
      <c r="F291" s="113" t="s">
        <v>414</v>
      </c>
      <c r="G291" s="113" t="s">
        <v>209</v>
      </c>
      <c r="H291" s="113" t="s">
        <v>6</v>
      </c>
    </row>
    <row r="292" spans="1:8" x14ac:dyDescent="0.25">
      <c r="A292" s="7">
        <v>44882</v>
      </c>
      <c r="B292" s="1">
        <v>0.92083333333333328</v>
      </c>
      <c r="C292" s="1">
        <v>0.93333333333333335</v>
      </c>
      <c r="D292" s="113" t="s">
        <v>415</v>
      </c>
      <c r="E292" s="1">
        <v>1.0416666666666666E-2</v>
      </c>
      <c r="F292" s="113" t="s">
        <v>410</v>
      </c>
      <c r="G292" s="113" t="s">
        <v>411</v>
      </c>
      <c r="H292" s="113" t="s">
        <v>6</v>
      </c>
    </row>
    <row r="293" spans="1:8" x14ac:dyDescent="0.25">
      <c r="A293" s="7">
        <v>44882</v>
      </c>
      <c r="B293" s="1">
        <v>0.93333333333333335</v>
      </c>
      <c r="C293" s="1">
        <v>0.96666666666666667</v>
      </c>
      <c r="D293" s="113" t="s">
        <v>416</v>
      </c>
      <c r="E293" s="1">
        <v>3.125E-2</v>
      </c>
      <c r="F293" s="113" t="s">
        <v>385</v>
      </c>
      <c r="G293" s="113" t="s">
        <v>386</v>
      </c>
      <c r="H293" s="113" t="s">
        <v>6</v>
      </c>
    </row>
    <row r="294" spans="1:8" x14ac:dyDescent="0.25">
      <c r="A294" s="7">
        <v>44883</v>
      </c>
      <c r="B294" s="1">
        <v>0.25</v>
      </c>
      <c r="C294" s="1">
        <v>0.36041666666666666</v>
      </c>
      <c r="D294" s="113" t="s">
        <v>417</v>
      </c>
      <c r="E294" s="1">
        <v>0.11458333333333333</v>
      </c>
      <c r="F294" s="113" t="s">
        <v>346</v>
      </c>
      <c r="G294" s="113" t="s">
        <v>326</v>
      </c>
      <c r="H294" s="113" t="s">
        <v>6</v>
      </c>
    </row>
    <row r="295" spans="1:8" x14ac:dyDescent="0.25">
      <c r="A295" s="7">
        <v>44883</v>
      </c>
      <c r="B295" s="1">
        <v>0.36041666666666666</v>
      </c>
      <c r="C295" s="1">
        <v>0.41180555555555554</v>
      </c>
      <c r="D295" s="113" t="s">
        <v>416</v>
      </c>
      <c r="E295" s="1">
        <v>5.2083333333333336E-2</v>
      </c>
      <c r="F295" s="113" t="s">
        <v>385</v>
      </c>
      <c r="G295" s="113" t="s">
        <v>386</v>
      </c>
      <c r="H295" s="113" t="s">
        <v>6</v>
      </c>
    </row>
    <row r="296" spans="1:8" x14ac:dyDescent="0.25">
      <c r="A296" s="7">
        <v>44883</v>
      </c>
      <c r="B296" s="1">
        <v>0.40208333333333335</v>
      </c>
      <c r="C296" s="1">
        <v>0.40486111111111112</v>
      </c>
      <c r="D296" s="113" t="s">
        <v>6</v>
      </c>
      <c r="E296" s="1">
        <v>0</v>
      </c>
      <c r="F296" s="113" t="s">
        <v>175</v>
      </c>
      <c r="G296" s="113" t="s">
        <v>176</v>
      </c>
      <c r="H296" s="113" t="s">
        <v>6</v>
      </c>
    </row>
    <row r="297" spans="1:8" x14ac:dyDescent="0.25">
      <c r="A297" s="7">
        <v>44883</v>
      </c>
      <c r="B297" s="1">
        <v>0.40347222222222223</v>
      </c>
      <c r="C297" s="1">
        <v>0.41666666666666669</v>
      </c>
      <c r="D297" s="113" t="s">
        <v>415</v>
      </c>
      <c r="E297" s="1">
        <v>1.0416666666666666E-2</v>
      </c>
      <c r="F297" s="113" t="s">
        <v>348</v>
      </c>
      <c r="G297" s="113" t="s">
        <v>280</v>
      </c>
      <c r="H297" s="113" t="s">
        <v>6</v>
      </c>
    </row>
    <row r="298" spans="1:8" x14ac:dyDescent="0.25">
      <c r="A298" s="7">
        <v>44883</v>
      </c>
      <c r="B298" s="1">
        <v>0.41666666666666669</v>
      </c>
      <c r="C298" s="1">
        <v>0.5</v>
      </c>
      <c r="D298" s="113" t="s">
        <v>418</v>
      </c>
      <c r="E298" s="1">
        <v>8.3333333333333329E-2</v>
      </c>
      <c r="F298" s="113" t="s">
        <v>346</v>
      </c>
      <c r="G298" s="113" t="s">
        <v>326</v>
      </c>
      <c r="H298" s="113" t="s">
        <v>6</v>
      </c>
    </row>
    <row r="299" spans="1:8" x14ac:dyDescent="0.25">
      <c r="A299" s="7">
        <v>44883</v>
      </c>
      <c r="B299" s="1">
        <v>0.5</v>
      </c>
      <c r="C299" s="1">
        <v>0.52083333333333337</v>
      </c>
      <c r="D299" s="113" t="s">
        <v>419</v>
      </c>
      <c r="E299" s="1">
        <v>2.0833333333333332E-2</v>
      </c>
      <c r="F299" s="113" t="s">
        <v>385</v>
      </c>
      <c r="G299" s="113" t="s">
        <v>386</v>
      </c>
      <c r="H299" s="113" t="s">
        <v>6</v>
      </c>
    </row>
    <row r="300" spans="1:8" x14ac:dyDescent="0.25">
      <c r="A300" s="7">
        <v>44883</v>
      </c>
      <c r="B300" s="1">
        <v>0.52083333333333337</v>
      </c>
      <c r="C300" s="1">
        <v>0.54166666666666663</v>
      </c>
      <c r="D300" s="113" t="s">
        <v>420</v>
      </c>
      <c r="E300" s="1">
        <v>2.0833333333333332E-2</v>
      </c>
      <c r="F300" s="113" t="s">
        <v>178</v>
      </c>
      <c r="G300" s="113" t="s">
        <v>179</v>
      </c>
      <c r="H300" s="113" t="s">
        <v>6</v>
      </c>
    </row>
    <row r="301" spans="1:8" x14ac:dyDescent="0.25">
      <c r="A301" s="7">
        <v>44883</v>
      </c>
      <c r="B301" s="1">
        <v>0.54166666666666663</v>
      </c>
      <c r="C301" s="1">
        <v>0.59027777777777779</v>
      </c>
      <c r="D301" s="113" t="s">
        <v>421</v>
      </c>
      <c r="E301" s="1">
        <v>5.2083333333333336E-2</v>
      </c>
      <c r="F301" s="113" t="s">
        <v>45</v>
      </c>
      <c r="G301" s="113" t="s">
        <v>6</v>
      </c>
      <c r="H301" s="113" t="s">
        <v>6</v>
      </c>
    </row>
    <row r="302" spans="1:8" x14ac:dyDescent="0.25">
      <c r="A302" s="7">
        <v>44883</v>
      </c>
      <c r="B302" s="1">
        <v>0.59027777777777779</v>
      </c>
      <c r="C302" s="1">
        <v>0.75</v>
      </c>
      <c r="D302" s="113" t="s">
        <v>422</v>
      </c>
      <c r="E302" s="1">
        <v>0.15625</v>
      </c>
      <c r="F302" s="113" t="s">
        <v>346</v>
      </c>
      <c r="G302" s="113" t="s">
        <v>326</v>
      </c>
      <c r="H302" s="113" t="s">
        <v>6</v>
      </c>
    </row>
    <row r="303" spans="1:8" x14ac:dyDescent="0.25">
      <c r="A303" s="7">
        <v>44883</v>
      </c>
      <c r="B303" s="1">
        <v>0.75</v>
      </c>
      <c r="C303" s="1">
        <v>0.75694444444444442</v>
      </c>
      <c r="D303" s="113" t="s">
        <v>6</v>
      </c>
      <c r="E303" s="1">
        <v>1.0416666666666666E-2</v>
      </c>
      <c r="F303" s="113" t="s">
        <v>175</v>
      </c>
      <c r="G303" s="113" t="s">
        <v>176</v>
      </c>
      <c r="H303" s="113" t="s">
        <v>6</v>
      </c>
    </row>
    <row r="304" spans="1:8" x14ac:dyDescent="0.25">
      <c r="A304" s="7">
        <v>44883</v>
      </c>
      <c r="B304" s="1">
        <v>0.75694444444444442</v>
      </c>
      <c r="C304" s="1">
        <v>0.77569444444444446</v>
      </c>
      <c r="D304" s="113" t="s">
        <v>423</v>
      </c>
      <c r="E304" s="1">
        <v>2.0833333333333332E-2</v>
      </c>
      <c r="F304" s="113" t="s">
        <v>385</v>
      </c>
      <c r="G304" s="113" t="s">
        <v>386</v>
      </c>
      <c r="H304" s="113" t="s">
        <v>6</v>
      </c>
    </row>
    <row r="305" spans="1:8" x14ac:dyDescent="0.25">
      <c r="A305" s="7">
        <v>44886</v>
      </c>
      <c r="B305" s="1">
        <v>0.29166666666666669</v>
      </c>
      <c r="C305" s="1">
        <v>0.30555555555555558</v>
      </c>
      <c r="D305" s="113" t="s">
        <v>6</v>
      </c>
      <c r="E305" s="1">
        <v>1.0416666666666666E-2</v>
      </c>
      <c r="F305" s="113" t="s">
        <v>175</v>
      </c>
      <c r="G305" s="113" t="s">
        <v>176</v>
      </c>
      <c r="H305" s="113" t="s">
        <v>6</v>
      </c>
    </row>
    <row r="306" spans="1:8" x14ac:dyDescent="0.25">
      <c r="A306" s="7">
        <v>44886</v>
      </c>
      <c r="B306" s="1">
        <v>0.36805555555555558</v>
      </c>
      <c r="C306" s="1">
        <v>0.42708333333333331</v>
      </c>
      <c r="D306" s="113" t="s">
        <v>424</v>
      </c>
      <c r="E306" s="1">
        <v>6.25E-2</v>
      </c>
      <c r="F306" s="113" t="s">
        <v>346</v>
      </c>
      <c r="G306" s="113" t="s">
        <v>326</v>
      </c>
      <c r="H306" s="113" t="s">
        <v>6</v>
      </c>
    </row>
    <row r="307" spans="1:8" x14ac:dyDescent="0.25">
      <c r="A307" s="7">
        <v>44886</v>
      </c>
      <c r="B307" s="1">
        <v>0.42708333333333331</v>
      </c>
      <c r="C307" s="1">
        <v>0.4375</v>
      </c>
      <c r="D307" s="113" t="s">
        <v>425</v>
      </c>
      <c r="E307" s="1">
        <v>1.0416666666666666E-2</v>
      </c>
      <c r="F307" s="113" t="s">
        <v>178</v>
      </c>
      <c r="G307" s="113" t="s">
        <v>179</v>
      </c>
      <c r="H307" s="113" t="s">
        <v>6</v>
      </c>
    </row>
    <row r="308" spans="1:8" x14ac:dyDescent="0.25">
      <c r="A308" s="7">
        <v>44886</v>
      </c>
      <c r="B308" s="1">
        <v>0.4375</v>
      </c>
      <c r="C308" s="1">
        <v>0.45833333333333331</v>
      </c>
      <c r="D308" s="113" t="s">
        <v>6</v>
      </c>
      <c r="E308" s="1">
        <v>2.0833333333333332E-2</v>
      </c>
      <c r="F308" s="113" t="s">
        <v>183</v>
      </c>
      <c r="G308" s="113" t="s">
        <v>184</v>
      </c>
      <c r="H308" s="113" t="s">
        <v>6</v>
      </c>
    </row>
    <row r="309" spans="1:8" x14ac:dyDescent="0.25">
      <c r="A309" s="7">
        <v>44886</v>
      </c>
      <c r="B309" s="1">
        <v>0.45833333333333331</v>
      </c>
      <c r="C309" s="1">
        <v>0.5</v>
      </c>
      <c r="D309" s="113" t="s">
        <v>426</v>
      </c>
      <c r="E309" s="1">
        <v>4.1666666666666664E-2</v>
      </c>
      <c r="F309" s="113" t="s">
        <v>385</v>
      </c>
      <c r="G309" s="113" t="s">
        <v>386</v>
      </c>
      <c r="H309" s="113" t="s">
        <v>6</v>
      </c>
    </row>
    <row r="310" spans="1:8" x14ac:dyDescent="0.25">
      <c r="A310" s="7">
        <v>44886</v>
      </c>
      <c r="B310" s="1">
        <v>0.5</v>
      </c>
      <c r="C310" s="1">
        <v>0.54166666666666663</v>
      </c>
      <c r="D310" s="113" t="s">
        <v>427</v>
      </c>
      <c r="E310" s="1">
        <v>4.1666666666666664E-2</v>
      </c>
      <c r="F310" s="113" t="s">
        <v>346</v>
      </c>
      <c r="G310" s="113" t="s">
        <v>326</v>
      </c>
      <c r="H310" s="113" t="s">
        <v>6</v>
      </c>
    </row>
    <row r="311" spans="1:8" x14ac:dyDescent="0.25">
      <c r="A311" s="7">
        <v>44886</v>
      </c>
      <c r="B311" s="1">
        <v>0.5625</v>
      </c>
      <c r="C311" s="1">
        <v>0.58333333333333337</v>
      </c>
      <c r="D311" s="113" t="s">
        <v>428</v>
      </c>
      <c r="E311" s="1">
        <v>2.0833333333333332E-2</v>
      </c>
      <c r="F311" s="113" t="s">
        <v>286</v>
      </c>
      <c r="G311" s="113" t="s">
        <v>222</v>
      </c>
      <c r="H311" s="113" t="s">
        <v>6</v>
      </c>
    </row>
    <row r="312" spans="1:8" x14ac:dyDescent="0.25">
      <c r="A312" s="7">
        <v>44886</v>
      </c>
      <c r="B312" s="1">
        <v>0.58333333333333337</v>
      </c>
      <c r="C312" s="1">
        <v>0.60416666666666663</v>
      </c>
      <c r="D312" s="113" t="s">
        <v>135</v>
      </c>
      <c r="E312" s="1">
        <v>2.0833333333333332E-2</v>
      </c>
      <c r="F312" s="113" t="s">
        <v>254</v>
      </c>
      <c r="G312" s="113" t="s">
        <v>255</v>
      </c>
      <c r="H312" s="113" t="s">
        <v>6</v>
      </c>
    </row>
    <row r="313" spans="1:8" x14ac:dyDescent="0.25">
      <c r="A313" s="7">
        <v>44886</v>
      </c>
      <c r="B313" s="1">
        <v>0.60416666666666663</v>
      </c>
      <c r="C313" s="1">
        <v>0.64583333333333337</v>
      </c>
      <c r="D313" s="113" t="s">
        <v>429</v>
      </c>
      <c r="E313" s="1">
        <v>4.1666666666666664E-2</v>
      </c>
      <c r="F313" s="113" t="s">
        <v>178</v>
      </c>
      <c r="G313" s="113" t="s">
        <v>179</v>
      </c>
      <c r="H313" s="113" t="s">
        <v>6</v>
      </c>
    </row>
    <row r="314" spans="1:8" x14ac:dyDescent="0.25">
      <c r="A314" s="7">
        <v>44886</v>
      </c>
      <c r="B314" s="1">
        <v>0.625</v>
      </c>
      <c r="C314" s="1">
        <v>0.66666666666666663</v>
      </c>
      <c r="D314" s="113" t="s">
        <v>430</v>
      </c>
      <c r="E314" s="1">
        <v>4.1666666666666664E-2</v>
      </c>
      <c r="F314" s="113" t="s">
        <v>45</v>
      </c>
      <c r="G314" s="113" t="s">
        <v>6</v>
      </c>
      <c r="H314" s="113" t="s">
        <v>6</v>
      </c>
    </row>
    <row r="315" spans="1:8" x14ac:dyDescent="0.25">
      <c r="A315" s="7">
        <v>44886</v>
      </c>
      <c r="B315" s="1">
        <v>0.6875</v>
      </c>
      <c r="C315" s="1">
        <v>0.70833333333333337</v>
      </c>
      <c r="D315" s="113" t="s">
        <v>416</v>
      </c>
      <c r="E315" s="1">
        <v>2.0833333333333332E-2</v>
      </c>
      <c r="F315" s="113" t="s">
        <v>385</v>
      </c>
      <c r="G315" s="113" t="s">
        <v>386</v>
      </c>
      <c r="H315" s="113" t="s">
        <v>6</v>
      </c>
    </row>
    <row r="316" spans="1:8" x14ac:dyDescent="0.25">
      <c r="A316" s="7">
        <v>44886</v>
      </c>
      <c r="B316" s="1">
        <v>0.92361111111111116</v>
      </c>
      <c r="C316" s="1">
        <v>0.94236111111111109</v>
      </c>
      <c r="D316" s="113" t="s">
        <v>431</v>
      </c>
      <c r="E316" s="1">
        <v>2.0833333333333332E-2</v>
      </c>
      <c r="F316" s="113" t="s">
        <v>140</v>
      </c>
      <c r="G316" s="113" t="s">
        <v>186</v>
      </c>
      <c r="H316" s="113" t="s">
        <v>6</v>
      </c>
    </row>
    <row r="317" spans="1:8" x14ac:dyDescent="0.25">
      <c r="A317" s="7">
        <v>44886</v>
      </c>
      <c r="B317" s="1">
        <v>0.94236111111111109</v>
      </c>
      <c r="C317" s="1">
        <v>0.94722222222222219</v>
      </c>
      <c r="D317" s="113" t="s">
        <v>6</v>
      </c>
      <c r="E317" s="1">
        <v>0</v>
      </c>
      <c r="F317" s="113" t="s">
        <v>175</v>
      </c>
      <c r="G317" s="113" t="s">
        <v>176</v>
      </c>
      <c r="H317" s="113" t="s">
        <v>6</v>
      </c>
    </row>
    <row r="318" spans="1:8" x14ac:dyDescent="0.25">
      <c r="A318" s="7">
        <v>44886</v>
      </c>
      <c r="B318" s="1">
        <v>0.94722222222222219</v>
      </c>
      <c r="C318" s="1">
        <v>0.96736111111111112</v>
      </c>
      <c r="D318" s="113" t="s">
        <v>432</v>
      </c>
      <c r="E318" s="1">
        <v>2.0833333333333332E-2</v>
      </c>
      <c r="F318" s="113" t="s">
        <v>346</v>
      </c>
      <c r="G318" s="113" t="s">
        <v>326</v>
      </c>
      <c r="H318" s="113" t="s">
        <v>6</v>
      </c>
    </row>
    <row r="319" spans="1:8" x14ac:dyDescent="0.25">
      <c r="A319" s="7">
        <v>44887</v>
      </c>
      <c r="B319" s="1">
        <v>0.33333333333333331</v>
      </c>
      <c r="C319" s="1">
        <v>0.36458333333333331</v>
      </c>
      <c r="D319" s="113" t="s">
        <v>416</v>
      </c>
      <c r="E319" s="1">
        <v>3.125E-2</v>
      </c>
      <c r="F319" s="113" t="s">
        <v>385</v>
      </c>
      <c r="G319" s="113" t="s">
        <v>386</v>
      </c>
      <c r="H319" s="113" t="s">
        <v>6</v>
      </c>
    </row>
    <row r="320" spans="1:8" x14ac:dyDescent="0.25">
      <c r="A320" s="7">
        <v>44887</v>
      </c>
      <c r="B320" s="1">
        <v>0.375</v>
      </c>
      <c r="C320" s="1">
        <v>0.3888888888888889</v>
      </c>
      <c r="D320" s="113" t="s">
        <v>433</v>
      </c>
      <c r="E320" s="1">
        <v>1.0416666666666666E-2</v>
      </c>
      <c r="F320" s="113" t="s">
        <v>346</v>
      </c>
      <c r="G320" s="113" t="s">
        <v>326</v>
      </c>
      <c r="H320" s="113" t="s">
        <v>6</v>
      </c>
    </row>
    <row r="321" spans="1:8" x14ac:dyDescent="0.25">
      <c r="A321" s="7">
        <v>44887</v>
      </c>
      <c r="B321" s="1">
        <v>0.3888888888888889</v>
      </c>
      <c r="C321" s="1">
        <v>0.43055555555555558</v>
      </c>
      <c r="D321" s="113" t="s">
        <v>434</v>
      </c>
      <c r="E321" s="1">
        <v>4.1666666666666664E-2</v>
      </c>
      <c r="F321" s="113" t="s">
        <v>45</v>
      </c>
      <c r="G321" s="113" t="s">
        <v>6</v>
      </c>
      <c r="H321" s="113" t="s">
        <v>6</v>
      </c>
    </row>
    <row r="322" spans="1:8" x14ac:dyDescent="0.25">
      <c r="A322" s="7">
        <v>44887</v>
      </c>
      <c r="B322" s="1">
        <v>0.43055555555555558</v>
      </c>
      <c r="C322" s="1">
        <v>0.49305555555555558</v>
      </c>
      <c r="D322" s="113" t="s">
        <v>435</v>
      </c>
      <c r="E322" s="1">
        <v>6.25E-2</v>
      </c>
      <c r="F322" s="113" t="s">
        <v>346</v>
      </c>
      <c r="G322" s="113" t="s">
        <v>326</v>
      </c>
      <c r="H322" s="113" t="s">
        <v>6</v>
      </c>
    </row>
    <row r="323" spans="1:8" x14ac:dyDescent="0.25">
      <c r="A323" s="7">
        <v>44887</v>
      </c>
      <c r="B323" s="1">
        <v>0.49305555555555558</v>
      </c>
      <c r="C323" s="1">
        <v>0.50694444444444442</v>
      </c>
      <c r="D323" s="113" t="s">
        <v>436</v>
      </c>
      <c r="E323" s="1">
        <v>1.0416666666666666E-2</v>
      </c>
      <c r="F323" s="113" t="s">
        <v>286</v>
      </c>
      <c r="G323" s="113" t="s">
        <v>222</v>
      </c>
      <c r="H323" s="113" t="s">
        <v>6</v>
      </c>
    </row>
    <row r="324" spans="1:8" x14ac:dyDescent="0.25">
      <c r="A324" s="7">
        <v>44887</v>
      </c>
      <c r="B324" s="1">
        <v>0.50694444444444442</v>
      </c>
      <c r="C324" s="1">
        <v>0.55208333333333337</v>
      </c>
      <c r="D324" s="113" t="s">
        <v>437</v>
      </c>
      <c r="E324" s="1">
        <v>4.1666666666666664E-2</v>
      </c>
      <c r="F324" s="113" t="s">
        <v>178</v>
      </c>
      <c r="G324" s="113" t="s">
        <v>179</v>
      </c>
      <c r="H324" s="113" t="s">
        <v>6</v>
      </c>
    </row>
    <row r="325" spans="1:8" x14ac:dyDescent="0.25">
      <c r="A325" s="7">
        <v>44887</v>
      </c>
      <c r="B325" s="1">
        <v>0.55208333333333337</v>
      </c>
      <c r="C325" s="1">
        <v>0.5625</v>
      </c>
      <c r="D325" s="113" t="s">
        <v>438</v>
      </c>
      <c r="E325" s="1">
        <v>1.0416666666666666E-2</v>
      </c>
      <c r="F325" s="113" t="s">
        <v>382</v>
      </c>
      <c r="G325" s="113" t="s">
        <v>383</v>
      </c>
      <c r="H325" s="113" t="s">
        <v>6</v>
      </c>
    </row>
    <row r="326" spans="1:8" x14ac:dyDescent="0.25">
      <c r="A326" s="7">
        <v>44887</v>
      </c>
      <c r="B326" s="1">
        <v>0.58333333333333337</v>
      </c>
      <c r="C326" s="1">
        <v>0.625</v>
      </c>
      <c r="D326" s="113" t="s">
        <v>6</v>
      </c>
      <c r="E326" s="1">
        <v>4.1666666666666664E-2</v>
      </c>
      <c r="F326" s="113" t="s">
        <v>189</v>
      </c>
      <c r="G326" s="113" t="s">
        <v>186</v>
      </c>
      <c r="H326" s="113" t="s">
        <v>6</v>
      </c>
    </row>
    <row r="327" spans="1:8" x14ac:dyDescent="0.25">
      <c r="A327" s="7">
        <v>44887</v>
      </c>
      <c r="B327" s="1">
        <v>0.625</v>
      </c>
      <c r="C327" s="1">
        <v>0.66666666666666663</v>
      </c>
      <c r="D327" s="113" t="s">
        <v>6</v>
      </c>
      <c r="E327" s="1">
        <v>4.1666666666666664E-2</v>
      </c>
      <c r="F327" s="113" t="s">
        <v>261</v>
      </c>
      <c r="G327" s="113" t="s">
        <v>186</v>
      </c>
      <c r="H327" s="113" t="s">
        <v>6</v>
      </c>
    </row>
    <row r="328" spans="1:8" x14ac:dyDescent="0.25">
      <c r="A328" s="7">
        <v>44887</v>
      </c>
      <c r="B328" s="1">
        <v>0.66666666666666663</v>
      </c>
      <c r="C328" s="1">
        <v>0.6875</v>
      </c>
      <c r="D328" s="113" t="s">
        <v>439</v>
      </c>
      <c r="E328" s="1">
        <v>2.0833333333333332E-2</v>
      </c>
      <c r="F328" s="113" t="s">
        <v>440</v>
      </c>
      <c r="G328" s="113" t="s">
        <v>441</v>
      </c>
      <c r="H328" s="113" t="s">
        <v>6</v>
      </c>
    </row>
    <row r="329" spans="1:8" x14ac:dyDescent="0.25">
      <c r="A329" s="7">
        <v>44887</v>
      </c>
      <c r="B329" s="1">
        <v>0.6875</v>
      </c>
      <c r="C329" s="1">
        <v>0.70833333333333337</v>
      </c>
      <c r="D329" s="113" t="s">
        <v>442</v>
      </c>
      <c r="E329" s="1">
        <v>2.0833333333333332E-2</v>
      </c>
      <c r="F329" s="113" t="s">
        <v>140</v>
      </c>
      <c r="G329" s="113" t="s">
        <v>186</v>
      </c>
      <c r="H329" s="113" t="s">
        <v>6</v>
      </c>
    </row>
    <row r="330" spans="1:8" x14ac:dyDescent="0.25">
      <c r="A330" s="7">
        <v>44887</v>
      </c>
      <c r="B330" s="1">
        <v>0.70833333333333337</v>
      </c>
      <c r="C330" s="1">
        <v>0.75</v>
      </c>
      <c r="D330" s="113" t="s">
        <v>443</v>
      </c>
      <c r="E330" s="1">
        <v>4.1666666666666664E-2</v>
      </c>
      <c r="F330" s="113" t="s">
        <v>190</v>
      </c>
      <c r="G330" s="113" t="s">
        <v>191</v>
      </c>
      <c r="H330" s="113" t="s">
        <v>6</v>
      </c>
    </row>
    <row r="331" spans="1:8" x14ac:dyDescent="0.25">
      <c r="A331" s="7">
        <v>44887</v>
      </c>
      <c r="B331" s="1">
        <v>0.76388888888888884</v>
      </c>
      <c r="C331" s="1">
        <v>0.90625</v>
      </c>
      <c r="D331" s="113" t="s">
        <v>444</v>
      </c>
      <c r="E331" s="1">
        <v>0.14583333333333334</v>
      </c>
      <c r="F331" s="113" t="s">
        <v>289</v>
      </c>
      <c r="G331" s="113" t="s">
        <v>6</v>
      </c>
      <c r="H331" s="113" t="s">
        <v>6</v>
      </c>
    </row>
    <row r="332" spans="1:8" x14ac:dyDescent="0.25">
      <c r="A332" s="7">
        <v>44887</v>
      </c>
      <c r="B332" s="1">
        <v>0.88749999999999996</v>
      </c>
      <c r="C332" s="1">
        <v>0.9291666666666667</v>
      </c>
      <c r="D332" s="113" t="s">
        <v>6</v>
      </c>
      <c r="E332" s="1">
        <v>4.1666666666666664E-2</v>
      </c>
      <c r="F332" s="113" t="s">
        <v>45</v>
      </c>
      <c r="G332" s="113" t="s">
        <v>6</v>
      </c>
      <c r="H332" s="113" t="s">
        <v>6</v>
      </c>
    </row>
    <row r="333" spans="1:8" x14ac:dyDescent="0.25">
      <c r="A333" s="7">
        <v>44887</v>
      </c>
      <c r="B333" s="1">
        <v>0.91666666666666663</v>
      </c>
      <c r="C333" s="1">
        <v>0.92361111111111116</v>
      </c>
      <c r="D333" s="113" t="s">
        <v>6</v>
      </c>
      <c r="E333" s="1">
        <v>1.0416666666666666E-2</v>
      </c>
      <c r="F333" s="113" t="s">
        <v>175</v>
      </c>
      <c r="G333" s="113" t="s">
        <v>176</v>
      </c>
      <c r="H333" s="113" t="s">
        <v>6</v>
      </c>
    </row>
    <row r="334" spans="1:8" x14ac:dyDescent="0.25">
      <c r="A334" s="7">
        <v>44888</v>
      </c>
      <c r="B334" s="1">
        <v>0.375</v>
      </c>
      <c r="C334" s="1">
        <v>0.4201388888888889</v>
      </c>
      <c r="D334" s="113" t="s">
        <v>445</v>
      </c>
      <c r="E334" s="1">
        <v>4.1666666666666664E-2</v>
      </c>
      <c r="F334" s="113" t="s">
        <v>346</v>
      </c>
      <c r="G334" s="113" t="s">
        <v>326</v>
      </c>
      <c r="H334" s="113" t="s">
        <v>6</v>
      </c>
    </row>
    <row r="335" spans="1:8" x14ac:dyDescent="0.25">
      <c r="A335" s="7">
        <v>44888</v>
      </c>
      <c r="B335" s="1">
        <v>0.4201388888888889</v>
      </c>
      <c r="C335" s="1">
        <v>0.42916666666666664</v>
      </c>
      <c r="D335" s="113" t="s">
        <v>446</v>
      </c>
      <c r="E335" s="1">
        <v>1.0416666666666666E-2</v>
      </c>
      <c r="F335" s="113" t="s">
        <v>178</v>
      </c>
      <c r="G335" s="113" t="s">
        <v>179</v>
      </c>
      <c r="H335" s="113" t="s">
        <v>6</v>
      </c>
    </row>
    <row r="336" spans="1:8" x14ac:dyDescent="0.25">
      <c r="A336" s="7">
        <v>44888</v>
      </c>
      <c r="B336" s="1">
        <v>0.42916666666666664</v>
      </c>
      <c r="C336" s="1">
        <v>0.45277777777777778</v>
      </c>
      <c r="D336" s="113" t="s">
        <v>447</v>
      </c>
      <c r="E336" s="1">
        <v>2.0833333333333332E-2</v>
      </c>
      <c r="F336" s="113" t="s">
        <v>348</v>
      </c>
      <c r="G336" s="113" t="s">
        <v>280</v>
      </c>
      <c r="H336" s="113" t="s">
        <v>6</v>
      </c>
    </row>
    <row r="337" spans="1:8" x14ac:dyDescent="0.25">
      <c r="A337" s="7">
        <v>44888</v>
      </c>
      <c r="B337" s="1">
        <v>0.45277777777777778</v>
      </c>
      <c r="C337" s="1">
        <v>0.4597222222222222</v>
      </c>
      <c r="D337" s="113" t="s">
        <v>101</v>
      </c>
      <c r="E337" s="1">
        <v>1.0416666666666666E-2</v>
      </c>
      <c r="F337" s="113" t="s">
        <v>140</v>
      </c>
      <c r="G337" s="113" t="s">
        <v>186</v>
      </c>
      <c r="H337" s="113" t="s">
        <v>6</v>
      </c>
    </row>
    <row r="338" spans="1:8" x14ac:dyDescent="0.25">
      <c r="A338" s="7">
        <v>44888</v>
      </c>
      <c r="B338" s="1">
        <v>0.4597222222222222</v>
      </c>
      <c r="C338" s="1">
        <v>0.46944444444444444</v>
      </c>
      <c r="D338" s="113" t="s">
        <v>448</v>
      </c>
      <c r="E338" s="1">
        <v>1.0416666666666666E-2</v>
      </c>
      <c r="F338" s="113" t="s">
        <v>178</v>
      </c>
      <c r="G338" s="113" t="s">
        <v>179</v>
      </c>
      <c r="H338" s="113" t="s">
        <v>6</v>
      </c>
    </row>
    <row r="339" spans="1:8" x14ac:dyDescent="0.25">
      <c r="A339" s="7">
        <v>44888</v>
      </c>
      <c r="B339" s="1">
        <v>0.46944444444444444</v>
      </c>
      <c r="C339" s="1">
        <v>0.48888888888888887</v>
      </c>
      <c r="D339" s="113" t="s">
        <v>449</v>
      </c>
      <c r="E339" s="1">
        <v>2.0833333333333332E-2</v>
      </c>
      <c r="F339" s="113" t="s">
        <v>286</v>
      </c>
      <c r="G339" s="113" t="s">
        <v>222</v>
      </c>
      <c r="H339" s="113" t="s">
        <v>6</v>
      </c>
    </row>
    <row r="340" spans="1:8" x14ac:dyDescent="0.25">
      <c r="A340" s="7">
        <v>44888</v>
      </c>
      <c r="B340" s="1">
        <v>0.48888888888888887</v>
      </c>
      <c r="C340" s="1">
        <v>0.55486111111111114</v>
      </c>
      <c r="D340" s="113" t="s">
        <v>450</v>
      </c>
      <c r="E340" s="1">
        <v>6.25E-2</v>
      </c>
      <c r="F340" s="113" t="s">
        <v>140</v>
      </c>
      <c r="G340" s="113" t="s">
        <v>186</v>
      </c>
      <c r="H340" s="113" t="s">
        <v>6</v>
      </c>
    </row>
    <row r="341" spans="1:8" x14ac:dyDescent="0.25">
      <c r="A341" s="7">
        <v>44888</v>
      </c>
      <c r="B341" s="1">
        <v>0.58680555555555558</v>
      </c>
      <c r="C341" s="1">
        <v>0.59513888888888888</v>
      </c>
      <c r="D341" s="113" t="s">
        <v>451</v>
      </c>
      <c r="E341" s="1">
        <v>1.0416666666666666E-2</v>
      </c>
      <c r="F341" s="113" t="s">
        <v>323</v>
      </c>
      <c r="G341" s="113" t="s">
        <v>212</v>
      </c>
      <c r="H341" s="113" t="s">
        <v>6</v>
      </c>
    </row>
    <row r="342" spans="1:8" x14ac:dyDescent="0.25">
      <c r="A342" s="7">
        <v>44888</v>
      </c>
      <c r="B342" s="1">
        <v>0.59513888888888888</v>
      </c>
      <c r="C342" s="1">
        <v>0.64583333333333337</v>
      </c>
      <c r="D342" s="113" t="s">
        <v>416</v>
      </c>
      <c r="E342" s="1">
        <v>5.2083333333333336E-2</v>
      </c>
      <c r="F342" s="113" t="s">
        <v>385</v>
      </c>
      <c r="G342" s="113" t="s">
        <v>386</v>
      </c>
      <c r="H342" s="113" t="s">
        <v>6</v>
      </c>
    </row>
    <row r="343" spans="1:8" x14ac:dyDescent="0.25">
      <c r="A343" s="7">
        <v>44888</v>
      </c>
      <c r="B343" s="1">
        <v>0.64583333333333337</v>
      </c>
      <c r="C343" s="1">
        <v>0.66666666666666663</v>
      </c>
      <c r="D343" s="113" t="s">
        <v>452</v>
      </c>
      <c r="E343" s="1">
        <v>2.0833333333333332E-2</v>
      </c>
      <c r="F343" s="113" t="s">
        <v>178</v>
      </c>
      <c r="G343" s="113" t="s">
        <v>179</v>
      </c>
      <c r="H343" s="113" t="s">
        <v>6</v>
      </c>
    </row>
    <row r="344" spans="1:8" x14ac:dyDescent="0.25">
      <c r="A344" s="7">
        <v>44888</v>
      </c>
      <c r="B344" s="1">
        <v>0.88541666666666663</v>
      </c>
      <c r="C344" s="1">
        <v>0.97361111111111109</v>
      </c>
      <c r="D344" s="113" t="s">
        <v>6</v>
      </c>
      <c r="E344" s="1">
        <v>9.375E-2</v>
      </c>
      <c r="F344" s="113" t="s">
        <v>385</v>
      </c>
      <c r="G344" s="113" t="s">
        <v>386</v>
      </c>
      <c r="H344" s="113" t="s">
        <v>6</v>
      </c>
    </row>
    <row r="345" spans="1:8" x14ac:dyDescent="0.25">
      <c r="A345" s="7">
        <v>44889</v>
      </c>
      <c r="B345" s="1">
        <v>0.33680555555555558</v>
      </c>
      <c r="C345" s="1">
        <v>0.375</v>
      </c>
      <c r="D345" s="113" t="s">
        <v>453</v>
      </c>
      <c r="E345" s="1">
        <v>4.1666666666666664E-2</v>
      </c>
      <c r="F345" s="113" t="s">
        <v>289</v>
      </c>
      <c r="G345" s="113" t="s">
        <v>6</v>
      </c>
      <c r="H345" s="113" t="s">
        <v>6</v>
      </c>
    </row>
    <row r="346" spans="1:8" x14ac:dyDescent="0.25">
      <c r="A346" s="7">
        <v>44889</v>
      </c>
      <c r="B346" s="1">
        <v>0.375</v>
      </c>
      <c r="C346" s="1">
        <v>0.39583333333333331</v>
      </c>
      <c r="D346" s="113" t="s">
        <v>454</v>
      </c>
      <c r="E346" s="1">
        <v>2.0833333333333332E-2</v>
      </c>
      <c r="F346" s="113" t="s">
        <v>346</v>
      </c>
      <c r="G346" s="113" t="s">
        <v>326</v>
      </c>
      <c r="H346" s="113" t="s">
        <v>6</v>
      </c>
    </row>
    <row r="347" spans="1:8" x14ac:dyDescent="0.25">
      <c r="A347" s="7">
        <v>44889</v>
      </c>
      <c r="B347" s="1">
        <v>0.39583333333333331</v>
      </c>
      <c r="C347" s="1">
        <v>0.45833333333333331</v>
      </c>
      <c r="D347" s="113" t="s">
        <v>311</v>
      </c>
      <c r="E347" s="1">
        <v>6.25E-2</v>
      </c>
      <c r="F347" s="113" t="s">
        <v>286</v>
      </c>
      <c r="G347" s="113" t="s">
        <v>222</v>
      </c>
      <c r="H347" s="113" t="s">
        <v>6</v>
      </c>
    </row>
    <row r="348" spans="1:8" x14ac:dyDescent="0.25">
      <c r="A348" s="7">
        <v>44889</v>
      </c>
      <c r="B348" s="1">
        <v>0.45833333333333331</v>
      </c>
      <c r="C348" s="1">
        <v>0.47916666666666669</v>
      </c>
      <c r="D348" s="113" t="s">
        <v>455</v>
      </c>
      <c r="E348" s="1">
        <v>2.0833333333333332E-2</v>
      </c>
      <c r="F348" s="113" t="s">
        <v>140</v>
      </c>
      <c r="G348" s="113" t="s">
        <v>186</v>
      </c>
      <c r="H348" s="113" t="s">
        <v>6</v>
      </c>
    </row>
    <row r="349" spans="1:8" x14ac:dyDescent="0.25">
      <c r="A349" s="7">
        <v>44889</v>
      </c>
      <c r="B349" s="1">
        <v>0.47916666666666669</v>
      </c>
      <c r="C349" s="1">
        <v>0.5</v>
      </c>
      <c r="D349" s="113" t="s">
        <v>311</v>
      </c>
      <c r="E349" s="1">
        <v>2.0833333333333332E-2</v>
      </c>
      <c r="F349" s="113" t="s">
        <v>286</v>
      </c>
      <c r="G349" s="113" t="s">
        <v>222</v>
      </c>
      <c r="H349" s="113" t="s">
        <v>6</v>
      </c>
    </row>
    <row r="350" spans="1:8" x14ac:dyDescent="0.25">
      <c r="A350" s="7">
        <v>44889</v>
      </c>
      <c r="B350" s="1">
        <v>0.5</v>
      </c>
      <c r="C350" s="1">
        <v>0.52083333333333337</v>
      </c>
      <c r="D350" s="113" t="s">
        <v>456</v>
      </c>
      <c r="E350" s="1">
        <v>2.0833333333333332E-2</v>
      </c>
      <c r="F350" s="113" t="s">
        <v>385</v>
      </c>
      <c r="G350" s="113" t="s">
        <v>386</v>
      </c>
      <c r="H350" s="113" t="s">
        <v>6</v>
      </c>
    </row>
    <row r="351" spans="1:8" x14ac:dyDescent="0.25">
      <c r="A351" s="7">
        <v>44889</v>
      </c>
      <c r="B351" s="1">
        <v>0.5625</v>
      </c>
      <c r="C351" s="1">
        <v>0.60416666666666663</v>
      </c>
      <c r="D351" s="113" t="s">
        <v>457</v>
      </c>
      <c r="E351" s="1">
        <v>4.1666666666666664E-2</v>
      </c>
      <c r="F351" s="113" t="s">
        <v>385</v>
      </c>
      <c r="G351" s="113" t="s">
        <v>386</v>
      </c>
      <c r="H351" s="113" t="s">
        <v>6</v>
      </c>
    </row>
    <row r="352" spans="1:8" x14ac:dyDescent="0.25">
      <c r="A352" s="7">
        <v>44889</v>
      </c>
      <c r="B352" s="1">
        <v>0.60416666666666663</v>
      </c>
      <c r="C352" s="1">
        <v>0.65625</v>
      </c>
      <c r="D352" s="113" t="s">
        <v>458</v>
      </c>
      <c r="E352" s="1">
        <v>5.2083333333333336E-2</v>
      </c>
      <c r="F352" s="113" t="s">
        <v>459</v>
      </c>
      <c r="G352" s="113" t="s">
        <v>200</v>
      </c>
      <c r="H352" s="113" t="s">
        <v>6</v>
      </c>
    </row>
    <row r="353" spans="1:8" x14ac:dyDescent="0.25">
      <c r="A353" s="7">
        <v>44890</v>
      </c>
      <c r="B353" s="1">
        <v>0.33333333333333331</v>
      </c>
      <c r="C353" s="1">
        <v>0.35416666666666669</v>
      </c>
      <c r="D353" s="113" t="s">
        <v>460</v>
      </c>
      <c r="E353" s="1">
        <v>2.0833333333333332E-2</v>
      </c>
      <c r="F353" s="113" t="s">
        <v>385</v>
      </c>
      <c r="G353" s="113" t="s">
        <v>386</v>
      </c>
      <c r="H353" s="113" t="s">
        <v>6</v>
      </c>
    </row>
    <row r="354" spans="1:8" x14ac:dyDescent="0.25">
      <c r="A354" s="7">
        <v>44890</v>
      </c>
      <c r="B354" s="1">
        <v>0.35416666666666669</v>
      </c>
      <c r="C354" s="1">
        <v>0.36458333333333331</v>
      </c>
      <c r="D354" s="113" t="s">
        <v>79</v>
      </c>
      <c r="E354" s="1">
        <v>1.0416666666666666E-2</v>
      </c>
      <c r="F354" s="113" t="s">
        <v>140</v>
      </c>
      <c r="G354" s="113" t="s">
        <v>186</v>
      </c>
      <c r="H354" s="113" t="s">
        <v>6</v>
      </c>
    </row>
    <row r="355" spans="1:8" x14ac:dyDescent="0.25">
      <c r="A355" s="7">
        <v>44890</v>
      </c>
      <c r="B355" s="1">
        <v>0.36458333333333331</v>
      </c>
      <c r="C355" s="1">
        <v>0.38124999999999998</v>
      </c>
      <c r="D355" s="113" t="s">
        <v>461</v>
      </c>
      <c r="E355" s="1">
        <v>2.0833333333333332E-2</v>
      </c>
      <c r="F355" s="113" t="s">
        <v>286</v>
      </c>
      <c r="G355" s="113" t="s">
        <v>222</v>
      </c>
      <c r="H355" s="113" t="s">
        <v>6</v>
      </c>
    </row>
    <row r="356" spans="1:8" x14ac:dyDescent="0.25">
      <c r="A356" s="7">
        <v>44890</v>
      </c>
      <c r="B356" s="1">
        <v>0.38124999999999998</v>
      </c>
      <c r="C356" s="1">
        <v>0.39513888888888887</v>
      </c>
      <c r="D356" s="113" t="s">
        <v>462</v>
      </c>
      <c r="E356" s="1">
        <v>1.0416666666666666E-2</v>
      </c>
      <c r="F356" s="113" t="s">
        <v>140</v>
      </c>
      <c r="G356" s="113" t="s">
        <v>186</v>
      </c>
      <c r="H356" s="113" t="s">
        <v>6</v>
      </c>
    </row>
    <row r="357" spans="1:8" x14ac:dyDescent="0.25">
      <c r="A357" s="7">
        <v>44890</v>
      </c>
      <c r="B357" s="1">
        <v>0.39583333333333331</v>
      </c>
      <c r="C357" s="1">
        <v>0.4375</v>
      </c>
      <c r="D357" s="113" t="s">
        <v>463</v>
      </c>
      <c r="E357" s="1">
        <v>4.1666666666666664E-2</v>
      </c>
      <c r="F357" s="113" t="s">
        <v>346</v>
      </c>
      <c r="G357" s="113" t="s">
        <v>326</v>
      </c>
      <c r="H357" s="113" t="s">
        <v>6</v>
      </c>
    </row>
    <row r="358" spans="1:8" x14ac:dyDescent="0.25">
      <c r="A358" s="7">
        <v>44890</v>
      </c>
      <c r="B358" s="1">
        <v>0.4375</v>
      </c>
      <c r="C358" s="1">
        <v>0.45833333333333331</v>
      </c>
      <c r="D358" s="113" t="s">
        <v>464</v>
      </c>
      <c r="E358" s="1">
        <v>2.0833333333333332E-2</v>
      </c>
      <c r="F358" s="113" t="s">
        <v>178</v>
      </c>
      <c r="G358" s="113" t="s">
        <v>179</v>
      </c>
      <c r="H358" s="113" t="s">
        <v>6</v>
      </c>
    </row>
    <row r="359" spans="1:8" x14ac:dyDescent="0.25">
      <c r="A359" s="7">
        <v>44890</v>
      </c>
      <c r="B359" s="1">
        <v>0.45833333333333331</v>
      </c>
      <c r="C359" s="1">
        <v>0.5</v>
      </c>
      <c r="D359" s="113" t="s">
        <v>465</v>
      </c>
      <c r="E359" s="1">
        <v>4.1666666666666664E-2</v>
      </c>
      <c r="F359" s="113" t="s">
        <v>140</v>
      </c>
      <c r="G359" s="113" t="s">
        <v>186</v>
      </c>
      <c r="H359" s="113" t="s">
        <v>6</v>
      </c>
    </row>
    <row r="360" spans="1:8" x14ac:dyDescent="0.25">
      <c r="A360" s="7">
        <v>44890</v>
      </c>
      <c r="B360" s="1">
        <v>0.53472222222222221</v>
      </c>
      <c r="C360" s="1">
        <v>0.5625</v>
      </c>
      <c r="D360" s="113" t="s">
        <v>466</v>
      </c>
      <c r="E360" s="1">
        <v>3.125E-2</v>
      </c>
      <c r="F360" s="113" t="s">
        <v>286</v>
      </c>
      <c r="G360" s="113" t="s">
        <v>222</v>
      </c>
      <c r="H360" s="113" t="s">
        <v>6</v>
      </c>
    </row>
    <row r="361" spans="1:8" x14ac:dyDescent="0.25">
      <c r="A361" s="7">
        <v>44890</v>
      </c>
      <c r="B361" s="1">
        <v>0.5625</v>
      </c>
      <c r="C361" s="1">
        <v>0.625</v>
      </c>
      <c r="D361" s="113" t="s">
        <v>467</v>
      </c>
      <c r="E361" s="1">
        <v>6.25E-2</v>
      </c>
      <c r="F361" s="113" t="s">
        <v>385</v>
      </c>
      <c r="G361" s="113" t="s">
        <v>386</v>
      </c>
      <c r="H361" s="113" t="s">
        <v>6</v>
      </c>
    </row>
    <row r="362" spans="1:8" x14ac:dyDescent="0.25">
      <c r="A362" s="7">
        <v>44890</v>
      </c>
      <c r="B362" s="1">
        <v>0.625</v>
      </c>
      <c r="C362" s="1">
        <v>0.64652777777777781</v>
      </c>
      <c r="D362" s="113" t="s">
        <v>468</v>
      </c>
      <c r="E362" s="1">
        <v>2.0833333333333332E-2</v>
      </c>
      <c r="F362" s="113" t="s">
        <v>286</v>
      </c>
      <c r="G362" s="113" t="s">
        <v>222</v>
      </c>
      <c r="H362" s="113" t="s">
        <v>6</v>
      </c>
    </row>
    <row r="363" spans="1:8" x14ac:dyDescent="0.25">
      <c r="A363" s="7">
        <v>44890</v>
      </c>
      <c r="B363" s="1">
        <v>0.64652777777777781</v>
      </c>
      <c r="C363" s="1">
        <v>0.68472222222222223</v>
      </c>
      <c r="D363" s="113" t="s">
        <v>469</v>
      </c>
      <c r="E363" s="1">
        <v>4.1666666666666664E-2</v>
      </c>
      <c r="F363" s="113" t="s">
        <v>346</v>
      </c>
      <c r="G363" s="113" t="s">
        <v>326</v>
      </c>
      <c r="H363" s="113" t="s">
        <v>6</v>
      </c>
    </row>
    <row r="364" spans="1:8" x14ac:dyDescent="0.25">
      <c r="A364" s="7">
        <v>44890</v>
      </c>
      <c r="B364" s="1">
        <v>0.68472222222222223</v>
      </c>
      <c r="C364" s="1">
        <v>0.72569444444444442</v>
      </c>
      <c r="D364" s="113" t="s">
        <v>467</v>
      </c>
      <c r="E364" s="1">
        <v>4.1666666666666664E-2</v>
      </c>
      <c r="F364" s="113" t="s">
        <v>385</v>
      </c>
      <c r="G364" s="113" t="s">
        <v>386</v>
      </c>
      <c r="H364" s="113" t="s">
        <v>6</v>
      </c>
    </row>
    <row r="365" spans="1:8" x14ac:dyDescent="0.25">
      <c r="A365" s="7">
        <v>44890</v>
      </c>
      <c r="B365" s="1">
        <v>0.73958333333333337</v>
      </c>
      <c r="C365" s="1">
        <v>0.74583333333333335</v>
      </c>
      <c r="D365" s="113" t="s">
        <v>133</v>
      </c>
      <c r="E365" s="1">
        <v>1.0416666666666666E-2</v>
      </c>
      <c r="F365" s="113" t="s">
        <v>382</v>
      </c>
      <c r="G365" s="113" t="s">
        <v>383</v>
      </c>
      <c r="H365" s="113" t="s">
        <v>6</v>
      </c>
    </row>
    <row r="366" spans="1:8" x14ac:dyDescent="0.25">
      <c r="A366" s="7">
        <v>44890</v>
      </c>
      <c r="B366" s="1">
        <v>0.74583333333333335</v>
      </c>
      <c r="C366" s="1">
        <v>0.75138888888888888</v>
      </c>
      <c r="D366" s="113" t="s">
        <v>133</v>
      </c>
      <c r="E366" s="1">
        <v>1.0416666666666666E-2</v>
      </c>
      <c r="F366" s="113" t="s">
        <v>346</v>
      </c>
      <c r="G366" s="113" t="s">
        <v>326</v>
      </c>
      <c r="H366" s="113" t="s">
        <v>6</v>
      </c>
    </row>
    <row r="367" spans="1:8" x14ac:dyDescent="0.25">
      <c r="A367" s="7">
        <v>44890</v>
      </c>
      <c r="B367" s="1">
        <v>0.75138888888888888</v>
      </c>
      <c r="C367" s="1">
        <v>0.7631944444444444</v>
      </c>
      <c r="D367" s="113" t="s">
        <v>6</v>
      </c>
      <c r="E367" s="1">
        <v>1.0416666666666666E-2</v>
      </c>
      <c r="F367" s="113" t="s">
        <v>175</v>
      </c>
      <c r="G367" s="113" t="s">
        <v>176</v>
      </c>
      <c r="H367" s="113" t="s">
        <v>6</v>
      </c>
    </row>
    <row r="368" spans="1:8" x14ac:dyDescent="0.25">
      <c r="A368" s="7">
        <v>44893</v>
      </c>
      <c r="B368" s="1">
        <v>0.26041666666666669</v>
      </c>
      <c r="C368" s="1">
        <v>0.27291666666666664</v>
      </c>
      <c r="D368" s="113" t="s">
        <v>6</v>
      </c>
      <c r="E368" s="1">
        <v>1.0416666666666666E-2</v>
      </c>
      <c r="F368" s="113" t="s">
        <v>175</v>
      </c>
      <c r="G368" s="113" t="s">
        <v>176</v>
      </c>
      <c r="H368" s="113" t="s">
        <v>6</v>
      </c>
    </row>
    <row r="369" spans="1:8" x14ac:dyDescent="0.25">
      <c r="A369" s="7">
        <v>44893</v>
      </c>
      <c r="B369" s="1">
        <v>0.27291666666666664</v>
      </c>
      <c r="C369" s="1">
        <v>0.29166666666666669</v>
      </c>
      <c r="D369" s="113" t="s">
        <v>470</v>
      </c>
      <c r="E369" s="1">
        <v>2.0833333333333332E-2</v>
      </c>
      <c r="F369" s="113" t="s">
        <v>471</v>
      </c>
      <c r="G369" s="113" t="s">
        <v>472</v>
      </c>
      <c r="H369" s="113" t="s">
        <v>6</v>
      </c>
    </row>
    <row r="370" spans="1:8" x14ac:dyDescent="0.25">
      <c r="A370" s="7">
        <v>44893</v>
      </c>
      <c r="B370" s="1">
        <v>0.36458333333333331</v>
      </c>
      <c r="C370" s="1">
        <v>0.375</v>
      </c>
      <c r="D370" s="113" t="s">
        <v>473</v>
      </c>
      <c r="E370" s="1">
        <v>1.0416666666666666E-2</v>
      </c>
      <c r="F370" s="113" t="s">
        <v>286</v>
      </c>
      <c r="G370" s="113" t="s">
        <v>191</v>
      </c>
      <c r="H370" s="113" t="s">
        <v>6</v>
      </c>
    </row>
    <row r="371" spans="1:8" x14ac:dyDescent="0.25">
      <c r="A371" s="7">
        <v>44893</v>
      </c>
      <c r="B371" s="1">
        <v>0.375</v>
      </c>
      <c r="C371" s="1">
        <v>0.39583333333333331</v>
      </c>
      <c r="D371" s="113" t="s">
        <v>264</v>
      </c>
      <c r="E371" s="1">
        <v>2.0833333333333332E-2</v>
      </c>
      <c r="F371" s="113" t="s">
        <v>286</v>
      </c>
      <c r="G371" s="113" t="s">
        <v>191</v>
      </c>
      <c r="H371" s="113" t="s">
        <v>6</v>
      </c>
    </row>
    <row r="372" spans="1:8" x14ac:dyDescent="0.25">
      <c r="A372" s="7">
        <v>44893</v>
      </c>
      <c r="B372" s="1">
        <v>0.39583333333333331</v>
      </c>
      <c r="C372" s="1">
        <v>0.41666666666666669</v>
      </c>
      <c r="D372" s="113" t="s">
        <v>6</v>
      </c>
      <c r="E372" s="1">
        <v>2.0833333333333332E-2</v>
      </c>
      <c r="F372" s="113" t="s">
        <v>385</v>
      </c>
      <c r="G372" s="113" t="s">
        <v>386</v>
      </c>
      <c r="H372" s="113" t="s">
        <v>6</v>
      </c>
    </row>
    <row r="373" spans="1:8" x14ac:dyDescent="0.25">
      <c r="A373" s="7">
        <v>44893</v>
      </c>
      <c r="B373" s="1">
        <v>0.41666666666666669</v>
      </c>
      <c r="C373" s="1">
        <v>0.45833333333333331</v>
      </c>
      <c r="D373" s="113" t="s">
        <v>474</v>
      </c>
      <c r="E373" s="1">
        <v>4.1666666666666664E-2</v>
      </c>
      <c r="F373" s="113" t="s">
        <v>475</v>
      </c>
      <c r="G373" s="113" t="s">
        <v>280</v>
      </c>
      <c r="H373" s="113" t="s">
        <v>6</v>
      </c>
    </row>
    <row r="374" spans="1:8" x14ac:dyDescent="0.25">
      <c r="A374" s="7">
        <v>44893</v>
      </c>
      <c r="B374" s="1">
        <v>0.45833333333333331</v>
      </c>
      <c r="C374" s="1">
        <v>0.5</v>
      </c>
      <c r="D374" s="113" t="s">
        <v>6</v>
      </c>
      <c r="E374" s="1">
        <v>4.1666666666666664E-2</v>
      </c>
      <c r="F374" s="113" t="s">
        <v>385</v>
      </c>
      <c r="G374" s="113" t="s">
        <v>386</v>
      </c>
      <c r="H374" s="113" t="s">
        <v>6</v>
      </c>
    </row>
    <row r="375" spans="1:8" x14ac:dyDescent="0.25">
      <c r="A375" s="7">
        <v>44893</v>
      </c>
      <c r="B375" s="1">
        <v>0.5625</v>
      </c>
      <c r="C375" s="1">
        <v>0.58333333333333337</v>
      </c>
      <c r="D375" s="113" t="s">
        <v>6</v>
      </c>
      <c r="E375" s="1">
        <v>2.0833333333333332E-2</v>
      </c>
      <c r="F375" s="113" t="s">
        <v>140</v>
      </c>
      <c r="G375" s="113" t="s">
        <v>186</v>
      </c>
      <c r="H375" s="113" t="s">
        <v>6</v>
      </c>
    </row>
    <row r="376" spans="1:8" x14ac:dyDescent="0.25">
      <c r="A376" s="7">
        <v>44893</v>
      </c>
      <c r="B376" s="1">
        <v>0.58333333333333337</v>
      </c>
      <c r="C376" s="1">
        <v>0.625</v>
      </c>
      <c r="D376" s="113" t="s">
        <v>476</v>
      </c>
      <c r="E376" s="1">
        <v>4.1666666666666664E-2</v>
      </c>
      <c r="F376" s="113" t="s">
        <v>477</v>
      </c>
      <c r="G376" s="113" t="s">
        <v>478</v>
      </c>
      <c r="H376" s="113" t="s">
        <v>6</v>
      </c>
    </row>
    <row r="377" spans="1:8" x14ac:dyDescent="0.25">
      <c r="A377" s="7">
        <v>44893</v>
      </c>
      <c r="B377" s="1">
        <v>0.625</v>
      </c>
      <c r="C377" s="1">
        <v>0.65277777777777779</v>
      </c>
      <c r="D377" s="113" t="s">
        <v>479</v>
      </c>
      <c r="E377" s="1">
        <v>3.125E-2</v>
      </c>
      <c r="F377" s="113" t="s">
        <v>480</v>
      </c>
      <c r="G377" s="113" t="s">
        <v>280</v>
      </c>
      <c r="H377" s="113" t="s">
        <v>6</v>
      </c>
    </row>
    <row r="378" spans="1:8" x14ac:dyDescent="0.25">
      <c r="A378" s="7">
        <v>44893</v>
      </c>
      <c r="B378" s="1">
        <v>0.65277777777777779</v>
      </c>
      <c r="C378" s="1">
        <v>0.67361111111111116</v>
      </c>
      <c r="D378" s="113" t="s">
        <v>481</v>
      </c>
      <c r="E378" s="1">
        <v>2.0833333333333332E-2</v>
      </c>
      <c r="F378" s="113" t="s">
        <v>471</v>
      </c>
      <c r="G378" s="113" t="s">
        <v>472</v>
      </c>
      <c r="H378" s="113" t="s">
        <v>6</v>
      </c>
    </row>
    <row r="379" spans="1:8" x14ac:dyDescent="0.25">
      <c r="A379" s="7">
        <v>44893</v>
      </c>
      <c r="B379" s="1">
        <v>0.92708333333333337</v>
      </c>
      <c r="C379" s="1">
        <v>0.94444444444444442</v>
      </c>
      <c r="D379" s="113" t="s">
        <v>482</v>
      </c>
      <c r="E379" s="1">
        <v>2.0833333333333332E-2</v>
      </c>
      <c r="F379" s="113" t="s">
        <v>385</v>
      </c>
      <c r="G379" s="113" t="s">
        <v>386</v>
      </c>
      <c r="H379" s="113" t="s">
        <v>6</v>
      </c>
    </row>
    <row r="380" spans="1:8" x14ac:dyDescent="0.25">
      <c r="A380" s="7">
        <v>44893</v>
      </c>
      <c r="B380" s="1">
        <v>0.94444444444444442</v>
      </c>
      <c r="C380" s="1">
        <v>0.94930555555555551</v>
      </c>
      <c r="D380" s="113" t="s">
        <v>6</v>
      </c>
      <c r="E380" s="1">
        <v>0</v>
      </c>
      <c r="F380" s="113" t="s">
        <v>175</v>
      </c>
      <c r="G380" s="113" t="s">
        <v>176</v>
      </c>
      <c r="H380" s="113" t="s">
        <v>6</v>
      </c>
    </row>
    <row r="381" spans="1:8" x14ac:dyDescent="0.25">
      <c r="A381" s="7">
        <v>44894</v>
      </c>
      <c r="B381" s="1">
        <v>0.375</v>
      </c>
      <c r="C381" s="1">
        <v>0.39583333333333331</v>
      </c>
      <c r="D381" s="113" t="s">
        <v>6</v>
      </c>
      <c r="E381" s="1">
        <v>2.0833333333333332E-2</v>
      </c>
      <c r="F381" s="113" t="s">
        <v>477</v>
      </c>
      <c r="G381" s="113" t="s">
        <v>478</v>
      </c>
      <c r="H381" s="113" t="s">
        <v>6</v>
      </c>
    </row>
    <row r="382" spans="1:8" x14ac:dyDescent="0.25">
      <c r="A382" s="7">
        <v>44894</v>
      </c>
      <c r="B382" s="1">
        <v>0.39583333333333331</v>
      </c>
      <c r="C382" s="1">
        <v>0.41666666666666669</v>
      </c>
      <c r="D382" s="113" t="s">
        <v>6</v>
      </c>
      <c r="E382" s="1">
        <v>2.0833333333333332E-2</v>
      </c>
      <c r="F382" s="113" t="s">
        <v>286</v>
      </c>
      <c r="G382" s="113" t="s">
        <v>191</v>
      </c>
      <c r="H382" s="113" t="s">
        <v>6</v>
      </c>
    </row>
    <row r="383" spans="1:8" x14ac:dyDescent="0.25">
      <c r="A383" s="7">
        <v>44894</v>
      </c>
      <c r="B383" s="1">
        <v>0.41666666666666669</v>
      </c>
      <c r="C383" s="1">
        <v>0.42777777777777776</v>
      </c>
      <c r="D383" s="113" t="s">
        <v>483</v>
      </c>
      <c r="E383" s="1">
        <v>1.0416666666666666E-2</v>
      </c>
      <c r="F383" s="113" t="s">
        <v>140</v>
      </c>
      <c r="G383" s="113" t="s">
        <v>186</v>
      </c>
      <c r="H383" s="113" t="s">
        <v>6</v>
      </c>
    </row>
    <row r="384" spans="1:8" x14ac:dyDescent="0.25">
      <c r="A384" s="7">
        <v>44894</v>
      </c>
      <c r="B384" s="1">
        <v>0.42777777777777776</v>
      </c>
      <c r="C384" s="1">
        <v>0.46250000000000002</v>
      </c>
      <c r="D384" s="113" t="s">
        <v>484</v>
      </c>
      <c r="E384" s="1">
        <v>3.125E-2</v>
      </c>
      <c r="F384" s="113" t="s">
        <v>385</v>
      </c>
      <c r="G384" s="113" t="s">
        <v>386</v>
      </c>
      <c r="H384" s="113" t="s">
        <v>6</v>
      </c>
    </row>
    <row r="385" spans="1:8" x14ac:dyDescent="0.25">
      <c r="A385" s="7">
        <v>44894</v>
      </c>
      <c r="B385" s="1">
        <v>0.46250000000000002</v>
      </c>
      <c r="C385" s="1">
        <v>0.48958333333333331</v>
      </c>
      <c r="D385" s="113" t="s">
        <v>6</v>
      </c>
      <c r="E385" s="1">
        <v>3.125E-2</v>
      </c>
      <c r="F385" s="113" t="s">
        <v>471</v>
      </c>
      <c r="G385" s="113" t="s">
        <v>472</v>
      </c>
      <c r="H385" s="113" t="s">
        <v>6</v>
      </c>
    </row>
    <row r="386" spans="1:8" x14ac:dyDescent="0.25">
      <c r="A386" s="7">
        <v>44894</v>
      </c>
      <c r="B386" s="1">
        <v>0.54166666666666663</v>
      </c>
      <c r="C386" s="1">
        <v>0.58333333333333337</v>
      </c>
      <c r="D386" s="113" t="s">
        <v>485</v>
      </c>
      <c r="E386" s="1">
        <v>4.1666666666666664E-2</v>
      </c>
      <c r="F386" s="113" t="s">
        <v>286</v>
      </c>
      <c r="G386" s="113" t="s">
        <v>191</v>
      </c>
      <c r="H386" s="113" t="s">
        <v>6</v>
      </c>
    </row>
    <row r="387" spans="1:8" x14ac:dyDescent="0.25">
      <c r="A387" s="7">
        <v>44894</v>
      </c>
      <c r="B387" s="1">
        <v>0.58333333333333337</v>
      </c>
      <c r="C387" s="1">
        <v>0.625</v>
      </c>
      <c r="D387" s="113" t="s">
        <v>486</v>
      </c>
      <c r="E387" s="1">
        <v>4.1666666666666664E-2</v>
      </c>
      <c r="F387" s="113" t="s">
        <v>487</v>
      </c>
      <c r="G387" s="113" t="s">
        <v>280</v>
      </c>
      <c r="H387" s="113" t="s">
        <v>6</v>
      </c>
    </row>
    <row r="388" spans="1:8" x14ac:dyDescent="0.25">
      <c r="A388" s="7">
        <v>44894</v>
      </c>
      <c r="B388" s="1">
        <v>0.625</v>
      </c>
      <c r="C388" s="1">
        <v>0.65277777777777779</v>
      </c>
      <c r="D388" s="113" t="s">
        <v>6</v>
      </c>
      <c r="E388" s="1">
        <v>3.125E-2</v>
      </c>
      <c r="F388" s="113" t="s">
        <v>261</v>
      </c>
      <c r="G388" s="113" t="s">
        <v>186</v>
      </c>
      <c r="H388" s="113" t="s">
        <v>6</v>
      </c>
    </row>
    <row r="389" spans="1:8" x14ac:dyDescent="0.25">
      <c r="A389" s="7">
        <v>44894</v>
      </c>
      <c r="B389" s="1">
        <v>0.65277777777777779</v>
      </c>
      <c r="C389" s="1">
        <v>0.67152777777777772</v>
      </c>
      <c r="D389" s="113" t="s">
        <v>488</v>
      </c>
      <c r="E389" s="1">
        <v>2.0833333333333332E-2</v>
      </c>
      <c r="F389" s="113" t="s">
        <v>487</v>
      </c>
      <c r="G389" s="113" t="s">
        <v>280</v>
      </c>
      <c r="H389" s="113" t="s">
        <v>6</v>
      </c>
    </row>
    <row r="390" spans="1:8" x14ac:dyDescent="0.25">
      <c r="A390" s="7">
        <v>44894</v>
      </c>
      <c r="B390" s="1">
        <v>0.67152777777777772</v>
      </c>
      <c r="C390" s="1">
        <v>0.72916666666666663</v>
      </c>
      <c r="D390" s="113" t="s">
        <v>6</v>
      </c>
      <c r="E390" s="1">
        <v>6.25E-2</v>
      </c>
      <c r="F390" s="113" t="s">
        <v>286</v>
      </c>
      <c r="G390" s="113" t="s">
        <v>191</v>
      </c>
      <c r="H390" s="113" t="s">
        <v>6</v>
      </c>
    </row>
    <row r="391" spans="1:8" x14ac:dyDescent="0.25">
      <c r="A391" s="7">
        <v>44894</v>
      </c>
      <c r="B391" s="1">
        <v>0.72916666666666663</v>
      </c>
      <c r="C391" s="1">
        <v>0.79861111111111116</v>
      </c>
      <c r="D391" s="113" t="s">
        <v>489</v>
      </c>
      <c r="E391" s="1">
        <v>7.2916666666666671E-2</v>
      </c>
      <c r="F391" s="113" t="s">
        <v>471</v>
      </c>
      <c r="G391" s="113" t="s">
        <v>472</v>
      </c>
      <c r="H391" s="113" t="s">
        <v>6</v>
      </c>
    </row>
    <row r="392" spans="1:8" x14ac:dyDescent="0.25">
      <c r="A392" s="7">
        <v>44894</v>
      </c>
      <c r="B392" s="1">
        <v>0.81944444444444442</v>
      </c>
      <c r="C392" s="1">
        <v>0.82638888888888884</v>
      </c>
      <c r="D392" s="113" t="s">
        <v>490</v>
      </c>
      <c r="E392" s="1">
        <v>1.0416666666666666E-2</v>
      </c>
      <c r="F392" s="113" t="s">
        <v>286</v>
      </c>
      <c r="G392" s="113" t="s">
        <v>191</v>
      </c>
      <c r="H392" s="113" t="s">
        <v>6</v>
      </c>
    </row>
    <row r="393" spans="1:8" x14ac:dyDescent="0.25">
      <c r="A393" s="7">
        <v>44894</v>
      </c>
      <c r="B393" s="1">
        <v>0.83333333333333337</v>
      </c>
      <c r="C393" s="1">
        <v>0.84375</v>
      </c>
      <c r="D393" s="113" t="s">
        <v>489</v>
      </c>
      <c r="E393" s="1">
        <v>1.0416666666666666E-2</v>
      </c>
      <c r="F393" s="113" t="s">
        <v>471</v>
      </c>
      <c r="G393" s="113" t="s">
        <v>472</v>
      </c>
      <c r="H393" s="113" t="s">
        <v>6</v>
      </c>
    </row>
    <row r="394" spans="1:8" x14ac:dyDescent="0.25">
      <c r="A394" s="7">
        <v>44894</v>
      </c>
      <c r="B394" s="1">
        <v>0.88541666666666663</v>
      </c>
      <c r="C394" s="1">
        <v>0.97916666666666663</v>
      </c>
      <c r="D394" s="113" t="s">
        <v>6</v>
      </c>
      <c r="E394" s="1">
        <v>9.375E-2</v>
      </c>
      <c r="F394" s="113" t="s">
        <v>471</v>
      </c>
      <c r="G394" s="113" t="s">
        <v>472</v>
      </c>
      <c r="H394" s="113" t="s">
        <v>6</v>
      </c>
    </row>
    <row r="395" spans="1:8" x14ac:dyDescent="0.25">
      <c r="A395" s="7">
        <v>44895</v>
      </c>
      <c r="B395" s="1">
        <v>0.26041666666666669</v>
      </c>
      <c r="C395" s="1">
        <v>0.26597222222222222</v>
      </c>
      <c r="D395" s="113" t="s">
        <v>6</v>
      </c>
      <c r="E395" s="1">
        <v>1.0416666666666666E-2</v>
      </c>
      <c r="F395" s="113" t="s">
        <v>175</v>
      </c>
      <c r="G395" s="113" t="s">
        <v>176</v>
      </c>
      <c r="H395" s="113" t="s">
        <v>6</v>
      </c>
    </row>
    <row r="396" spans="1:8" x14ac:dyDescent="0.25">
      <c r="A396" s="7">
        <v>44895</v>
      </c>
      <c r="B396" s="1">
        <v>0.26597222222222222</v>
      </c>
      <c r="C396" s="1">
        <v>0.27430555555555558</v>
      </c>
      <c r="D396" s="113" t="s">
        <v>491</v>
      </c>
      <c r="E396" s="1">
        <v>1.0416666666666666E-2</v>
      </c>
      <c r="F396" s="113" t="s">
        <v>286</v>
      </c>
      <c r="G396" s="113" t="s">
        <v>191</v>
      </c>
      <c r="H396" s="113" t="s">
        <v>6</v>
      </c>
    </row>
    <row r="397" spans="1:8" x14ac:dyDescent="0.25">
      <c r="A397" s="7">
        <v>44895</v>
      </c>
      <c r="B397" s="1">
        <v>0.375</v>
      </c>
      <c r="C397" s="1">
        <v>0.38124999999999998</v>
      </c>
      <c r="D397" s="113" t="s">
        <v>492</v>
      </c>
      <c r="E397" s="1">
        <v>1.0416666666666666E-2</v>
      </c>
      <c r="F397" s="113" t="s">
        <v>178</v>
      </c>
      <c r="G397" s="113" t="s">
        <v>179</v>
      </c>
      <c r="H397" s="113" t="s">
        <v>6</v>
      </c>
    </row>
    <row r="398" spans="1:8" x14ac:dyDescent="0.25">
      <c r="A398" s="7">
        <v>44895</v>
      </c>
      <c r="B398" s="1">
        <v>0.38124999999999998</v>
      </c>
      <c r="C398" s="1">
        <v>0.3923611111111111</v>
      </c>
      <c r="D398" s="113" t="s">
        <v>492</v>
      </c>
      <c r="E398" s="1">
        <v>1.0416666666666666E-2</v>
      </c>
      <c r="F398" s="113" t="s">
        <v>475</v>
      </c>
      <c r="G398" s="113" t="s">
        <v>280</v>
      </c>
      <c r="H398" s="113" t="s">
        <v>6</v>
      </c>
    </row>
    <row r="399" spans="1:8" x14ac:dyDescent="0.25">
      <c r="A399" s="7">
        <v>44895</v>
      </c>
      <c r="B399" s="1">
        <v>0.3923611111111111</v>
      </c>
      <c r="C399" s="1">
        <v>0.39583333333333331</v>
      </c>
      <c r="D399" s="113" t="s">
        <v>492</v>
      </c>
      <c r="E399" s="1">
        <v>0</v>
      </c>
      <c r="F399" s="113" t="s">
        <v>487</v>
      </c>
      <c r="G399" s="113" t="s">
        <v>280</v>
      </c>
      <c r="H399" s="113" t="s">
        <v>6</v>
      </c>
    </row>
    <row r="400" spans="1:8" x14ac:dyDescent="0.25">
      <c r="A400" s="7">
        <v>44895</v>
      </c>
      <c r="B400" s="1">
        <v>0.39583333333333331</v>
      </c>
      <c r="C400" s="1">
        <v>0.4465277777777778</v>
      </c>
      <c r="D400" s="113" t="s">
        <v>493</v>
      </c>
      <c r="E400" s="1">
        <v>5.2083333333333336E-2</v>
      </c>
      <c r="F400" s="113" t="s">
        <v>440</v>
      </c>
      <c r="G400" s="113" t="s">
        <v>441</v>
      </c>
      <c r="H400" s="113" t="s">
        <v>6</v>
      </c>
    </row>
    <row r="401" spans="1:8" x14ac:dyDescent="0.25">
      <c r="A401" s="7">
        <v>44895</v>
      </c>
      <c r="B401" s="1">
        <v>0.4465277777777778</v>
      </c>
      <c r="C401" s="1">
        <v>0.4777777777777778</v>
      </c>
      <c r="D401" s="113" t="s">
        <v>494</v>
      </c>
      <c r="E401" s="1">
        <v>3.125E-2</v>
      </c>
      <c r="F401" s="113" t="s">
        <v>440</v>
      </c>
      <c r="G401" s="113" t="s">
        <v>441</v>
      </c>
      <c r="H401" s="113" t="s">
        <v>6</v>
      </c>
    </row>
    <row r="402" spans="1:8" x14ac:dyDescent="0.25">
      <c r="A402" s="7">
        <v>44895</v>
      </c>
      <c r="B402" s="1">
        <v>0.4777777777777778</v>
      </c>
      <c r="C402" s="1">
        <v>0.51944444444444449</v>
      </c>
      <c r="D402" s="113" t="s">
        <v>494</v>
      </c>
      <c r="E402" s="1">
        <v>4.1666666666666664E-2</v>
      </c>
      <c r="F402" s="113" t="s">
        <v>385</v>
      </c>
      <c r="G402" s="113" t="s">
        <v>386</v>
      </c>
      <c r="H402" s="113" t="s">
        <v>6</v>
      </c>
    </row>
    <row r="403" spans="1:8" x14ac:dyDescent="0.25">
      <c r="A403" s="7">
        <v>44895</v>
      </c>
      <c r="B403" s="1">
        <v>0.54166666666666663</v>
      </c>
      <c r="C403" s="1">
        <v>0.64097222222222228</v>
      </c>
      <c r="D403" s="113" t="s">
        <v>495</v>
      </c>
      <c r="E403" s="1">
        <v>0.10416666666666667</v>
      </c>
      <c r="F403" s="113" t="s">
        <v>496</v>
      </c>
      <c r="G403" s="113" t="s">
        <v>280</v>
      </c>
      <c r="H403" s="113" t="s">
        <v>6</v>
      </c>
    </row>
    <row r="404" spans="1:8" x14ac:dyDescent="0.25">
      <c r="A404" s="7">
        <v>44895</v>
      </c>
      <c r="B404" s="1">
        <v>0.64097222222222228</v>
      </c>
      <c r="C404" s="1">
        <v>0.67291666666666672</v>
      </c>
      <c r="D404" s="113" t="s">
        <v>497</v>
      </c>
      <c r="E404" s="1">
        <v>3.125E-2</v>
      </c>
      <c r="F404" s="113" t="s">
        <v>440</v>
      </c>
      <c r="G404" s="113" t="s">
        <v>441</v>
      </c>
      <c r="H404" s="113" t="s">
        <v>6</v>
      </c>
    </row>
    <row r="405" spans="1:8" x14ac:dyDescent="0.25">
      <c r="A405" s="7">
        <v>44895</v>
      </c>
      <c r="B405" s="1">
        <v>0.67291666666666672</v>
      </c>
      <c r="C405" s="1">
        <v>0.67986111111111114</v>
      </c>
      <c r="D405" s="113" t="s">
        <v>498</v>
      </c>
      <c r="E405" s="1">
        <v>1.0416666666666666E-2</v>
      </c>
      <c r="F405" s="113" t="s">
        <v>178</v>
      </c>
      <c r="G405" s="113" t="s">
        <v>179</v>
      </c>
      <c r="H405" s="113" t="s">
        <v>6</v>
      </c>
    </row>
    <row r="406" spans="1:8" x14ac:dyDescent="0.25">
      <c r="A406" s="7">
        <v>44895</v>
      </c>
      <c r="B406" s="1">
        <v>0.69791666666666663</v>
      </c>
      <c r="C406" s="1">
        <v>0.70902777777777781</v>
      </c>
      <c r="D406" s="113" t="s">
        <v>499</v>
      </c>
      <c r="E406" s="1">
        <v>1.0416666666666666E-2</v>
      </c>
      <c r="F406" s="113" t="s">
        <v>475</v>
      </c>
      <c r="G406" s="113" t="s">
        <v>280</v>
      </c>
      <c r="H406" s="113" t="s">
        <v>6</v>
      </c>
    </row>
    <row r="407" spans="1:8" x14ac:dyDescent="0.25">
      <c r="A407" s="7">
        <v>44895</v>
      </c>
      <c r="B407" s="1">
        <v>0.70902777777777781</v>
      </c>
      <c r="C407" s="1">
        <v>0.72847222222222219</v>
      </c>
      <c r="D407" s="113" t="s">
        <v>500</v>
      </c>
      <c r="E407" s="1">
        <v>2.0833333333333332E-2</v>
      </c>
      <c r="F407" s="113" t="s">
        <v>471</v>
      </c>
      <c r="G407" s="113" t="s">
        <v>472</v>
      </c>
      <c r="H407" s="113" t="s">
        <v>6</v>
      </c>
    </row>
    <row r="408" spans="1:8" x14ac:dyDescent="0.25">
      <c r="A408" s="7">
        <v>44896</v>
      </c>
      <c r="B408" s="1">
        <v>0.33194444444444443</v>
      </c>
      <c r="C408" s="1">
        <v>0.33750000000000002</v>
      </c>
      <c r="D408" s="113" t="s">
        <v>6</v>
      </c>
      <c r="E408" s="1">
        <v>1.0416666666666666E-2</v>
      </c>
      <c r="F408" s="113" t="s">
        <v>175</v>
      </c>
      <c r="G408" s="113" t="s">
        <v>176</v>
      </c>
      <c r="H408" s="113" t="s">
        <v>6</v>
      </c>
    </row>
    <row r="409" spans="1:8" x14ac:dyDescent="0.25">
      <c r="A409" s="7">
        <v>44896</v>
      </c>
      <c r="B409" s="1">
        <v>0.33750000000000002</v>
      </c>
      <c r="C409" s="1">
        <v>0.3611111111111111</v>
      </c>
      <c r="D409" s="113" t="s">
        <v>6</v>
      </c>
      <c r="E409" s="1">
        <v>2.0833333333333332E-2</v>
      </c>
      <c r="F409" s="113" t="s">
        <v>471</v>
      </c>
      <c r="G409" s="113" t="s">
        <v>472</v>
      </c>
      <c r="H409" s="113" t="s">
        <v>6</v>
      </c>
    </row>
    <row r="410" spans="1:8" x14ac:dyDescent="0.25">
      <c r="A410" s="7">
        <v>44896</v>
      </c>
      <c r="B410" s="1">
        <v>0.3611111111111111</v>
      </c>
      <c r="C410" s="1">
        <v>0.39791666666666664</v>
      </c>
      <c r="D410" s="113" t="s">
        <v>501</v>
      </c>
      <c r="E410" s="1">
        <v>4.1666666666666664E-2</v>
      </c>
      <c r="F410" s="113" t="s">
        <v>440</v>
      </c>
      <c r="G410" s="113" t="s">
        <v>441</v>
      </c>
      <c r="H410" s="113" t="s">
        <v>6</v>
      </c>
    </row>
    <row r="411" spans="1:8" x14ac:dyDescent="0.25">
      <c r="A411" s="7">
        <v>44896</v>
      </c>
      <c r="B411" s="1">
        <v>0.39791666666666664</v>
      </c>
      <c r="C411" s="1">
        <v>0.41666666666666669</v>
      </c>
      <c r="D411" s="113" t="s">
        <v>502</v>
      </c>
      <c r="E411" s="1">
        <v>2.0833333333333332E-2</v>
      </c>
      <c r="F411" s="113" t="s">
        <v>496</v>
      </c>
      <c r="G411" s="113" t="s">
        <v>280</v>
      </c>
      <c r="H411" s="113" t="s">
        <v>6</v>
      </c>
    </row>
    <row r="412" spans="1:8" x14ac:dyDescent="0.25">
      <c r="A412" s="7">
        <v>44896</v>
      </c>
      <c r="B412" s="1">
        <v>0.41666666666666669</v>
      </c>
      <c r="C412" s="1">
        <v>0.47916666666666669</v>
      </c>
      <c r="D412" s="113" t="s">
        <v>6</v>
      </c>
      <c r="E412" s="1">
        <v>6.25E-2</v>
      </c>
      <c r="F412" s="113" t="s">
        <v>471</v>
      </c>
      <c r="G412" s="113" t="s">
        <v>472</v>
      </c>
      <c r="H412" s="113" t="s">
        <v>6</v>
      </c>
    </row>
    <row r="413" spans="1:8" x14ac:dyDescent="0.25">
      <c r="A413" s="7">
        <v>44896</v>
      </c>
      <c r="B413" s="1">
        <v>0.47916666666666669</v>
      </c>
      <c r="C413" s="1">
        <v>0.5</v>
      </c>
      <c r="D413" s="113" t="s">
        <v>503</v>
      </c>
      <c r="E413" s="1">
        <v>2.0833333333333332E-2</v>
      </c>
      <c r="F413" s="113" t="s">
        <v>477</v>
      </c>
      <c r="G413" s="113" t="s">
        <v>478</v>
      </c>
      <c r="H413" s="113" t="s">
        <v>6</v>
      </c>
    </row>
    <row r="414" spans="1:8" x14ac:dyDescent="0.25">
      <c r="A414" s="7">
        <v>44896</v>
      </c>
      <c r="B414" s="1">
        <v>0.53472222222222221</v>
      </c>
      <c r="C414" s="1">
        <v>0.55347222222222225</v>
      </c>
      <c r="D414" s="113" t="s">
        <v>504</v>
      </c>
      <c r="E414" s="1">
        <v>2.0833333333333332E-2</v>
      </c>
      <c r="F414" s="113" t="s">
        <v>140</v>
      </c>
      <c r="G414" s="113" t="s">
        <v>186</v>
      </c>
      <c r="H414" s="113" t="s">
        <v>6</v>
      </c>
    </row>
    <row r="415" spans="1:8" x14ac:dyDescent="0.25">
      <c r="A415" s="7">
        <v>44896</v>
      </c>
      <c r="B415" s="1">
        <v>0.55347222222222225</v>
      </c>
      <c r="C415" s="1">
        <v>0.62708333333333333</v>
      </c>
      <c r="D415" s="113" t="s">
        <v>505</v>
      </c>
      <c r="E415" s="1">
        <v>7.2916666666666671E-2</v>
      </c>
      <c r="F415" s="113" t="s">
        <v>140</v>
      </c>
      <c r="G415" s="113" t="s">
        <v>186</v>
      </c>
      <c r="H415" s="113" t="s">
        <v>6</v>
      </c>
    </row>
    <row r="416" spans="1:8" x14ac:dyDescent="0.25">
      <c r="A416" s="7">
        <v>44896</v>
      </c>
      <c r="B416" s="1">
        <v>0.625</v>
      </c>
      <c r="C416" s="1">
        <v>0.66666666666666663</v>
      </c>
      <c r="D416" s="113" t="s">
        <v>506</v>
      </c>
      <c r="E416" s="1">
        <v>4.1666666666666664E-2</v>
      </c>
      <c r="F416" s="113" t="s">
        <v>477</v>
      </c>
      <c r="G416" s="113" t="s">
        <v>478</v>
      </c>
      <c r="H416" s="113" t="s">
        <v>6</v>
      </c>
    </row>
    <row r="417" spans="1:8" x14ac:dyDescent="0.25">
      <c r="A417" s="7">
        <v>44896</v>
      </c>
      <c r="B417" s="1">
        <v>0.66666666666666663</v>
      </c>
      <c r="C417" s="1">
        <v>0.70833333333333337</v>
      </c>
      <c r="D417" s="113" t="s">
        <v>6</v>
      </c>
      <c r="E417" s="1">
        <v>4.1666666666666664E-2</v>
      </c>
      <c r="F417" s="113" t="s">
        <v>496</v>
      </c>
      <c r="G417" s="113" t="s">
        <v>280</v>
      </c>
      <c r="H417" s="113" t="s">
        <v>6</v>
      </c>
    </row>
    <row r="418" spans="1:8" x14ac:dyDescent="0.25">
      <c r="A418" s="7">
        <v>44896</v>
      </c>
      <c r="B418" s="1">
        <v>0.72222222222222221</v>
      </c>
      <c r="C418" s="1">
        <v>0.75902777777777775</v>
      </c>
      <c r="D418" s="113" t="s">
        <v>507</v>
      </c>
      <c r="E418" s="1">
        <v>4.1666666666666664E-2</v>
      </c>
      <c r="F418" s="113" t="s">
        <v>477</v>
      </c>
      <c r="G418" s="113" t="s">
        <v>478</v>
      </c>
      <c r="H418" s="113" t="s">
        <v>6</v>
      </c>
    </row>
    <row r="419" spans="1:8" x14ac:dyDescent="0.25">
      <c r="A419" s="7">
        <v>44896</v>
      </c>
      <c r="B419" s="1">
        <v>0.75902777777777775</v>
      </c>
      <c r="C419" s="1">
        <v>0.80208333333333337</v>
      </c>
      <c r="D419" s="113" t="s">
        <v>6</v>
      </c>
      <c r="E419" s="1">
        <v>4.1666666666666664E-2</v>
      </c>
      <c r="F419" s="113" t="s">
        <v>459</v>
      </c>
      <c r="G419" s="113" t="s">
        <v>200</v>
      </c>
      <c r="H419" s="113" t="s">
        <v>6</v>
      </c>
    </row>
    <row r="420" spans="1:8" x14ac:dyDescent="0.25">
      <c r="A420" s="7">
        <v>44896</v>
      </c>
      <c r="B420" s="1">
        <v>0.81944444444444442</v>
      </c>
      <c r="C420" s="1">
        <v>0.82638888888888884</v>
      </c>
      <c r="D420" s="113" t="s">
        <v>454</v>
      </c>
      <c r="E420" s="1">
        <v>1.0416666666666666E-2</v>
      </c>
      <c r="F420" s="113" t="s">
        <v>487</v>
      </c>
      <c r="G420" s="113" t="s">
        <v>280</v>
      </c>
      <c r="H420" s="113" t="s">
        <v>6</v>
      </c>
    </row>
    <row r="421" spans="1:8" x14ac:dyDescent="0.25">
      <c r="A421" s="7">
        <v>44896</v>
      </c>
      <c r="B421" s="1">
        <v>0.82638888888888884</v>
      </c>
      <c r="C421" s="1">
        <v>0.83750000000000002</v>
      </c>
      <c r="D421" s="113" t="s">
        <v>454</v>
      </c>
      <c r="E421" s="1">
        <v>1.0416666666666666E-2</v>
      </c>
      <c r="F421" s="113" t="s">
        <v>496</v>
      </c>
      <c r="G421" s="113" t="s">
        <v>280</v>
      </c>
      <c r="H421" s="113" t="s">
        <v>6</v>
      </c>
    </row>
    <row r="422" spans="1:8" x14ac:dyDescent="0.25">
      <c r="A422" s="7">
        <v>44896</v>
      </c>
      <c r="B422" s="1">
        <v>0.83750000000000002</v>
      </c>
      <c r="C422" s="1">
        <v>0.84375</v>
      </c>
      <c r="D422" s="113" t="s">
        <v>454</v>
      </c>
      <c r="E422" s="1">
        <v>1.0416666666666666E-2</v>
      </c>
      <c r="F422" s="113" t="s">
        <v>471</v>
      </c>
      <c r="G422" s="113" t="s">
        <v>472</v>
      </c>
      <c r="H422" s="113" t="s">
        <v>6</v>
      </c>
    </row>
    <row r="423" spans="1:8" x14ac:dyDescent="0.25">
      <c r="A423" s="7">
        <v>44897</v>
      </c>
      <c r="B423" s="1">
        <v>0.40625</v>
      </c>
      <c r="C423" s="1">
        <v>0.41666666666666669</v>
      </c>
      <c r="D423" s="113" t="s">
        <v>6</v>
      </c>
      <c r="E423" s="1">
        <v>1.0416666666666666E-2</v>
      </c>
      <c r="F423" s="113" t="s">
        <v>178</v>
      </c>
      <c r="G423" s="113" t="s">
        <v>179</v>
      </c>
      <c r="H423" s="113" t="s">
        <v>6</v>
      </c>
    </row>
    <row r="424" spans="1:8" x14ac:dyDescent="0.25">
      <c r="A424" s="7">
        <v>44897</v>
      </c>
      <c r="B424" s="1">
        <v>0.41666666666666669</v>
      </c>
      <c r="C424" s="1">
        <v>0.4375</v>
      </c>
      <c r="D424" s="113" t="s">
        <v>508</v>
      </c>
      <c r="E424" s="1">
        <v>2.0833333333333332E-2</v>
      </c>
      <c r="F424" s="113" t="s">
        <v>178</v>
      </c>
      <c r="G424" s="113" t="s">
        <v>179</v>
      </c>
      <c r="H424" s="113" t="s">
        <v>6</v>
      </c>
    </row>
    <row r="425" spans="1:8" x14ac:dyDescent="0.25">
      <c r="A425" s="7">
        <v>44897</v>
      </c>
      <c r="B425" s="1">
        <v>0.4375</v>
      </c>
      <c r="C425" s="1">
        <v>0.45833333333333331</v>
      </c>
      <c r="D425" s="113" t="s">
        <v>508</v>
      </c>
      <c r="E425" s="1">
        <v>2.0833333333333332E-2</v>
      </c>
      <c r="F425" s="113" t="s">
        <v>477</v>
      </c>
      <c r="G425" s="113" t="s">
        <v>478</v>
      </c>
      <c r="H425" s="113" t="s">
        <v>6</v>
      </c>
    </row>
    <row r="426" spans="1:8" x14ac:dyDescent="0.25">
      <c r="A426" s="7">
        <v>44897</v>
      </c>
      <c r="B426" s="1">
        <v>0.44444444444444442</v>
      </c>
      <c r="C426" s="1">
        <v>0.5</v>
      </c>
      <c r="D426" s="113" t="s">
        <v>509</v>
      </c>
      <c r="E426" s="1">
        <v>5.2083333333333336E-2</v>
      </c>
      <c r="F426" s="113" t="s">
        <v>385</v>
      </c>
      <c r="G426" s="113" t="s">
        <v>386</v>
      </c>
      <c r="H426" s="113" t="s">
        <v>6</v>
      </c>
    </row>
    <row r="427" spans="1:8" x14ac:dyDescent="0.25">
      <c r="A427" s="7">
        <v>44897</v>
      </c>
      <c r="B427" s="1">
        <v>0.5</v>
      </c>
      <c r="C427" s="1">
        <v>0.52083333333333337</v>
      </c>
      <c r="D427" s="113" t="s">
        <v>510</v>
      </c>
      <c r="E427" s="1">
        <v>2.0833333333333332E-2</v>
      </c>
      <c r="F427" s="113" t="s">
        <v>385</v>
      </c>
      <c r="G427" s="113" t="s">
        <v>386</v>
      </c>
      <c r="H427" s="113" t="s">
        <v>6</v>
      </c>
    </row>
    <row r="428" spans="1:8" x14ac:dyDescent="0.25">
      <c r="A428" s="7">
        <v>44897</v>
      </c>
      <c r="B428" s="1">
        <v>0.52083333333333337</v>
      </c>
      <c r="C428" s="1">
        <v>0.58333333333333337</v>
      </c>
      <c r="D428" s="113" t="s">
        <v>511</v>
      </c>
      <c r="E428" s="1">
        <v>6.25E-2</v>
      </c>
      <c r="F428" s="113" t="s">
        <v>373</v>
      </c>
      <c r="G428" s="113" t="s">
        <v>374</v>
      </c>
      <c r="H428" s="113" t="s">
        <v>6</v>
      </c>
    </row>
    <row r="429" spans="1:8" x14ac:dyDescent="0.25">
      <c r="A429" s="7">
        <v>44897</v>
      </c>
      <c r="B429" s="1">
        <v>0.58333333333333337</v>
      </c>
      <c r="C429" s="1">
        <v>0.66666666666666663</v>
      </c>
      <c r="D429" s="113" t="s">
        <v>6</v>
      </c>
      <c r="E429" s="1">
        <v>8.3333333333333329E-2</v>
      </c>
      <c r="F429" s="113" t="s">
        <v>487</v>
      </c>
      <c r="G429" s="113" t="s">
        <v>280</v>
      </c>
      <c r="H429" s="113" t="s">
        <v>6</v>
      </c>
    </row>
    <row r="430" spans="1:8" x14ac:dyDescent="0.25">
      <c r="A430" s="7">
        <v>44897</v>
      </c>
      <c r="B430" s="1">
        <v>0.66666666666666663</v>
      </c>
      <c r="C430" s="1">
        <v>0.67708333333333337</v>
      </c>
      <c r="D430" s="113" t="s">
        <v>91</v>
      </c>
      <c r="E430" s="1">
        <v>1.0416666666666666E-2</v>
      </c>
      <c r="F430" s="113" t="s">
        <v>178</v>
      </c>
      <c r="G430" s="113" t="s">
        <v>179</v>
      </c>
      <c r="H430" s="113" t="s">
        <v>6</v>
      </c>
    </row>
    <row r="431" spans="1:8" x14ac:dyDescent="0.25">
      <c r="A431" s="7">
        <v>44897</v>
      </c>
      <c r="B431" s="1">
        <v>0.67708333333333337</v>
      </c>
      <c r="C431" s="1">
        <v>0.75</v>
      </c>
      <c r="D431" s="113" t="s">
        <v>512</v>
      </c>
      <c r="E431" s="1">
        <v>7.2916666666666671E-2</v>
      </c>
      <c r="F431" s="113" t="s">
        <v>373</v>
      </c>
      <c r="G431" s="113" t="s">
        <v>374</v>
      </c>
      <c r="H431" s="113" t="s">
        <v>6</v>
      </c>
    </row>
    <row r="432" spans="1:8" x14ac:dyDescent="0.25">
      <c r="A432" s="7">
        <v>44900</v>
      </c>
      <c r="B432" s="1">
        <v>0.375</v>
      </c>
      <c r="C432" s="1">
        <v>0.38194444444444442</v>
      </c>
      <c r="D432" s="113" t="s">
        <v>6</v>
      </c>
      <c r="E432" s="1">
        <v>1.0416666666666666E-2</v>
      </c>
      <c r="F432" s="113" t="s">
        <v>175</v>
      </c>
      <c r="G432" s="113" t="s">
        <v>176</v>
      </c>
      <c r="H432" s="113" t="s">
        <v>6</v>
      </c>
    </row>
    <row r="433" spans="1:8" x14ac:dyDescent="0.25">
      <c r="A433" s="7">
        <v>44900</v>
      </c>
      <c r="B433" s="1">
        <v>0.38194444444444442</v>
      </c>
      <c r="C433" s="1">
        <v>0.38680555555555557</v>
      </c>
      <c r="D433" s="113" t="s">
        <v>513</v>
      </c>
      <c r="E433" s="1">
        <v>0</v>
      </c>
      <c r="F433" s="113" t="s">
        <v>496</v>
      </c>
      <c r="G433" s="113" t="s">
        <v>280</v>
      </c>
      <c r="H433" s="113" t="s">
        <v>6</v>
      </c>
    </row>
    <row r="434" spans="1:8" x14ac:dyDescent="0.25">
      <c r="A434" s="7">
        <v>44900</v>
      </c>
      <c r="B434" s="1">
        <v>0.38680555555555557</v>
      </c>
      <c r="C434" s="1">
        <v>0.40972222222222221</v>
      </c>
      <c r="D434" s="113" t="s">
        <v>6</v>
      </c>
      <c r="E434" s="1">
        <v>2.0833333333333332E-2</v>
      </c>
      <c r="F434" s="113" t="s">
        <v>183</v>
      </c>
      <c r="G434" s="113" t="s">
        <v>184</v>
      </c>
      <c r="H434" s="113" t="s">
        <v>6</v>
      </c>
    </row>
    <row r="435" spans="1:8" x14ac:dyDescent="0.25">
      <c r="A435" s="7">
        <v>44900</v>
      </c>
      <c r="B435" s="1">
        <v>0.40972222222222221</v>
      </c>
      <c r="C435" s="1">
        <v>0.43680555555555556</v>
      </c>
      <c r="D435" s="113" t="s">
        <v>6</v>
      </c>
      <c r="E435" s="1">
        <v>3.125E-2</v>
      </c>
      <c r="F435" s="113" t="s">
        <v>471</v>
      </c>
      <c r="G435" s="113" t="s">
        <v>472</v>
      </c>
      <c r="H435" s="113" t="s">
        <v>6</v>
      </c>
    </row>
    <row r="436" spans="1:8" x14ac:dyDescent="0.25">
      <c r="A436" s="7">
        <v>44900</v>
      </c>
      <c r="B436" s="1">
        <v>0.4375</v>
      </c>
      <c r="C436" s="1">
        <v>0.45833333333333331</v>
      </c>
      <c r="D436" s="113" t="s">
        <v>153</v>
      </c>
      <c r="E436" s="1">
        <v>2.0833333333333332E-2</v>
      </c>
      <c r="F436" s="113" t="s">
        <v>183</v>
      </c>
      <c r="G436" s="113" t="s">
        <v>184</v>
      </c>
      <c r="H436" s="113" t="s">
        <v>6</v>
      </c>
    </row>
    <row r="437" spans="1:8" x14ac:dyDescent="0.25">
      <c r="A437" s="7">
        <v>44900</v>
      </c>
      <c r="B437" s="1">
        <v>0.45833333333333331</v>
      </c>
      <c r="C437" s="1">
        <v>0.47916666666666669</v>
      </c>
      <c r="D437" s="113" t="s">
        <v>514</v>
      </c>
      <c r="E437" s="1">
        <v>2.0833333333333332E-2</v>
      </c>
      <c r="F437" s="113" t="s">
        <v>496</v>
      </c>
      <c r="G437" s="113" t="s">
        <v>280</v>
      </c>
      <c r="H437" s="113" t="s">
        <v>6</v>
      </c>
    </row>
    <row r="438" spans="1:8" x14ac:dyDescent="0.25">
      <c r="A438" s="7">
        <v>44900</v>
      </c>
      <c r="B438" s="1">
        <v>0.5</v>
      </c>
      <c r="C438" s="1">
        <v>0.57291666666666663</v>
      </c>
      <c r="D438" s="113" t="s">
        <v>108</v>
      </c>
      <c r="E438" s="1">
        <v>7.2916666666666671E-2</v>
      </c>
      <c r="F438" s="113" t="s">
        <v>178</v>
      </c>
      <c r="G438" s="113" t="s">
        <v>179</v>
      </c>
      <c r="H438" s="113" t="s">
        <v>6</v>
      </c>
    </row>
    <row r="439" spans="1:8" x14ac:dyDescent="0.25">
      <c r="A439" s="7">
        <v>44900</v>
      </c>
      <c r="B439" s="1">
        <v>0.57291666666666663</v>
      </c>
      <c r="C439" s="1">
        <v>0.60416666666666663</v>
      </c>
      <c r="D439" s="113" t="s">
        <v>6</v>
      </c>
      <c r="E439" s="1">
        <v>3.125E-2</v>
      </c>
      <c r="F439" s="113" t="s">
        <v>254</v>
      </c>
      <c r="G439" s="113" t="s">
        <v>255</v>
      </c>
      <c r="H439" s="113" t="s">
        <v>6</v>
      </c>
    </row>
    <row r="440" spans="1:8" x14ac:dyDescent="0.25">
      <c r="A440" s="7">
        <v>44900</v>
      </c>
      <c r="B440" s="1">
        <v>0.60416666666666663</v>
      </c>
      <c r="C440" s="1">
        <v>0.66736111111111107</v>
      </c>
      <c r="D440" s="113" t="s">
        <v>515</v>
      </c>
      <c r="E440" s="1">
        <v>6.25E-2</v>
      </c>
      <c r="F440" s="113" t="s">
        <v>140</v>
      </c>
      <c r="G440" s="113" t="s">
        <v>186</v>
      </c>
      <c r="H440" s="113" t="s">
        <v>6</v>
      </c>
    </row>
    <row r="441" spans="1:8" x14ac:dyDescent="0.25">
      <c r="A441" s="7">
        <v>44901</v>
      </c>
      <c r="B441" s="1">
        <v>0.32777777777777778</v>
      </c>
      <c r="C441" s="1">
        <v>0.35416666666666669</v>
      </c>
      <c r="D441" s="113" t="s">
        <v>516</v>
      </c>
      <c r="E441" s="1">
        <v>3.125E-2</v>
      </c>
      <c r="F441" s="113" t="s">
        <v>517</v>
      </c>
      <c r="G441" s="113" t="s">
        <v>191</v>
      </c>
      <c r="H441" s="113" t="s">
        <v>6</v>
      </c>
    </row>
    <row r="442" spans="1:8" x14ac:dyDescent="0.25">
      <c r="A442" s="7">
        <v>44901</v>
      </c>
      <c r="B442" s="1">
        <v>0.375</v>
      </c>
      <c r="C442" s="1">
        <v>0.38680555555555557</v>
      </c>
      <c r="D442" s="113" t="s">
        <v>518</v>
      </c>
      <c r="E442" s="1">
        <v>1.0416666666666666E-2</v>
      </c>
      <c r="F442" s="113" t="s">
        <v>140</v>
      </c>
      <c r="G442" s="113" t="s">
        <v>186</v>
      </c>
      <c r="H442" s="113" t="s">
        <v>6</v>
      </c>
    </row>
    <row r="443" spans="1:8" x14ac:dyDescent="0.25">
      <c r="A443" s="7">
        <v>44901</v>
      </c>
      <c r="B443" s="1">
        <v>0.38680555555555557</v>
      </c>
      <c r="C443" s="1">
        <v>0.39583333333333331</v>
      </c>
      <c r="D443" s="113" t="s">
        <v>519</v>
      </c>
      <c r="E443" s="1">
        <v>1.0416666666666666E-2</v>
      </c>
      <c r="F443" s="113" t="s">
        <v>480</v>
      </c>
      <c r="G443" s="113" t="s">
        <v>280</v>
      </c>
      <c r="H443" s="113" t="s">
        <v>6</v>
      </c>
    </row>
    <row r="444" spans="1:8" x14ac:dyDescent="0.25">
      <c r="A444" s="7">
        <v>44901</v>
      </c>
      <c r="B444" s="1">
        <v>0.39583333333333331</v>
      </c>
      <c r="C444" s="1">
        <v>0.41666666666666669</v>
      </c>
      <c r="D444" s="113" t="s">
        <v>520</v>
      </c>
      <c r="E444" s="1">
        <v>2.0833333333333332E-2</v>
      </c>
      <c r="F444" s="113" t="s">
        <v>286</v>
      </c>
      <c r="G444" s="113" t="s">
        <v>191</v>
      </c>
      <c r="H444" s="113" t="s">
        <v>6</v>
      </c>
    </row>
    <row r="445" spans="1:8" x14ac:dyDescent="0.25">
      <c r="A445" s="7">
        <v>44901</v>
      </c>
      <c r="B445" s="1">
        <v>0.41666666666666669</v>
      </c>
      <c r="C445" s="1">
        <v>0.4375</v>
      </c>
      <c r="D445" s="113" t="s">
        <v>6</v>
      </c>
      <c r="E445" s="1">
        <v>2.0833333333333332E-2</v>
      </c>
      <c r="F445" s="113" t="s">
        <v>189</v>
      </c>
      <c r="G445" s="113" t="s">
        <v>186</v>
      </c>
      <c r="H445" s="113" t="s">
        <v>6</v>
      </c>
    </row>
    <row r="446" spans="1:8" x14ac:dyDescent="0.25">
      <c r="A446" s="7">
        <v>44901</v>
      </c>
      <c r="B446" s="1">
        <v>0.4375</v>
      </c>
      <c r="C446" s="1">
        <v>0.50208333333333333</v>
      </c>
      <c r="D446" s="113" t="s">
        <v>521</v>
      </c>
      <c r="E446" s="1">
        <v>6.25E-2</v>
      </c>
      <c r="F446" s="113" t="s">
        <v>496</v>
      </c>
      <c r="G446" s="113" t="s">
        <v>280</v>
      </c>
      <c r="H446" s="113" t="s">
        <v>6</v>
      </c>
    </row>
    <row r="447" spans="1:8" x14ac:dyDescent="0.25">
      <c r="A447" s="7">
        <v>44901</v>
      </c>
      <c r="B447" s="1">
        <v>0.53125</v>
      </c>
      <c r="C447" s="1">
        <v>0.54166666666666663</v>
      </c>
      <c r="D447" s="113" t="s">
        <v>522</v>
      </c>
      <c r="E447" s="1">
        <v>1.0416666666666666E-2</v>
      </c>
      <c r="F447" s="113" t="s">
        <v>286</v>
      </c>
      <c r="G447" s="113" t="s">
        <v>191</v>
      </c>
      <c r="H447" s="113" t="s">
        <v>6</v>
      </c>
    </row>
    <row r="448" spans="1:8" x14ac:dyDescent="0.25">
      <c r="A448" s="7">
        <v>44901</v>
      </c>
      <c r="B448" s="1">
        <v>0.54166666666666663</v>
      </c>
      <c r="C448" s="1">
        <v>0.5625</v>
      </c>
      <c r="D448" s="113" t="s">
        <v>523</v>
      </c>
      <c r="E448" s="1">
        <v>2.0833333333333332E-2</v>
      </c>
      <c r="F448" s="113" t="s">
        <v>517</v>
      </c>
      <c r="G448" s="113" t="s">
        <v>191</v>
      </c>
      <c r="H448" s="113" t="s">
        <v>6</v>
      </c>
    </row>
    <row r="449" spans="1:8" x14ac:dyDescent="0.25">
      <c r="A449" s="7">
        <v>44901</v>
      </c>
      <c r="B449" s="1">
        <v>0.5625</v>
      </c>
      <c r="C449" s="1">
        <v>0.625</v>
      </c>
      <c r="D449" s="113" t="s">
        <v>524</v>
      </c>
      <c r="E449" s="1">
        <v>6.25E-2</v>
      </c>
      <c r="F449" s="113" t="s">
        <v>459</v>
      </c>
      <c r="G449" s="113" t="s">
        <v>200</v>
      </c>
      <c r="H449" s="113" t="s">
        <v>6</v>
      </c>
    </row>
    <row r="450" spans="1:8" x14ac:dyDescent="0.25">
      <c r="A450" s="7">
        <v>44901</v>
      </c>
      <c r="B450" s="1">
        <v>0.625</v>
      </c>
      <c r="C450" s="1">
        <v>0.66666666666666663</v>
      </c>
      <c r="D450" s="113" t="s">
        <v>6</v>
      </c>
      <c r="E450" s="1">
        <v>4.1666666666666664E-2</v>
      </c>
      <c r="F450" s="113" t="s">
        <v>261</v>
      </c>
      <c r="G450" s="113" t="s">
        <v>186</v>
      </c>
      <c r="H450" s="113" t="s">
        <v>6</v>
      </c>
    </row>
    <row r="451" spans="1:8" x14ac:dyDescent="0.25">
      <c r="A451" s="7">
        <v>44901</v>
      </c>
      <c r="B451" s="1">
        <v>0.66666666666666663</v>
      </c>
      <c r="C451" s="1">
        <v>0.70833333333333337</v>
      </c>
      <c r="D451" s="113" t="s">
        <v>92</v>
      </c>
      <c r="E451" s="1">
        <v>4.1666666666666664E-2</v>
      </c>
      <c r="F451" s="113" t="s">
        <v>525</v>
      </c>
      <c r="G451" s="113" t="s">
        <v>526</v>
      </c>
      <c r="H451" s="113" t="s">
        <v>6</v>
      </c>
    </row>
    <row r="452" spans="1:8" x14ac:dyDescent="0.25">
      <c r="A452" s="7">
        <v>44901</v>
      </c>
      <c r="B452" s="1">
        <v>0.70833333333333337</v>
      </c>
      <c r="C452" s="1">
        <v>0.72916666666666663</v>
      </c>
      <c r="D452" s="113" t="s">
        <v>527</v>
      </c>
      <c r="E452" s="1">
        <v>2.0833333333333332E-2</v>
      </c>
      <c r="F452" s="113" t="s">
        <v>496</v>
      </c>
      <c r="G452" s="113" t="s">
        <v>280</v>
      </c>
      <c r="H452" s="113" t="s">
        <v>6</v>
      </c>
    </row>
    <row r="453" spans="1:8" x14ac:dyDescent="0.25">
      <c r="A453" s="7">
        <v>44901</v>
      </c>
      <c r="B453" s="1">
        <v>0.72916666666666663</v>
      </c>
      <c r="C453" s="1">
        <v>0.8041666666666667</v>
      </c>
      <c r="D453" s="113" t="s">
        <v>528</v>
      </c>
      <c r="E453" s="1">
        <v>7.2916666666666671E-2</v>
      </c>
      <c r="F453" s="113" t="s">
        <v>459</v>
      </c>
      <c r="G453" s="113" t="s">
        <v>200</v>
      </c>
      <c r="H453" s="113" t="s">
        <v>6</v>
      </c>
    </row>
    <row r="454" spans="1:8" x14ac:dyDescent="0.25">
      <c r="A454" s="7">
        <v>44902</v>
      </c>
      <c r="B454" s="1">
        <v>0.375</v>
      </c>
      <c r="C454" s="1">
        <v>0.39583333333333331</v>
      </c>
      <c r="D454" s="113" t="s">
        <v>6</v>
      </c>
      <c r="E454" s="1">
        <v>2.0833333333333332E-2</v>
      </c>
      <c r="F454" s="113" t="s">
        <v>178</v>
      </c>
      <c r="G454" s="113" t="s">
        <v>179</v>
      </c>
      <c r="H454" s="113" t="s">
        <v>6</v>
      </c>
    </row>
    <row r="455" spans="1:8" x14ac:dyDescent="0.25">
      <c r="A455" s="7">
        <v>44902</v>
      </c>
      <c r="B455" s="1">
        <v>0.39583333333333331</v>
      </c>
      <c r="C455" s="1">
        <v>0.4375</v>
      </c>
      <c r="D455" s="113" t="s">
        <v>6</v>
      </c>
      <c r="E455" s="1">
        <v>4.1666666666666664E-2</v>
      </c>
      <c r="F455" s="113" t="s">
        <v>475</v>
      </c>
      <c r="G455" s="113" t="s">
        <v>280</v>
      </c>
      <c r="H455" s="113" t="s">
        <v>6</v>
      </c>
    </row>
    <row r="456" spans="1:8" x14ac:dyDescent="0.25">
      <c r="A456" s="7">
        <v>44902</v>
      </c>
      <c r="B456" s="1">
        <v>0.4375</v>
      </c>
      <c r="C456" s="1">
        <v>0.44791666666666669</v>
      </c>
      <c r="D456" s="113" t="s">
        <v>529</v>
      </c>
      <c r="E456" s="1">
        <v>1.0416666666666666E-2</v>
      </c>
      <c r="F456" s="113" t="s">
        <v>346</v>
      </c>
      <c r="G456" s="113" t="s">
        <v>326</v>
      </c>
      <c r="H456" s="113" t="s">
        <v>6</v>
      </c>
    </row>
    <row r="457" spans="1:8" x14ac:dyDescent="0.25">
      <c r="A457" s="7">
        <v>44902</v>
      </c>
      <c r="B457" s="1">
        <v>0.44791666666666669</v>
      </c>
      <c r="C457" s="1">
        <v>0.46111111111111114</v>
      </c>
      <c r="D457" s="113" t="s">
        <v>530</v>
      </c>
      <c r="E457" s="1">
        <v>1.0416666666666666E-2</v>
      </c>
      <c r="F457" s="113" t="s">
        <v>471</v>
      </c>
      <c r="G457" s="113" t="s">
        <v>472</v>
      </c>
      <c r="H457" s="113" t="s">
        <v>6</v>
      </c>
    </row>
    <row r="458" spans="1:8" x14ac:dyDescent="0.25">
      <c r="A458" s="7">
        <v>44902</v>
      </c>
      <c r="B458" s="1">
        <v>0.46180555555555558</v>
      </c>
      <c r="C458" s="1">
        <v>0.47916666666666669</v>
      </c>
      <c r="D458" s="113" t="s">
        <v>367</v>
      </c>
      <c r="E458" s="1">
        <v>2.0833333333333332E-2</v>
      </c>
      <c r="F458" s="113" t="s">
        <v>178</v>
      </c>
      <c r="G458" s="113" t="s">
        <v>179</v>
      </c>
      <c r="H458" s="113" t="s">
        <v>6</v>
      </c>
    </row>
    <row r="459" spans="1:8" x14ac:dyDescent="0.25">
      <c r="A459" s="7">
        <v>44902</v>
      </c>
      <c r="B459" s="1">
        <v>0.47916666666666669</v>
      </c>
      <c r="C459" s="1">
        <v>0.5</v>
      </c>
      <c r="D459" s="113" t="s">
        <v>531</v>
      </c>
      <c r="E459" s="1">
        <v>2.0833333333333332E-2</v>
      </c>
      <c r="F459" s="113" t="s">
        <v>178</v>
      </c>
      <c r="G459" s="113" t="s">
        <v>179</v>
      </c>
      <c r="H459" s="113" t="s">
        <v>6</v>
      </c>
    </row>
    <row r="460" spans="1:8" x14ac:dyDescent="0.25">
      <c r="A460" s="7">
        <v>44902</v>
      </c>
      <c r="B460" s="1">
        <v>0.53125</v>
      </c>
      <c r="C460" s="1">
        <v>0.54513888888888884</v>
      </c>
      <c r="D460" s="113" t="s">
        <v>454</v>
      </c>
      <c r="E460" s="1">
        <v>1.0416666666666666E-2</v>
      </c>
      <c r="F460" s="113" t="s">
        <v>346</v>
      </c>
      <c r="G460" s="113" t="s">
        <v>326</v>
      </c>
      <c r="H460" s="113" t="s">
        <v>6</v>
      </c>
    </row>
    <row r="461" spans="1:8" x14ac:dyDescent="0.25">
      <c r="A461" s="7">
        <v>44902</v>
      </c>
      <c r="B461" s="1">
        <v>0.54513888888888884</v>
      </c>
      <c r="C461" s="1">
        <v>0.5625</v>
      </c>
      <c r="D461" s="113" t="s">
        <v>532</v>
      </c>
      <c r="E461" s="1">
        <v>2.0833333333333332E-2</v>
      </c>
      <c r="F461" s="113" t="s">
        <v>140</v>
      </c>
      <c r="G461" s="113" t="s">
        <v>186</v>
      </c>
      <c r="H461" s="113" t="s">
        <v>6</v>
      </c>
    </row>
    <row r="462" spans="1:8" x14ac:dyDescent="0.25">
      <c r="A462" s="7">
        <v>44902</v>
      </c>
      <c r="B462" s="1">
        <v>0.5625</v>
      </c>
      <c r="C462" s="1">
        <v>0.58333333333333337</v>
      </c>
      <c r="D462" s="113" t="s">
        <v>533</v>
      </c>
      <c r="E462" s="1">
        <v>2.0833333333333332E-2</v>
      </c>
      <c r="F462" s="113" t="s">
        <v>178</v>
      </c>
      <c r="G462" s="113" t="s">
        <v>179</v>
      </c>
      <c r="H462" s="113" t="s">
        <v>6</v>
      </c>
    </row>
    <row r="463" spans="1:8" x14ac:dyDescent="0.25">
      <c r="A463" s="7">
        <v>44902</v>
      </c>
      <c r="B463" s="1">
        <v>0.58333333333333337</v>
      </c>
      <c r="C463" s="1">
        <v>0.60416666666666663</v>
      </c>
      <c r="D463" s="113" t="s">
        <v>527</v>
      </c>
      <c r="E463" s="1">
        <v>2.0833333333333332E-2</v>
      </c>
      <c r="F463" s="113" t="s">
        <v>496</v>
      </c>
      <c r="G463" s="113" t="s">
        <v>280</v>
      </c>
      <c r="H463" s="113" t="s">
        <v>6</v>
      </c>
    </row>
    <row r="464" spans="1:8" x14ac:dyDescent="0.25">
      <c r="A464" s="7">
        <v>44902</v>
      </c>
      <c r="B464" s="1">
        <v>0.60416666666666663</v>
      </c>
      <c r="C464" s="1">
        <v>0.625</v>
      </c>
      <c r="D464" s="113" t="s">
        <v>534</v>
      </c>
      <c r="E464" s="1">
        <v>2.0833333333333332E-2</v>
      </c>
      <c r="F464" s="113" t="s">
        <v>346</v>
      </c>
      <c r="G464" s="113" t="s">
        <v>326</v>
      </c>
      <c r="H464" s="113" t="s">
        <v>6</v>
      </c>
    </row>
    <row r="465" spans="1:8" x14ac:dyDescent="0.25">
      <c r="A465" s="7">
        <v>44902</v>
      </c>
      <c r="B465" s="1">
        <v>0.625</v>
      </c>
      <c r="C465" s="1">
        <v>0.66666666666666663</v>
      </c>
      <c r="D465" s="113" t="s">
        <v>535</v>
      </c>
      <c r="E465" s="1">
        <v>4.1666666666666664E-2</v>
      </c>
      <c r="F465" s="113" t="s">
        <v>496</v>
      </c>
      <c r="G465" s="113" t="s">
        <v>280</v>
      </c>
      <c r="H465" s="113" t="s">
        <v>6</v>
      </c>
    </row>
    <row r="466" spans="1:8" x14ac:dyDescent="0.25">
      <c r="A466" s="7">
        <v>44903</v>
      </c>
      <c r="B466" s="1">
        <v>0.3298611111111111</v>
      </c>
      <c r="C466" s="1">
        <v>0.3576388888888889</v>
      </c>
      <c r="D466" s="113" t="s">
        <v>536</v>
      </c>
      <c r="E466" s="1">
        <v>3.125E-2</v>
      </c>
      <c r="F466" s="113" t="s">
        <v>496</v>
      </c>
      <c r="G466" s="113" t="s">
        <v>280</v>
      </c>
      <c r="H466" s="113" t="s">
        <v>6</v>
      </c>
    </row>
    <row r="467" spans="1:8" x14ac:dyDescent="0.25">
      <c r="A467" s="7">
        <v>44903</v>
      </c>
      <c r="B467" s="1">
        <v>0.375</v>
      </c>
      <c r="C467" s="1">
        <v>0.4</v>
      </c>
      <c r="D467" s="113" t="s">
        <v>537</v>
      </c>
      <c r="E467" s="1">
        <v>2.0833333333333332E-2</v>
      </c>
      <c r="F467" s="113" t="s">
        <v>517</v>
      </c>
      <c r="G467" s="113" t="s">
        <v>191</v>
      </c>
      <c r="H467" s="113" t="s">
        <v>6</v>
      </c>
    </row>
    <row r="468" spans="1:8" x14ac:dyDescent="0.25">
      <c r="A468" s="7">
        <v>44903</v>
      </c>
      <c r="B468" s="1">
        <v>0.4</v>
      </c>
      <c r="C468" s="1">
        <v>0.41388888888888886</v>
      </c>
      <c r="D468" s="113" t="s">
        <v>538</v>
      </c>
      <c r="E468" s="1">
        <v>1.0416666666666666E-2</v>
      </c>
      <c r="F468" s="113" t="s">
        <v>496</v>
      </c>
      <c r="G468" s="113" t="s">
        <v>280</v>
      </c>
      <c r="H468" s="113" t="s">
        <v>6</v>
      </c>
    </row>
    <row r="469" spans="1:8" x14ac:dyDescent="0.25">
      <c r="A469" s="7">
        <v>44903</v>
      </c>
      <c r="B469" s="1">
        <v>0.41388888888888886</v>
      </c>
      <c r="C469" s="1">
        <v>0.43125000000000002</v>
      </c>
      <c r="D469" s="113" t="s">
        <v>530</v>
      </c>
      <c r="E469" s="1">
        <v>2.0833333333333332E-2</v>
      </c>
      <c r="F469" s="113" t="s">
        <v>471</v>
      </c>
      <c r="G469" s="113" t="s">
        <v>472</v>
      </c>
      <c r="H469" s="113" t="s">
        <v>6</v>
      </c>
    </row>
    <row r="470" spans="1:8" x14ac:dyDescent="0.25">
      <c r="A470" s="7">
        <v>44903</v>
      </c>
      <c r="B470" s="1">
        <v>0.43125000000000002</v>
      </c>
      <c r="C470" s="1">
        <v>0.5</v>
      </c>
      <c r="D470" s="113" t="s">
        <v>539</v>
      </c>
      <c r="E470" s="1">
        <v>7.2916666666666671E-2</v>
      </c>
      <c r="F470" s="113" t="s">
        <v>459</v>
      </c>
      <c r="G470" s="113" t="s">
        <v>200</v>
      </c>
      <c r="H470" s="113" t="s">
        <v>6</v>
      </c>
    </row>
    <row r="471" spans="1:8" x14ac:dyDescent="0.25">
      <c r="A471" s="7">
        <v>44903</v>
      </c>
      <c r="B471" s="1">
        <v>0.54166666666666663</v>
      </c>
      <c r="C471" s="1">
        <v>0.5625</v>
      </c>
      <c r="D471" s="113" t="s">
        <v>540</v>
      </c>
      <c r="E471" s="1">
        <v>2.0833333333333332E-2</v>
      </c>
      <c r="F471" s="113" t="s">
        <v>440</v>
      </c>
      <c r="G471" s="113" t="s">
        <v>441</v>
      </c>
      <c r="H471" s="113" t="s">
        <v>6</v>
      </c>
    </row>
    <row r="472" spans="1:8" x14ac:dyDescent="0.25">
      <c r="A472" s="7">
        <v>44903</v>
      </c>
      <c r="B472" s="1">
        <v>0.5625</v>
      </c>
      <c r="C472" s="1">
        <v>0.58333333333333337</v>
      </c>
      <c r="D472" s="113" t="s">
        <v>541</v>
      </c>
      <c r="E472" s="1">
        <v>2.0833333333333332E-2</v>
      </c>
      <c r="F472" s="113" t="s">
        <v>385</v>
      </c>
      <c r="G472" s="113" t="s">
        <v>386</v>
      </c>
      <c r="H472" s="113" t="s">
        <v>6</v>
      </c>
    </row>
    <row r="473" spans="1:8" x14ac:dyDescent="0.25">
      <c r="A473" s="7">
        <v>44903</v>
      </c>
      <c r="B473" s="1">
        <v>0.58333333333333337</v>
      </c>
      <c r="C473" s="1">
        <v>0.61458333333333337</v>
      </c>
      <c r="D473" s="113" t="s">
        <v>542</v>
      </c>
      <c r="E473" s="1">
        <v>3.125E-2</v>
      </c>
      <c r="F473" s="113" t="s">
        <v>346</v>
      </c>
      <c r="G473" s="113" t="s">
        <v>326</v>
      </c>
      <c r="H473" s="113" t="s">
        <v>6</v>
      </c>
    </row>
    <row r="474" spans="1:8" x14ac:dyDescent="0.25">
      <c r="A474" s="7">
        <v>44903</v>
      </c>
      <c r="B474" s="1">
        <v>0.61458333333333337</v>
      </c>
      <c r="C474" s="1">
        <v>0.625</v>
      </c>
      <c r="D474" s="113" t="s">
        <v>371</v>
      </c>
      <c r="E474" s="1">
        <v>1.0416666666666666E-2</v>
      </c>
      <c r="F474" s="113" t="s">
        <v>286</v>
      </c>
      <c r="G474" s="113" t="s">
        <v>191</v>
      </c>
      <c r="H474" s="113" t="s">
        <v>6</v>
      </c>
    </row>
    <row r="475" spans="1:8" x14ac:dyDescent="0.25">
      <c r="A475" s="7">
        <v>44903</v>
      </c>
      <c r="B475" s="1">
        <v>0.625</v>
      </c>
      <c r="C475" s="1">
        <v>0.67222222222222228</v>
      </c>
      <c r="D475" s="113" t="s">
        <v>543</v>
      </c>
      <c r="E475" s="1">
        <v>5.2083333333333336E-2</v>
      </c>
      <c r="F475" s="113" t="s">
        <v>496</v>
      </c>
      <c r="G475" s="113" t="s">
        <v>280</v>
      </c>
      <c r="H475" s="113" t="s">
        <v>6</v>
      </c>
    </row>
    <row r="476" spans="1:8" x14ac:dyDescent="0.25">
      <c r="A476" s="7">
        <v>44903</v>
      </c>
      <c r="B476" s="1">
        <v>0.67222222222222228</v>
      </c>
      <c r="C476" s="1">
        <v>0.69791666666666663</v>
      </c>
      <c r="D476" s="113" t="s">
        <v>311</v>
      </c>
      <c r="E476" s="1">
        <v>2.0833333333333332E-2</v>
      </c>
      <c r="F476" s="113" t="s">
        <v>286</v>
      </c>
      <c r="G476" s="113" t="s">
        <v>191</v>
      </c>
      <c r="H476" s="113" t="s">
        <v>6</v>
      </c>
    </row>
    <row r="477" spans="1:8" x14ac:dyDescent="0.25">
      <c r="A477" s="7">
        <v>44903</v>
      </c>
      <c r="B477" s="1">
        <v>0.69791666666666663</v>
      </c>
      <c r="C477" s="1">
        <v>0.73958333333333337</v>
      </c>
      <c r="D477" s="113" t="s">
        <v>544</v>
      </c>
      <c r="E477" s="1">
        <v>4.1666666666666664E-2</v>
      </c>
      <c r="F477" s="113" t="s">
        <v>459</v>
      </c>
      <c r="G477" s="113" t="s">
        <v>200</v>
      </c>
      <c r="H477" s="113" t="s">
        <v>6</v>
      </c>
    </row>
    <row r="478" spans="1:8" x14ac:dyDescent="0.25">
      <c r="A478" s="7">
        <v>44903</v>
      </c>
      <c r="B478" s="1">
        <v>0.77083333333333337</v>
      </c>
      <c r="C478" s="1">
        <v>0.78125</v>
      </c>
      <c r="D478" s="113" t="s">
        <v>454</v>
      </c>
      <c r="E478" s="1">
        <v>1.0416666666666666E-2</v>
      </c>
      <c r="F478" s="113" t="s">
        <v>346</v>
      </c>
      <c r="G478" s="113" t="s">
        <v>326</v>
      </c>
      <c r="H478" s="113" t="s">
        <v>6</v>
      </c>
    </row>
    <row r="479" spans="1:8" x14ac:dyDescent="0.25">
      <c r="A479" s="7">
        <v>44903</v>
      </c>
      <c r="B479" s="1">
        <v>0.78125</v>
      </c>
      <c r="C479" s="1">
        <v>0.79861111111111116</v>
      </c>
      <c r="D479" s="113" t="s">
        <v>545</v>
      </c>
      <c r="E479" s="1">
        <v>2.0833333333333332E-2</v>
      </c>
      <c r="F479" s="113" t="s">
        <v>517</v>
      </c>
      <c r="G479" s="113" t="s">
        <v>191</v>
      </c>
      <c r="H479" s="113" t="s">
        <v>6</v>
      </c>
    </row>
    <row r="480" spans="1:8" x14ac:dyDescent="0.25">
      <c r="A480" s="7">
        <v>44904</v>
      </c>
      <c r="B480" s="1">
        <v>0.28472222222222221</v>
      </c>
      <c r="C480" s="1">
        <v>0.30208333333333331</v>
      </c>
      <c r="D480" s="113" t="s">
        <v>546</v>
      </c>
      <c r="E480" s="1">
        <v>2.0833333333333332E-2</v>
      </c>
      <c r="F480" s="113" t="s">
        <v>517</v>
      </c>
      <c r="G480" s="113" t="s">
        <v>191</v>
      </c>
      <c r="H480" s="113" t="s">
        <v>6</v>
      </c>
    </row>
    <row r="481" spans="1:8" x14ac:dyDescent="0.25">
      <c r="A481" s="7">
        <v>44904</v>
      </c>
      <c r="B481" s="1">
        <v>0.3298611111111111</v>
      </c>
      <c r="C481" s="1">
        <v>0.34444444444444444</v>
      </c>
      <c r="D481" s="113" t="s">
        <v>6</v>
      </c>
      <c r="E481" s="1">
        <v>1.0416666666666666E-2</v>
      </c>
      <c r="F481" s="113" t="s">
        <v>175</v>
      </c>
      <c r="G481" s="113" t="s">
        <v>176</v>
      </c>
      <c r="H481" s="113" t="s">
        <v>6</v>
      </c>
    </row>
    <row r="482" spans="1:8" x14ac:dyDescent="0.25">
      <c r="A482" s="7">
        <v>44904</v>
      </c>
      <c r="B482" s="1">
        <v>0.34444444444444444</v>
      </c>
      <c r="C482" s="1">
        <v>0.3576388888888889</v>
      </c>
      <c r="D482" s="113" t="s">
        <v>547</v>
      </c>
      <c r="E482" s="1">
        <v>1.0416666666666666E-2</v>
      </c>
      <c r="F482" s="113" t="s">
        <v>471</v>
      </c>
      <c r="G482" s="113" t="s">
        <v>472</v>
      </c>
      <c r="H482" s="113" t="s">
        <v>6</v>
      </c>
    </row>
    <row r="483" spans="1:8" x14ac:dyDescent="0.25">
      <c r="A483" s="7">
        <v>44904</v>
      </c>
      <c r="B483" s="1">
        <v>0.375</v>
      </c>
      <c r="C483" s="1">
        <v>0.45277777777777778</v>
      </c>
      <c r="D483" s="113" t="s">
        <v>547</v>
      </c>
      <c r="E483" s="1">
        <v>7.2916666666666671E-2</v>
      </c>
      <c r="F483" s="113" t="s">
        <v>471</v>
      </c>
      <c r="G483" s="113" t="s">
        <v>472</v>
      </c>
      <c r="H483" s="113" t="s">
        <v>6</v>
      </c>
    </row>
    <row r="484" spans="1:8" x14ac:dyDescent="0.25">
      <c r="A484" s="7">
        <v>44904</v>
      </c>
      <c r="B484" s="1">
        <v>0.45277777777777778</v>
      </c>
      <c r="C484" s="1">
        <v>0.45833333333333331</v>
      </c>
      <c r="D484" s="113" t="s">
        <v>548</v>
      </c>
      <c r="E484" s="1">
        <v>1.0416666666666666E-2</v>
      </c>
      <c r="F484" s="113" t="s">
        <v>178</v>
      </c>
      <c r="G484" s="113" t="s">
        <v>179</v>
      </c>
      <c r="H484" s="113" t="s">
        <v>6</v>
      </c>
    </row>
    <row r="485" spans="1:8" x14ac:dyDescent="0.25">
      <c r="A485" s="7">
        <v>44904</v>
      </c>
      <c r="B485" s="1">
        <v>0.45833333333333331</v>
      </c>
      <c r="C485" s="1">
        <v>0.47499999999999998</v>
      </c>
      <c r="D485" s="113" t="s">
        <v>549</v>
      </c>
      <c r="E485" s="1">
        <v>2.0833333333333332E-2</v>
      </c>
      <c r="F485" s="113" t="s">
        <v>471</v>
      </c>
      <c r="G485" s="113" t="s">
        <v>472</v>
      </c>
      <c r="H485" s="113" t="s">
        <v>6</v>
      </c>
    </row>
    <row r="486" spans="1:8" x14ac:dyDescent="0.25">
      <c r="A486" s="7">
        <v>44904</v>
      </c>
      <c r="B486" s="1">
        <v>0.47499999999999998</v>
      </c>
      <c r="C486" s="1">
        <v>0.52083333333333337</v>
      </c>
      <c r="D486" s="113" t="s">
        <v>550</v>
      </c>
      <c r="E486" s="1">
        <v>4.1666666666666664E-2</v>
      </c>
      <c r="F486" s="113" t="s">
        <v>459</v>
      </c>
      <c r="G486" s="113" t="s">
        <v>200</v>
      </c>
      <c r="H486" s="113" t="s">
        <v>6</v>
      </c>
    </row>
    <row r="487" spans="1:8" x14ac:dyDescent="0.25">
      <c r="A487" s="7">
        <v>44904</v>
      </c>
      <c r="B487" s="1">
        <v>0.52083333333333337</v>
      </c>
      <c r="C487" s="1">
        <v>0.53611111111111109</v>
      </c>
      <c r="D487" s="113" t="s">
        <v>551</v>
      </c>
      <c r="E487" s="1">
        <v>1.0416666666666666E-2</v>
      </c>
      <c r="F487" s="113" t="s">
        <v>480</v>
      </c>
      <c r="G487" s="113" t="s">
        <v>280</v>
      </c>
      <c r="H487" s="113" t="s">
        <v>6</v>
      </c>
    </row>
    <row r="488" spans="1:8" x14ac:dyDescent="0.25">
      <c r="A488" s="7">
        <v>44904</v>
      </c>
      <c r="B488" s="1">
        <v>0.53611111111111109</v>
      </c>
      <c r="C488" s="1">
        <v>0.55000000000000004</v>
      </c>
      <c r="D488" s="113" t="s">
        <v>552</v>
      </c>
      <c r="E488" s="1">
        <v>1.0416666666666666E-2</v>
      </c>
      <c r="F488" s="113" t="s">
        <v>140</v>
      </c>
      <c r="G488" s="113" t="s">
        <v>186</v>
      </c>
      <c r="H488" s="113" t="s">
        <v>6</v>
      </c>
    </row>
    <row r="489" spans="1:8" x14ac:dyDescent="0.25">
      <c r="A489" s="7">
        <v>44904</v>
      </c>
      <c r="B489" s="1">
        <v>0.55000000000000004</v>
      </c>
      <c r="C489" s="1">
        <v>0.57361111111111107</v>
      </c>
      <c r="D489" s="113" t="s">
        <v>552</v>
      </c>
      <c r="E489" s="1">
        <v>2.0833333333333332E-2</v>
      </c>
      <c r="F489" s="113" t="s">
        <v>346</v>
      </c>
      <c r="G489" s="113" t="s">
        <v>326</v>
      </c>
      <c r="H489" s="113" t="s">
        <v>6</v>
      </c>
    </row>
    <row r="490" spans="1:8" x14ac:dyDescent="0.25">
      <c r="A490" s="7">
        <v>44904</v>
      </c>
      <c r="B490" s="1">
        <v>0.57361111111111107</v>
      </c>
      <c r="C490" s="1">
        <v>0.58333333333333337</v>
      </c>
      <c r="D490" s="113" t="s">
        <v>553</v>
      </c>
      <c r="E490" s="1">
        <v>1.0416666666666666E-2</v>
      </c>
      <c r="F490" s="113" t="s">
        <v>480</v>
      </c>
      <c r="G490" s="113" t="s">
        <v>280</v>
      </c>
      <c r="H490" s="113" t="s">
        <v>6</v>
      </c>
    </row>
    <row r="491" spans="1:8" x14ac:dyDescent="0.25">
      <c r="A491" s="7">
        <v>44904</v>
      </c>
      <c r="B491" s="1">
        <v>0.58333333333333337</v>
      </c>
      <c r="C491" s="1">
        <v>0.61458333333333337</v>
      </c>
      <c r="D491" s="113" t="s">
        <v>554</v>
      </c>
      <c r="E491" s="1">
        <v>3.125E-2</v>
      </c>
      <c r="F491" s="113" t="s">
        <v>496</v>
      </c>
      <c r="G491" s="113" t="s">
        <v>280</v>
      </c>
      <c r="H491" s="113" t="s">
        <v>6</v>
      </c>
    </row>
    <row r="492" spans="1:8" x14ac:dyDescent="0.25">
      <c r="A492" s="7">
        <v>44904</v>
      </c>
      <c r="B492" s="1">
        <v>0.61458333333333337</v>
      </c>
      <c r="C492" s="1">
        <v>0.625</v>
      </c>
      <c r="D492" s="113" t="s">
        <v>555</v>
      </c>
      <c r="E492" s="1">
        <v>1.0416666666666666E-2</v>
      </c>
      <c r="F492" s="113" t="s">
        <v>346</v>
      </c>
      <c r="G492" s="113" t="s">
        <v>326</v>
      </c>
      <c r="H492" s="113" t="s">
        <v>6</v>
      </c>
    </row>
    <row r="493" spans="1:8" x14ac:dyDescent="0.25">
      <c r="A493" s="7">
        <v>44904</v>
      </c>
      <c r="B493" s="1">
        <v>0.625</v>
      </c>
      <c r="C493" s="1">
        <v>0.70833333333333337</v>
      </c>
      <c r="D493" s="113" t="s">
        <v>88</v>
      </c>
      <c r="E493" s="1">
        <v>8.3333333333333329E-2</v>
      </c>
      <c r="F493" s="113" t="s">
        <v>178</v>
      </c>
      <c r="G493" s="113" t="s">
        <v>179</v>
      </c>
      <c r="H493" s="113" t="s">
        <v>6</v>
      </c>
    </row>
    <row r="494" spans="1:8" x14ac:dyDescent="0.25">
      <c r="A494" s="7">
        <v>44907</v>
      </c>
      <c r="B494" s="1">
        <v>0.28125</v>
      </c>
      <c r="C494" s="1">
        <v>0.3125</v>
      </c>
      <c r="D494" s="113" t="s">
        <v>555</v>
      </c>
      <c r="E494" s="1">
        <v>3.125E-2</v>
      </c>
      <c r="F494" s="113" t="s">
        <v>233</v>
      </c>
      <c r="G494" s="113" t="s">
        <v>191</v>
      </c>
      <c r="H494" s="113" t="s">
        <v>6</v>
      </c>
    </row>
    <row r="495" spans="1:8" x14ac:dyDescent="0.25">
      <c r="A495" s="7">
        <v>44907</v>
      </c>
      <c r="B495" s="1">
        <v>0.3125</v>
      </c>
      <c r="C495" s="1">
        <v>0.32083333333333336</v>
      </c>
      <c r="D495" s="113" t="s">
        <v>6</v>
      </c>
      <c r="E495" s="1">
        <v>1.0416666666666666E-2</v>
      </c>
      <c r="F495" s="113" t="s">
        <v>175</v>
      </c>
      <c r="G495" s="113" t="s">
        <v>176</v>
      </c>
      <c r="H495" s="113" t="s">
        <v>6</v>
      </c>
    </row>
    <row r="496" spans="1:8" x14ac:dyDescent="0.25">
      <c r="A496" s="7">
        <v>44907</v>
      </c>
      <c r="B496" s="1">
        <v>0.39583333333333331</v>
      </c>
      <c r="C496" s="1">
        <v>0.41666666666666669</v>
      </c>
      <c r="D496" s="113" t="s">
        <v>556</v>
      </c>
      <c r="E496" s="1">
        <v>2.0833333333333332E-2</v>
      </c>
      <c r="F496" s="113" t="s">
        <v>183</v>
      </c>
      <c r="G496" s="113" t="s">
        <v>184</v>
      </c>
      <c r="H496" s="113" t="s">
        <v>6</v>
      </c>
    </row>
    <row r="497" spans="1:8" x14ac:dyDescent="0.25">
      <c r="A497" s="7">
        <v>44907</v>
      </c>
      <c r="B497" s="1">
        <v>0.41666666666666669</v>
      </c>
      <c r="C497" s="1">
        <v>0.4375</v>
      </c>
      <c r="D497" s="113" t="s">
        <v>557</v>
      </c>
      <c r="E497" s="1">
        <v>2.0833333333333332E-2</v>
      </c>
      <c r="F497" s="113" t="s">
        <v>558</v>
      </c>
      <c r="G497" s="113" t="s">
        <v>280</v>
      </c>
      <c r="H497" s="113" t="s">
        <v>6</v>
      </c>
    </row>
    <row r="498" spans="1:8" x14ac:dyDescent="0.25">
      <c r="A498" s="7">
        <v>44907</v>
      </c>
      <c r="B498" s="1">
        <v>0.4375</v>
      </c>
      <c r="C498" s="1">
        <v>0.46388888888888891</v>
      </c>
      <c r="D498" s="113" t="s">
        <v>6</v>
      </c>
      <c r="E498" s="1">
        <v>3.125E-2</v>
      </c>
      <c r="F498" s="113" t="s">
        <v>183</v>
      </c>
      <c r="G498" s="113" t="s">
        <v>184</v>
      </c>
      <c r="H498" s="113" t="s">
        <v>6</v>
      </c>
    </row>
    <row r="499" spans="1:8" x14ac:dyDescent="0.25">
      <c r="A499" s="7">
        <v>44907</v>
      </c>
      <c r="B499" s="1">
        <v>0.46388888888888891</v>
      </c>
      <c r="C499" s="1">
        <v>0.5</v>
      </c>
      <c r="D499" s="113" t="s">
        <v>559</v>
      </c>
      <c r="E499" s="1">
        <v>3.125E-2</v>
      </c>
      <c r="F499" s="113" t="s">
        <v>471</v>
      </c>
      <c r="G499" s="113" t="s">
        <v>472</v>
      </c>
      <c r="H499" s="113" t="s">
        <v>6</v>
      </c>
    </row>
    <row r="500" spans="1:8" x14ac:dyDescent="0.25">
      <c r="A500" s="7">
        <v>44907</v>
      </c>
      <c r="B500" s="1">
        <v>0.5</v>
      </c>
      <c r="C500" s="1">
        <v>0.54236111111111107</v>
      </c>
      <c r="D500" s="113" t="s">
        <v>108</v>
      </c>
      <c r="E500" s="1">
        <v>4.1666666666666664E-2</v>
      </c>
      <c r="F500" s="113" t="s">
        <v>254</v>
      </c>
      <c r="G500" s="113" t="s">
        <v>255</v>
      </c>
      <c r="H500" s="113" t="s">
        <v>6</v>
      </c>
    </row>
    <row r="501" spans="1:8" x14ac:dyDescent="0.25">
      <c r="A501" s="7">
        <v>44907</v>
      </c>
      <c r="B501" s="1">
        <v>0.60416666666666663</v>
      </c>
      <c r="C501" s="1">
        <v>0.61319444444444449</v>
      </c>
      <c r="D501" s="113" t="s">
        <v>560</v>
      </c>
      <c r="E501" s="1">
        <v>1.0416666666666666E-2</v>
      </c>
      <c r="F501" s="113" t="s">
        <v>140</v>
      </c>
      <c r="G501" s="113" t="s">
        <v>186</v>
      </c>
      <c r="H501" s="113" t="s">
        <v>6</v>
      </c>
    </row>
    <row r="502" spans="1:8" x14ac:dyDescent="0.25">
      <c r="A502" s="7">
        <v>44907</v>
      </c>
      <c r="B502" s="1">
        <v>0.61319444444444449</v>
      </c>
      <c r="C502" s="1">
        <v>0.62638888888888888</v>
      </c>
      <c r="D502" s="113" t="s">
        <v>561</v>
      </c>
      <c r="E502" s="1">
        <v>1.0416666666666666E-2</v>
      </c>
      <c r="F502" s="113" t="s">
        <v>562</v>
      </c>
      <c r="G502" s="113" t="s">
        <v>255</v>
      </c>
      <c r="H502" s="113" t="s">
        <v>6</v>
      </c>
    </row>
    <row r="503" spans="1:8" x14ac:dyDescent="0.25">
      <c r="A503" s="7">
        <v>44907</v>
      </c>
      <c r="B503" s="1">
        <v>0.62638888888888888</v>
      </c>
      <c r="C503" s="1">
        <v>0.64583333333333337</v>
      </c>
      <c r="D503" s="113" t="s">
        <v>135</v>
      </c>
      <c r="E503" s="1">
        <v>2.0833333333333332E-2</v>
      </c>
      <c r="F503" s="113" t="s">
        <v>254</v>
      </c>
      <c r="G503" s="113" t="s">
        <v>255</v>
      </c>
      <c r="H503" s="113" t="s">
        <v>6</v>
      </c>
    </row>
    <row r="504" spans="1:8" x14ac:dyDescent="0.25">
      <c r="A504" s="7">
        <v>44907</v>
      </c>
      <c r="B504" s="1">
        <v>0.64583333333333337</v>
      </c>
      <c r="C504" s="1">
        <v>0.67708333333333337</v>
      </c>
      <c r="D504" s="113" t="s">
        <v>563</v>
      </c>
      <c r="E504" s="1">
        <v>3.125E-2</v>
      </c>
      <c r="F504" s="113" t="s">
        <v>471</v>
      </c>
      <c r="G504" s="113" t="s">
        <v>472</v>
      </c>
      <c r="H504" s="113" t="s">
        <v>6</v>
      </c>
    </row>
    <row r="505" spans="1:8" x14ac:dyDescent="0.25">
      <c r="A505" s="7">
        <v>44907</v>
      </c>
      <c r="B505" s="1">
        <v>0.83819444444444446</v>
      </c>
      <c r="C505" s="1">
        <v>0.9291666666666667</v>
      </c>
      <c r="D505" s="113" t="s">
        <v>559</v>
      </c>
      <c r="E505" s="1">
        <v>9.375E-2</v>
      </c>
      <c r="F505" s="113" t="s">
        <v>471</v>
      </c>
      <c r="G505" s="113" t="s">
        <v>472</v>
      </c>
      <c r="H505" s="113" t="s">
        <v>6</v>
      </c>
    </row>
    <row r="506" spans="1:8" x14ac:dyDescent="0.25">
      <c r="A506" s="7">
        <v>44908</v>
      </c>
      <c r="B506" s="1">
        <v>0.375</v>
      </c>
      <c r="C506" s="1">
        <v>0.39583333333333331</v>
      </c>
      <c r="D506" s="113" t="s">
        <v>296</v>
      </c>
      <c r="E506" s="1">
        <v>2.0833333333333332E-2</v>
      </c>
      <c r="F506" s="113" t="s">
        <v>140</v>
      </c>
      <c r="G506" s="113" t="s">
        <v>186</v>
      </c>
      <c r="H506" s="113" t="s">
        <v>6</v>
      </c>
    </row>
    <row r="507" spans="1:8" x14ac:dyDescent="0.25">
      <c r="A507" s="7">
        <v>44908</v>
      </c>
      <c r="B507" s="1">
        <v>0.39583333333333331</v>
      </c>
      <c r="C507" s="1">
        <v>0.51666666666666672</v>
      </c>
      <c r="D507" s="113" t="s">
        <v>108</v>
      </c>
      <c r="E507" s="1">
        <v>0.125</v>
      </c>
      <c r="F507" s="113" t="s">
        <v>562</v>
      </c>
      <c r="G507" s="113" t="s">
        <v>255</v>
      </c>
      <c r="H507" s="113" t="s">
        <v>6</v>
      </c>
    </row>
    <row r="508" spans="1:8" x14ac:dyDescent="0.25">
      <c r="A508" s="7">
        <v>44908</v>
      </c>
      <c r="B508" s="1">
        <v>0.52083333333333337</v>
      </c>
      <c r="C508" s="1">
        <v>0.54166666666666663</v>
      </c>
      <c r="D508" s="113" t="s">
        <v>564</v>
      </c>
      <c r="E508" s="1">
        <v>2.0833333333333332E-2</v>
      </c>
      <c r="F508" s="113" t="s">
        <v>558</v>
      </c>
      <c r="G508" s="113" t="s">
        <v>280</v>
      </c>
      <c r="H508" s="113" t="s">
        <v>6</v>
      </c>
    </row>
    <row r="509" spans="1:8" x14ac:dyDescent="0.25">
      <c r="A509" s="7">
        <v>44908</v>
      </c>
      <c r="B509" s="1">
        <v>0.54166666666666663</v>
      </c>
      <c r="C509" s="1">
        <v>0.59027777777777779</v>
      </c>
      <c r="D509" s="113" t="s">
        <v>565</v>
      </c>
      <c r="E509" s="1">
        <v>5.2083333333333336E-2</v>
      </c>
      <c r="F509" s="113" t="s">
        <v>346</v>
      </c>
      <c r="G509" s="113" t="s">
        <v>326</v>
      </c>
      <c r="H509" s="113" t="s">
        <v>6</v>
      </c>
    </row>
    <row r="510" spans="1:8" x14ac:dyDescent="0.25">
      <c r="A510" s="7">
        <v>44908</v>
      </c>
      <c r="B510" s="1">
        <v>0.59027777777777779</v>
      </c>
      <c r="C510" s="1">
        <v>0.6</v>
      </c>
      <c r="D510" s="113" t="s">
        <v>566</v>
      </c>
      <c r="E510" s="1">
        <v>1.0416666666666666E-2</v>
      </c>
      <c r="F510" s="113" t="s">
        <v>558</v>
      </c>
      <c r="G510" s="113" t="s">
        <v>280</v>
      </c>
      <c r="H510" s="113" t="s">
        <v>6</v>
      </c>
    </row>
    <row r="511" spans="1:8" x14ac:dyDescent="0.25">
      <c r="A511" s="7">
        <v>44908</v>
      </c>
      <c r="B511" s="1">
        <v>0.6069444444444444</v>
      </c>
      <c r="C511" s="1">
        <v>0.625</v>
      </c>
      <c r="D511" s="113" t="s">
        <v>567</v>
      </c>
      <c r="E511" s="1">
        <v>2.0833333333333332E-2</v>
      </c>
      <c r="F511" s="113" t="s">
        <v>459</v>
      </c>
      <c r="G511" s="113" t="s">
        <v>200</v>
      </c>
      <c r="H511" s="113" t="s">
        <v>6</v>
      </c>
    </row>
    <row r="512" spans="1:8" x14ac:dyDescent="0.25">
      <c r="A512" s="7">
        <v>44908</v>
      </c>
      <c r="B512" s="1">
        <v>0.64583333333333337</v>
      </c>
      <c r="C512" s="1">
        <v>0.6645833333333333</v>
      </c>
      <c r="D512" s="113" t="s">
        <v>568</v>
      </c>
      <c r="E512" s="1">
        <v>2.0833333333333332E-2</v>
      </c>
      <c r="F512" s="113" t="s">
        <v>569</v>
      </c>
      <c r="G512" s="113" t="s">
        <v>280</v>
      </c>
      <c r="H512" s="113" t="s">
        <v>6</v>
      </c>
    </row>
    <row r="513" spans="1:8" x14ac:dyDescent="0.25">
      <c r="A513" s="7">
        <v>44908</v>
      </c>
      <c r="B513" s="1">
        <v>0.66666666666666663</v>
      </c>
      <c r="C513" s="1">
        <v>0.70138888888888884</v>
      </c>
      <c r="D513" s="113" t="s">
        <v>570</v>
      </c>
      <c r="E513" s="1">
        <v>3.125E-2</v>
      </c>
      <c r="F513" s="113" t="s">
        <v>571</v>
      </c>
      <c r="G513" s="113" t="s">
        <v>572</v>
      </c>
      <c r="H513" s="113" t="s">
        <v>6</v>
      </c>
    </row>
    <row r="514" spans="1:8" x14ac:dyDescent="0.25">
      <c r="A514" s="7">
        <v>44908</v>
      </c>
      <c r="B514" s="1">
        <v>0.70138888888888884</v>
      </c>
      <c r="C514" s="1">
        <v>0.71944444444444444</v>
      </c>
      <c r="D514" s="113" t="s">
        <v>573</v>
      </c>
      <c r="E514" s="1">
        <v>2.0833333333333332E-2</v>
      </c>
      <c r="F514" s="113" t="s">
        <v>140</v>
      </c>
      <c r="G514" s="113" t="s">
        <v>186</v>
      </c>
      <c r="H514" s="113" t="s">
        <v>6</v>
      </c>
    </row>
    <row r="515" spans="1:8" x14ac:dyDescent="0.25">
      <c r="A515" s="7">
        <v>44908</v>
      </c>
      <c r="B515" s="1">
        <v>0.73750000000000004</v>
      </c>
      <c r="C515" s="1">
        <v>0.75138888888888888</v>
      </c>
      <c r="D515" s="113" t="s">
        <v>574</v>
      </c>
      <c r="E515" s="1">
        <v>1.0416666666666666E-2</v>
      </c>
      <c r="F515" s="113" t="s">
        <v>575</v>
      </c>
      <c r="G515" s="113" t="s">
        <v>576</v>
      </c>
      <c r="H515" s="113" t="s">
        <v>6</v>
      </c>
    </row>
    <row r="516" spans="1:8" x14ac:dyDescent="0.25">
      <c r="A516" s="7">
        <v>44908</v>
      </c>
      <c r="B516" s="1">
        <v>0.75208333333333333</v>
      </c>
      <c r="C516" s="1">
        <v>0.7631944444444444</v>
      </c>
      <c r="D516" s="113" t="s">
        <v>577</v>
      </c>
      <c r="E516" s="1">
        <v>1.0416666666666666E-2</v>
      </c>
      <c r="F516" s="113" t="s">
        <v>471</v>
      </c>
      <c r="G516" s="113" t="s">
        <v>472</v>
      </c>
      <c r="H516" s="113" t="s">
        <v>6</v>
      </c>
    </row>
    <row r="517" spans="1:8" x14ac:dyDescent="0.25">
      <c r="A517" s="7">
        <v>44908</v>
      </c>
      <c r="B517" s="1">
        <v>0.7631944444444444</v>
      </c>
      <c r="C517" s="1">
        <v>0.84097222222222223</v>
      </c>
      <c r="D517" s="113" t="s">
        <v>578</v>
      </c>
      <c r="E517" s="1">
        <v>7.2916666666666671E-2</v>
      </c>
      <c r="F517" s="113" t="s">
        <v>575</v>
      </c>
      <c r="G517" s="113" t="s">
        <v>576</v>
      </c>
      <c r="H517" s="113" t="s">
        <v>6</v>
      </c>
    </row>
    <row r="518" spans="1:8" x14ac:dyDescent="0.25">
      <c r="A518" s="7">
        <v>44908</v>
      </c>
      <c r="B518" s="1">
        <v>0.84097222222222223</v>
      </c>
      <c r="C518" s="1">
        <v>0.92152777777777772</v>
      </c>
      <c r="D518" s="113" t="s">
        <v>578</v>
      </c>
      <c r="E518" s="1">
        <v>8.3333333333333329E-2</v>
      </c>
      <c r="F518" s="113" t="s">
        <v>140</v>
      </c>
      <c r="G518" s="113" t="s">
        <v>186</v>
      </c>
      <c r="H518" s="113" t="s">
        <v>6</v>
      </c>
    </row>
    <row r="519" spans="1:8" x14ac:dyDescent="0.25">
      <c r="A519" s="7">
        <v>44908</v>
      </c>
      <c r="B519" s="1">
        <v>0.95625000000000004</v>
      </c>
      <c r="C519" s="1">
        <v>0.99930555555555556</v>
      </c>
      <c r="D519" s="113" t="s">
        <v>579</v>
      </c>
      <c r="E519" s="1">
        <v>4.1666666666666664E-2</v>
      </c>
      <c r="F519" s="113" t="s">
        <v>471</v>
      </c>
      <c r="G519" s="113" t="s">
        <v>472</v>
      </c>
      <c r="H519" s="113" t="s">
        <v>6</v>
      </c>
    </row>
    <row r="520" spans="1:8" x14ac:dyDescent="0.25">
      <c r="A520" s="7">
        <v>44909</v>
      </c>
      <c r="B520" s="1">
        <v>0</v>
      </c>
      <c r="C520" s="1">
        <v>7.8472222222222221E-2</v>
      </c>
      <c r="D520" s="113" t="s">
        <v>579</v>
      </c>
      <c r="E520" s="1">
        <v>8.3333333333333329E-2</v>
      </c>
      <c r="F520" s="113" t="s">
        <v>471</v>
      </c>
      <c r="G520" s="113" t="s">
        <v>472</v>
      </c>
      <c r="H520" s="113" t="s">
        <v>6</v>
      </c>
    </row>
    <row r="521" spans="1:8" x14ac:dyDescent="0.25">
      <c r="A521" s="7">
        <v>44909</v>
      </c>
      <c r="B521" s="1">
        <v>0.375</v>
      </c>
      <c r="C521" s="1">
        <v>0.39583333333333331</v>
      </c>
      <c r="D521" s="113" t="s">
        <v>580</v>
      </c>
      <c r="E521" s="1">
        <v>2.0833333333333332E-2</v>
      </c>
      <c r="F521" s="113" t="s">
        <v>178</v>
      </c>
      <c r="G521" s="113" t="s">
        <v>179</v>
      </c>
      <c r="H521" s="113" t="s">
        <v>6</v>
      </c>
    </row>
    <row r="522" spans="1:8" x14ac:dyDescent="0.25">
      <c r="A522" s="7">
        <v>44909</v>
      </c>
      <c r="B522" s="1">
        <v>0.39583333333333331</v>
      </c>
      <c r="C522" s="1">
        <v>0.4375</v>
      </c>
      <c r="D522" s="113" t="s">
        <v>579</v>
      </c>
      <c r="E522" s="1">
        <v>4.1666666666666664E-2</v>
      </c>
      <c r="F522" s="113" t="s">
        <v>471</v>
      </c>
      <c r="G522" s="113" t="s">
        <v>472</v>
      </c>
      <c r="H522" s="113" t="s">
        <v>6</v>
      </c>
    </row>
    <row r="523" spans="1:8" x14ac:dyDescent="0.25">
      <c r="A523" s="7">
        <v>44909</v>
      </c>
      <c r="B523" s="1">
        <v>0.4375</v>
      </c>
      <c r="C523" s="1">
        <v>0.45069444444444445</v>
      </c>
      <c r="D523" s="113" t="s">
        <v>581</v>
      </c>
      <c r="E523" s="1">
        <v>1.0416666666666666E-2</v>
      </c>
      <c r="F523" s="113" t="s">
        <v>190</v>
      </c>
      <c r="G523" s="113" t="s">
        <v>191</v>
      </c>
      <c r="H523" s="113" t="s">
        <v>6</v>
      </c>
    </row>
    <row r="524" spans="1:8" x14ac:dyDescent="0.25">
      <c r="A524" s="7">
        <v>44909</v>
      </c>
      <c r="B524" s="1">
        <v>0.45069444444444445</v>
      </c>
      <c r="C524" s="1">
        <v>0.48333333333333334</v>
      </c>
      <c r="D524" s="113" t="s">
        <v>582</v>
      </c>
      <c r="E524" s="1">
        <v>3.125E-2</v>
      </c>
      <c r="F524" s="113" t="s">
        <v>575</v>
      </c>
      <c r="G524" s="113" t="s">
        <v>576</v>
      </c>
      <c r="H524" s="113" t="s">
        <v>6</v>
      </c>
    </row>
    <row r="525" spans="1:8" x14ac:dyDescent="0.25">
      <c r="A525" s="7">
        <v>44909</v>
      </c>
      <c r="B525" s="1">
        <v>0.48333333333333334</v>
      </c>
      <c r="C525" s="1">
        <v>0.5</v>
      </c>
      <c r="D525" s="113" t="s">
        <v>6</v>
      </c>
      <c r="E525" s="1">
        <v>2.0833333333333332E-2</v>
      </c>
      <c r="F525" s="113" t="s">
        <v>178</v>
      </c>
      <c r="G525" s="113" t="s">
        <v>179</v>
      </c>
      <c r="H525" s="113" t="s">
        <v>6</v>
      </c>
    </row>
    <row r="526" spans="1:8" x14ac:dyDescent="0.25">
      <c r="A526" s="7">
        <v>44909</v>
      </c>
      <c r="B526" s="1">
        <v>0.5</v>
      </c>
      <c r="C526" s="1">
        <v>0.54166666666666663</v>
      </c>
      <c r="D526" s="113" t="s">
        <v>583</v>
      </c>
      <c r="E526" s="1">
        <v>4.1666666666666664E-2</v>
      </c>
      <c r="F526" s="113" t="s">
        <v>584</v>
      </c>
      <c r="G526" s="113" t="s">
        <v>326</v>
      </c>
      <c r="H526" s="113" t="s">
        <v>6</v>
      </c>
    </row>
    <row r="527" spans="1:8" x14ac:dyDescent="0.25">
      <c r="A527" s="7">
        <v>44909</v>
      </c>
      <c r="B527" s="1">
        <v>0.54166666666666663</v>
      </c>
      <c r="C527" s="1">
        <v>0.57291666666666663</v>
      </c>
      <c r="D527" s="113" t="s">
        <v>585</v>
      </c>
      <c r="E527" s="1">
        <v>3.125E-2</v>
      </c>
      <c r="F527" s="113" t="s">
        <v>471</v>
      </c>
      <c r="G527" s="113" t="s">
        <v>472</v>
      </c>
      <c r="H527" s="113" t="s">
        <v>6</v>
      </c>
    </row>
    <row r="528" spans="1:8" x14ac:dyDescent="0.25">
      <c r="A528" s="7">
        <v>44909</v>
      </c>
      <c r="B528" s="1">
        <v>0.65625</v>
      </c>
      <c r="C528" s="1">
        <v>0.66805555555555551</v>
      </c>
      <c r="D528" s="113" t="s">
        <v>586</v>
      </c>
      <c r="E528" s="1">
        <v>1.0416666666666666E-2</v>
      </c>
      <c r="F528" s="113" t="s">
        <v>471</v>
      </c>
      <c r="G528" s="113" t="s">
        <v>472</v>
      </c>
      <c r="H528" s="113" t="s">
        <v>6</v>
      </c>
    </row>
    <row r="529" spans="1:8" x14ac:dyDescent="0.25">
      <c r="A529" s="7">
        <v>44910</v>
      </c>
      <c r="B529" s="1">
        <v>0.3298611111111111</v>
      </c>
      <c r="C529" s="1">
        <v>0.34444444444444444</v>
      </c>
      <c r="D529" s="113" t="s">
        <v>6</v>
      </c>
      <c r="E529" s="1">
        <v>1.0416666666666666E-2</v>
      </c>
      <c r="F529" s="113" t="s">
        <v>175</v>
      </c>
      <c r="G529" s="113" t="s">
        <v>176</v>
      </c>
      <c r="H529" s="113" t="s">
        <v>6</v>
      </c>
    </row>
    <row r="530" spans="1:8" x14ac:dyDescent="0.25">
      <c r="A530" s="7">
        <v>44910</v>
      </c>
      <c r="B530" s="1">
        <v>0.34444444444444444</v>
      </c>
      <c r="C530" s="1">
        <v>0.36458333333333331</v>
      </c>
      <c r="D530" s="113" t="s">
        <v>587</v>
      </c>
      <c r="E530" s="1">
        <v>2.0833333333333332E-2</v>
      </c>
      <c r="F530" s="113" t="s">
        <v>588</v>
      </c>
      <c r="G530" s="113" t="s">
        <v>589</v>
      </c>
      <c r="H530" s="113" t="s">
        <v>6</v>
      </c>
    </row>
    <row r="531" spans="1:8" x14ac:dyDescent="0.25">
      <c r="A531" s="7">
        <v>44910</v>
      </c>
      <c r="B531" s="1">
        <v>0.4375</v>
      </c>
      <c r="C531" s="1">
        <v>0.54166666666666663</v>
      </c>
      <c r="D531" s="113" t="s">
        <v>6</v>
      </c>
      <c r="E531" s="1">
        <v>0.10416666666666667</v>
      </c>
      <c r="F531" s="113" t="s">
        <v>286</v>
      </c>
      <c r="G531" s="113" t="s">
        <v>191</v>
      </c>
      <c r="H531" s="113" t="s">
        <v>6</v>
      </c>
    </row>
    <row r="532" spans="1:8" x14ac:dyDescent="0.25">
      <c r="A532" s="7">
        <v>44910</v>
      </c>
      <c r="B532" s="1">
        <v>0.54166666666666663</v>
      </c>
      <c r="C532" s="1">
        <v>0.5625</v>
      </c>
      <c r="D532" s="113" t="s">
        <v>590</v>
      </c>
      <c r="E532" s="1">
        <v>2.0833333333333332E-2</v>
      </c>
      <c r="F532" s="113" t="s">
        <v>346</v>
      </c>
      <c r="G532" s="113" t="s">
        <v>326</v>
      </c>
      <c r="H532" s="113" t="s">
        <v>6</v>
      </c>
    </row>
    <row r="533" spans="1:8" x14ac:dyDescent="0.25">
      <c r="A533" s="7">
        <v>44910</v>
      </c>
      <c r="B533" s="1">
        <v>0.58333333333333337</v>
      </c>
      <c r="C533" s="1">
        <v>0.61597222222222225</v>
      </c>
      <c r="D533" s="113" t="s">
        <v>6</v>
      </c>
      <c r="E533" s="1">
        <v>3.125E-2</v>
      </c>
      <c r="F533" s="113" t="s">
        <v>471</v>
      </c>
      <c r="G533" s="113" t="s">
        <v>472</v>
      </c>
      <c r="H533" s="113" t="s">
        <v>6</v>
      </c>
    </row>
    <row r="534" spans="1:8" x14ac:dyDescent="0.25">
      <c r="A534" s="7">
        <v>44910</v>
      </c>
      <c r="B534" s="1">
        <v>0.61597222222222225</v>
      </c>
      <c r="C534" s="1">
        <v>0.65625</v>
      </c>
      <c r="D534" s="113" t="s">
        <v>591</v>
      </c>
      <c r="E534" s="1">
        <v>4.1666666666666664E-2</v>
      </c>
      <c r="F534" s="113" t="s">
        <v>140</v>
      </c>
      <c r="G534" s="113" t="s">
        <v>186</v>
      </c>
      <c r="H534" s="113" t="s">
        <v>6</v>
      </c>
    </row>
    <row r="535" spans="1:8" x14ac:dyDescent="0.25">
      <c r="A535" s="7">
        <v>44910</v>
      </c>
      <c r="B535" s="1">
        <v>0.65625</v>
      </c>
      <c r="C535" s="1">
        <v>0.70833333333333337</v>
      </c>
      <c r="D535" s="113" t="s">
        <v>311</v>
      </c>
      <c r="E535" s="1">
        <v>5.2083333333333336E-2</v>
      </c>
      <c r="F535" s="113" t="s">
        <v>286</v>
      </c>
      <c r="G535" s="113" t="s">
        <v>191</v>
      </c>
      <c r="H535" s="113" t="s">
        <v>6</v>
      </c>
    </row>
    <row r="536" spans="1:8" x14ac:dyDescent="0.25">
      <c r="A536" s="7">
        <v>44910</v>
      </c>
      <c r="B536" s="1">
        <v>0.70833333333333337</v>
      </c>
      <c r="C536" s="1">
        <v>0.77083333333333337</v>
      </c>
      <c r="D536" s="113" t="s">
        <v>592</v>
      </c>
      <c r="E536" s="1">
        <v>6.25E-2</v>
      </c>
      <c r="F536" s="113" t="s">
        <v>459</v>
      </c>
      <c r="G536" s="113" t="s">
        <v>200</v>
      </c>
      <c r="H536" s="113" t="s">
        <v>6</v>
      </c>
    </row>
    <row r="537" spans="1:8" x14ac:dyDescent="0.25">
      <c r="A537" s="7">
        <v>44910</v>
      </c>
      <c r="B537" s="1">
        <v>0.77083333333333337</v>
      </c>
      <c r="C537" s="1">
        <v>0.84027777777777779</v>
      </c>
      <c r="D537" s="113" t="s">
        <v>593</v>
      </c>
      <c r="E537" s="1">
        <v>7.2916666666666671E-2</v>
      </c>
      <c r="F537" s="113" t="s">
        <v>286</v>
      </c>
      <c r="G537" s="113" t="s">
        <v>191</v>
      </c>
      <c r="H537" s="113" t="s">
        <v>6</v>
      </c>
    </row>
    <row r="538" spans="1:8" x14ac:dyDescent="0.25">
      <c r="A538" s="7">
        <v>44911</v>
      </c>
      <c r="B538" s="1">
        <v>0.35138888888888886</v>
      </c>
      <c r="C538" s="1">
        <v>0.38541666666666669</v>
      </c>
      <c r="D538" s="113" t="s">
        <v>594</v>
      </c>
      <c r="E538" s="1">
        <v>3.125E-2</v>
      </c>
      <c r="F538" s="113" t="s">
        <v>284</v>
      </c>
      <c r="G538" s="113" t="s">
        <v>255</v>
      </c>
      <c r="H538" s="113" t="s">
        <v>6</v>
      </c>
    </row>
    <row r="539" spans="1:8" x14ac:dyDescent="0.25">
      <c r="A539" s="7">
        <v>44911</v>
      </c>
      <c r="B539" s="1">
        <v>0.39583333333333331</v>
      </c>
      <c r="C539" s="1">
        <v>0.4375</v>
      </c>
      <c r="D539" s="113" t="s">
        <v>537</v>
      </c>
      <c r="E539" s="1">
        <v>4.1666666666666664E-2</v>
      </c>
      <c r="F539" s="113" t="s">
        <v>140</v>
      </c>
      <c r="G539" s="113" t="s">
        <v>186</v>
      </c>
      <c r="H539" s="113" t="s">
        <v>6</v>
      </c>
    </row>
    <row r="540" spans="1:8" x14ac:dyDescent="0.25">
      <c r="A540" s="7">
        <v>44911</v>
      </c>
      <c r="B540" s="1">
        <v>0.4375</v>
      </c>
      <c r="C540" s="1">
        <v>0.47916666666666669</v>
      </c>
      <c r="D540" s="113" t="s">
        <v>595</v>
      </c>
      <c r="E540" s="1">
        <v>4.1666666666666664E-2</v>
      </c>
      <c r="F540" s="113" t="s">
        <v>346</v>
      </c>
      <c r="G540" s="113" t="s">
        <v>326</v>
      </c>
      <c r="H540" s="113" t="s">
        <v>6</v>
      </c>
    </row>
    <row r="541" spans="1:8" x14ac:dyDescent="0.25">
      <c r="A541" s="7">
        <v>44911</v>
      </c>
      <c r="B541" s="1">
        <v>0.47916666666666669</v>
      </c>
      <c r="C541" s="1">
        <v>0.52083333333333337</v>
      </c>
      <c r="D541" s="113" t="s">
        <v>6</v>
      </c>
      <c r="E541" s="1">
        <v>4.1666666666666664E-2</v>
      </c>
      <c r="F541" s="113" t="s">
        <v>596</v>
      </c>
      <c r="G541" s="113" t="s">
        <v>209</v>
      </c>
      <c r="H541" s="113" t="s">
        <v>6</v>
      </c>
    </row>
    <row r="542" spans="1:8" x14ac:dyDescent="0.25">
      <c r="A542" s="7">
        <v>44911</v>
      </c>
      <c r="B542" s="1">
        <v>0.54166666666666663</v>
      </c>
      <c r="C542" s="1">
        <v>0.58333333333333337</v>
      </c>
      <c r="D542" s="113" t="s">
        <v>597</v>
      </c>
      <c r="E542" s="1">
        <v>4.1666666666666664E-2</v>
      </c>
      <c r="F542" s="113" t="s">
        <v>611</v>
      </c>
      <c r="G542" s="113" t="s">
        <v>280</v>
      </c>
      <c r="H542" s="113" t="s">
        <v>6</v>
      </c>
    </row>
    <row r="543" spans="1:8" x14ac:dyDescent="0.25">
      <c r="A543" s="7">
        <v>44914</v>
      </c>
      <c r="B543" s="1">
        <v>0.36458333333333331</v>
      </c>
      <c r="C543" s="1">
        <v>0.375</v>
      </c>
      <c r="D543" s="113" t="s">
        <v>6</v>
      </c>
      <c r="E543" s="1">
        <v>1.0416666666666666E-2</v>
      </c>
      <c r="F543" s="113" t="s">
        <v>175</v>
      </c>
      <c r="G543" s="113" t="s">
        <v>176</v>
      </c>
      <c r="H543" s="113" t="s">
        <v>6</v>
      </c>
    </row>
    <row r="544" spans="1:8" x14ac:dyDescent="0.25">
      <c r="A544" s="7">
        <v>44914</v>
      </c>
      <c r="B544" s="1">
        <v>0.375</v>
      </c>
      <c r="C544" s="1">
        <v>0.40138888888888891</v>
      </c>
      <c r="D544" s="113" t="s">
        <v>296</v>
      </c>
      <c r="E544" s="1">
        <v>3.125E-2</v>
      </c>
      <c r="F544" s="113" t="s">
        <v>459</v>
      </c>
      <c r="G544" s="113" t="s">
        <v>200</v>
      </c>
      <c r="H544" s="113" t="s">
        <v>6</v>
      </c>
    </row>
    <row r="545" spans="1:8" x14ac:dyDescent="0.25">
      <c r="A545" s="7">
        <v>44914</v>
      </c>
      <c r="B545" s="1">
        <v>0.40138888888888891</v>
      </c>
      <c r="C545" s="1">
        <v>0.41805555555555557</v>
      </c>
      <c r="D545" s="113" t="s">
        <v>6</v>
      </c>
      <c r="E545" s="1">
        <v>2.0833333333333332E-2</v>
      </c>
      <c r="F545" s="113" t="s">
        <v>183</v>
      </c>
      <c r="G545" s="113" t="s">
        <v>184</v>
      </c>
      <c r="H545" s="113" t="s">
        <v>6</v>
      </c>
    </row>
    <row r="546" spans="1:8" x14ac:dyDescent="0.25">
      <c r="A546" s="7">
        <v>44914</v>
      </c>
      <c r="B546" s="1">
        <v>0.41805555555555557</v>
      </c>
      <c r="C546" s="1">
        <v>0.4375</v>
      </c>
      <c r="D546" s="113" t="s">
        <v>6</v>
      </c>
      <c r="E546" s="1">
        <v>2.0833333333333332E-2</v>
      </c>
      <c r="F546" s="113" t="s">
        <v>178</v>
      </c>
      <c r="G546" s="113" t="s">
        <v>179</v>
      </c>
      <c r="H546" s="113" t="s">
        <v>6</v>
      </c>
    </row>
    <row r="547" spans="1:8" x14ac:dyDescent="0.25">
      <c r="A547" s="7">
        <v>44914</v>
      </c>
      <c r="B547" s="1">
        <v>0.4375</v>
      </c>
      <c r="C547" s="1">
        <v>0.45833333333333331</v>
      </c>
      <c r="D547" s="113" t="s">
        <v>153</v>
      </c>
      <c r="E547" s="1">
        <v>2.0833333333333332E-2</v>
      </c>
      <c r="F547" s="113" t="s">
        <v>183</v>
      </c>
      <c r="G547" s="113" t="s">
        <v>184</v>
      </c>
      <c r="H547" s="113" t="s">
        <v>6</v>
      </c>
    </row>
    <row r="548" spans="1:8" x14ac:dyDescent="0.25">
      <c r="A548" s="7">
        <v>44914</v>
      </c>
      <c r="B548" s="1">
        <v>0.45833333333333331</v>
      </c>
      <c r="C548" s="1">
        <v>0.5</v>
      </c>
      <c r="D548" s="113" t="s">
        <v>6</v>
      </c>
      <c r="E548" s="1">
        <v>4.1666666666666664E-2</v>
      </c>
      <c r="F548" s="113" t="s">
        <v>475</v>
      </c>
      <c r="G548" s="113" t="s">
        <v>280</v>
      </c>
      <c r="H548" s="113" t="s">
        <v>6</v>
      </c>
    </row>
    <row r="549" spans="1:8" x14ac:dyDescent="0.25">
      <c r="A549" s="7">
        <v>44914</v>
      </c>
      <c r="B549" s="1">
        <v>0.50138888888888888</v>
      </c>
      <c r="C549" s="1">
        <v>0.55347222222222225</v>
      </c>
      <c r="D549" s="113" t="s">
        <v>6</v>
      </c>
      <c r="E549" s="1">
        <v>5.2083333333333336E-2</v>
      </c>
      <c r="F549" s="113" t="s">
        <v>562</v>
      </c>
      <c r="G549" s="113" t="s">
        <v>255</v>
      </c>
      <c r="H549" s="113" t="s">
        <v>6</v>
      </c>
    </row>
    <row r="550" spans="1:8" x14ac:dyDescent="0.25">
      <c r="A550" s="7">
        <v>44914</v>
      </c>
      <c r="B550" s="1">
        <v>0.55347222222222225</v>
      </c>
      <c r="C550" s="1">
        <v>0.56597222222222221</v>
      </c>
      <c r="D550" s="113" t="s">
        <v>6</v>
      </c>
      <c r="E550" s="1">
        <v>1.0416666666666666E-2</v>
      </c>
      <c r="F550" s="113" t="s">
        <v>475</v>
      </c>
      <c r="G550" s="113" t="s">
        <v>280</v>
      </c>
      <c r="H550" s="113" t="s">
        <v>6</v>
      </c>
    </row>
    <row r="551" spans="1:8" x14ac:dyDescent="0.25">
      <c r="A551" s="7">
        <v>44914</v>
      </c>
      <c r="B551" s="1">
        <v>0.79166666666666663</v>
      </c>
      <c r="C551" s="1">
        <v>0.80208333333333337</v>
      </c>
      <c r="D551" s="113" t="s">
        <v>6</v>
      </c>
      <c r="E551" s="1">
        <v>1.0416666666666666E-2</v>
      </c>
      <c r="F551" s="113" t="s">
        <v>475</v>
      </c>
      <c r="G551" s="113" t="s">
        <v>280</v>
      </c>
      <c r="H551" s="113" t="s">
        <v>6</v>
      </c>
    </row>
    <row r="552" spans="1:8" x14ac:dyDescent="0.25">
      <c r="A552" s="7">
        <v>44915</v>
      </c>
      <c r="B552" s="1">
        <v>0.35416666666666669</v>
      </c>
      <c r="C552" s="1">
        <v>0.375</v>
      </c>
      <c r="D552" s="113" t="s">
        <v>598</v>
      </c>
      <c r="E552" s="1">
        <v>2.0833333333333332E-2</v>
      </c>
      <c r="F552" s="113" t="s">
        <v>517</v>
      </c>
      <c r="G552" s="113" t="s">
        <v>191</v>
      </c>
      <c r="H552" s="113" t="s">
        <v>6</v>
      </c>
    </row>
    <row r="553" spans="1:8" x14ac:dyDescent="0.25">
      <c r="A553" s="7">
        <v>44915</v>
      </c>
      <c r="B553" s="1">
        <v>0.375</v>
      </c>
      <c r="C553" s="1">
        <v>0.39583333333333331</v>
      </c>
      <c r="D553" s="113" t="s">
        <v>599</v>
      </c>
      <c r="E553" s="1">
        <v>2.0833333333333332E-2</v>
      </c>
      <c r="F553" s="113" t="s">
        <v>140</v>
      </c>
      <c r="G553" s="113" t="s">
        <v>186</v>
      </c>
      <c r="H553" s="113" t="s">
        <v>6</v>
      </c>
    </row>
    <row r="554" spans="1:8" x14ac:dyDescent="0.25">
      <c r="A554" s="7">
        <v>44915</v>
      </c>
      <c r="B554" s="1">
        <v>0.39583333333333331</v>
      </c>
      <c r="C554" s="1">
        <v>0.41666666666666669</v>
      </c>
      <c r="D554" s="113" t="s">
        <v>600</v>
      </c>
      <c r="E554" s="1">
        <v>2.0833333333333332E-2</v>
      </c>
      <c r="F554" s="113" t="s">
        <v>178</v>
      </c>
      <c r="G554" s="113" t="s">
        <v>179</v>
      </c>
      <c r="H554" s="113" t="s">
        <v>6</v>
      </c>
    </row>
    <row r="555" spans="1:8" x14ac:dyDescent="0.25">
      <c r="A555" s="7">
        <v>44915</v>
      </c>
      <c r="B555" s="1">
        <v>0.41666666666666669</v>
      </c>
      <c r="C555" s="1">
        <v>0.4375</v>
      </c>
      <c r="D555" s="113" t="s">
        <v>6</v>
      </c>
      <c r="E555" s="1">
        <v>2.0833333333333332E-2</v>
      </c>
      <c r="F555" s="113" t="s">
        <v>189</v>
      </c>
      <c r="G555" s="113" t="s">
        <v>186</v>
      </c>
      <c r="H555" s="113" t="s">
        <v>6</v>
      </c>
    </row>
    <row r="556" spans="1:8" x14ac:dyDescent="0.25">
      <c r="A556" s="7">
        <v>44915</v>
      </c>
      <c r="B556" s="1">
        <v>0.4375</v>
      </c>
      <c r="C556" s="1">
        <v>0.45833333333333331</v>
      </c>
      <c r="D556" s="113" t="s">
        <v>601</v>
      </c>
      <c r="E556" s="1">
        <v>2.0833333333333332E-2</v>
      </c>
      <c r="F556" s="113" t="s">
        <v>140</v>
      </c>
      <c r="G556" s="113" t="s">
        <v>186</v>
      </c>
      <c r="H556" s="113" t="s">
        <v>6</v>
      </c>
    </row>
    <row r="557" spans="1:8" x14ac:dyDescent="0.25">
      <c r="A557" s="7">
        <v>44915</v>
      </c>
      <c r="B557" s="1">
        <v>0.45833333333333331</v>
      </c>
      <c r="C557" s="1">
        <v>0.47916666666666669</v>
      </c>
      <c r="D557" s="113" t="s">
        <v>6</v>
      </c>
      <c r="E557" s="1">
        <v>2.0833333333333332E-2</v>
      </c>
      <c r="F557" s="113" t="s">
        <v>602</v>
      </c>
      <c r="G557" s="113" t="s">
        <v>280</v>
      </c>
      <c r="H557" s="113" t="s">
        <v>6</v>
      </c>
    </row>
    <row r="558" spans="1:8" x14ac:dyDescent="0.25">
      <c r="A558" s="7">
        <v>44915</v>
      </c>
      <c r="B558" s="1">
        <v>0.47916666666666669</v>
      </c>
      <c r="C558" s="1">
        <v>0.52083333333333337</v>
      </c>
      <c r="D558" s="113" t="s">
        <v>415</v>
      </c>
      <c r="E558" s="1">
        <v>4.1666666666666664E-2</v>
      </c>
      <c r="F558" s="113" t="s">
        <v>603</v>
      </c>
      <c r="G558" s="113" t="s">
        <v>280</v>
      </c>
      <c r="H558" s="113" t="s">
        <v>6</v>
      </c>
    </row>
    <row r="559" spans="1:8" x14ac:dyDescent="0.25">
      <c r="A559" s="7">
        <v>44915</v>
      </c>
      <c r="B559" s="1">
        <v>0.5625</v>
      </c>
      <c r="C559" s="1">
        <v>0.625</v>
      </c>
      <c r="D559" s="113" t="s">
        <v>6</v>
      </c>
      <c r="E559" s="1">
        <v>6.25E-2</v>
      </c>
      <c r="F559" s="113" t="s">
        <v>603</v>
      </c>
      <c r="G559" s="113" t="s">
        <v>280</v>
      </c>
      <c r="H559" s="113" t="s">
        <v>6</v>
      </c>
    </row>
    <row r="560" spans="1:8" x14ac:dyDescent="0.25">
      <c r="A560" s="7">
        <v>44916</v>
      </c>
      <c r="B560" s="1">
        <v>0.33333333333333331</v>
      </c>
      <c r="C560" s="1">
        <v>0.34027777777777779</v>
      </c>
      <c r="D560" s="113" t="s">
        <v>6</v>
      </c>
      <c r="E560" s="1">
        <v>1.0416666666666666E-2</v>
      </c>
      <c r="F560" s="113" t="s">
        <v>175</v>
      </c>
      <c r="G560" s="113" t="s">
        <v>176</v>
      </c>
      <c r="H560" s="113" t="s">
        <v>6</v>
      </c>
    </row>
    <row r="561" spans="1:8" x14ac:dyDescent="0.25">
      <c r="A561" s="7">
        <v>44916</v>
      </c>
      <c r="B561" s="1">
        <v>0.34027777777777779</v>
      </c>
      <c r="C561" s="1">
        <v>0.35833333333333334</v>
      </c>
      <c r="D561" s="113" t="s">
        <v>6</v>
      </c>
      <c r="E561" s="1">
        <v>2.0833333333333332E-2</v>
      </c>
      <c r="F561" s="113" t="s">
        <v>603</v>
      </c>
      <c r="G561" s="113" t="s">
        <v>280</v>
      </c>
      <c r="H561" s="113" t="s">
        <v>6</v>
      </c>
    </row>
    <row r="562" spans="1:8" x14ac:dyDescent="0.25">
      <c r="A562" s="7">
        <v>44916</v>
      </c>
      <c r="B562" s="1">
        <v>0.375</v>
      </c>
      <c r="C562" s="1">
        <v>0.39583333333333331</v>
      </c>
      <c r="D562" s="113" t="s">
        <v>604</v>
      </c>
      <c r="E562" s="1">
        <v>2.0833333333333332E-2</v>
      </c>
      <c r="F562" s="113" t="s">
        <v>517</v>
      </c>
      <c r="G562" s="113" t="s">
        <v>191</v>
      </c>
      <c r="H562" s="113" t="s">
        <v>6</v>
      </c>
    </row>
    <row r="563" spans="1:8" x14ac:dyDescent="0.25">
      <c r="A563" s="7">
        <v>44916</v>
      </c>
      <c r="B563" s="1">
        <v>0.39583333333333331</v>
      </c>
      <c r="C563" s="1">
        <v>0.41666666666666669</v>
      </c>
      <c r="D563" s="113" t="s">
        <v>605</v>
      </c>
      <c r="E563" s="1">
        <v>2.0833333333333332E-2</v>
      </c>
      <c r="F563" s="113" t="s">
        <v>475</v>
      </c>
      <c r="G563" s="113" t="s">
        <v>280</v>
      </c>
      <c r="H563" s="113" t="s">
        <v>6</v>
      </c>
    </row>
    <row r="564" spans="1:8" x14ac:dyDescent="0.25">
      <c r="A564" s="7">
        <v>44916</v>
      </c>
      <c r="B564" s="1">
        <v>0.41666666666666669</v>
      </c>
      <c r="C564" s="1">
        <v>0.48333333333333334</v>
      </c>
      <c r="D564" s="113" t="s">
        <v>6</v>
      </c>
      <c r="E564" s="1">
        <v>6.25E-2</v>
      </c>
      <c r="F564" s="113" t="s">
        <v>140</v>
      </c>
      <c r="G564" s="113" t="s">
        <v>186</v>
      </c>
      <c r="H564" s="113" t="s">
        <v>6</v>
      </c>
    </row>
    <row r="565" spans="1:8" x14ac:dyDescent="0.25">
      <c r="A565" s="7">
        <v>44916</v>
      </c>
      <c r="B565" s="1">
        <v>0.47916666666666669</v>
      </c>
      <c r="C565" s="1">
        <v>0.5</v>
      </c>
      <c r="D565" s="113" t="s">
        <v>606</v>
      </c>
      <c r="E565" s="1">
        <v>2.0833333333333332E-2</v>
      </c>
      <c r="F565" s="113" t="s">
        <v>140</v>
      </c>
      <c r="G565" s="113" t="s">
        <v>186</v>
      </c>
      <c r="H565" s="113" t="s">
        <v>6</v>
      </c>
    </row>
    <row r="566" spans="1:8" x14ac:dyDescent="0.25">
      <c r="A566" s="7">
        <v>44916</v>
      </c>
      <c r="B566" s="1">
        <v>0.52083333333333337</v>
      </c>
      <c r="C566" s="1">
        <v>0.57916666666666672</v>
      </c>
      <c r="D566" s="113" t="s">
        <v>606</v>
      </c>
      <c r="E566" s="1">
        <v>6.25E-2</v>
      </c>
      <c r="F566" s="113" t="s">
        <v>140</v>
      </c>
      <c r="G566" s="113" t="s">
        <v>186</v>
      </c>
      <c r="H566" s="113" t="s">
        <v>6</v>
      </c>
    </row>
    <row r="567" spans="1:8" x14ac:dyDescent="0.25">
      <c r="A567" s="7">
        <v>44916</v>
      </c>
      <c r="B567" s="1">
        <v>0.57916666666666672</v>
      </c>
      <c r="C567" s="1">
        <v>0.61805555555555558</v>
      </c>
      <c r="D567" s="113" t="s">
        <v>607</v>
      </c>
      <c r="E567" s="1">
        <v>4.1666666666666664E-2</v>
      </c>
      <c r="F567" s="113" t="s">
        <v>603</v>
      </c>
      <c r="G567" s="113" t="s">
        <v>280</v>
      </c>
      <c r="H567" s="113" t="s">
        <v>6</v>
      </c>
    </row>
    <row r="568" spans="1:8" x14ac:dyDescent="0.25">
      <c r="A568" s="7">
        <v>44916</v>
      </c>
      <c r="B568" s="1">
        <v>0.61805555555555558</v>
      </c>
      <c r="C568" s="1">
        <v>0.67708333333333337</v>
      </c>
      <c r="D568" s="113" t="s">
        <v>608</v>
      </c>
      <c r="E568" s="1">
        <v>6.25E-2</v>
      </c>
      <c r="F568" s="113" t="s">
        <v>140</v>
      </c>
      <c r="G568" s="113" t="s">
        <v>186</v>
      </c>
      <c r="H568" s="113" t="s">
        <v>6</v>
      </c>
    </row>
    <row r="569" spans="1:8" x14ac:dyDescent="0.25">
      <c r="A569" s="7">
        <v>44916</v>
      </c>
      <c r="B569" s="1">
        <v>0.75347222222222221</v>
      </c>
      <c r="C569" s="1">
        <v>0.76597222222222228</v>
      </c>
      <c r="D569" s="113" t="s">
        <v>6</v>
      </c>
      <c r="E569" s="1">
        <v>1.0416666666666666E-2</v>
      </c>
      <c r="F569" s="113" t="s">
        <v>603</v>
      </c>
      <c r="G569" s="113" t="s">
        <v>280</v>
      </c>
      <c r="H569" s="113" t="s">
        <v>6</v>
      </c>
    </row>
    <row r="570" spans="1:8" x14ac:dyDescent="0.25">
      <c r="A570" s="7">
        <v>44917</v>
      </c>
      <c r="B570" s="1">
        <v>0.375</v>
      </c>
      <c r="C570" s="1">
        <v>0.39583333333333331</v>
      </c>
      <c r="D570" s="113" t="s">
        <v>609</v>
      </c>
      <c r="E570" s="1">
        <v>2.0833333333333332E-2</v>
      </c>
      <c r="F570" s="113" t="s">
        <v>517</v>
      </c>
      <c r="G570" s="113" t="s">
        <v>191</v>
      </c>
      <c r="H570" s="113" t="s">
        <v>6</v>
      </c>
    </row>
    <row r="571" spans="1:8" x14ac:dyDescent="0.25">
      <c r="A571" s="7">
        <v>44917</v>
      </c>
      <c r="B571" s="1">
        <v>0.39583333333333331</v>
      </c>
      <c r="C571" s="1">
        <v>0.45833333333333331</v>
      </c>
      <c r="D571" s="113" t="s">
        <v>610</v>
      </c>
      <c r="E571" s="1">
        <v>6.25E-2</v>
      </c>
      <c r="F571" s="113" t="s">
        <v>611</v>
      </c>
      <c r="G571" s="113" t="s">
        <v>280</v>
      </c>
      <c r="H571" s="113" t="s">
        <v>6</v>
      </c>
    </row>
    <row r="572" spans="1:8" x14ac:dyDescent="0.25">
      <c r="A572" s="7">
        <v>44917</v>
      </c>
      <c r="B572" s="1">
        <v>0.45833333333333331</v>
      </c>
      <c r="C572" s="1">
        <v>0.47916666666666669</v>
      </c>
      <c r="D572" s="113" t="s">
        <v>612</v>
      </c>
      <c r="E572" s="1">
        <v>2.0833333333333332E-2</v>
      </c>
      <c r="F572" s="113" t="s">
        <v>517</v>
      </c>
      <c r="G572" s="113" t="s">
        <v>191</v>
      </c>
      <c r="H572" s="113" t="s">
        <v>6</v>
      </c>
    </row>
    <row r="573" spans="1:8" x14ac:dyDescent="0.25">
      <c r="A573" s="7">
        <v>44917</v>
      </c>
      <c r="B573" s="1">
        <v>0.47916666666666669</v>
      </c>
      <c r="C573" s="1">
        <v>0.50416666666666665</v>
      </c>
      <c r="D573" s="113" t="s">
        <v>598</v>
      </c>
      <c r="E573" s="1">
        <v>2.0833333333333332E-2</v>
      </c>
      <c r="F573" s="113" t="s">
        <v>517</v>
      </c>
      <c r="G573" s="113" t="s">
        <v>191</v>
      </c>
      <c r="H573" s="113" t="s">
        <v>6</v>
      </c>
    </row>
    <row r="574" spans="1:8" x14ac:dyDescent="0.25">
      <c r="A574" s="7">
        <v>44917</v>
      </c>
      <c r="B574" s="1">
        <v>0.50416666666666665</v>
      </c>
      <c r="C574" s="1">
        <v>0.54861111111111116</v>
      </c>
      <c r="D574" s="113" t="s">
        <v>613</v>
      </c>
      <c r="E574" s="1">
        <v>4.1666666666666664E-2</v>
      </c>
      <c r="F574" s="113" t="s">
        <v>221</v>
      </c>
      <c r="G574" s="113" t="s">
        <v>222</v>
      </c>
      <c r="H574" s="113" t="s">
        <v>6</v>
      </c>
    </row>
    <row r="575" spans="1:8" x14ac:dyDescent="0.25">
      <c r="A575" s="7">
        <v>44917</v>
      </c>
      <c r="B575" s="1">
        <v>0.58333333333333337</v>
      </c>
      <c r="C575" s="1">
        <v>0.60416666666666663</v>
      </c>
      <c r="D575" s="113" t="s">
        <v>101</v>
      </c>
      <c r="E575" s="1">
        <v>2.0833333333333332E-2</v>
      </c>
      <c r="F575" s="113" t="s">
        <v>140</v>
      </c>
      <c r="G575" s="113" t="s">
        <v>186</v>
      </c>
      <c r="H575" s="113" t="s">
        <v>6</v>
      </c>
    </row>
    <row r="576" spans="1:8" x14ac:dyDescent="0.25">
      <c r="A576" s="7">
        <v>44917</v>
      </c>
      <c r="B576" s="1">
        <v>0.60416666666666663</v>
      </c>
      <c r="C576" s="1">
        <v>0.61458333333333337</v>
      </c>
      <c r="D576" s="113" t="s">
        <v>454</v>
      </c>
      <c r="E576" s="1">
        <v>1.0416666666666666E-2</v>
      </c>
      <c r="F576" s="113" t="s">
        <v>348</v>
      </c>
      <c r="G576" s="113" t="s">
        <v>280</v>
      </c>
      <c r="H576" s="113" t="s">
        <v>6</v>
      </c>
    </row>
    <row r="577" spans="1:8" x14ac:dyDescent="0.25">
      <c r="A577" s="7">
        <v>44917</v>
      </c>
      <c r="B577" s="1">
        <v>0.61458333333333337</v>
      </c>
      <c r="C577" s="1">
        <v>0.625</v>
      </c>
      <c r="D577" s="113" t="s">
        <v>614</v>
      </c>
      <c r="E577" s="1">
        <v>1.0416666666666666E-2</v>
      </c>
      <c r="F577" s="113" t="s">
        <v>471</v>
      </c>
      <c r="G577" s="113" t="s">
        <v>472</v>
      </c>
      <c r="H577" s="113" t="s">
        <v>6</v>
      </c>
    </row>
    <row r="578" spans="1:8" x14ac:dyDescent="0.25">
      <c r="A578" s="7">
        <v>44917</v>
      </c>
      <c r="B578" s="1">
        <v>0.625</v>
      </c>
      <c r="C578" s="1">
        <v>0.66111111111111109</v>
      </c>
      <c r="D578" s="113" t="s">
        <v>615</v>
      </c>
      <c r="E578" s="1">
        <v>3.125E-2</v>
      </c>
      <c r="F578" s="113" t="s">
        <v>140</v>
      </c>
      <c r="G578" s="113" t="s">
        <v>186</v>
      </c>
      <c r="H578" s="113" t="s">
        <v>6</v>
      </c>
    </row>
    <row r="579" spans="1:8" x14ac:dyDescent="0.25">
      <c r="A579" s="7">
        <v>44917</v>
      </c>
      <c r="B579" s="1">
        <v>0.66111111111111109</v>
      </c>
      <c r="C579" s="1">
        <v>0.67777777777777781</v>
      </c>
      <c r="D579" s="113" t="s">
        <v>454</v>
      </c>
      <c r="E579" s="1">
        <v>2.0833333333333332E-2</v>
      </c>
      <c r="F579" s="113" t="s">
        <v>348</v>
      </c>
      <c r="G579" s="113" t="s">
        <v>280</v>
      </c>
      <c r="H579" s="113" t="s">
        <v>6</v>
      </c>
    </row>
    <row r="580" spans="1:8" x14ac:dyDescent="0.25">
      <c r="A580" s="7">
        <v>44917</v>
      </c>
      <c r="B580" s="1">
        <v>0.67777777777777781</v>
      </c>
      <c r="C580" s="1">
        <v>0.75347222222222221</v>
      </c>
      <c r="D580" s="113" t="s">
        <v>616</v>
      </c>
      <c r="E580" s="1">
        <v>7.2916666666666671E-2</v>
      </c>
      <c r="F580" s="113" t="s">
        <v>588</v>
      </c>
      <c r="G580" s="113" t="s">
        <v>589</v>
      </c>
      <c r="H580" s="113" t="s">
        <v>6</v>
      </c>
    </row>
    <row r="581" spans="1:8" x14ac:dyDescent="0.25">
      <c r="A581" s="7">
        <v>44918</v>
      </c>
      <c r="B581" s="1">
        <v>0.375</v>
      </c>
      <c r="C581" s="1">
        <v>0.40347222222222223</v>
      </c>
      <c r="D581" s="113" t="s">
        <v>6</v>
      </c>
      <c r="E581" s="1">
        <v>3.125E-2</v>
      </c>
      <c r="F581" s="113" t="s">
        <v>588</v>
      </c>
      <c r="G581" s="113" t="s">
        <v>589</v>
      </c>
      <c r="H581" s="113" t="s">
        <v>6</v>
      </c>
    </row>
    <row r="582" spans="1:8" x14ac:dyDescent="0.25">
      <c r="A582" s="7">
        <v>44918</v>
      </c>
      <c r="B582" s="1">
        <v>0.39583333333333331</v>
      </c>
      <c r="C582" s="1">
        <v>0.5625</v>
      </c>
      <c r="D582" s="113" t="s">
        <v>617</v>
      </c>
      <c r="E582" s="1">
        <v>0.16666666666666666</v>
      </c>
      <c r="F582" s="113" t="s">
        <v>517</v>
      </c>
      <c r="G582" s="113" t="s">
        <v>191</v>
      </c>
      <c r="H582" s="113" t="s">
        <v>6</v>
      </c>
    </row>
    <row r="583" spans="1:8" x14ac:dyDescent="0.25">
      <c r="A583" s="7">
        <v>44918</v>
      </c>
      <c r="B583" s="1">
        <v>0.58333333333333337</v>
      </c>
      <c r="C583" s="1">
        <v>0.64722222222222225</v>
      </c>
      <c r="D583" s="113" t="s">
        <v>611</v>
      </c>
      <c r="E583" s="1">
        <v>6.25E-2</v>
      </c>
      <c r="F583" s="113" t="s">
        <v>611</v>
      </c>
      <c r="G583" s="113" t="s">
        <v>280</v>
      </c>
      <c r="H583" s="113" t="s">
        <v>6</v>
      </c>
    </row>
    <row r="584" spans="1:8" x14ac:dyDescent="0.25">
      <c r="A584" s="7">
        <v>44929</v>
      </c>
      <c r="B584" s="1">
        <v>0.375</v>
      </c>
      <c r="C584" s="1">
        <v>0.38194444444444442</v>
      </c>
      <c r="D584" s="113" t="s">
        <v>152</v>
      </c>
      <c r="E584" s="1">
        <v>1.0416666666666666E-2</v>
      </c>
      <c r="F584" s="113" t="s">
        <v>175</v>
      </c>
      <c r="G584" s="113" t="s">
        <v>176</v>
      </c>
      <c r="H584" s="113" t="s">
        <v>6</v>
      </c>
    </row>
    <row r="585" spans="1:8" x14ac:dyDescent="0.25">
      <c r="A585" s="7">
        <v>44929</v>
      </c>
      <c r="B585" s="1">
        <v>0.38194444444444442</v>
      </c>
      <c r="C585" s="1">
        <v>0.39513888888888887</v>
      </c>
      <c r="D585" s="113" t="s">
        <v>6</v>
      </c>
      <c r="E585" s="1">
        <v>1.0416666666666666E-2</v>
      </c>
      <c r="F585" s="113" t="s">
        <v>178</v>
      </c>
      <c r="G585" s="113" t="s">
        <v>179</v>
      </c>
      <c r="H585" s="113" t="s">
        <v>6</v>
      </c>
    </row>
    <row r="586" spans="1:8" x14ac:dyDescent="0.25">
      <c r="A586" s="7">
        <v>44929</v>
      </c>
      <c r="B586" s="1">
        <v>0.39513888888888887</v>
      </c>
      <c r="C586" s="1">
        <v>0.41736111111111113</v>
      </c>
      <c r="D586" s="113" t="s">
        <v>618</v>
      </c>
      <c r="E586" s="1">
        <v>2.0833333333333332E-2</v>
      </c>
      <c r="F586" s="113" t="s">
        <v>140</v>
      </c>
      <c r="G586" s="113" t="s">
        <v>186</v>
      </c>
      <c r="H586" s="113" t="s">
        <v>6</v>
      </c>
    </row>
    <row r="587" spans="1:8" x14ac:dyDescent="0.25">
      <c r="A587" s="7">
        <v>44929</v>
      </c>
      <c r="B587" s="1">
        <v>0.41736111111111113</v>
      </c>
      <c r="C587" s="1">
        <v>0.53263888888888888</v>
      </c>
      <c r="D587" s="113" t="s">
        <v>619</v>
      </c>
      <c r="E587" s="1">
        <v>0.11458333333333333</v>
      </c>
      <c r="F587" s="113" t="s">
        <v>517</v>
      </c>
      <c r="G587" s="113" t="s">
        <v>191</v>
      </c>
      <c r="H587" s="113" t="s">
        <v>6</v>
      </c>
    </row>
    <row r="588" spans="1:8" x14ac:dyDescent="0.25">
      <c r="A588" s="7">
        <v>44929</v>
      </c>
      <c r="B588" s="1">
        <v>0.53263888888888888</v>
      </c>
      <c r="C588" s="1">
        <v>0.54861111111111116</v>
      </c>
      <c r="D588" s="113" t="s">
        <v>620</v>
      </c>
      <c r="E588" s="1">
        <v>2.0833333333333332E-2</v>
      </c>
      <c r="F588" s="113" t="s">
        <v>602</v>
      </c>
      <c r="G588" s="113" t="s">
        <v>280</v>
      </c>
      <c r="H588" s="113" t="s">
        <v>6</v>
      </c>
    </row>
    <row r="589" spans="1:8" x14ac:dyDescent="0.25">
      <c r="A589" s="7">
        <v>44929</v>
      </c>
      <c r="B589" s="1">
        <v>0.58333333333333337</v>
      </c>
      <c r="C589" s="1">
        <v>0.6118055555555556</v>
      </c>
      <c r="D589" s="113" t="s">
        <v>621</v>
      </c>
      <c r="E589" s="1">
        <v>3.125E-2</v>
      </c>
      <c r="F589" s="113" t="s">
        <v>346</v>
      </c>
      <c r="G589" s="113" t="s">
        <v>326</v>
      </c>
      <c r="H589" s="113" t="s">
        <v>6</v>
      </c>
    </row>
    <row r="590" spans="1:8" x14ac:dyDescent="0.25">
      <c r="A590" s="7">
        <v>44929</v>
      </c>
      <c r="B590" s="1">
        <v>0.625</v>
      </c>
      <c r="C590" s="1">
        <v>0.65277777777777779</v>
      </c>
      <c r="D590" s="113" t="s">
        <v>6</v>
      </c>
      <c r="E590" s="1">
        <v>3.125E-2</v>
      </c>
      <c r="F590" s="113" t="s">
        <v>261</v>
      </c>
      <c r="G590" s="113" t="s">
        <v>186</v>
      </c>
      <c r="H590" s="113" t="s">
        <v>6</v>
      </c>
    </row>
    <row r="591" spans="1:8" x14ac:dyDescent="0.25">
      <c r="A591" s="7">
        <v>44929</v>
      </c>
      <c r="B591" s="1">
        <v>0.65277777777777779</v>
      </c>
      <c r="C591" s="1">
        <v>0.70486111111111116</v>
      </c>
      <c r="D591" s="113" t="s">
        <v>622</v>
      </c>
      <c r="E591" s="1">
        <v>5.2083333333333336E-2</v>
      </c>
      <c r="F591" s="113" t="s">
        <v>602</v>
      </c>
      <c r="G591" s="113" t="s">
        <v>280</v>
      </c>
      <c r="H591" s="113" t="s">
        <v>6</v>
      </c>
    </row>
    <row r="592" spans="1:8" x14ac:dyDescent="0.25">
      <c r="A592" s="7">
        <v>44929</v>
      </c>
      <c r="B592" s="1">
        <v>0.78125</v>
      </c>
      <c r="C592" s="1">
        <v>0.92708333333333337</v>
      </c>
      <c r="D592" s="113" t="s">
        <v>623</v>
      </c>
      <c r="E592" s="1">
        <v>0.14583333333333334</v>
      </c>
      <c r="F592" s="113" t="s">
        <v>624</v>
      </c>
      <c r="G592" s="113" t="s">
        <v>6</v>
      </c>
      <c r="H592" s="113" t="s">
        <v>6</v>
      </c>
    </row>
    <row r="593" spans="1:8" x14ac:dyDescent="0.25">
      <c r="A593" s="7">
        <v>44930</v>
      </c>
      <c r="B593" s="1">
        <v>0.375</v>
      </c>
      <c r="C593" s="1">
        <v>0.39513888888888887</v>
      </c>
      <c r="D593" s="113" t="s">
        <v>623</v>
      </c>
      <c r="E593" s="1">
        <v>2.0833333333333332E-2</v>
      </c>
      <c r="F593" s="113" t="s">
        <v>624</v>
      </c>
      <c r="G593" s="113" t="s">
        <v>6</v>
      </c>
      <c r="H593" s="113" t="s">
        <v>6</v>
      </c>
    </row>
    <row r="594" spans="1:8" x14ac:dyDescent="0.25">
      <c r="A594" s="7">
        <v>44930</v>
      </c>
      <c r="B594" s="1">
        <v>0.39513888888888887</v>
      </c>
      <c r="C594" s="1">
        <v>0.40833333333333333</v>
      </c>
      <c r="D594" s="113" t="s">
        <v>625</v>
      </c>
      <c r="E594" s="1">
        <v>1.0416666666666666E-2</v>
      </c>
      <c r="F594" s="113" t="s">
        <v>624</v>
      </c>
      <c r="G594" s="113" t="s">
        <v>6</v>
      </c>
      <c r="H594" s="113" t="s">
        <v>6</v>
      </c>
    </row>
    <row r="595" spans="1:8" x14ac:dyDescent="0.25">
      <c r="A595" s="7">
        <v>44930</v>
      </c>
      <c r="B595" s="1">
        <v>0.40833333333333333</v>
      </c>
      <c r="C595" s="1">
        <v>0.47083333333333333</v>
      </c>
      <c r="D595" s="113" t="s">
        <v>626</v>
      </c>
      <c r="E595" s="1">
        <v>6.25E-2</v>
      </c>
      <c r="F595" s="113" t="s">
        <v>588</v>
      </c>
      <c r="G595" s="113" t="s">
        <v>589</v>
      </c>
      <c r="H595" s="113" t="s">
        <v>6</v>
      </c>
    </row>
    <row r="596" spans="1:8" x14ac:dyDescent="0.25">
      <c r="A596" s="7">
        <v>44930</v>
      </c>
      <c r="B596" s="1">
        <v>0.47083333333333333</v>
      </c>
      <c r="C596" s="1">
        <v>0.49722222222222223</v>
      </c>
      <c r="D596" s="113" t="s">
        <v>627</v>
      </c>
      <c r="E596" s="1">
        <v>3.125E-2</v>
      </c>
      <c r="F596" s="113" t="s">
        <v>588</v>
      </c>
      <c r="G596" s="113" t="s">
        <v>589</v>
      </c>
      <c r="H596" s="113" t="s">
        <v>6</v>
      </c>
    </row>
    <row r="597" spans="1:8" x14ac:dyDescent="0.25">
      <c r="A597" s="7">
        <v>44930</v>
      </c>
      <c r="B597" s="1">
        <v>0.52083333333333337</v>
      </c>
      <c r="C597" s="1">
        <v>0.54374999999999996</v>
      </c>
      <c r="D597" s="113" t="s">
        <v>628</v>
      </c>
      <c r="E597" s="1">
        <v>2.0833333333333332E-2</v>
      </c>
      <c r="F597" s="113" t="s">
        <v>178</v>
      </c>
      <c r="G597" s="113" t="s">
        <v>179</v>
      </c>
      <c r="H597" s="113" t="s">
        <v>6</v>
      </c>
    </row>
    <row r="598" spans="1:8" x14ac:dyDescent="0.25">
      <c r="A598" s="7">
        <v>44930</v>
      </c>
      <c r="B598" s="1">
        <v>0.54374999999999996</v>
      </c>
      <c r="C598" s="1">
        <v>0.60069444444444442</v>
      </c>
      <c r="D598" s="113" t="s">
        <v>622</v>
      </c>
      <c r="E598" s="1">
        <v>5.2083333333333336E-2</v>
      </c>
      <c r="F598" s="113" t="s">
        <v>602</v>
      </c>
      <c r="G598" s="113" t="s">
        <v>280</v>
      </c>
      <c r="H598" s="113" t="s">
        <v>6</v>
      </c>
    </row>
    <row r="599" spans="1:8" x14ac:dyDescent="0.25">
      <c r="A599" s="7">
        <v>44930</v>
      </c>
      <c r="B599" s="1">
        <v>0.60069444444444442</v>
      </c>
      <c r="C599" s="1">
        <v>0.625</v>
      </c>
      <c r="D599" s="113" t="s">
        <v>629</v>
      </c>
      <c r="E599" s="1">
        <v>2.0833333333333332E-2</v>
      </c>
      <c r="F599" s="113" t="s">
        <v>178</v>
      </c>
      <c r="G599" s="113" t="s">
        <v>179</v>
      </c>
      <c r="H599" s="113" t="s">
        <v>6</v>
      </c>
    </row>
    <row r="600" spans="1:8" x14ac:dyDescent="0.25">
      <c r="A600" s="7">
        <v>44930</v>
      </c>
      <c r="B600" s="1">
        <v>0.625</v>
      </c>
      <c r="C600" s="1">
        <v>0.67013888888888884</v>
      </c>
      <c r="D600" s="113" t="s">
        <v>630</v>
      </c>
      <c r="E600" s="1">
        <v>4.1666666666666664E-2</v>
      </c>
      <c r="F600" s="113" t="s">
        <v>496</v>
      </c>
      <c r="G600" s="113" t="s">
        <v>280</v>
      </c>
      <c r="H600" s="113" t="s">
        <v>6</v>
      </c>
    </row>
    <row r="601" spans="1:8" x14ac:dyDescent="0.25">
      <c r="A601" s="7">
        <v>44931</v>
      </c>
      <c r="B601" s="1">
        <v>0.33333333333333331</v>
      </c>
      <c r="C601" s="1">
        <v>0.375</v>
      </c>
      <c r="D601" s="113" t="s">
        <v>631</v>
      </c>
      <c r="E601" s="1">
        <v>4.1666666666666664E-2</v>
      </c>
      <c r="F601" s="113" t="s">
        <v>611</v>
      </c>
      <c r="G601" s="113" t="s">
        <v>280</v>
      </c>
      <c r="H601" s="113" t="s">
        <v>6</v>
      </c>
    </row>
    <row r="602" spans="1:8" x14ac:dyDescent="0.25">
      <c r="A602" s="7">
        <v>44931</v>
      </c>
      <c r="B602" s="1">
        <v>0.41666666666666669</v>
      </c>
      <c r="C602" s="1">
        <v>0.42708333333333331</v>
      </c>
      <c r="D602" s="113" t="s">
        <v>632</v>
      </c>
      <c r="E602" s="1">
        <v>1.0416666666666666E-2</v>
      </c>
      <c r="F602" s="113" t="s">
        <v>346</v>
      </c>
      <c r="G602" s="113" t="s">
        <v>326</v>
      </c>
      <c r="H602" s="113" t="s">
        <v>6</v>
      </c>
    </row>
    <row r="603" spans="1:8" x14ac:dyDescent="0.25">
      <c r="A603" s="7">
        <v>44931</v>
      </c>
      <c r="B603" s="1">
        <v>0.42708333333333331</v>
      </c>
      <c r="C603" s="1">
        <v>0.4375</v>
      </c>
      <c r="D603" s="113" t="s">
        <v>632</v>
      </c>
      <c r="E603" s="1">
        <v>1.0416666666666666E-2</v>
      </c>
      <c r="F603" s="113" t="s">
        <v>140</v>
      </c>
      <c r="G603" s="113" t="s">
        <v>186</v>
      </c>
      <c r="H603" s="113" t="s">
        <v>6</v>
      </c>
    </row>
    <row r="604" spans="1:8" x14ac:dyDescent="0.25">
      <c r="A604" s="7">
        <v>44931</v>
      </c>
      <c r="B604" s="1">
        <v>0.4375</v>
      </c>
      <c r="C604" s="1">
        <v>0.47916666666666669</v>
      </c>
      <c r="D604" s="113" t="s">
        <v>633</v>
      </c>
      <c r="E604" s="1">
        <v>4.1666666666666664E-2</v>
      </c>
      <c r="F604" s="113" t="s">
        <v>602</v>
      </c>
      <c r="G604" s="113" t="s">
        <v>280</v>
      </c>
      <c r="H604" s="113" t="s">
        <v>6</v>
      </c>
    </row>
    <row r="605" spans="1:8" x14ac:dyDescent="0.25">
      <c r="A605" s="7">
        <v>44931</v>
      </c>
      <c r="B605" s="1">
        <v>0.47916666666666669</v>
      </c>
      <c r="C605" s="1">
        <v>0.55972222222222223</v>
      </c>
      <c r="D605" s="113" t="s">
        <v>631</v>
      </c>
      <c r="E605" s="1">
        <v>8.3333333333333329E-2</v>
      </c>
      <c r="F605" s="113" t="s">
        <v>611</v>
      </c>
      <c r="G605" s="113" t="s">
        <v>280</v>
      </c>
      <c r="H605" s="113" t="s">
        <v>6</v>
      </c>
    </row>
    <row r="606" spans="1:8" x14ac:dyDescent="0.25">
      <c r="A606" s="7">
        <v>44931</v>
      </c>
      <c r="B606" s="1">
        <v>0.58333333333333337</v>
      </c>
      <c r="C606" s="1">
        <v>0.60416666666666663</v>
      </c>
      <c r="D606" s="113" t="s">
        <v>634</v>
      </c>
      <c r="E606" s="1">
        <v>2.0833333333333332E-2</v>
      </c>
      <c r="F606" s="113" t="s">
        <v>140</v>
      </c>
      <c r="G606" s="113" t="s">
        <v>186</v>
      </c>
      <c r="H606" s="113" t="s">
        <v>6</v>
      </c>
    </row>
    <row r="607" spans="1:8" x14ac:dyDescent="0.25">
      <c r="A607" s="7">
        <v>44931</v>
      </c>
      <c r="B607" s="1">
        <v>0.60416666666666663</v>
      </c>
      <c r="C607" s="1">
        <v>0.61875000000000002</v>
      </c>
      <c r="D607" s="113" t="s">
        <v>635</v>
      </c>
      <c r="E607" s="1">
        <v>1.0416666666666666E-2</v>
      </c>
      <c r="F607" s="113" t="s">
        <v>221</v>
      </c>
      <c r="G607" s="113" t="s">
        <v>222</v>
      </c>
      <c r="H607" s="113" t="s">
        <v>6</v>
      </c>
    </row>
    <row r="608" spans="1:8" x14ac:dyDescent="0.25">
      <c r="A608" s="7">
        <v>44931</v>
      </c>
      <c r="B608" s="1">
        <v>0.61875000000000002</v>
      </c>
      <c r="C608" s="1">
        <v>0.64097222222222228</v>
      </c>
      <c r="D608" s="113" t="s">
        <v>636</v>
      </c>
      <c r="E608" s="1">
        <v>2.0833333333333332E-2</v>
      </c>
      <c r="F608" s="113" t="s">
        <v>611</v>
      </c>
      <c r="G608" s="113" t="s">
        <v>280</v>
      </c>
      <c r="H608" s="113" t="s">
        <v>6</v>
      </c>
    </row>
    <row r="609" spans="1:8" x14ac:dyDescent="0.25">
      <c r="A609" s="7">
        <v>44931</v>
      </c>
      <c r="B609" s="1">
        <v>0.64097222222222228</v>
      </c>
      <c r="C609" s="1">
        <v>0.67291666666666672</v>
      </c>
      <c r="D609" s="113" t="s">
        <v>637</v>
      </c>
      <c r="E609" s="1">
        <v>3.125E-2</v>
      </c>
      <c r="F609" s="113" t="s">
        <v>346</v>
      </c>
      <c r="G609" s="113" t="s">
        <v>326</v>
      </c>
      <c r="H609" s="113" t="s">
        <v>6</v>
      </c>
    </row>
    <row r="610" spans="1:8" x14ac:dyDescent="0.25">
      <c r="A610" s="7">
        <v>44931</v>
      </c>
      <c r="B610" s="1">
        <v>0.67291666666666672</v>
      </c>
      <c r="C610" s="1">
        <v>0.69166666666666665</v>
      </c>
      <c r="D610" s="113" t="s">
        <v>638</v>
      </c>
      <c r="E610" s="1">
        <v>2.0833333333333332E-2</v>
      </c>
      <c r="F610" s="113" t="s">
        <v>602</v>
      </c>
      <c r="G610" s="113" t="s">
        <v>280</v>
      </c>
      <c r="H610" s="113" t="s">
        <v>6</v>
      </c>
    </row>
    <row r="611" spans="1:8" x14ac:dyDescent="0.25">
      <c r="A611" s="7">
        <v>44931</v>
      </c>
      <c r="B611" s="1">
        <v>0.69166666666666665</v>
      </c>
      <c r="C611" s="1">
        <v>0.70833333333333337</v>
      </c>
      <c r="D611" s="113" t="s">
        <v>638</v>
      </c>
      <c r="E611" s="1">
        <v>2.0833333333333332E-2</v>
      </c>
      <c r="F611" s="113" t="s">
        <v>611</v>
      </c>
      <c r="G611" s="113" t="s">
        <v>280</v>
      </c>
      <c r="H611" s="113" t="s">
        <v>6</v>
      </c>
    </row>
    <row r="612" spans="1:8" x14ac:dyDescent="0.25">
      <c r="A612" s="7">
        <v>44931</v>
      </c>
      <c r="B612" s="1">
        <v>0.70833333333333337</v>
      </c>
      <c r="C612" s="1">
        <v>0.72916666666666663</v>
      </c>
      <c r="D612" s="113" t="s">
        <v>639</v>
      </c>
      <c r="E612" s="1">
        <v>2.0833333333333332E-2</v>
      </c>
      <c r="F612" s="113" t="s">
        <v>624</v>
      </c>
      <c r="G612" s="113" t="s">
        <v>6</v>
      </c>
      <c r="H612" s="113" t="s">
        <v>6</v>
      </c>
    </row>
    <row r="613" spans="1:8" x14ac:dyDescent="0.25">
      <c r="A613" s="7">
        <v>44931</v>
      </c>
      <c r="B613" s="1">
        <v>0.72916666666666663</v>
      </c>
      <c r="C613" s="1">
        <v>0.74305555555555558</v>
      </c>
      <c r="D613" s="113" t="s">
        <v>640</v>
      </c>
      <c r="E613" s="1">
        <v>1.0416666666666666E-2</v>
      </c>
      <c r="F613" s="113" t="s">
        <v>611</v>
      </c>
      <c r="G613" s="113" t="s">
        <v>280</v>
      </c>
      <c r="H613" s="113" t="s">
        <v>6</v>
      </c>
    </row>
    <row r="614" spans="1:8" x14ac:dyDescent="0.25">
      <c r="A614" s="7">
        <v>44931</v>
      </c>
      <c r="B614" s="1">
        <v>0.74305555555555558</v>
      </c>
      <c r="C614" s="1">
        <v>0.82777777777777772</v>
      </c>
      <c r="D614" s="113" t="s">
        <v>641</v>
      </c>
      <c r="E614" s="1">
        <v>8.3333333333333329E-2</v>
      </c>
      <c r="F614" s="113" t="s">
        <v>180</v>
      </c>
      <c r="G614" s="113" t="s">
        <v>181</v>
      </c>
      <c r="H614" s="113" t="s">
        <v>6</v>
      </c>
    </row>
    <row r="615" spans="1:8" x14ac:dyDescent="0.25">
      <c r="A615" s="7">
        <v>44932</v>
      </c>
      <c r="B615" s="1">
        <v>0.36805555555555558</v>
      </c>
      <c r="C615" s="1">
        <v>0.43055555555555558</v>
      </c>
      <c r="D615" s="113" t="s">
        <v>642</v>
      </c>
      <c r="E615" s="1">
        <v>6.25E-2</v>
      </c>
      <c r="F615" s="113" t="s">
        <v>611</v>
      </c>
      <c r="G615" s="113" t="s">
        <v>280</v>
      </c>
      <c r="H615" s="113" t="s">
        <v>6</v>
      </c>
    </row>
    <row r="616" spans="1:8" x14ac:dyDescent="0.25">
      <c r="A616" s="7">
        <v>44932</v>
      </c>
      <c r="B616" s="1">
        <v>0.43055555555555558</v>
      </c>
      <c r="C616" s="1">
        <v>0.46319444444444446</v>
      </c>
      <c r="D616" s="113" t="s">
        <v>508</v>
      </c>
      <c r="E616" s="1">
        <v>3.125E-2</v>
      </c>
      <c r="F616" s="113" t="s">
        <v>284</v>
      </c>
      <c r="G616" s="113" t="s">
        <v>255</v>
      </c>
      <c r="H616" s="113" t="s">
        <v>6</v>
      </c>
    </row>
    <row r="617" spans="1:8" x14ac:dyDescent="0.25">
      <c r="A617" s="7">
        <v>44932</v>
      </c>
      <c r="B617" s="1">
        <v>0.46319444444444446</v>
      </c>
      <c r="C617" s="1">
        <v>0.52986111111111112</v>
      </c>
      <c r="D617" s="113" t="s">
        <v>643</v>
      </c>
      <c r="E617" s="1">
        <v>6.25E-2</v>
      </c>
      <c r="F617" s="113" t="s">
        <v>602</v>
      </c>
      <c r="G617" s="113" t="s">
        <v>280</v>
      </c>
      <c r="H617" s="113" t="s">
        <v>6</v>
      </c>
    </row>
    <row r="618" spans="1:8" x14ac:dyDescent="0.25">
      <c r="A618" s="7">
        <v>44932</v>
      </c>
      <c r="B618" s="1">
        <v>0.54166666666666663</v>
      </c>
      <c r="C618" s="1">
        <v>0.625</v>
      </c>
      <c r="D618" s="113" t="s">
        <v>644</v>
      </c>
      <c r="E618" s="1">
        <v>8.3333333333333329E-2</v>
      </c>
      <c r="F618" s="113" t="s">
        <v>611</v>
      </c>
      <c r="G618" s="113" t="s">
        <v>280</v>
      </c>
      <c r="H618" s="113" t="s">
        <v>6</v>
      </c>
    </row>
    <row r="619" spans="1:8" x14ac:dyDescent="0.25">
      <c r="A619" s="7">
        <v>44932</v>
      </c>
      <c r="B619" s="1">
        <v>0.66666666666666663</v>
      </c>
      <c r="C619" s="1">
        <v>0.70833333333333337</v>
      </c>
      <c r="D619" s="113" t="s">
        <v>645</v>
      </c>
      <c r="E619" s="1">
        <v>4.1666666666666664E-2</v>
      </c>
      <c r="F619" s="113" t="s">
        <v>611</v>
      </c>
      <c r="G619" s="113" t="s">
        <v>280</v>
      </c>
      <c r="H619" s="113" t="s">
        <v>6</v>
      </c>
    </row>
    <row r="620" spans="1:8" x14ac:dyDescent="0.25">
      <c r="A620" s="7">
        <v>44934</v>
      </c>
      <c r="B620" s="1">
        <v>0.75</v>
      </c>
      <c r="C620" s="1">
        <v>0.78472222222222221</v>
      </c>
      <c r="D620" s="113" t="s">
        <v>646</v>
      </c>
      <c r="E620" s="1">
        <v>3.125E-2</v>
      </c>
      <c r="F620" s="113" t="s">
        <v>517</v>
      </c>
      <c r="G620" s="113" t="s">
        <v>191</v>
      </c>
      <c r="H620" s="113" t="s">
        <v>6</v>
      </c>
    </row>
    <row r="621" spans="1:8" x14ac:dyDescent="0.25">
      <c r="A621" s="7">
        <v>44934</v>
      </c>
      <c r="B621" s="1">
        <v>0.94305555555555554</v>
      </c>
      <c r="C621" s="1">
        <v>0.95</v>
      </c>
      <c r="D621" s="113" t="s">
        <v>647</v>
      </c>
      <c r="E621" s="1">
        <v>1.0416666666666666E-2</v>
      </c>
      <c r="F621" s="113" t="s">
        <v>175</v>
      </c>
      <c r="G621" s="113" t="s">
        <v>176</v>
      </c>
      <c r="H621" s="113" t="s">
        <v>6</v>
      </c>
    </row>
    <row r="622" spans="1:8" x14ac:dyDescent="0.25">
      <c r="A622" s="7">
        <v>44935</v>
      </c>
      <c r="B622" s="1">
        <v>0.375</v>
      </c>
      <c r="C622" s="1">
        <v>0.39166666666666666</v>
      </c>
      <c r="D622" s="113" t="s">
        <v>157</v>
      </c>
      <c r="E622" s="1">
        <v>2.0833333333333332E-2</v>
      </c>
      <c r="F622" s="113" t="s">
        <v>178</v>
      </c>
      <c r="G622" s="113" t="s">
        <v>179</v>
      </c>
      <c r="H622" s="113" t="s">
        <v>6</v>
      </c>
    </row>
    <row r="623" spans="1:8" x14ac:dyDescent="0.25">
      <c r="A623" s="7">
        <v>44935</v>
      </c>
      <c r="B623" s="1">
        <v>0.39166666666666666</v>
      </c>
      <c r="C623" s="1">
        <v>0.41944444444444445</v>
      </c>
      <c r="D623" s="113" t="s">
        <v>648</v>
      </c>
      <c r="E623" s="1">
        <v>3.125E-2</v>
      </c>
      <c r="F623" s="113" t="s">
        <v>611</v>
      </c>
      <c r="G623" s="113" t="s">
        <v>280</v>
      </c>
      <c r="H623" s="113" t="s">
        <v>6</v>
      </c>
    </row>
    <row r="624" spans="1:8" x14ac:dyDescent="0.25">
      <c r="A624" s="7">
        <v>44935</v>
      </c>
      <c r="B624" s="1">
        <v>0.41944444444444445</v>
      </c>
      <c r="C624" s="1">
        <v>0.45555555555555555</v>
      </c>
      <c r="D624" s="113" t="s">
        <v>648</v>
      </c>
      <c r="E624" s="1">
        <v>3.125E-2</v>
      </c>
      <c r="F624" s="113" t="s">
        <v>183</v>
      </c>
      <c r="G624" s="113" t="s">
        <v>184</v>
      </c>
      <c r="H624" s="113" t="s">
        <v>6</v>
      </c>
    </row>
    <row r="625" spans="1:8" x14ac:dyDescent="0.25">
      <c r="A625" s="7">
        <v>44935</v>
      </c>
      <c r="B625" s="1">
        <v>0.45555555555555555</v>
      </c>
      <c r="C625" s="1">
        <v>0.50277777777777777</v>
      </c>
      <c r="D625" s="113" t="s">
        <v>649</v>
      </c>
      <c r="E625" s="1">
        <v>5.2083333333333336E-2</v>
      </c>
      <c r="F625" s="113" t="s">
        <v>569</v>
      </c>
      <c r="G625" s="113" t="s">
        <v>280</v>
      </c>
      <c r="H625" s="113" t="s">
        <v>6</v>
      </c>
    </row>
    <row r="626" spans="1:8" x14ac:dyDescent="0.25">
      <c r="A626" s="7">
        <v>44935</v>
      </c>
      <c r="B626" s="1">
        <v>0.54166666666666663</v>
      </c>
      <c r="C626" s="1">
        <v>0.58333333333333337</v>
      </c>
      <c r="D626" s="113" t="s">
        <v>649</v>
      </c>
      <c r="E626" s="1">
        <v>4.1666666666666664E-2</v>
      </c>
      <c r="F626" s="113" t="s">
        <v>569</v>
      </c>
      <c r="G626" s="113" t="s">
        <v>280</v>
      </c>
      <c r="H626" s="113" t="s">
        <v>6</v>
      </c>
    </row>
    <row r="627" spans="1:8" x14ac:dyDescent="0.25">
      <c r="A627" s="7">
        <v>44935</v>
      </c>
      <c r="B627" s="1">
        <v>0.58333333333333337</v>
      </c>
      <c r="C627" s="1">
        <v>0.60416666666666663</v>
      </c>
      <c r="D627" s="113" t="s">
        <v>86</v>
      </c>
      <c r="E627" s="1">
        <v>2.0833333333333332E-2</v>
      </c>
      <c r="F627" s="113" t="s">
        <v>261</v>
      </c>
      <c r="G627" s="113" t="s">
        <v>186</v>
      </c>
      <c r="H627" s="113" t="s">
        <v>6</v>
      </c>
    </row>
    <row r="628" spans="1:8" x14ac:dyDescent="0.25">
      <c r="A628" s="7">
        <v>44935</v>
      </c>
      <c r="B628" s="1">
        <v>0.60416666666666663</v>
      </c>
      <c r="C628" s="1">
        <v>0.61111111111111116</v>
      </c>
      <c r="D628" s="113" t="s">
        <v>650</v>
      </c>
      <c r="E628" s="1">
        <v>1.0416666666666666E-2</v>
      </c>
      <c r="F628" s="113" t="s">
        <v>496</v>
      </c>
      <c r="G628" s="113" t="s">
        <v>280</v>
      </c>
      <c r="H628" s="113" t="s">
        <v>6</v>
      </c>
    </row>
    <row r="629" spans="1:8" x14ac:dyDescent="0.25">
      <c r="A629" s="7">
        <v>44935</v>
      </c>
      <c r="B629" s="1">
        <v>0.61111111111111116</v>
      </c>
      <c r="C629" s="1">
        <v>0.64097222222222228</v>
      </c>
      <c r="D629" s="113" t="s">
        <v>651</v>
      </c>
      <c r="E629" s="1">
        <v>3.125E-2</v>
      </c>
      <c r="F629" s="113" t="s">
        <v>569</v>
      </c>
      <c r="G629" s="113" t="s">
        <v>280</v>
      </c>
      <c r="H629" s="113" t="s">
        <v>6</v>
      </c>
    </row>
    <row r="630" spans="1:8" x14ac:dyDescent="0.25">
      <c r="A630" s="7">
        <v>44935</v>
      </c>
      <c r="B630" s="1">
        <v>0.64097222222222228</v>
      </c>
      <c r="C630" s="1">
        <v>0.66319444444444442</v>
      </c>
      <c r="D630" s="113" t="s">
        <v>652</v>
      </c>
      <c r="E630" s="1">
        <v>2.0833333333333332E-2</v>
      </c>
      <c r="F630" s="113" t="s">
        <v>487</v>
      </c>
      <c r="G630" s="113" t="s">
        <v>280</v>
      </c>
      <c r="H630" s="113" t="s">
        <v>6</v>
      </c>
    </row>
    <row r="631" spans="1:8" x14ac:dyDescent="0.25">
      <c r="A631" s="7">
        <v>44935</v>
      </c>
      <c r="B631" s="1">
        <v>0.71527777777777779</v>
      </c>
      <c r="C631" s="1">
        <v>0.76388888888888884</v>
      </c>
      <c r="D631" s="113" t="s">
        <v>653</v>
      </c>
      <c r="E631" s="1">
        <v>5.2083333333333336E-2</v>
      </c>
      <c r="F631" s="113" t="s">
        <v>654</v>
      </c>
      <c r="G631" s="113" t="s">
        <v>191</v>
      </c>
      <c r="H631" s="113" t="s">
        <v>6</v>
      </c>
    </row>
    <row r="632" spans="1:8" x14ac:dyDescent="0.25">
      <c r="A632" s="7">
        <v>44935</v>
      </c>
      <c r="B632" s="1">
        <v>0.79166666666666663</v>
      </c>
      <c r="C632" s="1">
        <v>0.80069444444444449</v>
      </c>
      <c r="D632" s="113" t="s">
        <v>655</v>
      </c>
      <c r="E632" s="1">
        <v>1.0416666666666666E-2</v>
      </c>
      <c r="F632" s="113" t="s">
        <v>496</v>
      </c>
      <c r="G632" s="113" t="s">
        <v>280</v>
      </c>
      <c r="H632" s="113" t="s">
        <v>6</v>
      </c>
    </row>
    <row r="633" spans="1:8" x14ac:dyDescent="0.25">
      <c r="A633" s="7">
        <v>44936</v>
      </c>
      <c r="B633" s="1">
        <v>0.375</v>
      </c>
      <c r="C633" s="1">
        <v>0.39583333333333331</v>
      </c>
      <c r="D633" s="113" t="s">
        <v>656</v>
      </c>
      <c r="E633" s="1">
        <v>2.0833333333333332E-2</v>
      </c>
      <c r="F633" s="113" t="s">
        <v>221</v>
      </c>
      <c r="G633" s="113" t="s">
        <v>222</v>
      </c>
      <c r="H633" s="113" t="s">
        <v>6</v>
      </c>
    </row>
    <row r="634" spans="1:8" x14ac:dyDescent="0.25">
      <c r="A634" s="7">
        <v>44936</v>
      </c>
      <c r="B634" s="1">
        <v>0.39583333333333331</v>
      </c>
      <c r="C634" s="1">
        <v>0.45902777777777776</v>
      </c>
      <c r="D634" s="113" t="s">
        <v>657</v>
      </c>
      <c r="E634" s="1">
        <v>6.25E-2</v>
      </c>
      <c r="F634" s="113" t="s">
        <v>487</v>
      </c>
      <c r="G634" s="113" t="s">
        <v>280</v>
      </c>
      <c r="H634" s="113" t="s">
        <v>6</v>
      </c>
    </row>
    <row r="635" spans="1:8" x14ac:dyDescent="0.25">
      <c r="A635" s="7">
        <v>44936</v>
      </c>
      <c r="B635" s="1">
        <v>0.46527777777777779</v>
      </c>
      <c r="C635" s="1">
        <v>0.52083333333333337</v>
      </c>
      <c r="D635" s="113" t="s">
        <v>514</v>
      </c>
      <c r="E635" s="1">
        <v>5.2083333333333336E-2</v>
      </c>
      <c r="F635" s="113" t="s">
        <v>496</v>
      </c>
      <c r="G635" s="113" t="s">
        <v>326</v>
      </c>
      <c r="H635" s="113" t="s">
        <v>6</v>
      </c>
    </row>
    <row r="636" spans="1:8" x14ac:dyDescent="0.25">
      <c r="A636" s="7">
        <v>44936</v>
      </c>
      <c r="B636" s="1">
        <v>0.54166666666666663</v>
      </c>
      <c r="C636" s="1">
        <v>0.59027777777777779</v>
      </c>
      <c r="D636" s="113" t="s">
        <v>658</v>
      </c>
      <c r="E636" s="1">
        <v>5.2083333333333336E-2</v>
      </c>
      <c r="F636" s="113" t="s">
        <v>659</v>
      </c>
      <c r="G636" s="113" t="s">
        <v>660</v>
      </c>
      <c r="H636" s="113" t="s">
        <v>6</v>
      </c>
    </row>
    <row r="637" spans="1:8" x14ac:dyDescent="0.25">
      <c r="A637" s="7">
        <v>44936</v>
      </c>
      <c r="B637" s="1">
        <v>0.59027777777777779</v>
      </c>
      <c r="C637" s="1">
        <v>0.625</v>
      </c>
      <c r="D637" s="113" t="s">
        <v>6</v>
      </c>
      <c r="E637" s="1">
        <v>3.125E-2</v>
      </c>
      <c r="F637" s="113" t="s">
        <v>588</v>
      </c>
      <c r="G637" s="113" t="s">
        <v>589</v>
      </c>
      <c r="H637" s="113" t="s">
        <v>6</v>
      </c>
    </row>
    <row r="638" spans="1:8" x14ac:dyDescent="0.25">
      <c r="A638" s="7">
        <v>44936</v>
      </c>
      <c r="B638" s="1">
        <v>0.625</v>
      </c>
      <c r="C638" s="1">
        <v>0.66666666666666663</v>
      </c>
      <c r="D638" s="113" t="s">
        <v>398</v>
      </c>
      <c r="E638" s="1">
        <v>4.1666666666666664E-2</v>
      </c>
      <c r="F638" s="113" t="s">
        <v>261</v>
      </c>
      <c r="G638" s="113" t="s">
        <v>186</v>
      </c>
      <c r="H638" s="113" t="s">
        <v>6</v>
      </c>
    </row>
    <row r="639" spans="1:8" x14ac:dyDescent="0.25">
      <c r="A639" s="7">
        <v>44936</v>
      </c>
      <c r="B639" s="1">
        <v>0.66666666666666663</v>
      </c>
      <c r="C639" s="1">
        <v>0.71875</v>
      </c>
      <c r="D639" s="113" t="s">
        <v>661</v>
      </c>
      <c r="E639" s="1">
        <v>5.2083333333333336E-2</v>
      </c>
      <c r="F639" s="113" t="s">
        <v>221</v>
      </c>
      <c r="G639" s="113" t="s">
        <v>222</v>
      </c>
      <c r="H639" s="113" t="s">
        <v>6</v>
      </c>
    </row>
    <row r="640" spans="1:8" x14ac:dyDescent="0.25">
      <c r="A640" s="7">
        <v>44937</v>
      </c>
      <c r="B640" s="1">
        <v>0.375</v>
      </c>
      <c r="C640" s="1">
        <v>0.38958333333333334</v>
      </c>
      <c r="D640" s="113" t="s">
        <v>662</v>
      </c>
      <c r="E640" s="1">
        <v>1.0416666666666666E-2</v>
      </c>
      <c r="F640" s="113" t="s">
        <v>517</v>
      </c>
      <c r="G640" s="113" t="s">
        <v>191</v>
      </c>
      <c r="H640" s="113" t="s">
        <v>6</v>
      </c>
    </row>
    <row r="641" spans="1:8" x14ac:dyDescent="0.25">
      <c r="A641" s="7">
        <v>44937</v>
      </c>
      <c r="B641" s="1">
        <v>0.38958333333333334</v>
      </c>
      <c r="C641" s="1">
        <v>0.48402777777777778</v>
      </c>
      <c r="D641" s="113" t="s">
        <v>663</v>
      </c>
      <c r="E641" s="1">
        <v>9.375E-2</v>
      </c>
      <c r="F641" s="113" t="s">
        <v>654</v>
      </c>
      <c r="G641" s="113" t="s">
        <v>191</v>
      </c>
      <c r="H641" s="113" t="s">
        <v>6</v>
      </c>
    </row>
    <row r="642" spans="1:8" x14ac:dyDescent="0.25">
      <c r="A642" s="7">
        <v>44937</v>
      </c>
      <c r="B642" s="1">
        <v>0.49305555555555558</v>
      </c>
      <c r="C642" s="1">
        <v>0.53472222222222221</v>
      </c>
      <c r="D642" s="113" t="s">
        <v>664</v>
      </c>
      <c r="E642" s="1">
        <v>4.1666666666666664E-2</v>
      </c>
      <c r="F642" s="113" t="s">
        <v>496</v>
      </c>
      <c r="G642" s="113" t="s">
        <v>280</v>
      </c>
      <c r="H642" s="113" t="s">
        <v>6</v>
      </c>
    </row>
    <row r="643" spans="1:8" x14ac:dyDescent="0.25">
      <c r="A643" s="7">
        <v>44937</v>
      </c>
      <c r="B643" s="1">
        <v>0.5</v>
      </c>
      <c r="C643" s="1">
        <v>0.53402777777777777</v>
      </c>
      <c r="D643" s="113" t="s">
        <v>665</v>
      </c>
      <c r="E643" s="1">
        <v>3.125E-2</v>
      </c>
      <c r="F643" s="113" t="s">
        <v>654</v>
      </c>
      <c r="G643" s="113" t="s">
        <v>191</v>
      </c>
      <c r="H643" s="113" t="s">
        <v>6</v>
      </c>
    </row>
    <row r="644" spans="1:8" x14ac:dyDescent="0.25">
      <c r="A644" s="7">
        <v>44937</v>
      </c>
      <c r="B644" s="1">
        <v>0.54166666666666663</v>
      </c>
      <c r="C644" s="1">
        <v>0.55694444444444446</v>
      </c>
      <c r="D644" s="113" t="s">
        <v>666</v>
      </c>
      <c r="E644" s="1">
        <v>1.0416666666666666E-2</v>
      </c>
      <c r="F644" s="113" t="s">
        <v>346</v>
      </c>
      <c r="G644" s="113" t="s">
        <v>326</v>
      </c>
      <c r="H644" s="113" t="s">
        <v>6</v>
      </c>
    </row>
    <row r="645" spans="1:8" x14ac:dyDescent="0.25">
      <c r="A645" s="7">
        <v>44937</v>
      </c>
      <c r="B645" s="1">
        <v>0.55694444444444446</v>
      </c>
      <c r="C645" s="1">
        <v>0.58750000000000002</v>
      </c>
      <c r="D645" s="113" t="s">
        <v>667</v>
      </c>
      <c r="E645" s="1">
        <v>3.125E-2</v>
      </c>
      <c r="F645" s="113" t="s">
        <v>659</v>
      </c>
      <c r="G645" s="113" t="s">
        <v>668</v>
      </c>
      <c r="H645" s="113" t="s">
        <v>6</v>
      </c>
    </row>
    <row r="646" spans="1:8" x14ac:dyDescent="0.25">
      <c r="A646" s="7">
        <v>44938</v>
      </c>
      <c r="B646" s="1">
        <v>0.32777777777777778</v>
      </c>
      <c r="C646" s="1">
        <v>0.34722222222222221</v>
      </c>
      <c r="D646" s="113" t="s">
        <v>669</v>
      </c>
      <c r="E646" s="1">
        <v>2.0833333333333332E-2</v>
      </c>
      <c r="F646" s="113" t="s">
        <v>654</v>
      </c>
      <c r="G646" s="113" t="s">
        <v>191</v>
      </c>
      <c r="H646" s="113" t="s">
        <v>6</v>
      </c>
    </row>
    <row r="647" spans="1:8" x14ac:dyDescent="0.25">
      <c r="A647" s="7">
        <v>44938</v>
      </c>
      <c r="B647" s="1">
        <v>0.375</v>
      </c>
      <c r="C647" s="1">
        <v>0.38541666666666669</v>
      </c>
      <c r="D647" s="113" t="s">
        <v>670</v>
      </c>
      <c r="E647" s="1">
        <v>1.0416666666666666E-2</v>
      </c>
      <c r="F647" s="113" t="s">
        <v>178</v>
      </c>
      <c r="G647" s="113" t="s">
        <v>179</v>
      </c>
      <c r="H647" s="113" t="s">
        <v>6</v>
      </c>
    </row>
    <row r="648" spans="1:8" x14ac:dyDescent="0.25">
      <c r="A648" s="7">
        <v>44938</v>
      </c>
      <c r="B648" s="1">
        <v>0.38541666666666669</v>
      </c>
      <c r="C648" s="1">
        <v>0.39583333333333331</v>
      </c>
      <c r="D648" s="113" t="s">
        <v>650</v>
      </c>
      <c r="E648" s="1">
        <v>1.0416666666666666E-2</v>
      </c>
      <c r="F648" s="113" t="s">
        <v>496</v>
      </c>
      <c r="G648" s="113" t="s">
        <v>280</v>
      </c>
      <c r="H648" s="113" t="s">
        <v>6</v>
      </c>
    </row>
    <row r="649" spans="1:8" x14ac:dyDescent="0.25">
      <c r="A649" s="7">
        <v>44938</v>
      </c>
      <c r="B649" s="1">
        <v>0.39583333333333331</v>
      </c>
      <c r="C649" s="1">
        <v>0.40625</v>
      </c>
      <c r="D649" s="113" t="s">
        <v>671</v>
      </c>
      <c r="E649" s="1">
        <v>1.0416666666666666E-2</v>
      </c>
      <c r="F649" s="113" t="s">
        <v>140</v>
      </c>
      <c r="G649" s="113" t="s">
        <v>186</v>
      </c>
      <c r="H649" s="113" t="s">
        <v>6</v>
      </c>
    </row>
    <row r="650" spans="1:8" x14ac:dyDescent="0.25">
      <c r="A650" s="7">
        <v>44938</v>
      </c>
      <c r="B650" s="1">
        <v>0.40625</v>
      </c>
      <c r="C650" s="1">
        <v>0.42708333333333331</v>
      </c>
      <c r="D650" s="113" t="s">
        <v>672</v>
      </c>
      <c r="E650" s="1">
        <v>2.0833333333333332E-2</v>
      </c>
      <c r="F650" s="113" t="s">
        <v>602</v>
      </c>
      <c r="G650" s="113" t="s">
        <v>280</v>
      </c>
      <c r="H650" s="113" t="s">
        <v>6</v>
      </c>
    </row>
    <row r="651" spans="1:8" x14ac:dyDescent="0.25">
      <c r="A651" s="7">
        <v>44938</v>
      </c>
      <c r="B651" s="1">
        <v>0.42708333333333331</v>
      </c>
      <c r="C651" s="1">
        <v>0.45208333333333334</v>
      </c>
      <c r="D651" s="113" t="s">
        <v>673</v>
      </c>
      <c r="E651" s="1">
        <v>2.0833333333333332E-2</v>
      </c>
      <c r="F651" s="113" t="s">
        <v>496</v>
      </c>
      <c r="G651" s="113" t="s">
        <v>280</v>
      </c>
      <c r="H651" s="113" t="s">
        <v>6</v>
      </c>
    </row>
    <row r="652" spans="1:8" x14ac:dyDescent="0.25">
      <c r="A652" s="7">
        <v>44938</v>
      </c>
      <c r="B652" s="1">
        <v>0.45208333333333334</v>
      </c>
      <c r="C652" s="1">
        <v>0.50694444444444442</v>
      </c>
      <c r="D652" s="113" t="s">
        <v>657</v>
      </c>
      <c r="E652" s="1">
        <v>5.2083333333333336E-2</v>
      </c>
      <c r="F652" s="113" t="s">
        <v>487</v>
      </c>
      <c r="G652" s="113" t="s">
        <v>280</v>
      </c>
      <c r="H652" s="113" t="s">
        <v>6</v>
      </c>
    </row>
    <row r="653" spans="1:8" x14ac:dyDescent="0.25">
      <c r="A653" s="7">
        <v>44938</v>
      </c>
      <c r="B653" s="1">
        <v>0.54166666666666663</v>
      </c>
      <c r="C653" s="1">
        <v>0.58680555555555558</v>
      </c>
      <c r="D653" s="113" t="s">
        <v>657</v>
      </c>
      <c r="E653" s="1">
        <v>4.1666666666666664E-2</v>
      </c>
      <c r="F653" s="113" t="s">
        <v>487</v>
      </c>
      <c r="G653" s="113" t="s">
        <v>280</v>
      </c>
      <c r="H653" s="113" t="s">
        <v>6</v>
      </c>
    </row>
    <row r="654" spans="1:8" x14ac:dyDescent="0.25">
      <c r="A654" s="7">
        <v>44938</v>
      </c>
      <c r="B654" s="1">
        <v>0.58611111111111114</v>
      </c>
      <c r="C654" s="1">
        <v>0.62777777777777777</v>
      </c>
      <c r="D654" s="113" t="s">
        <v>674</v>
      </c>
      <c r="E654" s="1">
        <v>4.1666666666666664E-2</v>
      </c>
      <c r="F654" s="113" t="s">
        <v>562</v>
      </c>
      <c r="G654" s="113" t="s">
        <v>255</v>
      </c>
      <c r="H654" s="113" t="s">
        <v>6</v>
      </c>
    </row>
    <row r="655" spans="1:8" x14ac:dyDescent="0.25">
      <c r="A655" s="7">
        <v>44938</v>
      </c>
      <c r="B655" s="1">
        <v>0.62777777777777777</v>
      </c>
      <c r="C655" s="1">
        <v>0.6694444444444444</v>
      </c>
      <c r="D655" s="113" t="s">
        <v>675</v>
      </c>
      <c r="E655" s="1">
        <v>4.1666666666666664E-2</v>
      </c>
      <c r="F655" s="113" t="s">
        <v>562</v>
      </c>
      <c r="G655" s="113" t="s">
        <v>255</v>
      </c>
      <c r="H655" s="113" t="s">
        <v>6</v>
      </c>
    </row>
    <row r="656" spans="1:8" x14ac:dyDescent="0.25">
      <c r="A656" s="7">
        <v>44938</v>
      </c>
      <c r="B656" s="1">
        <v>0.66666666666666663</v>
      </c>
      <c r="C656" s="1">
        <v>0.70833333333333337</v>
      </c>
      <c r="D656" s="113" t="s">
        <v>676</v>
      </c>
      <c r="E656" s="1">
        <v>4.1666666666666664E-2</v>
      </c>
      <c r="F656" s="113" t="s">
        <v>487</v>
      </c>
      <c r="G656" s="113" t="s">
        <v>280</v>
      </c>
      <c r="H656" s="113" t="s">
        <v>6</v>
      </c>
    </row>
    <row r="657" spans="1:8" x14ac:dyDescent="0.25">
      <c r="A657" s="7">
        <v>44938</v>
      </c>
      <c r="B657" s="1">
        <v>0.70833333333333337</v>
      </c>
      <c r="C657" s="1">
        <v>0.75</v>
      </c>
      <c r="D657" s="113" t="s">
        <v>677</v>
      </c>
      <c r="E657" s="1">
        <v>4.1666666666666664E-2</v>
      </c>
      <c r="F657" s="113" t="s">
        <v>517</v>
      </c>
      <c r="G657" s="113" t="s">
        <v>191</v>
      </c>
      <c r="H657" s="113" t="s">
        <v>6</v>
      </c>
    </row>
    <row r="658" spans="1:8" x14ac:dyDescent="0.25">
      <c r="A658" s="7">
        <v>44938</v>
      </c>
      <c r="B658" s="1">
        <v>0.77777777777777779</v>
      </c>
      <c r="C658" s="1">
        <v>0.80208333333333337</v>
      </c>
      <c r="D658" s="113" t="s">
        <v>678</v>
      </c>
      <c r="E658" s="1">
        <v>2.0833333333333332E-2</v>
      </c>
      <c r="F658" s="113" t="s">
        <v>654</v>
      </c>
      <c r="G658" s="113" t="s">
        <v>191</v>
      </c>
      <c r="H658" s="113" t="s">
        <v>6</v>
      </c>
    </row>
    <row r="659" spans="1:8" x14ac:dyDescent="0.25">
      <c r="A659" s="7">
        <v>44939</v>
      </c>
      <c r="B659" s="1">
        <v>0.33333333333333331</v>
      </c>
      <c r="C659" s="1">
        <v>0.51249999999999996</v>
      </c>
      <c r="D659" s="113" t="s">
        <v>657</v>
      </c>
      <c r="E659" s="1">
        <v>0.17708333333333334</v>
      </c>
      <c r="F659" s="113" t="s">
        <v>487</v>
      </c>
      <c r="G659" s="113" t="s">
        <v>280</v>
      </c>
      <c r="H659" s="113" t="s">
        <v>6</v>
      </c>
    </row>
    <row r="660" spans="1:8" x14ac:dyDescent="0.25">
      <c r="A660" s="7">
        <v>44939</v>
      </c>
      <c r="B660" s="1">
        <v>0.51249999999999996</v>
      </c>
      <c r="C660" s="1">
        <v>0.55555555555555558</v>
      </c>
      <c r="D660" s="113" t="s">
        <v>657</v>
      </c>
      <c r="E660" s="1">
        <v>4.1666666666666664E-2</v>
      </c>
      <c r="F660" s="113" t="s">
        <v>487</v>
      </c>
      <c r="G660" s="113" t="s">
        <v>326</v>
      </c>
      <c r="H660" s="113" t="s">
        <v>6</v>
      </c>
    </row>
    <row r="661" spans="1:8" x14ac:dyDescent="0.25">
      <c r="A661" s="7">
        <v>44939</v>
      </c>
      <c r="B661" s="1">
        <v>0.58333333333333337</v>
      </c>
      <c r="C661" s="1">
        <v>0.60416666666666663</v>
      </c>
      <c r="D661" s="113" t="s">
        <v>679</v>
      </c>
      <c r="E661" s="1">
        <v>2.0833333333333332E-2</v>
      </c>
      <c r="F661" s="113" t="s">
        <v>611</v>
      </c>
      <c r="G661" s="113" t="s">
        <v>280</v>
      </c>
      <c r="H661" s="113" t="s">
        <v>6</v>
      </c>
    </row>
    <row r="662" spans="1:8" x14ac:dyDescent="0.25">
      <c r="A662" s="7">
        <v>44939</v>
      </c>
      <c r="B662" s="1">
        <v>0.60416666666666663</v>
      </c>
      <c r="C662" s="1">
        <v>0.66666666666666663</v>
      </c>
      <c r="D662" s="113" t="s">
        <v>680</v>
      </c>
      <c r="E662" s="1">
        <v>6.25E-2</v>
      </c>
      <c r="F662" s="113" t="s">
        <v>681</v>
      </c>
      <c r="G662" s="113" t="s">
        <v>280</v>
      </c>
      <c r="H662" s="113" t="s">
        <v>6</v>
      </c>
    </row>
    <row r="663" spans="1:8" x14ac:dyDescent="0.25">
      <c r="A663" s="7">
        <v>44939</v>
      </c>
      <c r="B663" s="1">
        <v>0.66666666666666663</v>
      </c>
      <c r="C663" s="1">
        <v>0.69861111111111107</v>
      </c>
      <c r="D663" s="113" t="s">
        <v>682</v>
      </c>
      <c r="E663" s="1">
        <v>3.125E-2</v>
      </c>
      <c r="F663" s="113" t="s">
        <v>346</v>
      </c>
      <c r="G663" s="113" t="s">
        <v>326</v>
      </c>
      <c r="H663" s="113" t="s">
        <v>6</v>
      </c>
    </row>
    <row r="664" spans="1:8" x14ac:dyDescent="0.25">
      <c r="A664" s="7">
        <v>44939</v>
      </c>
      <c r="B664" s="1">
        <v>0.69861111111111107</v>
      </c>
      <c r="C664" s="1">
        <v>0.71388888888888891</v>
      </c>
      <c r="D664" s="113" t="s">
        <v>683</v>
      </c>
      <c r="E664" s="1">
        <v>1.0416666666666666E-2</v>
      </c>
      <c r="F664" s="113" t="s">
        <v>681</v>
      </c>
      <c r="G664" s="113" t="s">
        <v>280</v>
      </c>
      <c r="H664" s="113" t="s">
        <v>6</v>
      </c>
    </row>
    <row r="665" spans="1:8" x14ac:dyDescent="0.25">
      <c r="A665" s="7">
        <v>44939</v>
      </c>
      <c r="B665" s="1">
        <v>0.71388888888888891</v>
      </c>
      <c r="C665" s="1">
        <v>0.72152777777777777</v>
      </c>
      <c r="D665" s="113" t="s">
        <v>6</v>
      </c>
      <c r="E665" s="1">
        <v>1.0416666666666666E-2</v>
      </c>
      <c r="F665" s="113" t="s">
        <v>175</v>
      </c>
      <c r="G665" s="113" t="s">
        <v>176</v>
      </c>
      <c r="H665" s="113" t="s">
        <v>6</v>
      </c>
    </row>
    <row r="666" spans="1:8" x14ac:dyDescent="0.25">
      <c r="A666" s="7">
        <v>44939</v>
      </c>
      <c r="B666" s="1">
        <v>0.72152777777777777</v>
      </c>
      <c r="C666" s="1">
        <v>0.76527777777777772</v>
      </c>
      <c r="D666" s="113" t="s">
        <v>684</v>
      </c>
      <c r="E666" s="1">
        <v>4.1666666666666664E-2</v>
      </c>
      <c r="F666" s="113" t="s">
        <v>654</v>
      </c>
      <c r="G666" s="113" t="s">
        <v>191</v>
      </c>
      <c r="H666" s="113" t="s">
        <v>6</v>
      </c>
    </row>
    <row r="667" spans="1:8" x14ac:dyDescent="0.25">
      <c r="A667" s="7">
        <v>44941</v>
      </c>
      <c r="B667" s="1">
        <v>0.89722222222222225</v>
      </c>
      <c r="C667" s="1">
        <v>0.93888888888888888</v>
      </c>
      <c r="D667" s="113" t="s">
        <v>685</v>
      </c>
      <c r="E667" s="1">
        <v>4.1666666666666664E-2</v>
      </c>
      <c r="F667" s="113" t="s">
        <v>588</v>
      </c>
      <c r="G667" s="113" t="s">
        <v>589</v>
      </c>
      <c r="H667" s="113" t="s">
        <v>6</v>
      </c>
    </row>
    <row r="668" spans="1:8" x14ac:dyDescent="0.25">
      <c r="A668" s="7">
        <v>44942</v>
      </c>
      <c r="B668" s="1">
        <v>0.375</v>
      </c>
      <c r="C668" s="1">
        <v>0.41666666666666669</v>
      </c>
      <c r="D668" s="113" t="s">
        <v>686</v>
      </c>
      <c r="E668" s="1">
        <v>4.1666666666666664E-2</v>
      </c>
      <c r="F668" s="113" t="s">
        <v>654</v>
      </c>
      <c r="G668" s="113" t="s">
        <v>191</v>
      </c>
      <c r="H668" s="113" t="s">
        <v>6</v>
      </c>
    </row>
    <row r="669" spans="1:8" x14ac:dyDescent="0.25">
      <c r="A669" s="7">
        <v>44942</v>
      </c>
      <c r="B669" s="1">
        <v>0.41666666666666669</v>
      </c>
      <c r="C669" s="1">
        <v>0.42708333333333331</v>
      </c>
      <c r="D669" s="113" t="s">
        <v>650</v>
      </c>
      <c r="E669" s="1">
        <v>1.0416666666666666E-2</v>
      </c>
      <c r="F669" s="113" t="s">
        <v>496</v>
      </c>
      <c r="G669" s="113" t="s">
        <v>280</v>
      </c>
      <c r="H669" s="113" t="s">
        <v>6</v>
      </c>
    </row>
    <row r="670" spans="1:8" x14ac:dyDescent="0.25">
      <c r="A670" s="7">
        <v>44942</v>
      </c>
      <c r="B670" s="1">
        <v>0.42708333333333331</v>
      </c>
      <c r="C670" s="1">
        <v>0.5</v>
      </c>
      <c r="D670" s="113" t="s">
        <v>402</v>
      </c>
      <c r="E670" s="1">
        <v>7.2916666666666671E-2</v>
      </c>
      <c r="F670" s="113" t="s">
        <v>588</v>
      </c>
      <c r="G670" s="113" t="s">
        <v>589</v>
      </c>
      <c r="H670" s="113" t="s">
        <v>6</v>
      </c>
    </row>
    <row r="671" spans="1:8" x14ac:dyDescent="0.25">
      <c r="A671" s="7">
        <v>44942</v>
      </c>
      <c r="B671" s="1">
        <v>0.5</v>
      </c>
      <c r="C671" s="1">
        <v>0.55208333333333337</v>
      </c>
      <c r="D671" s="113" t="s">
        <v>687</v>
      </c>
      <c r="E671" s="1">
        <v>5.2083333333333336E-2</v>
      </c>
      <c r="F671" s="113" t="s">
        <v>654</v>
      </c>
      <c r="G671" s="113" t="s">
        <v>191</v>
      </c>
      <c r="H671" s="113" t="s">
        <v>6</v>
      </c>
    </row>
    <row r="672" spans="1:8" x14ac:dyDescent="0.25">
      <c r="A672" s="7">
        <v>44942</v>
      </c>
      <c r="B672" s="1">
        <v>0.55208333333333337</v>
      </c>
      <c r="C672" s="1">
        <v>0.5625</v>
      </c>
      <c r="D672" s="113" t="s">
        <v>65</v>
      </c>
      <c r="E672" s="1">
        <v>1.0416666666666666E-2</v>
      </c>
      <c r="F672" s="113" t="s">
        <v>254</v>
      </c>
      <c r="G672" s="113" t="s">
        <v>255</v>
      </c>
      <c r="H672" s="113" t="s">
        <v>6</v>
      </c>
    </row>
    <row r="673" spans="1:8" x14ac:dyDescent="0.25">
      <c r="A673" s="7">
        <v>44942</v>
      </c>
      <c r="B673" s="1">
        <v>0.5625</v>
      </c>
      <c r="C673" s="1">
        <v>0.66666666666666663</v>
      </c>
      <c r="D673" s="113" t="s">
        <v>688</v>
      </c>
      <c r="E673" s="1">
        <v>0.10416666666666667</v>
      </c>
      <c r="F673" s="113" t="s">
        <v>562</v>
      </c>
      <c r="G673" s="113" t="s">
        <v>255</v>
      </c>
      <c r="H673" s="113" t="s">
        <v>6</v>
      </c>
    </row>
    <row r="674" spans="1:8" x14ac:dyDescent="0.25">
      <c r="A674" s="7">
        <v>44942</v>
      </c>
      <c r="B674" s="1">
        <v>0.70833333333333337</v>
      </c>
      <c r="C674" s="1">
        <v>0.71875</v>
      </c>
      <c r="D674" s="113" t="s">
        <v>6</v>
      </c>
      <c r="E674" s="1">
        <v>1.0416666666666666E-2</v>
      </c>
      <c r="F674" s="113" t="s">
        <v>496</v>
      </c>
      <c r="G674" s="113" t="s">
        <v>280</v>
      </c>
      <c r="H674" s="113" t="s">
        <v>6</v>
      </c>
    </row>
    <row r="675" spans="1:8" x14ac:dyDescent="0.25">
      <c r="A675" s="7">
        <v>44942</v>
      </c>
      <c r="B675" s="1">
        <v>0.71875</v>
      </c>
      <c r="C675" s="1">
        <v>0.73402777777777772</v>
      </c>
      <c r="D675" s="113" t="s">
        <v>6</v>
      </c>
      <c r="E675" s="1">
        <v>1.0416666666666666E-2</v>
      </c>
      <c r="F675" s="113" t="s">
        <v>588</v>
      </c>
      <c r="G675" s="113" t="s">
        <v>589</v>
      </c>
      <c r="H675" s="113" t="s">
        <v>6</v>
      </c>
    </row>
    <row r="676" spans="1:8" x14ac:dyDescent="0.25">
      <c r="A676" s="7">
        <v>44943</v>
      </c>
      <c r="B676" s="1">
        <v>0.32777777777777778</v>
      </c>
      <c r="C676" s="1">
        <v>0.3659722222222222</v>
      </c>
      <c r="D676" s="113" t="s">
        <v>689</v>
      </c>
      <c r="E676" s="1">
        <v>4.1666666666666664E-2</v>
      </c>
      <c r="F676" s="113" t="s">
        <v>517</v>
      </c>
      <c r="G676" s="113" t="s">
        <v>191</v>
      </c>
      <c r="H676" s="113" t="s">
        <v>6</v>
      </c>
    </row>
    <row r="677" spans="1:8" x14ac:dyDescent="0.25">
      <c r="A677" s="7">
        <v>44943</v>
      </c>
      <c r="B677" s="1">
        <v>0.38194444444444442</v>
      </c>
      <c r="C677" s="1">
        <v>0.51041666666666663</v>
      </c>
      <c r="D677" s="113" t="s">
        <v>650</v>
      </c>
      <c r="E677" s="1">
        <v>0.125</v>
      </c>
      <c r="F677" s="113" t="s">
        <v>496</v>
      </c>
      <c r="G677" s="113" t="s">
        <v>280</v>
      </c>
      <c r="H677" s="113" t="s">
        <v>6</v>
      </c>
    </row>
    <row r="678" spans="1:8" x14ac:dyDescent="0.25">
      <c r="A678" s="7">
        <v>44943</v>
      </c>
      <c r="B678" s="1">
        <v>0.55208333333333337</v>
      </c>
      <c r="C678" s="1">
        <v>0.56597222222222221</v>
      </c>
      <c r="D678" s="113" t="s">
        <v>87</v>
      </c>
      <c r="E678" s="1">
        <v>1.0416666666666666E-2</v>
      </c>
      <c r="F678" s="113" t="s">
        <v>140</v>
      </c>
      <c r="G678" s="113" t="s">
        <v>186</v>
      </c>
      <c r="H678" s="113" t="s">
        <v>6</v>
      </c>
    </row>
    <row r="679" spans="1:8" x14ac:dyDescent="0.25">
      <c r="A679" s="7">
        <v>44943</v>
      </c>
      <c r="B679" s="1">
        <v>0.56597222222222221</v>
      </c>
      <c r="C679" s="1">
        <v>0.58125000000000004</v>
      </c>
      <c r="D679" s="113" t="s">
        <v>533</v>
      </c>
      <c r="E679" s="1">
        <v>1.0416666666666666E-2</v>
      </c>
      <c r="F679" s="113" t="s">
        <v>178</v>
      </c>
      <c r="G679" s="113" t="s">
        <v>179</v>
      </c>
      <c r="H679" s="113" t="s">
        <v>6</v>
      </c>
    </row>
    <row r="680" spans="1:8" x14ac:dyDescent="0.25">
      <c r="A680" s="7">
        <v>44943</v>
      </c>
      <c r="B680" s="1">
        <v>0.58125000000000004</v>
      </c>
      <c r="C680" s="1">
        <v>0.59861111111111109</v>
      </c>
      <c r="D680" s="113" t="s">
        <v>690</v>
      </c>
      <c r="E680" s="1">
        <v>2.0833333333333332E-2</v>
      </c>
      <c r="F680" s="113" t="s">
        <v>496</v>
      </c>
      <c r="G680" s="113" t="s">
        <v>280</v>
      </c>
      <c r="H680" s="113" t="s">
        <v>6</v>
      </c>
    </row>
    <row r="681" spans="1:8" x14ac:dyDescent="0.25">
      <c r="A681" s="7">
        <v>44943</v>
      </c>
      <c r="B681" s="1">
        <v>0.59861111111111109</v>
      </c>
      <c r="C681" s="1">
        <v>0.61944444444444446</v>
      </c>
      <c r="D681" s="113" t="s">
        <v>587</v>
      </c>
      <c r="E681" s="1">
        <v>2.0833333333333332E-2</v>
      </c>
      <c r="F681" s="113" t="s">
        <v>588</v>
      </c>
      <c r="G681" s="113" t="s">
        <v>589</v>
      </c>
      <c r="H681" s="113" t="s">
        <v>6</v>
      </c>
    </row>
    <row r="682" spans="1:8" x14ac:dyDescent="0.25">
      <c r="A682" s="7">
        <v>44943</v>
      </c>
      <c r="B682" s="1">
        <v>0.625</v>
      </c>
      <c r="C682" s="1">
        <v>0.66666666666666663</v>
      </c>
      <c r="D682" s="113" t="s">
        <v>398</v>
      </c>
      <c r="E682" s="1">
        <v>4.1666666666666664E-2</v>
      </c>
      <c r="F682" s="113" t="s">
        <v>261</v>
      </c>
      <c r="G682" s="113" t="s">
        <v>186</v>
      </c>
      <c r="H682" s="113" t="s">
        <v>6</v>
      </c>
    </row>
    <row r="683" spans="1:8" x14ac:dyDescent="0.25">
      <c r="A683" s="7">
        <v>44943</v>
      </c>
      <c r="B683" s="1">
        <v>0.64583333333333337</v>
      </c>
      <c r="C683" s="1">
        <v>0.75</v>
      </c>
      <c r="D683" s="113" t="s">
        <v>691</v>
      </c>
      <c r="E683" s="1">
        <v>0.10416666666666667</v>
      </c>
      <c r="F683" s="113" t="s">
        <v>654</v>
      </c>
      <c r="G683" s="113" t="s">
        <v>191</v>
      </c>
      <c r="H683" s="113" t="s">
        <v>6</v>
      </c>
    </row>
    <row r="684" spans="1:8" x14ac:dyDescent="0.25">
      <c r="A684" s="7">
        <v>44943</v>
      </c>
      <c r="B684" s="1">
        <v>0.75</v>
      </c>
      <c r="C684" s="1">
        <v>0.76388888888888884</v>
      </c>
      <c r="D684" s="113" t="s">
        <v>692</v>
      </c>
      <c r="E684" s="1">
        <v>1.0416666666666666E-2</v>
      </c>
      <c r="F684" s="113" t="s">
        <v>140</v>
      </c>
      <c r="G684" s="113" t="s">
        <v>186</v>
      </c>
      <c r="H684" s="113" t="s">
        <v>6</v>
      </c>
    </row>
    <row r="685" spans="1:8" x14ac:dyDescent="0.25">
      <c r="A685" s="7">
        <v>44943</v>
      </c>
      <c r="B685" s="1">
        <v>0.77777777777777779</v>
      </c>
      <c r="C685" s="1">
        <v>0.79166666666666663</v>
      </c>
      <c r="D685" s="113" t="s">
        <v>693</v>
      </c>
      <c r="E685" s="1">
        <v>1.0416666666666666E-2</v>
      </c>
      <c r="F685" s="113" t="s">
        <v>346</v>
      </c>
      <c r="G685" s="113" t="s">
        <v>326</v>
      </c>
      <c r="H685" s="113" t="s">
        <v>6</v>
      </c>
    </row>
    <row r="686" spans="1:8" x14ac:dyDescent="0.25">
      <c r="A686" s="7">
        <v>44944</v>
      </c>
      <c r="B686" s="1">
        <v>0.375</v>
      </c>
      <c r="C686" s="1">
        <v>0.41666666666666669</v>
      </c>
      <c r="D686" s="113" t="s">
        <v>694</v>
      </c>
      <c r="E686" s="1">
        <v>4.1666666666666664E-2</v>
      </c>
      <c r="F686" s="113" t="s">
        <v>496</v>
      </c>
      <c r="G686" s="113" t="s">
        <v>280</v>
      </c>
      <c r="H686" s="113" t="s">
        <v>6</v>
      </c>
    </row>
    <row r="687" spans="1:8" x14ac:dyDescent="0.25">
      <c r="A687" s="7">
        <v>44944</v>
      </c>
      <c r="B687" s="1">
        <v>0.41666666666666669</v>
      </c>
      <c r="C687" s="1">
        <v>0.46875</v>
      </c>
      <c r="D687" s="113" t="s">
        <v>694</v>
      </c>
      <c r="E687" s="1">
        <v>5.2083333333333336E-2</v>
      </c>
      <c r="F687" s="113" t="s">
        <v>588</v>
      </c>
      <c r="G687" s="113" t="s">
        <v>589</v>
      </c>
      <c r="H687" s="113" t="s">
        <v>6</v>
      </c>
    </row>
    <row r="688" spans="1:8" x14ac:dyDescent="0.25">
      <c r="A688" s="7">
        <v>44944</v>
      </c>
      <c r="B688" s="1">
        <v>0.46875</v>
      </c>
      <c r="C688" s="1">
        <v>0.55208333333333337</v>
      </c>
      <c r="D688" s="113" t="s">
        <v>6</v>
      </c>
      <c r="E688" s="1">
        <v>8.3333333333333329E-2</v>
      </c>
      <c r="F688" s="113" t="s">
        <v>496</v>
      </c>
      <c r="G688" s="113" t="s">
        <v>280</v>
      </c>
      <c r="H688" s="113" t="s">
        <v>6</v>
      </c>
    </row>
    <row r="689" spans="1:8" x14ac:dyDescent="0.25">
      <c r="A689" s="7">
        <v>44944</v>
      </c>
      <c r="B689" s="1">
        <v>0.57291666666666663</v>
      </c>
      <c r="C689" s="1">
        <v>0.64583333333333337</v>
      </c>
      <c r="D689" s="113" t="s">
        <v>695</v>
      </c>
      <c r="E689" s="1">
        <v>7.2916666666666671E-2</v>
      </c>
      <c r="F689" s="113" t="s">
        <v>588</v>
      </c>
      <c r="G689" s="113" t="s">
        <v>589</v>
      </c>
      <c r="H689" s="113" t="s">
        <v>6</v>
      </c>
    </row>
    <row r="690" spans="1:8" x14ac:dyDescent="0.25">
      <c r="A690" s="7">
        <v>44944</v>
      </c>
      <c r="B690" s="1">
        <v>0.64583333333333337</v>
      </c>
      <c r="C690" s="1">
        <v>0.66666666666666663</v>
      </c>
      <c r="D690" s="113" t="s">
        <v>6</v>
      </c>
      <c r="E690" s="1">
        <v>2.0833333333333332E-2</v>
      </c>
      <c r="F690" s="113" t="s">
        <v>140</v>
      </c>
      <c r="G690" s="113" t="s">
        <v>186</v>
      </c>
      <c r="H690" s="113" t="s">
        <v>6</v>
      </c>
    </row>
    <row r="691" spans="1:8" x14ac:dyDescent="0.25">
      <c r="A691" s="7">
        <v>44944</v>
      </c>
      <c r="B691" s="1">
        <v>0.66666666666666663</v>
      </c>
      <c r="C691" s="1">
        <v>0.67708333333333337</v>
      </c>
      <c r="D691" s="113" t="s">
        <v>87</v>
      </c>
      <c r="E691" s="1">
        <v>1.0416666666666666E-2</v>
      </c>
      <c r="F691" s="113" t="s">
        <v>140</v>
      </c>
      <c r="G691" s="113" t="s">
        <v>186</v>
      </c>
      <c r="H691" s="113" t="s">
        <v>6</v>
      </c>
    </row>
    <row r="692" spans="1:8" x14ac:dyDescent="0.25">
      <c r="A692" s="7">
        <v>44944</v>
      </c>
      <c r="B692" s="1">
        <v>0.75</v>
      </c>
      <c r="C692" s="1">
        <v>0.76458333333333328</v>
      </c>
      <c r="D692" s="113" t="s">
        <v>6</v>
      </c>
      <c r="E692" s="1">
        <v>1.0416666666666666E-2</v>
      </c>
      <c r="F692" s="113" t="s">
        <v>496</v>
      </c>
      <c r="G692" s="113" t="s">
        <v>280</v>
      </c>
      <c r="H692" s="113" t="s">
        <v>6</v>
      </c>
    </row>
    <row r="693" spans="1:8" x14ac:dyDescent="0.25">
      <c r="A693" s="7">
        <v>44944</v>
      </c>
      <c r="B693" s="1">
        <v>0.76458333333333328</v>
      </c>
      <c r="C693" s="1">
        <v>0.78541666666666665</v>
      </c>
      <c r="D693" s="113" t="s">
        <v>6</v>
      </c>
      <c r="E693" s="1">
        <v>2.0833333333333332E-2</v>
      </c>
      <c r="F693" s="113" t="s">
        <v>140</v>
      </c>
      <c r="G693" s="113" t="s">
        <v>186</v>
      </c>
      <c r="H693" s="113" t="s">
        <v>6</v>
      </c>
    </row>
    <row r="694" spans="1:8" x14ac:dyDescent="0.25">
      <c r="A694" s="7">
        <v>44945</v>
      </c>
      <c r="B694" s="1">
        <v>0.33333333333333331</v>
      </c>
      <c r="C694" s="1">
        <v>0.34722222222222221</v>
      </c>
      <c r="D694" s="113" t="s">
        <v>90</v>
      </c>
      <c r="E694" s="1">
        <v>1.0416666666666666E-2</v>
      </c>
      <c r="F694" s="113" t="s">
        <v>178</v>
      </c>
      <c r="G694" s="113" t="s">
        <v>179</v>
      </c>
      <c r="H694" s="113" t="s">
        <v>6</v>
      </c>
    </row>
    <row r="695" spans="1:8" x14ac:dyDescent="0.25">
      <c r="A695" s="7">
        <v>44945</v>
      </c>
      <c r="B695" s="1">
        <v>0.375</v>
      </c>
      <c r="C695" s="1">
        <v>0.4375</v>
      </c>
      <c r="D695" s="113" t="s">
        <v>696</v>
      </c>
      <c r="E695" s="1">
        <v>6.25E-2</v>
      </c>
      <c r="F695" s="113" t="s">
        <v>697</v>
      </c>
      <c r="G695" s="113" t="s">
        <v>200</v>
      </c>
      <c r="H695" s="113" t="s">
        <v>6</v>
      </c>
    </row>
    <row r="696" spans="1:8" x14ac:dyDescent="0.25">
      <c r="A696" s="7">
        <v>44945</v>
      </c>
      <c r="B696" s="1">
        <v>0.4375</v>
      </c>
      <c r="C696" s="1">
        <v>0.54166666666666663</v>
      </c>
      <c r="D696" s="113" t="s">
        <v>6</v>
      </c>
      <c r="E696" s="1">
        <v>0.10416666666666667</v>
      </c>
      <c r="F696" s="113" t="s">
        <v>496</v>
      </c>
      <c r="G696" s="113" t="s">
        <v>280</v>
      </c>
      <c r="H696" s="113" t="s">
        <v>6</v>
      </c>
    </row>
    <row r="697" spans="1:8" x14ac:dyDescent="0.25">
      <c r="A697" s="7">
        <v>44945</v>
      </c>
      <c r="B697" s="1">
        <v>0.5625</v>
      </c>
      <c r="C697" s="1">
        <v>0.60416666666666663</v>
      </c>
      <c r="D697" s="113" t="s">
        <v>698</v>
      </c>
      <c r="E697" s="1">
        <v>4.1666666666666664E-2</v>
      </c>
      <c r="F697" s="113" t="s">
        <v>140</v>
      </c>
      <c r="G697" s="113" t="s">
        <v>186</v>
      </c>
      <c r="H697" s="113" t="s">
        <v>6</v>
      </c>
    </row>
    <row r="698" spans="1:8" x14ac:dyDescent="0.25">
      <c r="A698" s="7">
        <v>44945</v>
      </c>
      <c r="B698" s="1">
        <v>0.60416666666666663</v>
      </c>
      <c r="C698" s="1">
        <v>0.62638888888888888</v>
      </c>
      <c r="D698" s="113" t="s">
        <v>6</v>
      </c>
      <c r="E698" s="1">
        <v>2.0833333333333332E-2</v>
      </c>
      <c r="F698" s="113" t="s">
        <v>183</v>
      </c>
      <c r="G698" s="113" t="s">
        <v>184</v>
      </c>
      <c r="H698" s="113" t="s">
        <v>6</v>
      </c>
    </row>
    <row r="699" spans="1:8" x14ac:dyDescent="0.25">
      <c r="A699" s="7">
        <v>44945</v>
      </c>
      <c r="B699" s="1">
        <v>0.62638888888888888</v>
      </c>
      <c r="C699" s="1">
        <v>0.67569444444444449</v>
      </c>
      <c r="D699" s="113" t="s">
        <v>6</v>
      </c>
      <c r="E699" s="1">
        <v>5.2083333333333336E-2</v>
      </c>
      <c r="F699" s="113" t="s">
        <v>681</v>
      </c>
      <c r="G699" s="113" t="s">
        <v>280</v>
      </c>
      <c r="H699" s="113" t="s">
        <v>6</v>
      </c>
    </row>
    <row r="700" spans="1:8" x14ac:dyDescent="0.25">
      <c r="A700" s="7">
        <v>44945</v>
      </c>
      <c r="B700" s="1">
        <v>0.67569444444444449</v>
      </c>
      <c r="C700" s="1">
        <v>0.70833333333333337</v>
      </c>
      <c r="D700" s="113" t="s">
        <v>6</v>
      </c>
      <c r="E700" s="1">
        <v>3.125E-2</v>
      </c>
      <c r="F700" s="113" t="s">
        <v>681</v>
      </c>
      <c r="G700" s="113" t="s">
        <v>280</v>
      </c>
      <c r="H700" s="113" t="s">
        <v>6</v>
      </c>
    </row>
    <row r="701" spans="1:8" x14ac:dyDescent="0.25">
      <c r="A701" s="7">
        <v>44945</v>
      </c>
      <c r="B701" s="1">
        <v>0.70833333333333337</v>
      </c>
      <c r="C701" s="1">
        <v>0.71458333333333335</v>
      </c>
      <c r="D701" s="113" t="s">
        <v>699</v>
      </c>
      <c r="E701" s="1">
        <v>1.0416666666666666E-2</v>
      </c>
      <c r="F701" s="113" t="s">
        <v>178</v>
      </c>
      <c r="G701" s="113" t="s">
        <v>179</v>
      </c>
      <c r="H701" s="113" t="s">
        <v>6</v>
      </c>
    </row>
    <row r="702" spans="1:8" x14ac:dyDescent="0.25">
      <c r="A702" s="7">
        <v>44945</v>
      </c>
      <c r="B702" s="1">
        <v>0.72916666666666663</v>
      </c>
      <c r="C702" s="1">
        <v>0.73958333333333337</v>
      </c>
      <c r="D702" s="113" t="s">
        <v>700</v>
      </c>
      <c r="E702" s="1">
        <v>1.0416666666666666E-2</v>
      </c>
      <c r="F702" s="113" t="s">
        <v>346</v>
      </c>
      <c r="G702" s="113" t="s">
        <v>326</v>
      </c>
      <c r="H702" s="113" t="s">
        <v>6</v>
      </c>
    </row>
    <row r="703" spans="1:8" x14ac:dyDescent="0.25">
      <c r="A703" s="7">
        <v>44945</v>
      </c>
      <c r="B703" s="1">
        <v>0.73958333333333337</v>
      </c>
      <c r="C703" s="1">
        <v>0.75</v>
      </c>
      <c r="D703" s="113" t="s">
        <v>700</v>
      </c>
      <c r="E703" s="1">
        <v>1.0416666666666666E-2</v>
      </c>
      <c r="F703" s="113" t="s">
        <v>681</v>
      </c>
      <c r="G703" s="113" t="s">
        <v>280</v>
      </c>
      <c r="H703" s="113" t="s">
        <v>6</v>
      </c>
    </row>
    <row r="704" spans="1:8" x14ac:dyDescent="0.25">
      <c r="A704" s="7">
        <v>44945</v>
      </c>
      <c r="B704" s="1">
        <v>0.78125</v>
      </c>
      <c r="C704" s="1">
        <v>0.7944444444444444</v>
      </c>
      <c r="D704" s="113" t="s">
        <v>6</v>
      </c>
      <c r="E704" s="1">
        <v>1.0416666666666666E-2</v>
      </c>
      <c r="F704" s="113" t="s">
        <v>681</v>
      </c>
      <c r="G704" s="113" t="s">
        <v>280</v>
      </c>
      <c r="H704" s="113" t="s">
        <v>6</v>
      </c>
    </row>
    <row r="705" spans="1:8" x14ac:dyDescent="0.25">
      <c r="A705" s="7">
        <v>44945</v>
      </c>
      <c r="B705" s="1">
        <v>0.7944444444444444</v>
      </c>
      <c r="C705" s="1">
        <v>0.81180555555555556</v>
      </c>
      <c r="D705" s="113" t="s">
        <v>701</v>
      </c>
      <c r="E705" s="1">
        <v>2.0833333333333332E-2</v>
      </c>
      <c r="F705" s="113" t="s">
        <v>517</v>
      </c>
      <c r="G705" s="113" t="s">
        <v>191</v>
      </c>
      <c r="H705" s="113" t="s">
        <v>6</v>
      </c>
    </row>
    <row r="706" spans="1:8" x14ac:dyDescent="0.25">
      <c r="A706" s="7">
        <v>44946</v>
      </c>
      <c r="B706" s="1">
        <v>0.34375</v>
      </c>
      <c r="C706" s="1">
        <v>0.36805555555555558</v>
      </c>
      <c r="D706" s="113" t="s">
        <v>701</v>
      </c>
      <c r="E706" s="1">
        <v>2.0833333333333332E-2</v>
      </c>
      <c r="F706" s="113" t="s">
        <v>517</v>
      </c>
      <c r="G706" s="113" t="s">
        <v>191</v>
      </c>
      <c r="H706" s="113" t="s">
        <v>6</v>
      </c>
    </row>
    <row r="707" spans="1:8" x14ac:dyDescent="0.25">
      <c r="A707" s="7">
        <v>44946</v>
      </c>
      <c r="B707" s="1">
        <v>0.38541666666666669</v>
      </c>
      <c r="C707" s="1">
        <v>0.4375</v>
      </c>
      <c r="D707" s="113" t="s">
        <v>702</v>
      </c>
      <c r="E707" s="1">
        <v>5.2083333333333336E-2</v>
      </c>
      <c r="F707" s="113" t="s">
        <v>703</v>
      </c>
      <c r="G707" s="113" t="s">
        <v>704</v>
      </c>
      <c r="H707" s="113" t="s">
        <v>6</v>
      </c>
    </row>
    <row r="708" spans="1:8" x14ac:dyDescent="0.25">
      <c r="A708" s="7">
        <v>44946</v>
      </c>
      <c r="B708" s="1">
        <v>0.4375</v>
      </c>
      <c r="C708" s="1">
        <v>0.5</v>
      </c>
      <c r="D708" s="113" t="s">
        <v>705</v>
      </c>
      <c r="E708" s="1">
        <v>6.25E-2</v>
      </c>
      <c r="F708" s="113" t="s">
        <v>588</v>
      </c>
      <c r="G708" s="113" t="s">
        <v>589</v>
      </c>
      <c r="H708" s="113" t="s">
        <v>6</v>
      </c>
    </row>
    <row r="709" spans="1:8" x14ac:dyDescent="0.25">
      <c r="A709" s="7">
        <v>44946</v>
      </c>
      <c r="B709" s="1">
        <v>0.52083333333333337</v>
      </c>
      <c r="C709" s="1">
        <v>0.63541666666666663</v>
      </c>
      <c r="D709" s="113" t="s">
        <v>705</v>
      </c>
      <c r="E709" s="1">
        <v>0.11458333333333333</v>
      </c>
      <c r="F709" s="113" t="s">
        <v>588</v>
      </c>
      <c r="G709" s="113" t="s">
        <v>589</v>
      </c>
      <c r="H709" s="113" t="s">
        <v>6</v>
      </c>
    </row>
    <row r="710" spans="1:8" x14ac:dyDescent="0.25">
      <c r="A710" s="7">
        <v>44946</v>
      </c>
      <c r="B710" s="1">
        <v>0.63541666666666663</v>
      </c>
      <c r="C710" s="1">
        <v>0.67708333333333337</v>
      </c>
      <c r="D710" s="113" t="s">
        <v>706</v>
      </c>
      <c r="E710" s="1">
        <v>4.1666666666666664E-2</v>
      </c>
      <c r="F710" s="113" t="s">
        <v>183</v>
      </c>
      <c r="G710" s="113" t="s">
        <v>184</v>
      </c>
      <c r="H710" s="113" t="s">
        <v>6</v>
      </c>
    </row>
    <row r="711" spans="1:8" x14ac:dyDescent="0.25">
      <c r="A711" s="7">
        <v>44949</v>
      </c>
      <c r="B711" s="1">
        <v>0.375</v>
      </c>
      <c r="C711" s="1">
        <v>0.38541666666666669</v>
      </c>
      <c r="D711" s="113" t="s">
        <v>6</v>
      </c>
      <c r="E711" s="1">
        <v>1.0416666666666666E-2</v>
      </c>
      <c r="F711" s="113" t="s">
        <v>175</v>
      </c>
      <c r="G711" s="113" t="s">
        <v>176</v>
      </c>
      <c r="H711" s="113" t="s">
        <v>6</v>
      </c>
    </row>
    <row r="712" spans="1:8" x14ac:dyDescent="0.25">
      <c r="A712" s="7">
        <v>44949</v>
      </c>
      <c r="B712" s="1">
        <v>0.38541666666666669</v>
      </c>
      <c r="C712" s="1">
        <v>0.40625</v>
      </c>
      <c r="D712" s="113" t="s">
        <v>556</v>
      </c>
      <c r="E712" s="1">
        <v>2.0833333333333332E-2</v>
      </c>
      <c r="F712" s="113" t="s">
        <v>284</v>
      </c>
      <c r="G712" s="113" t="s">
        <v>255</v>
      </c>
      <c r="H712" s="113" t="s">
        <v>6</v>
      </c>
    </row>
    <row r="713" spans="1:8" x14ac:dyDescent="0.25">
      <c r="A713" s="7">
        <v>44949</v>
      </c>
      <c r="B713" s="1">
        <v>0.40625</v>
      </c>
      <c r="C713" s="1">
        <v>0.4284722222222222</v>
      </c>
      <c r="D713" s="113" t="s">
        <v>345</v>
      </c>
      <c r="E713" s="1">
        <v>2.0833333333333332E-2</v>
      </c>
      <c r="F713" s="113" t="s">
        <v>681</v>
      </c>
      <c r="G713" s="113" t="s">
        <v>280</v>
      </c>
      <c r="H713" s="113" t="s">
        <v>6</v>
      </c>
    </row>
    <row r="714" spans="1:8" x14ac:dyDescent="0.25">
      <c r="A714" s="7">
        <v>44949</v>
      </c>
      <c r="B714" s="1">
        <v>0.4284722222222222</v>
      </c>
      <c r="C714" s="1">
        <v>0.5</v>
      </c>
      <c r="D714" s="113" t="s">
        <v>6</v>
      </c>
      <c r="E714" s="1">
        <v>7.2916666666666671E-2</v>
      </c>
      <c r="F714" s="113" t="s">
        <v>588</v>
      </c>
      <c r="G714" s="113" t="s">
        <v>589</v>
      </c>
      <c r="H714" s="113" t="s">
        <v>6</v>
      </c>
    </row>
    <row r="715" spans="1:8" x14ac:dyDescent="0.25">
      <c r="A715" s="7">
        <v>44949</v>
      </c>
      <c r="B715" s="1">
        <v>0.5</v>
      </c>
      <c r="C715" s="1">
        <v>0.54166666666666663</v>
      </c>
      <c r="D715" s="113" t="s">
        <v>6</v>
      </c>
      <c r="E715" s="1">
        <v>4.1666666666666664E-2</v>
      </c>
      <c r="F715" s="113" t="s">
        <v>562</v>
      </c>
      <c r="G715" s="113" t="s">
        <v>255</v>
      </c>
      <c r="H715" s="113" t="s">
        <v>6</v>
      </c>
    </row>
    <row r="716" spans="1:8" x14ac:dyDescent="0.25">
      <c r="A716" s="7">
        <v>44949</v>
      </c>
      <c r="B716" s="1">
        <v>0.58333333333333337</v>
      </c>
      <c r="C716" s="1">
        <v>0.6069444444444444</v>
      </c>
      <c r="D716" s="113" t="s">
        <v>6</v>
      </c>
      <c r="E716" s="1">
        <v>2.0833333333333332E-2</v>
      </c>
      <c r="F716" s="113" t="s">
        <v>254</v>
      </c>
      <c r="G716" s="113" t="s">
        <v>255</v>
      </c>
      <c r="H716" s="113" t="s">
        <v>6</v>
      </c>
    </row>
    <row r="717" spans="1:8" x14ac:dyDescent="0.25">
      <c r="A717" s="7">
        <v>44949</v>
      </c>
      <c r="B717" s="1">
        <v>0.6069444444444444</v>
      </c>
      <c r="C717" s="1">
        <v>0.625</v>
      </c>
      <c r="D717" s="113" t="s">
        <v>6</v>
      </c>
      <c r="E717" s="1">
        <v>2.0833333333333332E-2</v>
      </c>
      <c r="F717" s="113" t="s">
        <v>588</v>
      </c>
      <c r="G717" s="113" t="s">
        <v>589</v>
      </c>
      <c r="H717" s="113" t="s">
        <v>6</v>
      </c>
    </row>
    <row r="718" spans="1:8" x14ac:dyDescent="0.25">
      <c r="A718" s="7">
        <v>44949</v>
      </c>
      <c r="B718" s="1">
        <v>0.625</v>
      </c>
      <c r="C718" s="1">
        <v>0.64583333333333337</v>
      </c>
      <c r="D718" s="113" t="s">
        <v>707</v>
      </c>
      <c r="E718" s="1">
        <v>2.0833333333333332E-2</v>
      </c>
      <c r="F718" s="113" t="s">
        <v>183</v>
      </c>
      <c r="G718" s="113" t="s">
        <v>184</v>
      </c>
      <c r="H718" s="113" t="s">
        <v>6</v>
      </c>
    </row>
    <row r="719" spans="1:8" x14ac:dyDescent="0.25">
      <c r="A719" s="7">
        <v>44949</v>
      </c>
      <c r="B719" s="1">
        <v>0.64583333333333337</v>
      </c>
      <c r="C719" s="1">
        <v>0.6694444444444444</v>
      </c>
      <c r="D719" s="113" t="s">
        <v>6</v>
      </c>
      <c r="E719" s="1">
        <v>2.0833333333333332E-2</v>
      </c>
      <c r="F719" s="113" t="s">
        <v>588</v>
      </c>
      <c r="G719" s="113" t="s">
        <v>589</v>
      </c>
      <c r="H719" s="113" t="s">
        <v>6</v>
      </c>
    </row>
    <row r="720" spans="1:8" x14ac:dyDescent="0.25">
      <c r="A720" s="7">
        <v>44950</v>
      </c>
      <c r="B720" s="1">
        <v>0.375</v>
      </c>
      <c r="C720" s="1">
        <v>0.39583333333333331</v>
      </c>
      <c r="D720" s="113" t="s">
        <v>6</v>
      </c>
      <c r="E720" s="1">
        <v>2.0833333333333332E-2</v>
      </c>
      <c r="F720" s="113" t="s">
        <v>708</v>
      </c>
      <c r="G720" s="113" t="s">
        <v>709</v>
      </c>
      <c r="H720" s="113" t="s">
        <v>6</v>
      </c>
    </row>
    <row r="721" spans="1:8" x14ac:dyDescent="0.25">
      <c r="A721" s="7">
        <v>44950</v>
      </c>
      <c r="B721" s="1">
        <v>0.41666666666666669</v>
      </c>
      <c r="C721" s="1">
        <v>0.45833333333333331</v>
      </c>
      <c r="D721" s="113" t="s">
        <v>710</v>
      </c>
      <c r="E721" s="1">
        <v>4.1666666666666664E-2</v>
      </c>
      <c r="F721" s="113" t="s">
        <v>558</v>
      </c>
      <c r="G721" s="113" t="s">
        <v>280</v>
      </c>
      <c r="H721" s="113" t="s">
        <v>6</v>
      </c>
    </row>
    <row r="722" spans="1:8" x14ac:dyDescent="0.25">
      <c r="A722" s="7">
        <v>44950</v>
      </c>
      <c r="B722" s="1">
        <v>0.45833333333333331</v>
      </c>
      <c r="C722" s="1">
        <v>0.52083333333333337</v>
      </c>
      <c r="D722" s="113" t="s">
        <v>6</v>
      </c>
      <c r="E722" s="1">
        <v>6.25E-2</v>
      </c>
      <c r="F722" s="113" t="s">
        <v>711</v>
      </c>
      <c r="G722" s="113" t="s">
        <v>326</v>
      </c>
      <c r="H722" s="113" t="s">
        <v>6</v>
      </c>
    </row>
    <row r="723" spans="1:8" x14ac:dyDescent="0.25">
      <c r="A723" s="7">
        <v>44950</v>
      </c>
      <c r="B723" s="1">
        <v>0.52083333333333337</v>
      </c>
      <c r="C723" s="1">
        <v>0.54166666666666663</v>
      </c>
      <c r="D723" s="113" t="s">
        <v>6</v>
      </c>
      <c r="E723" s="1">
        <v>2.0833333333333332E-2</v>
      </c>
      <c r="F723" s="113" t="s">
        <v>681</v>
      </c>
      <c r="G723" s="113" t="s">
        <v>280</v>
      </c>
      <c r="H723" s="113" t="s">
        <v>6</v>
      </c>
    </row>
    <row r="724" spans="1:8" x14ac:dyDescent="0.25">
      <c r="A724" s="7">
        <v>44950</v>
      </c>
      <c r="B724" s="1">
        <v>0.54166666666666663</v>
      </c>
      <c r="C724" s="1">
        <v>0.55208333333333337</v>
      </c>
      <c r="D724" s="113" t="s">
        <v>6</v>
      </c>
      <c r="E724" s="1">
        <v>1.0416666666666666E-2</v>
      </c>
      <c r="F724" s="113" t="s">
        <v>708</v>
      </c>
      <c r="G724" s="113" t="s">
        <v>709</v>
      </c>
      <c r="H724" s="113" t="s">
        <v>6</v>
      </c>
    </row>
    <row r="725" spans="1:8" x14ac:dyDescent="0.25">
      <c r="A725" s="7">
        <v>44950</v>
      </c>
      <c r="B725" s="1">
        <v>0.55208333333333337</v>
      </c>
      <c r="C725" s="1">
        <v>0.62638888888888888</v>
      </c>
      <c r="D725" s="113" t="s">
        <v>680</v>
      </c>
      <c r="E725" s="1">
        <v>7.2916666666666671E-2</v>
      </c>
      <c r="F725" s="113" t="s">
        <v>681</v>
      </c>
      <c r="G725" s="113" t="s">
        <v>280</v>
      </c>
      <c r="H725" s="113" t="s">
        <v>6</v>
      </c>
    </row>
    <row r="726" spans="1:8" x14ac:dyDescent="0.25">
      <c r="A726" s="7">
        <v>44950</v>
      </c>
      <c r="B726" s="1">
        <v>0.62638888888888888</v>
      </c>
      <c r="C726" s="1">
        <v>0.6743055555555556</v>
      </c>
      <c r="D726" s="113" t="s">
        <v>712</v>
      </c>
      <c r="E726" s="1">
        <v>5.2083333333333336E-2</v>
      </c>
      <c r="F726" s="113" t="s">
        <v>346</v>
      </c>
      <c r="G726" s="113" t="s">
        <v>326</v>
      </c>
      <c r="H726" s="113" t="s">
        <v>6</v>
      </c>
    </row>
    <row r="727" spans="1:8" x14ac:dyDescent="0.25">
      <c r="A727" s="7">
        <v>44950</v>
      </c>
      <c r="B727" s="1">
        <v>0.6743055555555556</v>
      </c>
      <c r="C727" s="1">
        <v>0.69791666666666663</v>
      </c>
      <c r="D727" s="113" t="s">
        <v>6</v>
      </c>
      <c r="E727" s="1">
        <v>2.0833333333333332E-2</v>
      </c>
      <c r="F727" s="113" t="s">
        <v>140</v>
      </c>
      <c r="G727" s="113" t="s">
        <v>186</v>
      </c>
      <c r="H727" s="113" t="s">
        <v>6</v>
      </c>
    </row>
    <row r="728" spans="1:8" x14ac:dyDescent="0.25">
      <c r="A728" s="7">
        <v>44950</v>
      </c>
      <c r="B728" s="1">
        <v>0.69791666666666663</v>
      </c>
      <c r="C728" s="1">
        <v>0.72222222222222221</v>
      </c>
      <c r="D728" s="113" t="s">
        <v>402</v>
      </c>
      <c r="E728" s="1">
        <v>2.0833333333333332E-2</v>
      </c>
      <c r="F728" s="113" t="s">
        <v>588</v>
      </c>
      <c r="G728" s="113" t="s">
        <v>589</v>
      </c>
      <c r="H728" s="113" t="s">
        <v>6</v>
      </c>
    </row>
    <row r="729" spans="1:8" x14ac:dyDescent="0.25">
      <c r="A729" s="7">
        <v>44950</v>
      </c>
      <c r="B729" s="1">
        <v>0.73611111111111116</v>
      </c>
      <c r="C729" s="1">
        <v>0.76388888888888884</v>
      </c>
      <c r="D729" s="113" t="s">
        <v>402</v>
      </c>
      <c r="E729" s="1">
        <v>3.125E-2</v>
      </c>
      <c r="F729" s="113" t="s">
        <v>588</v>
      </c>
      <c r="G729" s="113" t="s">
        <v>589</v>
      </c>
      <c r="H729" s="113" t="s">
        <v>6</v>
      </c>
    </row>
    <row r="730" spans="1:8" x14ac:dyDescent="0.25">
      <c r="A730" s="7">
        <v>44950</v>
      </c>
      <c r="B730" s="1">
        <v>0.875</v>
      </c>
      <c r="C730" s="1">
        <v>0.98124999999999996</v>
      </c>
      <c r="D730" s="113" t="s">
        <v>402</v>
      </c>
      <c r="E730" s="1">
        <v>0.10416666666666667</v>
      </c>
      <c r="F730" s="113" t="s">
        <v>588</v>
      </c>
      <c r="G730" s="113" t="s">
        <v>589</v>
      </c>
      <c r="H730" s="113" t="s">
        <v>6</v>
      </c>
    </row>
    <row r="731" spans="1:8" x14ac:dyDescent="0.25">
      <c r="A731" s="7">
        <v>44951</v>
      </c>
      <c r="B731" s="1">
        <v>0.32500000000000001</v>
      </c>
      <c r="C731" s="1">
        <v>0.33680555555555558</v>
      </c>
      <c r="D731" s="113" t="s">
        <v>6</v>
      </c>
      <c r="E731" s="1">
        <v>1.0416666666666666E-2</v>
      </c>
      <c r="F731" s="113" t="s">
        <v>681</v>
      </c>
      <c r="G731" s="113" t="s">
        <v>280</v>
      </c>
      <c r="H731" s="113" t="s">
        <v>6</v>
      </c>
    </row>
    <row r="732" spans="1:8" x14ac:dyDescent="0.25">
      <c r="A732" s="7">
        <v>44951</v>
      </c>
      <c r="B732" s="1">
        <v>0.37291666666666667</v>
      </c>
      <c r="C732" s="1">
        <v>0.39374999999999999</v>
      </c>
      <c r="D732" s="113" t="s">
        <v>6</v>
      </c>
      <c r="E732" s="1">
        <v>2.0833333333333332E-2</v>
      </c>
      <c r="F732" s="113" t="s">
        <v>221</v>
      </c>
      <c r="G732" s="113" t="s">
        <v>222</v>
      </c>
      <c r="H732" s="113" t="s">
        <v>6</v>
      </c>
    </row>
    <row r="733" spans="1:8" x14ac:dyDescent="0.25">
      <c r="A733" s="7">
        <v>44951</v>
      </c>
      <c r="B733" s="1">
        <v>0.39583333333333331</v>
      </c>
      <c r="C733" s="1">
        <v>0.41666666666666669</v>
      </c>
      <c r="D733" s="113" t="s">
        <v>713</v>
      </c>
      <c r="E733" s="1">
        <v>2.0833333333333332E-2</v>
      </c>
      <c r="F733" s="113" t="s">
        <v>588</v>
      </c>
      <c r="G733" s="113" t="s">
        <v>589</v>
      </c>
      <c r="H733" s="113" t="s">
        <v>6</v>
      </c>
    </row>
    <row r="734" spans="1:8" x14ac:dyDescent="0.25">
      <c r="A734" s="7">
        <v>44951</v>
      </c>
      <c r="B734" s="1">
        <v>0.41666666666666669</v>
      </c>
      <c r="C734" s="1">
        <v>0.45833333333333331</v>
      </c>
      <c r="D734" s="113" t="s">
        <v>694</v>
      </c>
      <c r="E734" s="1">
        <v>4.1666666666666664E-2</v>
      </c>
      <c r="F734" s="113" t="s">
        <v>588</v>
      </c>
      <c r="G734" s="113" t="s">
        <v>589</v>
      </c>
      <c r="H734" s="113" t="s">
        <v>6</v>
      </c>
    </row>
    <row r="735" spans="1:8" x14ac:dyDescent="0.25">
      <c r="A735" s="7">
        <v>44951</v>
      </c>
      <c r="B735" s="1">
        <v>0.45833333333333331</v>
      </c>
      <c r="C735" s="1">
        <v>0.52083333333333337</v>
      </c>
      <c r="D735" s="113" t="s">
        <v>6</v>
      </c>
      <c r="E735" s="1">
        <v>6.25E-2</v>
      </c>
      <c r="F735" s="113" t="s">
        <v>588</v>
      </c>
      <c r="G735" s="113" t="s">
        <v>589</v>
      </c>
      <c r="H735" s="113" t="s">
        <v>6</v>
      </c>
    </row>
    <row r="736" spans="1:8" x14ac:dyDescent="0.25">
      <c r="A736" s="7">
        <v>44951</v>
      </c>
      <c r="B736" s="1">
        <v>0.54166666666666663</v>
      </c>
      <c r="C736" s="1">
        <v>0.56111111111111112</v>
      </c>
      <c r="D736" s="113" t="s">
        <v>714</v>
      </c>
      <c r="E736" s="1">
        <v>2.0833333333333332E-2</v>
      </c>
      <c r="F736" s="113" t="s">
        <v>715</v>
      </c>
      <c r="G736" s="113" t="s">
        <v>716</v>
      </c>
      <c r="H736" s="113" t="s">
        <v>6</v>
      </c>
    </row>
    <row r="737" spans="1:8" x14ac:dyDescent="0.25">
      <c r="A737" s="7">
        <v>44951</v>
      </c>
      <c r="B737" s="1">
        <v>0.5625</v>
      </c>
      <c r="C737" s="1">
        <v>0.60416666666666663</v>
      </c>
      <c r="D737" s="113" t="s">
        <v>6</v>
      </c>
      <c r="E737" s="1">
        <v>4.1666666666666664E-2</v>
      </c>
      <c r="F737" s="113" t="s">
        <v>654</v>
      </c>
      <c r="G737" s="113" t="s">
        <v>191</v>
      </c>
      <c r="H737" s="113" t="s">
        <v>6</v>
      </c>
    </row>
    <row r="738" spans="1:8" x14ac:dyDescent="0.25">
      <c r="A738" s="7">
        <v>44951</v>
      </c>
      <c r="B738" s="1">
        <v>0.60416666666666663</v>
      </c>
      <c r="C738" s="1">
        <v>0.64583333333333337</v>
      </c>
      <c r="D738" s="113" t="s">
        <v>717</v>
      </c>
      <c r="E738" s="1">
        <v>4.1666666666666664E-2</v>
      </c>
      <c r="F738" s="113" t="s">
        <v>654</v>
      </c>
      <c r="G738" s="113" t="s">
        <v>191</v>
      </c>
      <c r="H738" s="113" t="s">
        <v>6</v>
      </c>
    </row>
    <row r="739" spans="1:8" x14ac:dyDescent="0.25">
      <c r="A739" s="7">
        <v>44951</v>
      </c>
      <c r="B739" s="1">
        <v>0.91388888888888886</v>
      </c>
      <c r="C739" s="1">
        <v>0.99930555555555556</v>
      </c>
      <c r="D739" s="113" t="s">
        <v>6</v>
      </c>
      <c r="E739" s="1">
        <v>8.3333333333333329E-2</v>
      </c>
      <c r="F739" s="113" t="s">
        <v>588</v>
      </c>
      <c r="G739" s="113" t="s">
        <v>589</v>
      </c>
      <c r="H739" s="113" t="s">
        <v>6</v>
      </c>
    </row>
    <row r="740" spans="1:8" x14ac:dyDescent="0.25">
      <c r="A740" s="7">
        <v>44952</v>
      </c>
      <c r="B740" s="1">
        <v>0</v>
      </c>
      <c r="C740" s="1">
        <v>8.3333333333333329E-2</v>
      </c>
      <c r="D740" s="113" t="s">
        <v>6</v>
      </c>
      <c r="E740" s="1">
        <v>8.3333333333333329E-2</v>
      </c>
      <c r="F740" s="113" t="s">
        <v>588</v>
      </c>
      <c r="G740" s="113" t="s">
        <v>589</v>
      </c>
      <c r="H740" s="113" t="s">
        <v>6</v>
      </c>
    </row>
    <row r="741" spans="1:8" x14ac:dyDescent="0.25">
      <c r="A741" s="7">
        <v>44952</v>
      </c>
      <c r="B741" s="1">
        <v>0.32777777777777778</v>
      </c>
      <c r="C741" s="1">
        <v>0.35416666666666669</v>
      </c>
      <c r="D741" s="113" t="s">
        <v>6</v>
      </c>
      <c r="E741" s="1">
        <v>3.125E-2</v>
      </c>
      <c r="F741" s="113" t="s">
        <v>588</v>
      </c>
      <c r="G741" s="113" t="s">
        <v>589</v>
      </c>
      <c r="H741" s="113" t="s">
        <v>6</v>
      </c>
    </row>
    <row r="742" spans="1:8" x14ac:dyDescent="0.25">
      <c r="A742" s="7">
        <v>44952</v>
      </c>
      <c r="B742" s="1">
        <v>0.375</v>
      </c>
      <c r="C742" s="1">
        <v>0.39583333333333331</v>
      </c>
      <c r="D742" s="113" t="s">
        <v>718</v>
      </c>
      <c r="E742" s="1">
        <v>2.0833333333333332E-2</v>
      </c>
      <c r="F742" s="113" t="s">
        <v>703</v>
      </c>
      <c r="G742" s="113" t="s">
        <v>704</v>
      </c>
      <c r="H742" s="113" t="s">
        <v>6</v>
      </c>
    </row>
    <row r="743" spans="1:8" x14ac:dyDescent="0.25">
      <c r="A743" s="7">
        <v>44952</v>
      </c>
      <c r="B743" s="1">
        <v>0.39583333333333331</v>
      </c>
      <c r="C743" s="1">
        <v>0.41666666666666669</v>
      </c>
      <c r="D743" s="113" t="s">
        <v>6</v>
      </c>
      <c r="E743" s="1">
        <v>2.0833333333333332E-2</v>
      </c>
      <c r="F743" s="113" t="s">
        <v>588</v>
      </c>
      <c r="G743" s="113" t="s">
        <v>589</v>
      </c>
      <c r="H743" s="113" t="s">
        <v>6</v>
      </c>
    </row>
    <row r="744" spans="1:8" x14ac:dyDescent="0.25">
      <c r="A744" s="7">
        <v>44952</v>
      </c>
      <c r="B744" s="1">
        <v>0.41666666666666669</v>
      </c>
      <c r="C744" s="1">
        <v>0.45833333333333331</v>
      </c>
      <c r="D744" s="113" t="s">
        <v>583</v>
      </c>
      <c r="E744" s="1">
        <v>4.1666666666666664E-2</v>
      </c>
      <c r="F744" s="113" t="s">
        <v>584</v>
      </c>
      <c r="G744" s="113" t="s">
        <v>326</v>
      </c>
      <c r="H744" s="113" t="s">
        <v>6</v>
      </c>
    </row>
    <row r="745" spans="1:8" x14ac:dyDescent="0.25">
      <c r="A745" s="7">
        <v>44952</v>
      </c>
      <c r="B745" s="1">
        <v>0.45833333333333331</v>
      </c>
      <c r="C745" s="1">
        <v>0.5</v>
      </c>
      <c r="D745" s="113" t="s">
        <v>719</v>
      </c>
      <c r="E745" s="1">
        <v>4.1666666666666664E-2</v>
      </c>
      <c r="F745" s="113" t="s">
        <v>588</v>
      </c>
      <c r="G745" s="113" t="s">
        <v>589</v>
      </c>
      <c r="H745" s="113" t="s">
        <v>6</v>
      </c>
    </row>
    <row r="746" spans="1:8" x14ac:dyDescent="0.25">
      <c r="A746" s="7">
        <v>44952</v>
      </c>
      <c r="B746" s="1">
        <v>0.5</v>
      </c>
      <c r="C746" s="1">
        <v>0.52083333333333337</v>
      </c>
      <c r="D746" s="113" t="s">
        <v>720</v>
      </c>
      <c r="E746" s="1">
        <v>2.0833333333333332E-2</v>
      </c>
      <c r="F746" s="113" t="s">
        <v>346</v>
      </c>
      <c r="G746" s="113" t="s">
        <v>326</v>
      </c>
      <c r="H746" s="113" t="s">
        <v>6</v>
      </c>
    </row>
    <row r="747" spans="1:8" x14ac:dyDescent="0.25">
      <c r="A747" s="7">
        <v>44952</v>
      </c>
      <c r="B747" s="1">
        <v>0.52083333333333337</v>
      </c>
      <c r="C747" s="1">
        <v>0.56944444444444442</v>
      </c>
      <c r="D747" s="113" t="s">
        <v>6</v>
      </c>
      <c r="E747" s="1">
        <v>5.2083333333333336E-2</v>
      </c>
      <c r="F747" s="113" t="s">
        <v>588</v>
      </c>
      <c r="G747" s="113" t="s">
        <v>589</v>
      </c>
      <c r="H747" s="113" t="s">
        <v>6</v>
      </c>
    </row>
    <row r="748" spans="1:8" x14ac:dyDescent="0.25">
      <c r="A748" s="7">
        <v>44952</v>
      </c>
      <c r="B748" s="1">
        <v>0.56944444444444442</v>
      </c>
      <c r="C748" s="1">
        <v>0.70833333333333337</v>
      </c>
      <c r="D748" s="113" t="s">
        <v>721</v>
      </c>
      <c r="E748" s="1">
        <v>0.13541666666666666</v>
      </c>
      <c r="F748" s="113" t="s">
        <v>569</v>
      </c>
      <c r="G748" s="113" t="s">
        <v>280</v>
      </c>
      <c r="H748" s="113" t="s">
        <v>6</v>
      </c>
    </row>
    <row r="749" spans="1:8" x14ac:dyDescent="0.25">
      <c r="A749" s="7">
        <v>44952</v>
      </c>
      <c r="B749" s="1">
        <v>0.88888888888888884</v>
      </c>
      <c r="C749" s="1">
        <v>0.95833333333333337</v>
      </c>
      <c r="D749" s="113" t="s">
        <v>6</v>
      </c>
      <c r="E749" s="1">
        <v>7.2916666666666671E-2</v>
      </c>
      <c r="F749" s="113" t="s">
        <v>588</v>
      </c>
      <c r="G749" s="113" t="s">
        <v>589</v>
      </c>
      <c r="H749" s="113" t="s">
        <v>6</v>
      </c>
    </row>
    <row r="750" spans="1:8" x14ac:dyDescent="0.25">
      <c r="A750" s="7">
        <v>44953</v>
      </c>
      <c r="B750" s="1">
        <v>0.375</v>
      </c>
      <c r="C750" s="1">
        <v>0.39583333333333331</v>
      </c>
      <c r="D750" s="113" t="s">
        <v>6</v>
      </c>
      <c r="E750" s="1">
        <v>2.0833333333333332E-2</v>
      </c>
      <c r="F750" s="113" t="s">
        <v>588</v>
      </c>
      <c r="G750" s="113" t="s">
        <v>589</v>
      </c>
      <c r="H750" s="113" t="s">
        <v>6</v>
      </c>
    </row>
    <row r="751" spans="1:8" x14ac:dyDescent="0.25">
      <c r="A751" s="7">
        <v>44953</v>
      </c>
      <c r="B751" s="1">
        <v>0.39583333333333331</v>
      </c>
      <c r="C751" s="1">
        <v>0.4375</v>
      </c>
      <c r="D751" s="113" t="s">
        <v>722</v>
      </c>
      <c r="E751" s="1">
        <v>4.1666666666666664E-2</v>
      </c>
      <c r="F751" s="113" t="s">
        <v>588</v>
      </c>
      <c r="G751" s="113" t="s">
        <v>589</v>
      </c>
      <c r="H751" s="113" t="s">
        <v>6</v>
      </c>
    </row>
    <row r="752" spans="1:8" x14ac:dyDescent="0.25">
      <c r="A752" s="7">
        <v>44953</v>
      </c>
      <c r="B752" s="1">
        <v>0.4375</v>
      </c>
      <c r="C752" s="1">
        <v>0.47916666666666669</v>
      </c>
      <c r="D752" s="113" t="s">
        <v>6</v>
      </c>
      <c r="E752" s="1">
        <v>4.1666666666666664E-2</v>
      </c>
      <c r="F752" s="113" t="s">
        <v>588</v>
      </c>
      <c r="G752" s="113" t="s">
        <v>589</v>
      </c>
      <c r="H752" s="113" t="s">
        <v>6</v>
      </c>
    </row>
    <row r="753" spans="1:8" x14ac:dyDescent="0.25">
      <c r="A753" s="7">
        <v>44953</v>
      </c>
      <c r="B753" s="1">
        <v>0.47916666666666669</v>
      </c>
      <c r="C753" s="1">
        <v>0.52083333333333337</v>
      </c>
      <c r="D753" s="113" t="s">
        <v>723</v>
      </c>
      <c r="E753" s="1">
        <v>4.1666666666666664E-2</v>
      </c>
      <c r="F753" s="113" t="s">
        <v>703</v>
      </c>
      <c r="G753" s="113" t="s">
        <v>704</v>
      </c>
      <c r="H753" s="113" t="s">
        <v>6</v>
      </c>
    </row>
    <row r="754" spans="1:8" x14ac:dyDescent="0.25">
      <c r="A754" s="7">
        <v>44953</v>
      </c>
      <c r="B754" s="1">
        <v>0.5625</v>
      </c>
      <c r="C754" s="1">
        <v>0.57291666666666663</v>
      </c>
      <c r="D754" s="113" t="s">
        <v>87</v>
      </c>
      <c r="E754" s="1">
        <v>1.0416666666666666E-2</v>
      </c>
      <c r="F754" s="113" t="s">
        <v>140</v>
      </c>
      <c r="G754" s="113" t="s">
        <v>186</v>
      </c>
      <c r="H754" s="113" t="s">
        <v>6</v>
      </c>
    </row>
    <row r="755" spans="1:8" x14ac:dyDescent="0.25">
      <c r="A755" s="7">
        <v>44953</v>
      </c>
      <c r="B755" s="1">
        <v>0.5708333333333333</v>
      </c>
      <c r="C755" s="1">
        <v>0.61250000000000004</v>
      </c>
      <c r="D755" s="113" t="s">
        <v>724</v>
      </c>
      <c r="E755" s="1">
        <v>4.1666666666666664E-2</v>
      </c>
      <c r="F755" s="113" t="s">
        <v>711</v>
      </c>
      <c r="G755" s="113" t="s">
        <v>280</v>
      </c>
      <c r="H755" s="113" t="s">
        <v>6</v>
      </c>
    </row>
    <row r="756" spans="1:8" x14ac:dyDescent="0.25">
      <c r="A756" s="7">
        <v>44956</v>
      </c>
      <c r="B756" s="1">
        <v>0.375</v>
      </c>
      <c r="C756" s="1">
        <v>0.38541666666666669</v>
      </c>
      <c r="D756" s="113" t="s">
        <v>6</v>
      </c>
      <c r="E756" s="1">
        <v>1.0416666666666666E-2</v>
      </c>
      <c r="F756" s="113" t="s">
        <v>175</v>
      </c>
      <c r="G756" s="113" t="s">
        <v>176</v>
      </c>
      <c r="H756" s="113" t="s">
        <v>6</v>
      </c>
    </row>
    <row r="757" spans="1:8" x14ac:dyDescent="0.25">
      <c r="A757" s="7">
        <v>44956</v>
      </c>
      <c r="B757" s="1">
        <v>0.38541666666666669</v>
      </c>
      <c r="C757" s="1">
        <v>0.5</v>
      </c>
      <c r="D757" s="113" t="s">
        <v>6</v>
      </c>
      <c r="E757" s="1">
        <v>0.11458333333333333</v>
      </c>
      <c r="F757" s="113" t="s">
        <v>588</v>
      </c>
      <c r="G757" s="113" t="s">
        <v>589</v>
      </c>
      <c r="H757" s="113" t="s">
        <v>6</v>
      </c>
    </row>
    <row r="758" spans="1:8" x14ac:dyDescent="0.25">
      <c r="A758" s="7">
        <v>44956</v>
      </c>
      <c r="B758" s="1">
        <v>0.5</v>
      </c>
      <c r="C758" s="1">
        <v>0.53888888888888886</v>
      </c>
      <c r="D758" s="113" t="s">
        <v>6</v>
      </c>
      <c r="E758" s="1">
        <v>4.1666666666666664E-2</v>
      </c>
      <c r="F758" s="113" t="s">
        <v>562</v>
      </c>
      <c r="G758" s="113" t="s">
        <v>255</v>
      </c>
      <c r="H758" s="113" t="s">
        <v>6</v>
      </c>
    </row>
    <row r="759" spans="1:8" x14ac:dyDescent="0.25">
      <c r="A759" s="7">
        <v>44956</v>
      </c>
      <c r="B759" s="1">
        <v>0.58333333333333337</v>
      </c>
      <c r="C759" s="1">
        <v>0.60416666666666663</v>
      </c>
      <c r="D759" s="113" t="s">
        <v>6</v>
      </c>
      <c r="E759" s="1">
        <v>2.0833333333333332E-2</v>
      </c>
      <c r="F759" s="113" t="s">
        <v>254</v>
      </c>
      <c r="G759" s="113" t="s">
        <v>255</v>
      </c>
      <c r="H759" s="113" t="s">
        <v>6</v>
      </c>
    </row>
    <row r="760" spans="1:8" x14ac:dyDescent="0.25">
      <c r="A760" s="7">
        <v>44956</v>
      </c>
      <c r="B760" s="1">
        <v>0.60416666666666663</v>
      </c>
      <c r="C760" s="1">
        <v>0.62708333333333333</v>
      </c>
      <c r="D760" s="113" t="s">
        <v>725</v>
      </c>
      <c r="E760" s="1">
        <v>2.0833333333333332E-2</v>
      </c>
      <c r="F760" s="113" t="s">
        <v>726</v>
      </c>
      <c r="G760" s="113" t="s">
        <v>727</v>
      </c>
      <c r="H760" s="113" t="s">
        <v>6</v>
      </c>
    </row>
    <row r="761" spans="1:8" x14ac:dyDescent="0.25">
      <c r="A761" s="7">
        <v>44956</v>
      </c>
      <c r="B761" s="1">
        <v>0.625</v>
      </c>
      <c r="C761" s="1">
        <v>0.64583333333333337</v>
      </c>
      <c r="D761" s="113" t="s">
        <v>707</v>
      </c>
      <c r="E761" s="1">
        <v>2.0833333333333332E-2</v>
      </c>
      <c r="F761" s="113" t="s">
        <v>183</v>
      </c>
      <c r="G761" s="113" t="s">
        <v>184</v>
      </c>
      <c r="H761" s="113" t="s">
        <v>6</v>
      </c>
    </row>
    <row r="762" spans="1:8" x14ac:dyDescent="0.25">
      <c r="A762" s="7">
        <v>44956</v>
      </c>
      <c r="B762" s="1">
        <v>0.64583333333333337</v>
      </c>
      <c r="C762" s="1">
        <v>0.68055555555555558</v>
      </c>
      <c r="D762" s="113" t="s">
        <v>728</v>
      </c>
      <c r="E762" s="1">
        <v>3.125E-2</v>
      </c>
      <c r="F762" s="113" t="s">
        <v>711</v>
      </c>
      <c r="G762" s="113" t="s">
        <v>280</v>
      </c>
      <c r="H762" s="113" t="s">
        <v>6</v>
      </c>
    </row>
    <row r="763" spans="1:8" x14ac:dyDescent="0.25">
      <c r="A763" s="7">
        <v>44956</v>
      </c>
      <c r="B763" s="1">
        <v>0.81597222222222221</v>
      </c>
      <c r="C763" s="1">
        <v>0.84861111111111109</v>
      </c>
      <c r="D763" s="113" t="s">
        <v>6</v>
      </c>
      <c r="E763" s="1">
        <v>3.125E-2</v>
      </c>
      <c r="F763" s="113" t="s">
        <v>588</v>
      </c>
      <c r="G763" s="113" t="s">
        <v>589</v>
      </c>
      <c r="H763" s="113" t="s">
        <v>6</v>
      </c>
    </row>
    <row r="764" spans="1:8" x14ac:dyDescent="0.25">
      <c r="A764" s="7">
        <v>44956</v>
      </c>
      <c r="B764" s="1">
        <v>0.875</v>
      </c>
      <c r="C764" s="1">
        <v>0.92708333333333337</v>
      </c>
      <c r="D764" s="113" t="s">
        <v>6</v>
      </c>
      <c r="E764" s="1">
        <v>5.2083333333333336E-2</v>
      </c>
      <c r="F764" s="113" t="s">
        <v>588</v>
      </c>
      <c r="G764" s="113" t="s">
        <v>589</v>
      </c>
      <c r="H764" s="113" t="s">
        <v>6</v>
      </c>
    </row>
    <row r="765" spans="1:8" x14ac:dyDescent="0.25">
      <c r="A765" s="7">
        <v>44956</v>
      </c>
      <c r="B765" s="1">
        <v>0.9375</v>
      </c>
      <c r="C765" s="1">
        <v>0.97083333333333333</v>
      </c>
      <c r="D765" s="113" t="s">
        <v>729</v>
      </c>
      <c r="E765" s="1">
        <v>3.125E-2</v>
      </c>
      <c r="F765" s="113" t="s">
        <v>654</v>
      </c>
      <c r="G765" s="113" t="s">
        <v>191</v>
      </c>
      <c r="H765" s="113" t="s">
        <v>6</v>
      </c>
    </row>
    <row r="766" spans="1:8" x14ac:dyDescent="0.25">
      <c r="A766" s="7">
        <v>44956</v>
      </c>
      <c r="B766" s="1">
        <v>0.97083333333333333</v>
      </c>
      <c r="C766" s="1">
        <v>0.99930555555555556</v>
      </c>
      <c r="D766" s="113" t="s">
        <v>717</v>
      </c>
      <c r="E766" s="1">
        <v>3.125E-2</v>
      </c>
      <c r="F766" s="113" t="s">
        <v>654</v>
      </c>
      <c r="G766" s="113" t="s">
        <v>191</v>
      </c>
      <c r="H766" s="113" t="s">
        <v>6</v>
      </c>
    </row>
    <row r="767" spans="1:8" x14ac:dyDescent="0.25">
      <c r="A767" s="7">
        <v>44957</v>
      </c>
      <c r="B767" s="1">
        <v>0</v>
      </c>
      <c r="C767" s="1">
        <v>2.0833333333333332E-2</v>
      </c>
      <c r="D767" s="113" t="s">
        <v>717</v>
      </c>
      <c r="E767" s="1">
        <v>2.0833333333333332E-2</v>
      </c>
      <c r="F767" s="113" t="s">
        <v>654</v>
      </c>
      <c r="G767" s="113" t="s">
        <v>191</v>
      </c>
      <c r="H767" s="113" t="s">
        <v>6</v>
      </c>
    </row>
    <row r="768" spans="1:8" x14ac:dyDescent="0.25">
      <c r="A768" s="7">
        <v>44957</v>
      </c>
      <c r="B768" s="1">
        <v>0.3263888888888889</v>
      </c>
      <c r="C768" s="1">
        <v>0.34375</v>
      </c>
      <c r="D768" s="113" t="s">
        <v>730</v>
      </c>
      <c r="E768" s="1">
        <v>2.0833333333333332E-2</v>
      </c>
      <c r="F768" s="113" t="s">
        <v>178</v>
      </c>
      <c r="G768" s="113" t="s">
        <v>179</v>
      </c>
      <c r="H768" s="113" t="s">
        <v>6</v>
      </c>
    </row>
    <row r="769" spans="1:8" x14ac:dyDescent="0.25">
      <c r="A769" s="7">
        <v>44957</v>
      </c>
      <c r="B769" s="1">
        <v>0.375</v>
      </c>
      <c r="C769" s="1">
        <v>0.40625</v>
      </c>
      <c r="D769" s="113" t="s">
        <v>731</v>
      </c>
      <c r="E769" s="1">
        <v>3.125E-2</v>
      </c>
      <c r="F769" s="113" t="s">
        <v>571</v>
      </c>
      <c r="G769" s="113" t="s">
        <v>572</v>
      </c>
      <c r="H769" s="113" t="s">
        <v>6</v>
      </c>
    </row>
    <row r="770" spans="1:8" x14ac:dyDescent="0.25">
      <c r="A770" s="7">
        <v>44957</v>
      </c>
      <c r="B770" s="1">
        <v>0.40625</v>
      </c>
      <c r="C770" s="1">
        <v>0.41666666666666669</v>
      </c>
      <c r="D770" s="113" t="s">
        <v>732</v>
      </c>
      <c r="E770" s="1">
        <v>1.0416666666666666E-2</v>
      </c>
      <c r="F770" s="113" t="s">
        <v>681</v>
      </c>
      <c r="G770" s="113" t="s">
        <v>280</v>
      </c>
      <c r="H770" s="113" t="s">
        <v>6</v>
      </c>
    </row>
    <row r="771" spans="1:8" x14ac:dyDescent="0.25">
      <c r="A771" s="7">
        <v>44957</v>
      </c>
      <c r="B771" s="1">
        <v>0.41666666666666669</v>
      </c>
      <c r="C771" s="1">
        <v>0.42708333333333331</v>
      </c>
      <c r="D771" s="113" t="s">
        <v>733</v>
      </c>
      <c r="E771" s="1">
        <v>1.0416666666666666E-2</v>
      </c>
      <c r="F771" s="113" t="s">
        <v>183</v>
      </c>
      <c r="G771" s="113" t="s">
        <v>184</v>
      </c>
      <c r="H771" s="113" t="s">
        <v>6</v>
      </c>
    </row>
    <row r="772" spans="1:8" x14ac:dyDescent="0.25">
      <c r="A772" s="7">
        <v>44957</v>
      </c>
      <c r="B772" s="1">
        <v>0.42708333333333331</v>
      </c>
      <c r="C772" s="1">
        <v>0.46527777777777779</v>
      </c>
      <c r="D772" s="113" t="s">
        <v>734</v>
      </c>
      <c r="E772" s="1">
        <v>4.1666666666666664E-2</v>
      </c>
      <c r="F772" s="113" t="s">
        <v>346</v>
      </c>
      <c r="G772" s="113" t="s">
        <v>326</v>
      </c>
      <c r="H772" s="113" t="s">
        <v>6</v>
      </c>
    </row>
    <row r="773" spans="1:8" x14ac:dyDescent="0.25">
      <c r="A773" s="7">
        <v>44957</v>
      </c>
      <c r="B773" s="1">
        <v>0.46527777777777779</v>
      </c>
      <c r="C773" s="1">
        <v>0.51388888888888884</v>
      </c>
      <c r="D773" s="113" t="s">
        <v>735</v>
      </c>
      <c r="E773" s="1">
        <v>5.2083333333333336E-2</v>
      </c>
      <c r="F773" s="113" t="s">
        <v>736</v>
      </c>
      <c r="G773" s="113" t="s">
        <v>737</v>
      </c>
      <c r="H773" s="113" t="s">
        <v>6</v>
      </c>
    </row>
    <row r="774" spans="1:8" x14ac:dyDescent="0.25">
      <c r="A774" s="7">
        <v>44957</v>
      </c>
      <c r="B774" s="1">
        <v>0.54166666666666663</v>
      </c>
      <c r="C774" s="1">
        <v>0.55694444444444446</v>
      </c>
      <c r="D774" s="113" t="s">
        <v>738</v>
      </c>
      <c r="E774" s="1">
        <v>1.0416666666666666E-2</v>
      </c>
      <c r="F774" s="113" t="s">
        <v>584</v>
      </c>
      <c r="G774" s="113" t="s">
        <v>326</v>
      </c>
      <c r="H774" s="113" t="s">
        <v>6</v>
      </c>
    </row>
    <row r="775" spans="1:8" x14ac:dyDescent="0.25">
      <c r="A775" s="7">
        <v>44957</v>
      </c>
      <c r="B775" s="1">
        <v>0.55694444444444446</v>
      </c>
      <c r="C775" s="1">
        <v>0.58333333333333337</v>
      </c>
      <c r="D775" s="113" t="s">
        <v>739</v>
      </c>
      <c r="E775" s="1">
        <v>3.125E-2</v>
      </c>
      <c r="F775" s="113" t="s">
        <v>140</v>
      </c>
      <c r="G775" s="113" t="s">
        <v>186</v>
      </c>
      <c r="H775" s="113" t="s">
        <v>6</v>
      </c>
    </row>
    <row r="776" spans="1:8" x14ac:dyDescent="0.25">
      <c r="A776" s="7">
        <v>44957</v>
      </c>
      <c r="B776" s="1">
        <v>0.58333333333333337</v>
      </c>
      <c r="C776" s="1">
        <v>0.79166666666666663</v>
      </c>
      <c r="D776" s="113" t="s">
        <v>6</v>
      </c>
      <c r="E776" s="1">
        <v>0.20833333333333334</v>
      </c>
      <c r="F776" s="113" t="s">
        <v>588</v>
      </c>
      <c r="G776" s="113" t="s">
        <v>589</v>
      </c>
      <c r="H776" s="113" t="s">
        <v>6</v>
      </c>
    </row>
    <row r="777" spans="1:8" x14ac:dyDescent="0.25">
      <c r="A777" s="7">
        <v>44958</v>
      </c>
      <c r="B777" s="1">
        <v>0</v>
      </c>
      <c r="C777" s="1">
        <v>3.1944444444444442E-2</v>
      </c>
      <c r="D777" s="113" t="s">
        <v>456</v>
      </c>
      <c r="E777" s="1">
        <v>3.125E-2</v>
      </c>
      <c r="F777" s="113" t="s">
        <v>588</v>
      </c>
      <c r="G777" s="113" t="s">
        <v>589</v>
      </c>
      <c r="H777" s="113" t="s">
        <v>6</v>
      </c>
    </row>
    <row r="778" spans="1:8" x14ac:dyDescent="0.25">
      <c r="A778" s="7">
        <v>44958</v>
      </c>
      <c r="B778" s="1">
        <v>0.3125</v>
      </c>
      <c r="C778" s="1">
        <v>0.32222222222222224</v>
      </c>
      <c r="D778" s="113" t="s">
        <v>6</v>
      </c>
      <c r="E778" s="1">
        <v>1.0416666666666666E-2</v>
      </c>
      <c r="F778" s="113" t="s">
        <v>175</v>
      </c>
      <c r="G778" s="113" t="s">
        <v>176</v>
      </c>
      <c r="H778" s="113" t="s">
        <v>6</v>
      </c>
    </row>
    <row r="779" spans="1:8" x14ac:dyDescent="0.25">
      <c r="A779" s="7">
        <v>44958</v>
      </c>
      <c r="B779" s="1">
        <v>0.38541666666666669</v>
      </c>
      <c r="C779" s="1">
        <v>0.41666666666666669</v>
      </c>
      <c r="D779" s="113" t="s">
        <v>6</v>
      </c>
      <c r="E779" s="1">
        <v>3.125E-2</v>
      </c>
      <c r="F779" s="113" t="s">
        <v>588</v>
      </c>
      <c r="G779" s="113" t="s">
        <v>589</v>
      </c>
      <c r="H779" s="113" t="s">
        <v>6</v>
      </c>
    </row>
    <row r="780" spans="1:8" x14ac:dyDescent="0.25">
      <c r="A780" s="7">
        <v>44958</v>
      </c>
      <c r="B780" s="1">
        <v>0.41666666666666669</v>
      </c>
      <c r="C780" s="1">
        <v>0.45833333333333331</v>
      </c>
      <c r="D780" s="113" t="s">
        <v>6</v>
      </c>
      <c r="E780" s="1">
        <v>4.1666666666666664E-2</v>
      </c>
      <c r="F780" s="113" t="s">
        <v>588</v>
      </c>
      <c r="G780" s="113" t="s">
        <v>589</v>
      </c>
      <c r="H780" s="113" t="s">
        <v>6</v>
      </c>
    </row>
    <row r="781" spans="1:8" x14ac:dyDescent="0.25">
      <c r="A781" s="7">
        <v>44958</v>
      </c>
      <c r="B781" s="1">
        <v>0.45833333333333331</v>
      </c>
      <c r="C781" s="1">
        <v>0.58333333333333337</v>
      </c>
      <c r="D781" s="113" t="s">
        <v>6</v>
      </c>
      <c r="E781" s="1">
        <v>0.125</v>
      </c>
      <c r="F781" s="113" t="s">
        <v>588</v>
      </c>
      <c r="G781" s="113" t="s">
        <v>589</v>
      </c>
      <c r="H781" s="113" t="s">
        <v>6</v>
      </c>
    </row>
    <row r="782" spans="1:8" x14ac:dyDescent="0.25">
      <c r="A782" s="7">
        <v>44958</v>
      </c>
      <c r="B782" s="1">
        <v>0.58333333333333337</v>
      </c>
      <c r="C782" s="1">
        <v>0.625</v>
      </c>
      <c r="D782" s="113" t="s">
        <v>740</v>
      </c>
      <c r="E782" s="1">
        <v>4.1666666666666664E-2</v>
      </c>
      <c r="F782" s="113" t="s">
        <v>654</v>
      </c>
      <c r="G782" s="113" t="s">
        <v>191</v>
      </c>
      <c r="H782" s="113" t="s">
        <v>6</v>
      </c>
    </row>
    <row r="783" spans="1:8" x14ac:dyDescent="0.25">
      <c r="A783" s="7">
        <v>44958</v>
      </c>
      <c r="B783" s="1">
        <v>0.625</v>
      </c>
      <c r="C783" s="1">
        <v>0.66666666666666663</v>
      </c>
      <c r="D783" s="113" t="s">
        <v>717</v>
      </c>
      <c r="E783" s="1">
        <v>4.1666666666666664E-2</v>
      </c>
      <c r="F783" s="113" t="s">
        <v>654</v>
      </c>
      <c r="G783" s="113" t="s">
        <v>191</v>
      </c>
      <c r="H783" s="113" t="s">
        <v>6</v>
      </c>
    </row>
    <row r="784" spans="1:8" x14ac:dyDescent="0.25">
      <c r="A784" s="7">
        <v>44958</v>
      </c>
      <c r="B784" s="1">
        <v>0.95833333333333337</v>
      </c>
      <c r="C784" s="1">
        <v>0.99930555555555556</v>
      </c>
      <c r="D784" s="113" t="s">
        <v>6</v>
      </c>
      <c r="E784" s="1">
        <v>4.1666666666666664E-2</v>
      </c>
      <c r="F784" s="113" t="s">
        <v>588</v>
      </c>
      <c r="G784" s="113" t="s">
        <v>589</v>
      </c>
      <c r="H784" s="113" t="s">
        <v>6</v>
      </c>
    </row>
    <row r="785" spans="1:8" x14ac:dyDescent="0.25">
      <c r="A785" s="7">
        <v>44959</v>
      </c>
      <c r="B785" s="1">
        <v>0.33263888888888887</v>
      </c>
      <c r="C785" s="1">
        <v>0.35416666666666669</v>
      </c>
      <c r="D785" s="113" t="s">
        <v>741</v>
      </c>
      <c r="E785" s="1">
        <v>2.0833333333333332E-2</v>
      </c>
      <c r="F785" s="113" t="s">
        <v>654</v>
      </c>
      <c r="G785" s="113" t="s">
        <v>191</v>
      </c>
      <c r="H785" s="113" t="s">
        <v>6</v>
      </c>
    </row>
    <row r="786" spans="1:8" x14ac:dyDescent="0.25">
      <c r="A786" s="7">
        <v>44959</v>
      </c>
      <c r="B786" s="1">
        <v>0.375</v>
      </c>
      <c r="C786" s="1">
        <v>0.39583333333333331</v>
      </c>
      <c r="D786" s="113" t="s">
        <v>742</v>
      </c>
      <c r="E786" s="1">
        <v>2.0833333333333332E-2</v>
      </c>
      <c r="F786" s="113" t="s">
        <v>178</v>
      </c>
      <c r="G786" s="113" t="s">
        <v>179</v>
      </c>
      <c r="H786" s="113" t="s">
        <v>6</v>
      </c>
    </row>
    <row r="787" spans="1:8" x14ac:dyDescent="0.25">
      <c r="A787" s="7">
        <v>44959</v>
      </c>
      <c r="B787" s="1">
        <v>0.39583333333333331</v>
      </c>
      <c r="C787" s="1">
        <v>0.41666666666666669</v>
      </c>
      <c r="D787" s="113" t="s">
        <v>743</v>
      </c>
      <c r="E787" s="1">
        <v>2.0833333333333332E-2</v>
      </c>
      <c r="F787" s="113" t="s">
        <v>140</v>
      </c>
      <c r="G787" s="113" t="s">
        <v>186</v>
      </c>
      <c r="H787" s="113" t="s">
        <v>6</v>
      </c>
    </row>
    <row r="788" spans="1:8" x14ac:dyDescent="0.25">
      <c r="A788" s="7">
        <v>44959</v>
      </c>
      <c r="B788" s="1">
        <v>0.41666666666666669</v>
      </c>
      <c r="C788" s="1">
        <v>0.4861111111111111</v>
      </c>
      <c r="D788" s="113" t="s">
        <v>744</v>
      </c>
      <c r="E788" s="1">
        <v>7.2916666666666671E-2</v>
      </c>
      <c r="F788" s="113" t="s">
        <v>584</v>
      </c>
      <c r="G788" s="113" t="s">
        <v>280</v>
      </c>
      <c r="H788" s="113" t="s">
        <v>6</v>
      </c>
    </row>
    <row r="789" spans="1:8" x14ac:dyDescent="0.25">
      <c r="A789" s="7">
        <v>44959</v>
      </c>
      <c r="B789" s="1">
        <v>0.4861111111111111</v>
      </c>
      <c r="C789" s="1">
        <v>0.5</v>
      </c>
      <c r="D789" s="113" t="s">
        <v>745</v>
      </c>
      <c r="E789" s="1">
        <v>1.0416666666666666E-2</v>
      </c>
      <c r="F789" s="113" t="s">
        <v>346</v>
      </c>
      <c r="G789" s="113" t="s">
        <v>326</v>
      </c>
      <c r="H789" s="113" t="s">
        <v>6</v>
      </c>
    </row>
    <row r="790" spans="1:8" x14ac:dyDescent="0.25">
      <c r="A790" s="7">
        <v>44959</v>
      </c>
      <c r="B790" s="1">
        <v>0.5</v>
      </c>
      <c r="C790" s="1">
        <v>0.625</v>
      </c>
      <c r="D790" s="113" t="s">
        <v>746</v>
      </c>
      <c r="E790" s="1">
        <v>0.125</v>
      </c>
      <c r="F790" s="113" t="s">
        <v>726</v>
      </c>
      <c r="G790" s="113" t="s">
        <v>727</v>
      </c>
      <c r="H790" s="113" t="s">
        <v>6</v>
      </c>
    </row>
    <row r="791" spans="1:8" x14ac:dyDescent="0.25">
      <c r="A791" s="7">
        <v>44959</v>
      </c>
      <c r="B791" s="1">
        <v>0.625</v>
      </c>
      <c r="C791" s="1">
        <v>0.70833333333333337</v>
      </c>
      <c r="D791" s="113" t="s">
        <v>747</v>
      </c>
      <c r="E791" s="1">
        <v>8.3333333333333329E-2</v>
      </c>
      <c r="F791" s="113" t="s">
        <v>584</v>
      </c>
      <c r="G791" s="113" t="s">
        <v>326</v>
      </c>
      <c r="H791" s="113" t="s">
        <v>6</v>
      </c>
    </row>
    <row r="792" spans="1:8" x14ac:dyDescent="0.25">
      <c r="A792" s="7">
        <v>44959</v>
      </c>
      <c r="B792" s="1">
        <v>0.75</v>
      </c>
      <c r="C792" s="1">
        <v>0.79166666666666663</v>
      </c>
      <c r="D792" s="113" t="s">
        <v>587</v>
      </c>
      <c r="E792" s="1">
        <v>4.1666666666666664E-2</v>
      </c>
      <c r="F792" s="113" t="s">
        <v>588</v>
      </c>
      <c r="G792" s="113" t="s">
        <v>589</v>
      </c>
      <c r="H792" s="113" t="s">
        <v>6</v>
      </c>
    </row>
    <row r="793" spans="1:8" x14ac:dyDescent="0.25">
      <c r="A793" s="7">
        <v>44960</v>
      </c>
      <c r="B793" s="1">
        <v>0.35416666666666669</v>
      </c>
      <c r="C793" s="1">
        <v>0.375</v>
      </c>
      <c r="D793" s="113" t="s">
        <v>6</v>
      </c>
      <c r="E793" s="1">
        <v>2.0833333333333332E-2</v>
      </c>
      <c r="F793" s="113" t="s">
        <v>178</v>
      </c>
      <c r="G793" s="113" t="s">
        <v>179</v>
      </c>
      <c r="H793" s="113" t="s">
        <v>6</v>
      </c>
    </row>
    <row r="794" spans="1:8" x14ac:dyDescent="0.25">
      <c r="A794" s="7">
        <v>44960</v>
      </c>
      <c r="B794" s="1">
        <v>0.375</v>
      </c>
      <c r="C794" s="1">
        <v>0.41666666666666669</v>
      </c>
      <c r="D794" s="113" t="s">
        <v>735</v>
      </c>
      <c r="E794" s="1">
        <v>4.1666666666666664E-2</v>
      </c>
      <c r="F794" s="113" t="s">
        <v>726</v>
      </c>
      <c r="G794" s="113" t="s">
        <v>727</v>
      </c>
      <c r="H794" s="113" t="s">
        <v>6</v>
      </c>
    </row>
    <row r="795" spans="1:8" x14ac:dyDescent="0.25">
      <c r="A795" s="7">
        <v>44960</v>
      </c>
      <c r="B795" s="1">
        <v>0.41666666666666669</v>
      </c>
      <c r="C795" s="1">
        <v>0.44722222222222224</v>
      </c>
      <c r="D795" s="113" t="s">
        <v>145</v>
      </c>
      <c r="E795" s="1">
        <v>3.125E-2</v>
      </c>
      <c r="F795" s="113" t="s">
        <v>284</v>
      </c>
      <c r="G795" s="113" t="s">
        <v>255</v>
      </c>
      <c r="H795" s="113" t="s">
        <v>6</v>
      </c>
    </row>
    <row r="796" spans="1:8" x14ac:dyDescent="0.25">
      <c r="A796" s="7">
        <v>44960</v>
      </c>
      <c r="B796" s="1">
        <v>0.44791666666666669</v>
      </c>
      <c r="C796" s="1">
        <v>0.5</v>
      </c>
      <c r="D796" s="113" t="s">
        <v>6</v>
      </c>
      <c r="E796" s="1">
        <v>5.2083333333333336E-2</v>
      </c>
      <c r="F796" s="113" t="s">
        <v>588</v>
      </c>
      <c r="G796" s="113" t="s">
        <v>589</v>
      </c>
      <c r="H796" s="113" t="s">
        <v>6</v>
      </c>
    </row>
    <row r="797" spans="1:8" x14ac:dyDescent="0.25">
      <c r="A797" s="7">
        <v>44960</v>
      </c>
      <c r="B797" s="1">
        <v>0.5</v>
      </c>
      <c r="C797" s="1">
        <v>0.54166666666666663</v>
      </c>
      <c r="D797" s="113" t="s">
        <v>717</v>
      </c>
      <c r="E797" s="1">
        <v>4.1666666666666664E-2</v>
      </c>
      <c r="F797" s="113" t="s">
        <v>654</v>
      </c>
      <c r="G797" s="113" t="s">
        <v>191</v>
      </c>
      <c r="H797" s="113" t="s">
        <v>6</v>
      </c>
    </row>
    <row r="798" spans="1:8" x14ac:dyDescent="0.25">
      <c r="A798" s="7">
        <v>44960</v>
      </c>
      <c r="B798" s="1">
        <v>0.54166666666666663</v>
      </c>
      <c r="C798" s="1">
        <v>0.5625</v>
      </c>
      <c r="D798" s="113" t="s">
        <v>6</v>
      </c>
      <c r="E798" s="1">
        <v>2.0833333333333332E-2</v>
      </c>
      <c r="F798" s="113" t="s">
        <v>588</v>
      </c>
      <c r="G798" s="113" t="s">
        <v>589</v>
      </c>
      <c r="H798" s="113" t="s">
        <v>6</v>
      </c>
    </row>
    <row r="799" spans="1:8" x14ac:dyDescent="0.25">
      <c r="A799" s="7">
        <v>44960</v>
      </c>
      <c r="B799" s="1">
        <v>0.58333333333333337</v>
      </c>
      <c r="C799" s="1">
        <v>0.63541666666666663</v>
      </c>
      <c r="D799" s="113" t="s">
        <v>748</v>
      </c>
      <c r="E799" s="1">
        <v>5.2083333333333336E-2</v>
      </c>
      <c r="F799" s="113" t="s">
        <v>183</v>
      </c>
      <c r="G799" s="113" t="s">
        <v>184</v>
      </c>
      <c r="H799" s="113" t="s">
        <v>6</v>
      </c>
    </row>
    <row r="800" spans="1:8" x14ac:dyDescent="0.25">
      <c r="A800" s="7">
        <v>44960</v>
      </c>
      <c r="B800" s="1">
        <v>0.63472222222222219</v>
      </c>
      <c r="C800" s="1">
        <v>0.67638888888888893</v>
      </c>
      <c r="D800" s="113" t="s">
        <v>749</v>
      </c>
      <c r="E800" s="1">
        <v>4.1666666666666664E-2</v>
      </c>
      <c r="F800" s="113" t="s">
        <v>750</v>
      </c>
      <c r="G800" s="113" t="s">
        <v>751</v>
      </c>
      <c r="H800" s="113" t="s">
        <v>6</v>
      </c>
    </row>
    <row r="801" spans="1:8" x14ac:dyDescent="0.25">
      <c r="A801" s="7">
        <v>44960</v>
      </c>
      <c r="B801" s="1">
        <v>0.6875</v>
      </c>
      <c r="C801" s="1">
        <v>0.70833333333333337</v>
      </c>
      <c r="D801" s="113" t="s">
        <v>752</v>
      </c>
      <c r="E801" s="1">
        <v>2.0833333333333332E-2</v>
      </c>
      <c r="F801" s="113" t="s">
        <v>178</v>
      </c>
      <c r="G801" s="113" t="s">
        <v>179</v>
      </c>
      <c r="H801" s="113" t="s">
        <v>6</v>
      </c>
    </row>
    <row r="802" spans="1:8" x14ac:dyDescent="0.25">
      <c r="A802" s="7">
        <v>44960</v>
      </c>
      <c r="B802" s="1">
        <v>0.70833333333333337</v>
      </c>
      <c r="C802" s="1">
        <v>0.75277777777777777</v>
      </c>
      <c r="D802" s="113" t="s">
        <v>587</v>
      </c>
      <c r="E802" s="1">
        <v>4.1666666666666664E-2</v>
      </c>
      <c r="F802" s="113" t="s">
        <v>588</v>
      </c>
      <c r="G802" s="113" t="s">
        <v>589</v>
      </c>
      <c r="H802" s="113" t="s">
        <v>6</v>
      </c>
    </row>
    <row r="803" spans="1:8" x14ac:dyDescent="0.25">
      <c r="A803" s="7">
        <v>44960</v>
      </c>
      <c r="B803" s="1">
        <v>0.94027777777777777</v>
      </c>
      <c r="C803" s="1">
        <v>0.9819444444444444</v>
      </c>
      <c r="D803" s="113" t="s">
        <v>6</v>
      </c>
      <c r="E803" s="1">
        <v>4.1666666666666664E-2</v>
      </c>
      <c r="F803" s="113" t="s">
        <v>588</v>
      </c>
      <c r="G803" s="113" t="s">
        <v>589</v>
      </c>
      <c r="H803" s="113" t="s">
        <v>6</v>
      </c>
    </row>
    <row r="804" spans="1:8" x14ac:dyDescent="0.25">
      <c r="A804" s="7">
        <v>44963</v>
      </c>
      <c r="B804" s="1">
        <v>0.3611111111111111</v>
      </c>
      <c r="C804" s="1">
        <v>0.36736111111111114</v>
      </c>
      <c r="D804" s="113" t="s">
        <v>6</v>
      </c>
      <c r="E804" s="1">
        <v>1.0416666666666666E-2</v>
      </c>
      <c r="F804" s="113" t="s">
        <v>175</v>
      </c>
      <c r="G804" s="113" t="s">
        <v>176</v>
      </c>
      <c r="H804" s="113" t="s">
        <v>6</v>
      </c>
    </row>
    <row r="805" spans="1:8" x14ac:dyDescent="0.25">
      <c r="A805" s="7">
        <v>44963</v>
      </c>
      <c r="B805" s="1">
        <v>0.375</v>
      </c>
      <c r="C805" s="1">
        <v>0.39583333333333331</v>
      </c>
      <c r="D805" s="113" t="s">
        <v>753</v>
      </c>
      <c r="E805" s="1">
        <v>2.0833333333333332E-2</v>
      </c>
      <c r="F805" s="113" t="s">
        <v>790</v>
      </c>
      <c r="G805" s="113" t="s">
        <v>754</v>
      </c>
      <c r="H805" s="113" t="s">
        <v>6</v>
      </c>
    </row>
    <row r="806" spans="1:8" x14ac:dyDescent="0.25">
      <c r="A806" s="7">
        <v>44963</v>
      </c>
      <c r="B806" s="1">
        <v>0.39583333333333331</v>
      </c>
      <c r="C806" s="1">
        <v>0.42152777777777778</v>
      </c>
      <c r="D806" s="113" t="s">
        <v>6</v>
      </c>
      <c r="E806" s="1">
        <v>2.0833333333333332E-2</v>
      </c>
      <c r="F806" s="113" t="s">
        <v>183</v>
      </c>
      <c r="G806" s="113" t="s">
        <v>184</v>
      </c>
      <c r="H806" s="113" t="s">
        <v>6</v>
      </c>
    </row>
    <row r="807" spans="1:8" x14ac:dyDescent="0.25">
      <c r="A807" s="7">
        <v>44963</v>
      </c>
      <c r="B807" s="1">
        <v>0.42152777777777778</v>
      </c>
      <c r="C807" s="1">
        <v>0.47361111111111109</v>
      </c>
      <c r="D807" s="113" t="s">
        <v>6</v>
      </c>
      <c r="E807" s="1">
        <v>5.2083333333333336E-2</v>
      </c>
      <c r="F807" s="113" t="s">
        <v>562</v>
      </c>
      <c r="G807" s="113" t="s">
        <v>255</v>
      </c>
      <c r="H807" s="113" t="s">
        <v>6</v>
      </c>
    </row>
    <row r="808" spans="1:8" x14ac:dyDescent="0.25">
      <c r="A808" s="7">
        <v>44963</v>
      </c>
      <c r="B808" s="1">
        <v>0.47361111111111109</v>
      </c>
      <c r="C808" s="1">
        <v>0.52083333333333337</v>
      </c>
      <c r="D808" s="113" t="s">
        <v>755</v>
      </c>
      <c r="E808" s="1">
        <v>5.2083333333333336E-2</v>
      </c>
      <c r="F808" s="113" t="s">
        <v>711</v>
      </c>
      <c r="G808" s="113" t="s">
        <v>280</v>
      </c>
      <c r="H808" s="113" t="s">
        <v>6</v>
      </c>
    </row>
    <row r="809" spans="1:8" x14ac:dyDescent="0.25">
      <c r="A809" s="7">
        <v>44963</v>
      </c>
      <c r="B809" s="1">
        <v>0.54166666666666663</v>
      </c>
      <c r="C809" s="1">
        <v>0.64583333333333337</v>
      </c>
      <c r="D809" s="113" t="s">
        <v>6</v>
      </c>
      <c r="E809" s="1">
        <v>0.10416666666666667</v>
      </c>
      <c r="F809" s="113" t="s">
        <v>562</v>
      </c>
      <c r="G809" s="113" t="s">
        <v>255</v>
      </c>
      <c r="H809" s="113" t="s">
        <v>6</v>
      </c>
    </row>
    <row r="810" spans="1:8" x14ac:dyDescent="0.25">
      <c r="A810" s="7">
        <v>44963</v>
      </c>
      <c r="B810" s="1">
        <v>0.64583333333333337</v>
      </c>
      <c r="C810" s="1">
        <v>0.6875</v>
      </c>
      <c r="D810" s="113" t="s">
        <v>756</v>
      </c>
      <c r="E810" s="1">
        <v>4.1666666666666664E-2</v>
      </c>
      <c r="F810" s="113" t="s">
        <v>711</v>
      </c>
      <c r="G810" s="113" t="s">
        <v>280</v>
      </c>
      <c r="H810" s="113" t="s">
        <v>6</v>
      </c>
    </row>
    <row r="811" spans="1:8" x14ac:dyDescent="0.25">
      <c r="A811" s="7">
        <v>44964</v>
      </c>
      <c r="B811" s="1">
        <v>0.375</v>
      </c>
      <c r="C811" s="1">
        <v>0.41249999999999998</v>
      </c>
      <c r="D811" s="113" t="s">
        <v>757</v>
      </c>
      <c r="E811" s="1">
        <v>4.1666666666666664E-2</v>
      </c>
      <c r="F811" s="113" t="s">
        <v>681</v>
      </c>
      <c r="G811" s="113" t="s">
        <v>280</v>
      </c>
      <c r="H811" s="113" t="s">
        <v>6</v>
      </c>
    </row>
    <row r="812" spans="1:8" x14ac:dyDescent="0.25">
      <c r="A812" s="7">
        <v>44964</v>
      </c>
      <c r="B812" s="1">
        <v>0.41249999999999998</v>
      </c>
      <c r="C812" s="1">
        <v>0.48194444444444445</v>
      </c>
      <c r="D812" s="113" t="s">
        <v>758</v>
      </c>
      <c r="E812" s="1">
        <v>7.2916666666666671E-2</v>
      </c>
      <c r="F812" s="113" t="s">
        <v>750</v>
      </c>
      <c r="G812" s="113" t="s">
        <v>751</v>
      </c>
      <c r="H812" s="113" t="s">
        <v>6</v>
      </c>
    </row>
    <row r="813" spans="1:8" x14ac:dyDescent="0.25">
      <c r="A813" s="7">
        <v>44964</v>
      </c>
      <c r="B813" s="1">
        <v>0.48194444444444445</v>
      </c>
      <c r="C813" s="1">
        <v>0.52777777777777779</v>
      </c>
      <c r="D813" s="113" t="s">
        <v>759</v>
      </c>
      <c r="E813" s="1">
        <v>4.1666666666666664E-2</v>
      </c>
      <c r="F813" s="113" t="s">
        <v>588</v>
      </c>
      <c r="G813" s="113" t="s">
        <v>589</v>
      </c>
      <c r="H813" s="113" t="s">
        <v>6</v>
      </c>
    </row>
    <row r="814" spans="1:8" x14ac:dyDescent="0.25">
      <c r="A814" s="7">
        <v>44964</v>
      </c>
      <c r="B814" s="1">
        <v>0.5625</v>
      </c>
      <c r="C814" s="1">
        <v>0.625</v>
      </c>
      <c r="D814" s="113" t="s">
        <v>760</v>
      </c>
      <c r="E814" s="1">
        <v>6.25E-2</v>
      </c>
      <c r="F814" s="113" t="s">
        <v>797</v>
      </c>
      <c r="G814" s="113" t="s">
        <v>761</v>
      </c>
      <c r="H814" s="113" t="s">
        <v>6</v>
      </c>
    </row>
    <row r="815" spans="1:8" x14ac:dyDescent="0.25">
      <c r="A815" s="7">
        <v>44964</v>
      </c>
      <c r="B815" s="1">
        <v>0.625</v>
      </c>
      <c r="C815" s="1">
        <v>0.66666666666666663</v>
      </c>
      <c r="D815" s="113" t="s">
        <v>398</v>
      </c>
      <c r="E815" s="1">
        <v>4.1666666666666664E-2</v>
      </c>
      <c r="F815" s="113" t="s">
        <v>140</v>
      </c>
      <c r="G815" s="113" t="s">
        <v>186</v>
      </c>
      <c r="H815" s="113" t="s">
        <v>6</v>
      </c>
    </row>
    <row r="816" spans="1:8" x14ac:dyDescent="0.25">
      <c r="A816" s="7">
        <v>44964</v>
      </c>
      <c r="B816" s="1">
        <v>0.66666666666666663</v>
      </c>
      <c r="C816" s="1">
        <v>0.6875</v>
      </c>
      <c r="D816" s="113" t="s">
        <v>762</v>
      </c>
      <c r="E816" s="1">
        <v>2.0833333333333332E-2</v>
      </c>
      <c r="F816" s="113" t="s">
        <v>711</v>
      </c>
      <c r="G816" s="113" t="s">
        <v>280</v>
      </c>
      <c r="H816" s="113" t="s">
        <v>6</v>
      </c>
    </row>
    <row r="817" spans="1:8" x14ac:dyDescent="0.25">
      <c r="A817" s="7">
        <v>44964</v>
      </c>
      <c r="B817" s="1">
        <v>0.6875</v>
      </c>
      <c r="C817" s="1">
        <v>0.72916666666666663</v>
      </c>
      <c r="D817" s="113" t="s">
        <v>717</v>
      </c>
      <c r="E817" s="1">
        <v>4.1666666666666664E-2</v>
      </c>
      <c r="F817" s="113" t="s">
        <v>654</v>
      </c>
      <c r="G817" s="113" t="s">
        <v>191</v>
      </c>
      <c r="H817" s="113" t="s">
        <v>6</v>
      </c>
    </row>
    <row r="818" spans="1:8" x14ac:dyDescent="0.25">
      <c r="A818" s="7">
        <v>44964</v>
      </c>
      <c r="B818" s="1">
        <v>0.7416666666666667</v>
      </c>
      <c r="C818" s="1">
        <v>0.78333333333333333</v>
      </c>
      <c r="D818" s="113" t="s">
        <v>763</v>
      </c>
      <c r="E818" s="1">
        <v>4.1666666666666664E-2</v>
      </c>
      <c r="F818" s="113" t="s">
        <v>715</v>
      </c>
      <c r="G818" s="113" t="s">
        <v>716</v>
      </c>
      <c r="H818" s="113" t="s">
        <v>6</v>
      </c>
    </row>
    <row r="819" spans="1:8" x14ac:dyDescent="0.25">
      <c r="A819" s="7">
        <v>44964</v>
      </c>
      <c r="B819" s="1">
        <v>0.78333333333333333</v>
      </c>
      <c r="C819" s="1">
        <v>0.79791666666666672</v>
      </c>
      <c r="D819" s="113" t="s">
        <v>764</v>
      </c>
      <c r="E819" s="1">
        <v>1.0416666666666666E-2</v>
      </c>
      <c r="F819" s="113" t="s">
        <v>221</v>
      </c>
      <c r="G819" s="113" t="s">
        <v>222</v>
      </c>
      <c r="H819" s="113" t="s">
        <v>6</v>
      </c>
    </row>
    <row r="820" spans="1:8" x14ac:dyDescent="0.25">
      <c r="A820" s="7">
        <v>44964</v>
      </c>
      <c r="B820" s="1">
        <v>0.79791666666666672</v>
      </c>
      <c r="C820" s="1">
        <v>0.84027777777777779</v>
      </c>
      <c r="D820" s="113" t="s">
        <v>765</v>
      </c>
      <c r="E820" s="1">
        <v>4.1666666666666664E-2</v>
      </c>
      <c r="F820" s="113" t="s">
        <v>766</v>
      </c>
      <c r="G820" s="113" t="s">
        <v>767</v>
      </c>
      <c r="H820" s="113" t="s">
        <v>6</v>
      </c>
    </row>
    <row r="821" spans="1:8" x14ac:dyDescent="0.25">
      <c r="A821" s="7">
        <v>44964</v>
      </c>
      <c r="B821" s="1">
        <v>0.86111111111111116</v>
      </c>
      <c r="C821" s="1">
        <v>0.88194444444444442</v>
      </c>
      <c r="D821" s="113" t="s">
        <v>768</v>
      </c>
      <c r="E821" s="1">
        <v>2.0833333333333332E-2</v>
      </c>
      <c r="F821" s="113" t="s">
        <v>769</v>
      </c>
      <c r="G821" s="113" t="s">
        <v>770</v>
      </c>
      <c r="H821" s="113" t="s">
        <v>6</v>
      </c>
    </row>
    <row r="822" spans="1:8" x14ac:dyDescent="0.25">
      <c r="A822" s="7">
        <v>44965</v>
      </c>
      <c r="B822" s="1">
        <v>0.375</v>
      </c>
      <c r="C822" s="1">
        <v>0.4375</v>
      </c>
      <c r="D822" s="113" t="s">
        <v>771</v>
      </c>
      <c r="E822" s="1">
        <v>6.25E-2</v>
      </c>
      <c r="F822" s="113" t="s">
        <v>766</v>
      </c>
      <c r="G822" s="113" t="s">
        <v>767</v>
      </c>
      <c r="H822" s="113" t="s">
        <v>6</v>
      </c>
    </row>
    <row r="823" spans="1:8" x14ac:dyDescent="0.25">
      <c r="A823" s="7">
        <v>44965</v>
      </c>
      <c r="B823" s="1">
        <v>0.4375</v>
      </c>
      <c r="C823" s="1">
        <v>0.49930555555555556</v>
      </c>
      <c r="D823" s="113" t="s">
        <v>772</v>
      </c>
      <c r="E823" s="1">
        <v>6.25E-2</v>
      </c>
      <c r="F823" s="113" t="s">
        <v>766</v>
      </c>
      <c r="G823" s="113" t="s">
        <v>767</v>
      </c>
      <c r="H823" s="113" t="s">
        <v>6</v>
      </c>
    </row>
    <row r="824" spans="1:8" x14ac:dyDescent="0.25">
      <c r="A824" s="7">
        <v>44965</v>
      </c>
      <c r="B824" s="1">
        <v>0.5625</v>
      </c>
      <c r="C824" s="1">
        <v>0.58333333333333337</v>
      </c>
      <c r="D824" s="113" t="s">
        <v>6</v>
      </c>
      <c r="E824" s="1">
        <v>2.0833333333333332E-2</v>
      </c>
      <c r="F824" s="113" t="s">
        <v>750</v>
      </c>
      <c r="G824" s="113" t="s">
        <v>751</v>
      </c>
      <c r="H824" s="113" t="s">
        <v>6</v>
      </c>
    </row>
    <row r="825" spans="1:8" x14ac:dyDescent="0.25">
      <c r="A825" s="7">
        <v>44965</v>
      </c>
      <c r="B825" s="1">
        <v>0.58333333333333337</v>
      </c>
      <c r="C825" s="1">
        <v>0.59722222222222221</v>
      </c>
      <c r="D825" s="113" t="s">
        <v>773</v>
      </c>
      <c r="E825" s="1">
        <v>1.0416666666666666E-2</v>
      </c>
      <c r="F825" s="113" t="s">
        <v>750</v>
      </c>
      <c r="G825" s="113" t="s">
        <v>751</v>
      </c>
      <c r="H825" s="113" t="s">
        <v>6</v>
      </c>
    </row>
    <row r="826" spans="1:8" x14ac:dyDescent="0.25">
      <c r="A826" s="7">
        <v>44965</v>
      </c>
      <c r="B826" s="1">
        <v>0.59722222222222221</v>
      </c>
      <c r="C826" s="1">
        <v>0.60416666666666663</v>
      </c>
      <c r="D826" s="113" t="s">
        <v>773</v>
      </c>
      <c r="E826" s="1">
        <v>1.0416666666666666E-2</v>
      </c>
      <c r="F826" s="113" t="s">
        <v>726</v>
      </c>
      <c r="G826" s="113" t="s">
        <v>727</v>
      </c>
      <c r="H826" s="113" t="s">
        <v>6</v>
      </c>
    </row>
    <row r="827" spans="1:8" x14ac:dyDescent="0.25">
      <c r="A827" s="7">
        <v>44965</v>
      </c>
      <c r="B827" s="1">
        <v>0.60416666666666663</v>
      </c>
      <c r="C827" s="1">
        <v>0.67361111111111116</v>
      </c>
      <c r="D827" s="113" t="s">
        <v>774</v>
      </c>
      <c r="E827" s="1">
        <v>7.2916666666666671E-2</v>
      </c>
      <c r="F827" s="113" t="s">
        <v>750</v>
      </c>
      <c r="G827" s="113" t="s">
        <v>751</v>
      </c>
      <c r="H827" s="113" t="s">
        <v>6</v>
      </c>
    </row>
    <row r="828" spans="1:8" x14ac:dyDescent="0.25">
      <c r="A828" s="7">
        <v>44965</v>
      </c>
      <c r="B828" s="1">
        <v>0.67361111111111116</v>
      </c>
      <c r="C828" s="1">
        <v>0.68402777777777779</v>
      </c>
      <c r="D828" s="113" t="s">
        <v>101</v>
      </c>
      <c r="E828" s="1">
        <v>1.0416666666666666E-2</v>
      </c>
      <c r="F828" s="113" t="s">
        <v>348</v>
      </c>
      <c r="G828" s="113" t="s">
        <v>280</v>
      </c>
      <c r="H828" s="113" t="s">
        <v>6</v>
      </c>
    </row>
    <row r="829" spans="1:8" x14ac:dyDescent="0.25">
      <c r="A829" s="7">
        <v>44965</v>
      </c>
      <c r="B829" s="1">
        <v>0.72916666666666663</v>
      </c>
      <c r="C829" s="1">
        <v>0.76041666666666663</v>
      </c>
      <c r="D829" s="113" t="s">
        <v>775</v>
      </c>
      <c r="E829" s="1">
        <v>3.125E-2</v>
      </c>
      <c r="F829" s="113" t="s">
        <v>750</v>
      </c>
      <c r="G829" s="113" t="s">
        <v>751</v>
      </c>
      <c r="H829" s="113" t="s">
        <v>6</v>
      </c>
    </row>
    <row r="830" spans="1:8" x14ac:dyDescent="0.25">
      <c r="A830" s="7">
        <v>44965</v>
      </c>
      <c r="B830" s="1">
        <v>0.92708333333333337</v>
      </c>
      <c r="C830" s="1">
        <v>0.9375</v>
      </c>
      <c r="D830" s="113" t="s">
        <v>152</v>
      </c>
      <c r="E830" s="1">
        <v>1.0416666666666666E-2</v>
      </c>
      <c r="F830" s="113" t="s">
        <v>175</v>
      </c>
      <c r="G830" s="113" t="s">
        <v>176</v>
      </c>
      <c r="H830" s="113" t="s">
        <v>6</v>
      </c>
    </row>
    <row r="831" spans="1:8" x14ac:dyDescent="0.25">
      <c r="A831" s="7">
        <v>44965</v>
      </c>
      <c r="B831" s="1">
        <v>0.9375</v>
      </c>
      <c r="C831" s="1">
        <v>0.96875</v>
      </c>
      <c r="D831" s="113" t="s">
        <v>776</v>
      </c>
      <c r="E831" s="1">
        <v>3.125E-2</v>
      </c>
      <c r="F831" s="113" t="s">
        <v>750</v>
      </c>
      <c r="G831" s="113" t="s">
        <v>751</v>
      </c>
      <c r="H831" s="113" t="s">
        <v>6</v>
      </c>
    </row>
    <row r="832" spans="1:8" x14ac:dyDescent="0.25">
      <c r="A832" s="7">
        <v>44966</v>
      </c>
      <c r="B832" s="1">
        <v>0.3298611111111111</v>
      </c>
      <c r="C832" s="1">
        <v>0.35416666666666669</v>
      </c>
      <c r="D832" s="113" t="s">
        <v>6</v>
      </c>
      <c r="E832" s="1">
        <v>2.0833333333333332E-2</v>
      </c>
      <c r="F832" s="113" t="s">
        <v>769</v>
      </c>
      <c r="G832" s="113" t="s">
        <v>770</v>
      </c>
      <c r="H832" s="113" t="s">
        <v>6</v>
      </c>
    </row>
    <row r="833" spans="1:8" x14ac:dyDescent="0.25">
      <c r="A833" s="7">
        <v>44966</v>
      </c>
      <c r="B833" s="1">
        <v>0.375</v>
      </c>
      <c r="C833" s="1">
        <v>0.39583333333333331</v>
      </c>
      <c r="D833" s="113" t="s">
        <v>777</v>
      </c>
      <c r="E833" s="1">
        <v>2.0833333333333332E-2</v>
      </c>
      <c r="F833" s="113" t="s">
        <v>571</v>
      </c>
      <c r="G833" s="113" t="s">
        <v>572</v>
      </c>
      <c r="H833" s="113" t="s">
        <v>6</v>
      </c>
    </row>
    <row r="834" spans="1:8" x14ac:dyDescent="0.25">
      <c r="A834" s="7">
        <v>44966</v>
      </c>
      <c r="B834" s="1">
        <v>0.39583333333333331</v>
      </c>
      <c r="C834" s="1">
        <v>0.44374999999999998</v>
      </c>
      <c r="D834" s="113" t="s">
        <v>778</v>
      </c>
      <c r="E834" s="1">
        <v>5.2083333333333336E-2</v>
      </c>
      <c r="F834" s="113" t="s">
        <v>766</v>
      </c>
      <c r="G834" s="113" t="s">
        <v>767</v>
      </c>
      <c r="H834" s="113" t="s">
        <v>6</v>
      </c>
    </row>
    <row r="835" spans="1:8" x14ac:dyDescent="0.25">
      <c r="A835" s="7">
        <v>44966</v>
      </c>
      <c r="B835" s="1">
        <v>0.44374999999999998</v>
      </c>
      <c r="C835" s="1">
        <v>0.48888888888888887</v>
      </c>
      <c r="D835" s="113" t="s">
        <v>779</v>
      </c>
      <c r="E835" s="1">
        <v>4.1666666666666664E-2</v>
      </c>
      <c r="F835" s="113" t="s">
        <v>766</v>
      </c>
      <c r="G835" s="113" t="s">
        <v>767</v>
      </c>
      <c r="H835" s="113" t="s">
        <v>6</v>
      </c>
    </row>
    <row r="836" spans="1:8" x14ac:dyDescent="0.25">
      <c r="A836" s="7">
        <v>44966</v>
      </c>
      <c r="B836" s="1">
        <v>0.48888888888888887</v>
      </c>
      <c r="C836" s="1">
        <v>0.53402777777777777</v>
      </c>
      <c r="D836" s="113" t="s">
        <v>780</v>
      </c>
      <c r="E836" s="1">
        <v>4.1666666666666664E-2</v>
      </c>
      <c r="F836" s="113" t="s">
        <v>726</v>
      </c>
      <c r="G836" s="113" t="s">
        <v>727</v>
      </c>
      <c r="H836" s="113" t="s">
        <v>6</v>
      </c>
    </row>
    <row r="837" spans="1:8" x14ac:dyDescent="0.25">
      <c r="A837" s="7">
        <v>44966</v>
      </c>
      <c r="B837" s="1">
        <v>0.5625</v>
      </c>
      <c r="C837" s="1">
        <v>0.60416666666666663</v>
      </c>
      <c r="D837" s="113" t="s">
        <v>781</v>
      </c>
      <c r="E837" s="1">
        <v>4.1666666666666664E-2</v>
      </c>
      <c r="F837" s="113" t="s">
        <v>715</v>
      </c>
      <c r="G837" s="113" t="s">
        <v>716</v>
      </c>
      <c r="H837" s="113" t="s">
        <v>6</v>
      </c>
    </row>
    <row r="838" spans="1:8" x14ac:dyDescent="0.25">
      <c r="A838" s="7">
        <v>44966</v>
      </c>
      <c r="B838" s="1">
        <v>0.60416666666666663</v>
      </c>
      <c r="C838" s="1">
        <v>0.64444444444444449</v>
      </c>
      <c r="D838" s="113" t="s">
        <v>782</v>
      </c>
      <c r="E838" s="1">
        <v>4.1666666666666664E-2</v>
      </c>
      <c r="F838" s="113" t="s">
        <v>766</v>
      </c>
      <c r="G838" s="113" t="s">
        <v>767</v>
      </c>
      <c r="H838" s="113" t="s">
        <v>6</v>
      </c>
    </row>
    <row r="839" spans="1:8" x14ac:dyDescent="0.25">
      <c r="A839" s="7">
        <v>44966</v>
      </c>
      <c r="B839" s="1">
        <v>0.64444444444444449</v>
      </c>
      <c r="C839" s="1">
        <v>0.7319444444444444</v>
      </c>
      <c r="D839" s="113" t="s">
        <v>6</v>
      </c>
      <c r="E839" s="1">
        <v>8.3333333333333329E-2</v>
      </c>
      <c r="F839" s="113" t="s">
        <v>569</v>
      </c>
      <c r="G839" s="113" t="s">
        <v>280</v>
      </c>
      <c r="H839" s="113" t="s">
        <v>6</v>
      </c>
    </row>
    <row r="840" spans="1:8" x14ac:dyDescent="0.25">
      <c r="A840" s="7">
        <v>44967</v>
      </c>
      <c r="B840" s="1">
        <v>0.34722222222222221</v>
      </c>
      <c r="C840" s="1">
        <v>0.42986111111111114</v>
      </c>
      <c r="D840" s="113" t="s">
        <v>783</v>
      </c>
      <c r="E840" s="1">
        <v>8.3333333333333329E-2</v>
      </c>
      <c r="F840" s="113" t="s">
        <v>569</v>
      </c>
      <c r="G840" s="113" t="s">
        <v>280</v>
      </c>
      <c r="H840" s="113" t="s">
        <v>6</v>
      </c>
    </row>
    <row r="841" spans="1:8" x14ac:dyDescent="0.25">
      <c r="A841" s="7">
        <v>44967</v>
      </c>
      <c r="B841" s="1">
        <v>0.42986111111111114</v>
      </c>
      <c r="C841" s="1">
        <v>0.5</v>
      </c>
      <c r="D841" s="113" t="s">
        <v>6</v>
      </c>
      <c r="E841" s="1">
        <v>7.2916666666666671E-2</v>
      </c>
      <c r="F841" s="113" t="s">
        <v>784</v>
      </c>
      <c r="G841" s="113" t="s">
        <v>785</v>
      </c>
      <c r="H841" s="113" t="s">
        <v>6</v>
      </c>
    </row>
    <row r="842" spans="1:8" x14ac:dyDescent="0.25">
      <c r="A842" s="7">
        <v>44967</v>
      </c>
      <c r="B842" s="1">
        <v>0.625</v>
      </c>
      <c r="C842" s="1">
        <v>0.6694444444444444</v>
      </c>
      <c r="D842" s="113" t="s">
        <v>6</v>
      </c>
      <c r="E842" s="1">
        <v>4.1666666666666664E-2</v>
      </c>
      <c r="F842" s="113" t="s">
        <v>784</v>
      </c>
      <c r="G842" s="113" t="s">
        <v>785</v>
      </c>
      <c r="H842" s="113" t="s">
        <v>6</v>
      </c>
    </row>
    <row r="843" spans="1:8" x14ac:dyDescent="0.25">
      <c r="A843" s="7">
        <v>44967</v>
      </c>
      <c r="B843" s="1">
        <v>0.6694444444444444</v>
      </c>
      <c r="C843" s="1">
        <v>0.71111111111111114</v>
      </c>
      <c r="D843" s="113" t="s">
        <v>786</v>
      </c>
      <c r="E843" s="1">
        <v>4.1666666666666664E-2</v>
      </c>
      <c r="F843" s="113" t="s">
        <v>787</v>
      </c>
      <c r="G843" s="113" t="s">
        <v>788</v>
      </c>
      <c r="H843" s="113" t="s">
        <v>6</v>
      </c>
    </row>
    <row r="844" spans="1:8" x14ac:dyDescent="0.25">
      <c r="A844" s="7">
        <v>44970</v>
      </c>
      <c r="B844" s="1">
        <v>0.375</v>
      </c>
      <c r="C844" s="1">
        <v>0.38541666666666669</v>
      </c>
      <c r="D844" s="113" t="s">
        <v>789</v>
      </c>
      <c r="E844" s="1">
        <v>1.0416666666666666E-2</v>
      </c>
      <c r="F844" s="113" t="s">
        <v>175</v>
      </c>
      <c r="G844" s="113" t="s">
        <v>176</v>
      </c>
      <c r="H844" s="113" t="s">
        <v>6</v>
      </c>
    </row>
    <row r="845" spans="1:8" x14ac:dyDescent="0.25">
      <c r="A845" s="7">
        <v>44970</v>
      </c>
      <c r="B845" s="1">
        <v>0.38541666666666669</v>
      </c>
      <c r="C845" s="1">
        <v>0.39861111111111114</v>
      </c>
      <c r="D845" s="113" t="s">
        <v>789</v>
      </c>
      <c r="E845" s="1">
        <v>1.0416666666666666E-2</v>
      </c>
      <c r="F845" s="113" t="s">
        <v>183</v>
      </c>
      <c r="G845" s="113" t="s">
        <v>184</v>
      </c>
      <c r="H845" s="113" t="s">
        <v>6</v>
      </c>
    </row>
    <row r="846" spans="1:8" x14ac:dyDescent="0.25">
      <c r="A846" s="7">
        <v>44970</v>
      </c>
      <c r="B846" s="1">
        <v>0.39861111111111114</v>
      </c>
      <c r="C846" s="1">
        <v>0.40555555555555556</v>
      </c>
      <c r="D846" s="113" t="s">
        <v>789</v>
      </c>
      <c r="E846" s="1">
        <v>1.0416666666666666E-2</v>
      </c>
      <c r="F846" s="113" t="s">
        <v>790</v>
      </c>
      <c r="G846" s="113" t="s">
        <v>754</v>
      </c>
      <c r="H846" s="113" t="s">
        <v>6</v>
      </c>
    </row>
    <row r="847" spans="1:8" x14ac:dyDescent="0.25">
      <c r="A847" s="7">
        <v>44970</v>
      </c>
      <c r="B847" s="1">
        <v>0.40555555555555556</v>
      </c>
      <c r="C847" s="1">
        <v>0.44861111111111113</v>
      </c>
      <c r="D847" s="113" t="s">
        <v>791</v>
      </c>
      <c r="E847" s="1">
        <v>4.1666666666666664E-2</v>
      </c>
      <c r="F847" s="113" t="s">
        <v>766</v>
      </c>
      <c r="G847" s="113" t="s">
        <v>767</v>
      </c>
      <c r="H847" s="113" t="s">
        <v>6</v>
      </c>
    </row>
    <row r="848" spans="1:8" x14ac:dyDescent="0.25">
      <c r="A848" s="7">
        <v>44970</v>
      </c>
      <c r="B848" s="1">
        <v>0.44861111111111113</v>
      </c>
      <c r="C848" s="1">
        <v>0.48333333333333334</v>
      </c>
      <c r="D848" s="113" t="s">
        <v>792</v>
      </c>
      <c r="E848" s="1">
        <v>3.125E-2</v>
      </c>
      <c r="F848" s="113" t="s">
        <v>784</v>
      </c>
      <c r="G848" s="113" t="s">
        <v>785</v>
      </c>
      <c r="H848" s="113" t="s">
        <v>6</v>
      </c>
    </row>
    <row r="849" spans="1:8" x14ac:dyDescent="0.25">
      <c r="A849" s="7">
        <v>44970</v>
      </c>
      <c r="B849" s="1">
        <v>0.48333333333333334</v>
      </c>
      <c r="C849" s="1">
        <v>0.5</v>
      </c>
      <c r="D849" s="113" t="s">
        <v>6</v>
      </c>
      <c r="E849" s="1">
        <v>2.0833333333333332E-2</v>
      </c>
      <c r="F849" s="113" t="s">
        <v>769</v>
      </c>
      <c r="G849" s="113" t="s">
        <v>770</v>
      </c>
      <c r="H849" s="113" t="s">
        <v>6</v>
      </c>
    </row>
    <row r="850" spans="1:8" x14ac:dyDescent="0.25">
      <c r="A850" s="7">
        <v>44970</v>
      </c>
      <c r="B850" s="1">
        <v>0.5</v>
      </c>
      <c r="C850" s="1">
        <v>0.52916666666666667</v>
      </c>
      <c r="D850" s="113" t="s">
        <v>6</v>
      </c>
      <c r="E850" s="1">
        <v>3.125E-2</v>
      </c>
      <c r="F850" s="113" t="s">
        <v>562</v>
      </c>
      <c r="G850" s="113" t="s">
        <v>255</v>
      </c>
      <c r="H850" s="113" t="s">
        <v>6</v>
      </c>
    </row>
    <row r="851" spans="1:8" x14ac:dyDescent="0.25">
      <c r="A851" s="7">
        <v>44970</v>
      </c>
      <c r="B851" s="1">
        <v>0.52916666666666667</v>
      </c>
      <c r="C851" s="1">
        <v>0.55138888888888893</v>
      </c>
      <c r="D851" s="113" t="s">
        <v>6</v>
      </c>
      <c r="E851" s="1">
        <v>2.0833333333333332E-2</v>
      </c>
      <c r="F851" s="113" t="s">
        <v>183</v>
      </c>
      <c r="G851" s="113" t="s">
        <v>184</v>
      </c>
      <c r="H851" s="113" t="s">
        <v>6</v>
      </c>
    </row>
    <row r="852" spans="1:8" x14ac:dyDescent="0.25">
      <c r="A852" s="7">
        <v>44970</v>
      </c>
      <c r="B852" s="1">
        <v>0.58333333333333337</v>
      </c>
      <c r="C852" s="1">
        <v>0.59513888888888888</v>
      </c>
      <c r="D852" s="113" t="s">
        <v>6</v>
      </c>
      <c r="E852" s="1">
        <v>1.0416666666666666E-2</v>
      </c>
      <c r="F852" s="113" t="s">
        <v>790</v>
      </c>
      <c r="G852" s="113" t="s">
        <v>754</v>
      </c>
      <c r="H852" s="113" t="s">
        <v>6</v>
      </c>
    </row>
    <row r="853" spans="1:8" x14ac:dyDescent="0.25">
      <c r="A853" s="7">
        <v>44970</v>
      </c>
      <c r="B853" s="1">
        <v>0.59513888888888888</v>
      </c>
      <c r="C853" s="1">
        <v>0.625</v>
      </c>
      <c r="D853" s="113" t="s">
        <v>6</v>
      </c>
      <c r="E853" s="1">
        <v>3.125E-2</v>
      </c>
      <c r="F853" s="113" t="s">
        <v>766</v>
      </c>
      <c r="G853" s="113" t="s">
        <v>767</v>
      </c>
      <c r="H853" s="113" t="s">
        <v>6</v>
      </c>
    </row>
    <row r="854" spans="1:8" x14ac:dyDescent="0.25">
      <c r="A854" s="7">
        <v>44970</v>
      </c>
      <c r="B854" s="1">
        <v>0.625</v>
      </c>
      <c r="C854" s="1">
        <v>0.64583333333333337</v>
      </c>
      <c r="D854" s="113" t="s">
        <v>6</v>
      </c>
      <c r="E854" s="1">
        <v>2.0833333333333332E-2</v>
      </c>
      <c r="F854" s="113" t="s">
        <v>183</v>
      </c>
      <c r="G854" s="113" t="s">
        <v>184</v>
      </c>
      <c r="H854" s="113" t="s">
        <v>6</v>
      </c>
    </row>
    <row r="855" spans="1:8" x14ac:dyDescent="0.25">
      <c r="A855" s="7">
        <v>44970</v>
      </c>
      <c r="B855" s="1">
        <v>0.64583333333333337</v>
      </c>
      <c r="C855" s="1">
        <v>0.65347222222222223</v>
      </c>
      <c r="D855" s="113" t="s">
        <v>6</v>
      </c>
      <c r="E855" s="1">
        <v>1.0416666666666666E-2</v>
      </c>
      <c r="F855" s="113" t="s">
        <v>790</v>
      </c>
      <c r="G855" s="113" t="s">
        <v>754</v>
      </c>
      <c r="H855" s="113" t="s">
        <v>6</v>
      </c>
    </row>
    <row r="856" spans="1:8" x14ac:dyDescent="0.25">
      <c r="A856" s="7">
        <v>44971</v>
      </c>
      <c r="B856" s="1">
        <v>0.35694444444444445</v>
      </c>
      <c r="C856" s="1">
        <v>0.39861111111111114</v>
      </c>
      <c r="D856" s="113" t="s">
        <v>793</v>
      </c>
      <c r="E856" s="1">
        <v>4.1666666666666664E-2</v>
      </c>
      <c r="F856" s="113" t="s">
        <v>787</v>
      </c>
      <c r="G856" s="113" t="s">
        <v>788</v>
      </c>
      <c r="H856" s="113" t="s">
        <v>6</v>
      </c>
    </row>
    <row r="857" spans="1:8" x14ac:dyDescent="0.25">
      <c r="A857" s="7">
        <v>44971</v>
      </c>
      <c r="B857" s="1">
        <v>0.39861111111111114</v>
      </c>
      <c r="C857" s="1">
        <v>0.50277777777777777</v>
      </c>
      <c r="D857" s="113" t="s">
        <v>794</v>
      </c>
      <c r="E857" s="1">
        <v>0.10416666666666667</v>
      </c>
      <c r="F857" s="113" t="s">
        <v>588</v>
      </c>
      <c r="G857" s="113" t="s">
        <v>589</v>
      </c>
      <c r="H857" s="113" t="s">
        <v>6</v>
      </c>
    </row>
    <row r="858" spans="1:8" x14ac:dyDescent="0.25">
      <c r="A858" s="7">
        <v>44971</v>
      </c>
      <c r="B858" s="1">
        <v>0.5444444444444444</v>
      </c>
      <c r="C858" s="1">
        <v>0.61319444444444449</v>
      </c>
      <c r="D858" s="113" t="s">
        <v>6</v>
      </c>
      <c r="E858" s="1">
        <v>7.2916666666666671E-2</v>
      </c>
      <c r="F858" s="113" t="s">
        <v>588</v>
      </c>
      <c r="G858" s="113" t="s">
        <v>589</v>
      </c>
      <c r="H858" s="113" t="s">
        <v>6</v>
      </c>
    </row>
    <row r="859" spans="1:8" x14ac:dyDescent="0.25">
      <c r="A859" s="7">
        <v>44971</v>
      </c>
      <c r="B859" s="1">
        <v>0.61319444444444449</v>
      </c>
      <c r="C859" s="1">
        <v>0.625</v>
      </c>
      <c r="D859" s="113" t="s">
        <v>6</v>
      </c>
      <c r="E859" s="1">
        <v>1.0416666666666666E-2</v>
      </c>
      <c r="F859" s="113" t="s">
        <v>189</v>
      </c>
      <c r="G859" s="113" t="s">
        <v>186</v>
      </c>
      <c r="H859" s="113" t="s">
        <v>6</v>
      </c>
    </row>
    <row r="860" spans="1:8" x14ac:dyDescent="0.25">
      <c r="A860" s="7">
        <v>44971</v>
      </c>
      <c r="B860" s="1">
        <v>0.66666666666666663</v>
      </c>
      <c r="C860" s="1">
        <v>0.75</v>
      </c>
      <c r="D860" s="113" t="s">
        <v>795</v>
      </c>
      <c r="E860" s="1">
        <v>8.3333333333333329E-2</v>
      </c>
      <c r="F860" s="113" t="s">
        <v>588</v>
      </c>
      <c r="G860" s="113" t="s">
        <v>589</v>
      </c>
      <c r="H860" s="113" t="s">
        <v>6</v>
      </c>
    </row>
    <row r="861" spans="1:8" x14ac:dyDescent="0.25">
      <c r="A861" s="7">
        <v>44971</v>
      </c>
      <c r="B861" s="1">
        <v>0.79166666666666663</v>
      </c>
      <c r="C861" s="1">
        <v>0.90347222222222223</v>
      </c>
      <c r="D861" s="113" t="s">
        <v>795</v>
      </c>
      <c r="E861" s="1">
        <v>0.11458333333333333</v>
      </c>
      <c r="F861" s="113" t="s">
        <v>588</v>
      </c>
      <c r="G861" s="113" t="s">
        <v>589</v>
      </c>
      <c r="H861" s="113" t="s">
        <v>6</v>
      </c>
    </row>
    <row r="862" spans="1:8" x14ac:dyDescent="0.25">
      <c r="A862" s="7">
        <v>44972</v>
      </c>
      <c r="B862" s="1">
        <v>0.36805555555555558</v>
      </c>
      <c r="C862" s="1">
        <v>0.37708333333333333</v>
      </c>
      <c r="D862" s="113" t="s">
        <v>245</v>
      </c>
      <c r="E862" s="1">
        <v>1.0416666666666666E-2</v>
      </c>
      <c r="F862" s="113" t="s">
        <v>784</v>
      </c>
      <c r="G862" s="113" t="s">
        <v>785</v>
      </c>
      <c r="H862" s="113" t="s">
        <v>6</v>
      </c>
    </row>
    <row r="863" spans="1:8" x14ac:dyDescent="0.25">
      <c r="A863" s="7">
        <v>44972</v>
      </c>
      <c r="B863" s="1">
        <v>0.37708333333333333</v>
      </c>
      <c r="C863" s="1">
        <v>0.38958333333333334</v>
      </c>
      <c r="D863" s="113" t="s">
        <v>796</v>
      </c>
      <c r="E863" s="1">
        <v>1.0416666666666666E-2</v>
      </c>
      <c r="F863" s="113" t="s">
        <v>140</v>
      </c>
      <c r="G863" s="113" t="s">
        <v>186</v>
      </c>
      <c r="H863" s="113" t="s">
        <v>6</v>
      </c>
    </row>
    <row r="864" spans="1:8" x14ac:dyDescent="0.25">
      <c r="A864" s="7">
        <v>44972</v>
      </c>
      <c r="B864" s="1">
        <v>0.38958333333333334</v>
      </c>
      <c r="C864" s="1">
        <v>0.39444444444444443</v>
      </c>
      <c r="D864" s="113" t="s">
        <v>6</v>
      </c>
      <c r="E864" s="1">
        <v>0</v>
      </c>
      <c r="F864" s="113" t="s">
        <v>797</v>
      </c>
      <c r="G864" s="113" t="s">
        <v>761</v>
      </c>
      <c r="H864" s="113" t="s">
        <v>6</v>
      </c>
    </row>
    <row r="865" spans="1:8" x14ac:dyDescent="0.25">
      <c r="A865" s="7">
        <v>44972</v>
      </c>
      <c r="B865" s="1">
        <v>0.40972222222222221</v>
      </c>
      <c r="C865" s="1">
        <v>0.41666666666666669</v>
      </c>
      <c r="D865" s="113" t="s">
        <v>798</v>
      </c>
      <c r="E865" s="1">
        <v>1.0416666666666666E-2</v>
      </c>
      <c r="F865" s="113" t="s">
        <v>784</v>
      </c>
      <c r="G865" s="113" t="s">
        <v>785</v>
      </c>
      <c r="H865" s="113" t="s">
        <v>6</v>
      </c>
    </row>
    <row r="866" spans="1:8" x14ac:dyDescent="0.25">
      <c r="A866" s="7">
        <v>44972</v>
      </c>
      <c r="B866" s="1">
        <v>0.41666666666666669</v>
      </c>
      <c r="C866" s="1">
        <v>0.46527777777777779</v>
      </c>
      <c r="D866" s="113" t="s">
        <v>6</v>
      </c>
      <c r="E866" s="1">
        <v>5.2083333333333336E-2</v>
      </c>
      <c r="F866" s="113" t="s">
        <v>588</v>
      </c>
      <c r="G866" s="113" t="s">
        <v>589</v>
      </c>
      <c r="H866" s="113" t="s">
        <v>6</v>
      </c>
    </row>
    <row r="867" spans="1:8" x14ac:dyDescent="0.25">
      <c r="A867" s="7">
        <v>44972</v>
      </c>
      <c r="B867" s="1">
        <v>0.46527777777777779</v>
      </c>
      <c r="C867" s="1">
        <v>0.52083333333333337</v>
      </c>
      <c r="D867" s="113" t="s">
        <v>799</v>
      </c>
      <c r="E867" s="1">
        <v>5.2083333333333336E-2</v>
      </c>
      <c r="F867" s="113" t="s">
        <v>787</v>
      </c>
      <c r="G867" s="113" t="s">
        <v>788</v>
      </c>
      <c r="H867" s="113" t="s">
        <v>6</v>
      </c>
    </row>
    <row r="868" spans="1:8" x14ac:dyDescent="0.25">
      <c r="A868" s="7">
        <v>44972</v>
      </c>
      <c r="B868" s="1">
        <v>0.53125</v>
      </c>
      <c r="C868" s="1">
        <v>0.59513888888888888</v>
      </c>
      <c r="D868" s="113" t="s">
        <v>741</v>
      </c>
      <c r="E868" s="1">
        <v>6.25E-2</v>
      </c>
      <c r="F868" s="113" t="s">
        <v>517</v>
      </c>
      <c r="G868" s="113" t="s">
        <v>191</v>
      </c>
      <c r="H868" s="113" t="s">
        <v>6</v>
      </c>
    </row>
    <row r="869" spans="1:8" x14ac:dyDescent="0.25">
      <c r="A869" s="7">
        <v>44972</v>
      </c>
      <c r="B869" s="1">
        <v>0.625</v>
      </c>
      <c r="C869" s="1">
        <v>0.64583333333333337</v>
      </c>
      <c r="D869" s="113" t="s">
        <v>800</v>
      </c>
      <c r="E869" s="1">
        <v>2.0833333333333332E-2</v>
      </c>
      <c r="F869" s="113" t="s">
        <v>784</v>
      </c>
      <c r="G869" s="113" t="s">
        <v>785</v>
      </c>
      <c r="H869" s="113" t="s">
        <v>6</v>
      </c>
    </row>
    <row r="870" spans="1:8" x14ac:dyDescent="0.25">
      <c r="A870" s="7">
        <v>44972</v>
      </c>
      <c r="B870" s="1">
        <v>0.64583333333333337</v>
      </c>
      <c r="C870" s="1">
        <v>0.66666666666666663</v>
      </c>
      <c r="D870" s="113" t="s">
        <v>735</v>
      </c>
      <c r="E870" s="1">
        <v>2.0833333333333332E-2</v>
      </c>
      <c r="F870" s="113" t="s">
        <v>787</v>
      </c>
      <c r="G870" s="113" t="s">
        <v>788</v>
      </c>
      <c r="H870" s="113" t="s">
        <v>6</v>
      </c>
    </row>
    <row r="871" spans="1:8" x14ac:dyDescent="0.25">
      <c r="A871" s="7">
        <v>44972</v>
      </c>
      <c r="B871" s="1">
        <v>0.77083333333333337</v>
      </c>
      <c r="C871" s="1">
        <v>0.79166666666666663</v>
      </c>
      <c r="D871" s="113" t="s">
        <v>735</v>
      </c>
      <c r="E871" s="1">
        <v>2.0833333333333332E-2</v>
      </c>
      <c r="F871" s="113" t="s">
        <v>787</v>
      </c>
      <c r="G871" s="113" t="s">
        <v>788</v>
      </c>
      <c r="H871" s="113" t="s">
        <v>6</v>
      </c>
    </row>
    <row r="872" spans="1:8" x14ac:dyDescent="0.25">
      <c r="A872" s="7">
        <v>44972</v>
      </c>
      <c r="B872" s="1">
        <v>0.89583333333333337</v>
      </c>
      <c r="C872" s="1">
        <v>0.97430555555555554</v>
      </c>
      <c r="D872" s="113" t="s">
        <v>799</v>
      </c>
      <c r="E872" s="1">
        <v>8.3333333333333329E-2</v>
      </c>
      <c r="F872" s="113" t="s">
        <v>787</v>
      </c>
      <c r="G872" s="113" t="s">
        <v>788</v>
      </c>
      <c r="H872" s="113" t="s">
        <v>6</v>
      </c>
    </row>
    <row r="873" spans="1:8" x14ac:dyDescent="0.25">
      <c r="A873" s="7">
        <v>44973</v>
      </c>
      <c r="B873" s="1">
        <v>0.33333333333333331</v>
      </c>
      <c r="C873" s="1">
        <v>0.36458333333333331</v>
      </c>
      <c r="D873" s="113" t="s">
        <v>801</v>
      </c>
      <c r="E873" s="1">
        <v>3.125E-2</v>
      </c>
      <c r="F873" s="113" t="s">
        <v>766</v>
      </c>
      <c r="G873" s="113" t="s">
        <v>767</v>
      </c>
      <c r="H873" s="113" t="s">
        <v>6</v>
      </c>
    </row>
    <row r="874" spans="1:8" x14ac:dyDescent="0.25">
      <c r="A874" s="7">
        <v>44973</v>
      </c>
      <c r="B874" s="1">
        <v>0.36458333333333331</v>
      </c>
      <c r="C874" s="1">
        <v>0.38055555555555554</v>
      </c>
      <c r="D874" s="113" t="s">
        <v>802</v>
      </c>
      <c r="E874" s="1">
        <v>2.0833333333333332E-2</v>
      </c>
      <c r="F874" s="113" t="s">
        <v>784</v>
      </c>
      <c r="G874" s="113" t="s">
        <v>785</v>
      </c>
      <c r="H874" s="113" t="s">
        <v>6</v>
      </c>
    </row>
    <row r="875" spans="1:8" x14ac:dyDescent="0.25">
      <c r="A875" s="7">
        <v>44973</v>
      </c>
      <c r="B875" s="1">
        <v>0.38541666666666669</v>
      </c>
      <c r="C875" s="1">
        <v>0.40625</v>
      </c>
      <c r="D875" s="113" t="s">
        <v>803</v>
      </c>
      <c r="E875" s="1">
        <v>2.0833333333333332E-2</v>
      </c>
      <c r="F875" s="113" t="s">
        <v>766</v>
      </c>
      <c r="G875" s="113" t="s">
        <v>767</v>
      </c>
      <c r="H875" s="113" t="s">
        <v>6</v>
      </c>
    </row>
    <row r="876" spans="1:8" x14ac:dyDescent="0.25">
      <c r="A876" s="7">
        <v>44973</v>
      </c>
      <c r="B876" s="1">
        <v>0.41666666666666669</v>
      </c>
      <c r="C876" s="1">
        <v>0.4375</v>
      </c>
      <c r="D876" s="113" t="s">
        <v>6</v>
      </c>
      <c r="E876" s="1">
        <v>2.0833333333333332E-2</v>
      </c>
      <c r="F876" s="113" t="s">
        <v>787</v>
      </c>
      <c r="G876" s="113" t="s">
        <v>788</v>
      </c>
      <c r="H876" s="113" t="s">
        <v>6</v>
      </c>
    </row>
    <row r="877" spans="1:8" x14ac:dyDescent="0.25">
      <c r="A877" s="7">
        <v>44973</v>
      </c>
      <c r="B877" s="1">
        <v>0.4375</v>
      </c>
      <c r="C877" s="1">
        <v>0.51944444444444449</v>
      </c>
      <c r="D877" s="113" t="s">
        <v>804</v>
      </c>
      <c r="E877" s="1">
        <v>8.3333333333333329E-2</v>
      </c>
      <c r="F877" s="113" t="s">
        <v>588</v>
      </c>
      <c r="G877" s="113" t="s">
        <v>589</v>
      </c>
      <c r="H877" s="113" t="s">
        <v>6</v>
      </c>
    </row>
    <row r="878" spans="1:8" x14ac:dyDescent="0.25">
      <c r="A878" s="7">
        <v>44973</v>
      </c>
      <c r="B878" s="1">
        <v>0.51944444444444449</v>
      </c>
      <c r="C878" s="1">
        <v>0.58402777777777781</v>
      </c>
      <c r="D878" s="113" t="s">
        <v>805</v>
      </c>
      <c r="E878" s="1">
        <v>6.25E-2</v>
      </c>
      <c r="F878" s="113" t="s">
        <v>766</v>
      </c>
      <c r="G878" s="113" t="s">
        <v>767</v>
      </c>
      <c r="H878" s="113" t="s">
        <v>6</v>
      </c>
    </row>
    <row r="879" spans="1:8" x14ac:dyDescent="0.25">
      <c r="A879" s="7">
        <v>44973</v>
      </c>
      <c r="B879" s="1">
        <v>0.5625</v>
      </c>
      <c r="C879" s="1">
        <v>0.58472222222222225</v>
      </c>
      <c r="D879" s="113" t="s">
        <v>6</v>
      </c>
      <c r="E879" s="1">
        <v>2.0833333333333332E-2</v>
      </c>
      <c r="F879" s="113" t="s">
        <v>766</v>
      </c>
      <c r="G879" s="113" t="s">
        <v>767</v>
      </c>
      <c r="H879" s="113" t="s">
        <v>6</v>
      </c>
    </row>
    <row r="880" spans="1:8" x14ac:dyDescent="0.25">
      <c r="A880" s="7">
        <v>44973</v>
      </c>
      <c r="B880" s="1">
        <v>0.58680555555555558</v>
      </c>
      <c r="C880" s="1">
        <v>0.60416666666666663</v>
      </c>
      <c r="D880" s="113" t="s">
        <v>402</v>
      </c>
      <c r="E880" s="1">
        <v>2.0833333333333332E-2</v>
      </c>
      <c r="F880" s="113" t="s">
        <v>588</v>
      </c>
      <c r="G880" s="113" t="s">
        <v>589</v>
      </c>
      <c r="H880" s="113" t="s">
        <v>6</v>
      </c>
    </row>
    <row r="881" spans="1:8" x14ac:dyDescent="0.25">
      <c r="A881" s="7">
        <v>44973</v>
      </c>
      <c r="B881" s="1">
        <v>0.60416666666666663</v>
      </c>
      <c r="C881" s="1">
        <v>0.62777777777777777</v>
      </c>
      <c r="D881" s="113" t="s">
        <v>806</v>
      </c>
      <c r="E881" s="1">
        <v>2.0833333333333332E-2</v>
      </c>
      <c r="F881" s="113" t="s">
        <v>654</v>
      </c>
      <c r="G881" s="113" t="s">
        <v>191</v>
      </c>
      <c r="H881" s="113" t="s">
        <v>6</v>
      </c>
    </row>
    <row r="882" spans="1:8" x14ac:dyDescent="0.25">
      <c r="A882" s="7">
        <v>44973</v>
      </c>
      <c r="B882" s="1">
        <v>0.62777777777777777</v>
      </c>
      <c r="C882" s="1">
        <v>0.68888888888888888</v>
      </c>
      <c r="D882" s="113" t="s">
        <v>807</v>
      </c>
      <c r="E882" s="1">
        <v>6.25E-2</v>
      </c>
      <c r="F882" s="113" t="s">
        <v>736</v>
      </c>
      <c r="G882" s="113" t="s">
        <v>737</v>
      </c>
      <c r="H882" s="113" t="s">
        <v>6</v>
      </c>
    </row>
    <row r="883" spans="1:8" x14ac:dyDescent="0.25">
      <c r="A883" s="7">
        <v>44973</v>
      </c>
      <c r="B883" s="1">
        <v>0.72916666666666663</v>
      </c>
      <c r="C883" s="1">
        <v>0.75277777777777777</v>
      </c>
      <c r="D883" s="113" t="s">
        <v>778</v>
      </c>
      <c r="E883" s="1">
        <v>2.0833333333333332E-2</v>
      </c>
      <c r="F883" s="113" t="s">
        <v>766</v>
      </c>
      <c r="G883" s="113" t="s">
        <v>767</v>
      </c>
      <c r="H883" s="113" t="s">
        <v>6</v>
      </c>
    </row>
    <row r="884" spans="1:8" x14ac:dyDescent="0.25">
      <c r="A884" s="7">
        <v>44973</v>
      </c>
      <c r="B884" s="1">
        <v>0.83333333333333337</v>
      </c>
      <c r="C884" s="1">
        <v>0.89375000000000004</v>
      </c>
      <c r="D884" s="113" t="s">
        <v>808</v>
      </c>
      <c r="E884" s="1">
        <v>6.25E-2</v>
      </c>
      <c r="F884" s="113" t="s">
        <v>588</v>
      </c>
      <c r="G884" s="113" t="s">
        <v>589</v>
      </c>
      <c r="H884" s="113" t="s">
        <v>6</v>
      </c>
    </row>
    <row r="885" spans="1:8" x14ac:dyDescent="0.25">
      <c r="A885" s="7">
        <v>44973</v>
      </c>
      <c r="B885" s="1">
        <v>0.89375000000000004</v>
      </c>
      <c r="C885" s="1">
        <v>0.98402777777777772</v>
      </c>
      <c r="D885" s="113" t="s">
        <v>6</v>
      </c>
      <c r="E885" s="1">
        <v>9.375E-2</v>
      </c>
      <c r="F885" s="113" t="s">
        <v>588</v>
      </c>
      <c r="G885" s="113" t="s">
        <v>589</v>
      </c>
      <c r="H885" s="113" t="s">
        <v>6</v>
      </c>
    </row>
    <row r="886" spans="1:8" x14ac:dyDescent="0.25">
      <c r="A886" s="7">
        <v>44974</v>
      </c>
      <c r="B886" s="1">
        <v>0.33333333333333331</v>
      </c>
      <c r="C886" s="1">
        <v>0.34722222222222221</v>
      </c>
      <c r="D886" s="113" t="s">
        <v>93</v>
      </c>
      <c r="E886" s="1">
        <v>1.0416666666666666E-2</v>
      </c>
      <c r="F886" s="113" t="s">
        <v>183</v>
      </c>
      <c r="G886" s="113" t="s">
        <v>184</v>
      </c>
      <c r="H886" s="113" t="s">
        <v>6</v>
      </c>
    </row>
    <row r="887" spans="1:8" x14ac:dyDescent="0.25">
      <c r="A887" s="7">
        <v>44974</v>
      </c>
      <c r="B887" s="1">
        <v>0.35416666666666669</v>
      </c>
      <c r="C887" s="1">
        <v>0.375</v>
      </c>
      <c r="D887" s="113" t="s">
        <v>721</v>
      </c>
      <c r="E887" s="1">
        <v>2.0833333333333332E-2</v>
      </c>
      <c r="F887" s="113" t="s">
        <v>569</v>
      </c>
      <c r="G887" s="113" t="s">
        <v>280</v>
      </c>
      <c r="H887" s="113" t="s">
        <v>6</v>
      </c>
    </row>
    <row r="888" spans="1:8" x14ac:dyDescent="0.25">
      <c r="A888" s="7">
        <v>44974</v>
      </c>
      <c r="B888" s="1">
        <v>0.375</v>
      </c>
      <c r="C888" s="1">
        <v>0.39583333333333331</v>
      </c>
      <c r="D888" s="113" t="s">
        <v>809</v>
      </c>
      <c r="E888" s="1">
        <v>2.0833333333333332E-2</v>
      </c>
      <c r="F888" s="113" t="s">
        <v>140</v>
      </c>
      <c r="G888" s="113" t="s">
        <v>186</v>
      </c>
      <c r="H888" s="113" t="s">
        <v>6</v>
      </c>
    </row>
    <row r="889" spans="1:8" x14ac:dyDescent="0.25">
      <c r="A889" s="7">
        <v>44974</v>
      </c>
      <c r="B889" s="1">
        <v>0.39583333333333331</v>
      </c>
      <c r="C889" s="1">
        <v>0.42222222222222222</v>
      </c>
      <c r="D889" s="113" t="s">
        <v>810</v>
      </c>
      <c r="E889" s="1">
        <v>3.125E-2</v>
      </c>
      <c r="F889" s="113" t="s">
        <v>784</v>
      </c>
      <c r="G889" s="113" t="s">
        <v>785</v>
      </c>
      <c r="H889" s="113" t="s">
        <v>6</v>
      </c>
    </row>
    <row r="890" spans="1:8" x14ac:dyDescent="0.25">
      <c r="A890" s="7">
        <v>44974</v>
      </c>
      <c r="B890" s="1">
        <v>0.42291666666666666</v>
      </c>
      <c r="C890" s="1">
        <v>0.4375</v>
      </c>
      <c r="D890" s="113" t="s">
        <v>811</v>
      </c>
      <c r="E890" s="1">
        <v>1.0416666666666666E-2</v>
      </c>
      <c r="F890" s="113" t="s">
        <v>140</v>
      </c>
      <c r="G890" s="113" t="s">
        <v>186</v>
      </c>
      <c r="H890" s="113" t="s">
        <v>6</v>
      </c>
    </row>
    <row r="891" spans="1:8" x14ac:dyDescent="0.25">
      <c r="A891" s="7">
        <v>44974</v>
      </c>
      <c r="B891" s="1">
        <v>0.4375</v>
      </c>
      <c r="C891" s="1">
        <v>0.44444444444444442</v>
      </c>
      <c r="D891" s="113" t="s">
        <v>812</v>
      </c>
      <c r="E891" s="1">
        <v>1.0416666666666666E-2</v>
      </c>
      <c r="F891" s="113" t="s">
        <v>178</v>
      </c>
      <c r="G891" s="113" t="s">
        <v>179</v>
      </c>
      <c r="H891" s="113" t="s">
        <v>6</v>
      </c>
    </row>
    <row r="892" spans="1:8" x14ac:dyDescent="0.25">
      <c r="A892" s="7">
        <v>44974</v>
      </c>
      <c r="B892" s="1">
        <v>0.44444444444444442</v>
      </c>
      <c r="C892" s="1">
        <v>0.5</v>
      </c>
      <c r="D892" s="113" t="s">
        <v>813</v>
      </c>
      <c r="E892" s="1">
        <v>5.2083333333333336E-2</v>
      </c>
      <c r="F892" s="113" t="s">
        <v>766</v>
      </c>
      <c r="G892" s="113" t="s">
        <v>767</v>
      </c>
      <c r="H892" s="113" t="s">
        <v>6</v>
      </c>
    </row>
    <row r="893" spans="1:8" x14ac:dyDescent="0.25">
      <c r="A893" s="7">
        <v>44974</v>
      </c>
      <c r="B893" s="1">
        <v>0.47916666666666669</v>
      </c>
      <c r="C893" s="1">
        <v>0.53472222222222221</v>
      </c>
      <c r="D893" s="113" t="s">
        <v>814</v>
      </c>
      <c r="E893" s="1">
        <v>5.2083333333333336E-2</v>
      </c>
      <c r="F893" s="113" t="s">
        <v>588</v>
      </c>
      <c r="G893" s="113" t="s">
        <v>589</v>
      </c>
      <c r="H893" s="113" t="s">
        <v>6</v>
      </c>
    </row>
    <row r="894" spans="1:8" x14ac:dyDescent="0.25">
      <c r="A894" s="7">
        <v>44974</v>
      </c>
      <c r="B894" s="1">
        <v>0.53472222222222221</v>
      </c>
      <c r="C894" s="1">
        <v>0.54166666666666663</v>
      </c>
      <c r="D894" s="113" t="s">
        <v>815</v>
      </c>
      <c r="E894" s="1">
        <v>1.0416666666666666E-2</v>
      </c>
      <c r="F894" s="113" t="s">
        <v>715</v>
      </c>
      <c r="G894" s="113" t="s">
        <v>716</v>
      </c>
      <c r="H894" s="113" t="s">
        <v>6</v>
      </c>
    </row>
    <row r="895" spans="1:8" x14ac:dyDescent="0.25">
      <c r="A895" s="7">
        <v>44974</v>
      </c>
      <c r="B895" s="1">
        <v>0.54166666666666663</v>
      </c>
      <c r="C895" s="1">
        <v>0.57291666666666663</v>
      </c>
      <c r="D895" s="113" t="s">
        <v>816</v>
      </c>
      <c r="E895" s="1">
        <v>3.125E-2</v>
      </c>
      <c r="F895" s="113" t="s">
        <v>588</v>
      </c>
      <c r="G895" s="113" t="s">
        <v>589</v>
      </c>
      <c r="H895" s="113" t="s">
        <v>6</v>
      </c>
    </row>
    <row r="896" spans="1:8" x14ac:dyDescent="0.25">
      <c r="A896" s="7">
        <v>44974</v>
      </c>
      <c r="B896" s="1">
        <v>0.58333333333333337</v>
      </c>
      <c r="C896" s="1">
        <v>0.6069444444444444</v>
      </c>
      <c r="D896" s="113" t="s">
        <v>817</v>
      </c>
      <c r="E896" s="1">
        <v>2.0833333333333332E-2</v>
      </c>
      <c r="F896" s="113" t="s">
        <v>517</v>
      </c>
      <c r="G896" s="113" t="s">
        <v>191</v>
      </c>
      <c r="H896" s="113" t="s">
        <v>6</v>
      </c>
    </row>
    <row r="897" spans="1:8" x14ac:dyDescent="0.25">
      <c r="A897" s="7">
        <v>44974</v>
      </c>
      <c r="B897" s="1">
        <v>0.6069444444444444</v>
      </c>
      <c r="C897" s="1">
        <v>0.625</v>
      </c>
      <c r="D897" s="113" t="s">
        <v>818</v>
      </c>
      <c r="E897" s="1">
        <v>2.0833333333333332E-2</v>
      </c>
      <c r="F897" s="113" t="s">
        <v>790</v>
      </c>
      <c r="G897" s="113" t="s">
        <v>754</v>
      </c>
      <c r="H897" s="113" t="s">
        <v>6</v>
      </c>
    </row>
    <row r="898" spans="1:8" x14ac:dyDescent="0.25">
      <c r="A898" s="7">
        <v>44974</v>
      </c>
      <c r="B898" s="1">
        <v>0.625</v>
      </c>
      <c r="C898" s="1">
        <v>0.65208333333333335</v>
      </c>
      <c r="D898" s="113" t="s">
        <v>819</v>
      </c>
      <c r="E898" s="1">
        <v>3.125E-2</v>
      </c>
      <c r="F898" s="113" t="s">
        <v>784</v>
      </c>
      <c r="G898" s="113" t="s">
        <v>785</v>
      </c>
      <c r="H898" s="113" t="s">
        <v>6</v>
      </c>
    </row>
    <row r="899" spans="1:8" x14ac:dyDescent="0.25">
      <c r="A899" s="7">
        <v>44974</v>
      </c>
      <c r="B899" s="1">
        <v>0.65208333333333335</v>
      </c>
      <c r="C899" s="1">
        <v>0.69166666666666665</v>
      </c>
      <c r="D899" s="113" t="s">
        <v>820</v>
      </c>
      <c r="E899" s="1">
        <v>4.1666666666666664E-2</v>
      </c>
      <c r="F899" s="113" t="s">
        <v>183</v>
      </c>
      <c r="G899" s="113" t="s">
        <v>184</v>
      </c>
      <c r="H899" s="113" t="s">
        <v>6</v>
      </c>
    </row>
    <row r="900" spans="1:8" x14ac:dyDescent="0.25">
      <c r="A900" s="7">
        <v>44974</v>
      </c>
      <c r="B900" s="1">
        <v>0.69166666666666665</v>
      </c>
      <c r="C900" s="1">
        <v>0.71875</v>
      </c>
      <c r="D900" s="113" t="s">
        <v>820</v>
      </c>
      <c r="E900" s="1">
        <v>3.125E-2</v>
      </c>
      <c r="F900" s="113" t="s">
        <v>790</v>
      </c>
      <c r="G900" s="113" t="s">
        <v>754</v>
      </c>
      <c r="H900" s="113" t="s">
        <v>6</v>
      </c>
    </row>
    <row r="901" spans="1:8" x14ac:dyDescent="0.25">
      <c r="A901" s="7">
        <v>44974</v>
      </c>
      <c r="B901" s="1">
        <v>0.71875</v>
      </c>
      <c r="C901" s="1">
        <v>0.75972222222222219</v>
      </c>
      <c r="D901" s="113" t="s">
        <v>820</v>
      </c>
      <c r="E901" s="1">
        <v>4.1666666666666664E-2</v>
      </c>
      <c r="F901" s="113" t="s">
        <v>787</v>
      </c>
      <c r="G901" s="113" t="s">
        <v>788</v>
      </c>
      <c r="H901" s="113" t="s">
        <v>6</v>
      </c>
    </row>
    <row r="902" spans="1:8" x14ac:dyDescent="0.25">
      <c r="A902" s="7">
        <v>44974</v>
      </c>
      <c r="B902" s="1">
        <v>0.98819444444444449</v>
      </c>
      <c r="C902" s="1">
        <v>0.99930555555555556</v>
      </c>
      <c r="D902" s="113" t="s">
        <v>821</v>
      </c>
      <c r="E902" s="1">
        <v>1.0416666666666666E-2</v>
      </c>
      <c r="F902" s="113" t="s">
        <v>790</v>
      </c>
      <c r="G902" s="113" t="s">
        <v>754</v>
      </c>
      <c r="H902" s="113" t="s">
        <v>6</v>
      </c>
    </row>
    <row r="903" spans="1:8" x14ac:dyDescent="0.25">
      <c r="A903" s="7">
        <v>44975</v>
      </c>
      <c r="B903" s="1">
        <v>0</v>
      </c>
      <c r="C903" s="1">
        <v>3.0555555555555555E-2</v>
      </c>
      <c r="D903" s="113" t="s">
        <v>822</v>
      </c>
      <c r="E903" s="1">
        <v>3.125E-2</v>
      </c>
      <c r="F903" s="113" t="s">
        <v>790</v>
      </c>
      <c r="G903" s="113" t="s">
        <v>754</v>
      </c>
      <c r="H903" s="113" t="s">
        <v>6</v>
      </c>
    </row>
    <row r="904" spans="1:8" x14ac:dyDescent="0.25">
      <c r="A904" s="7">
        <v>44975</v>
      </c>
      <c r="B904" s="1">
        <v>0.32291666666666669</v>
      </c>
      <c r="C904" s="1">
        <v>0.33333333333333331</v>
      </c>
      <c r="D904" s="113" t="s">
        <v>6</v>
      </c>
      <c r="E904" s="1">
        <v>1.0416666666666666E-2</v>
      </c>
      <c r="F904" s="113" t="s">
        <v>175</v>
      </c>
      <c r="G904" s="113" t="s">
        <v>176</v>
      </c>
      <c r="H904" s="113" t="s">
        <v>6</v>
      </c>
    </row>
    <row r="905" spans="1:8" x14ac:dyDescent="0.25">
      <c r="A905" s="7">
        <v>44984</v>
      </c>
      <c r="B905" s="1">
        <v>0.375</v>
      </c>
      <c r="C905" s="1">
        <v>0.3840277777777778</v>
      </c>
      <c r="D905" s="113" t="s">
        <v>823</v>
      </c>
      <c r="E905" s="1">
        <v>1.0416666666666666E-2</v>
      </c>
      <c r="F905" s="113" t="s">
        <v>797</v>
      </c>
      <c r="G905" s="113" t="s">
        <v>761</v>
      </c>
      <c r="H905" s="113" t="s">
        <v>6</v>
      </c>
    </row>
    <row r="906" spans="1:8" x14ac:dyDescent="0.25">
      <c r="A906" s="7">
        <v>44984</v>
      </c>
      <c r="B906" s="1">
        <v>0.3840277777777778</v>
      </c>
      <c r="C906" s="1">
        <v>0.39444444444444443</v>
      </c>
      <c r="D906" s="113" t="s">
        <v>823</v>
      </c>
      <c r="E906" s="1">
        <v>1.0416666666666666E-2</v>
      </c>
      <c r="F906" s="113" t="s">
        <v>715</v>
      </c>
      <c r="G906" s="113" t="s">
        <v>716</v>
      </c>
      <c r="H906" s="113" t="s">
        <v>6</v>
      </c>
    </row>
    <row r="907" spans="1:8" x14ac:dyDescent="0.25">
      <c r="A907" s="7">
        <v>44984</v>
      </c>
      <c r="B907" s="1">
        <v>0.39444444444444443</v>
      </c>
      <c r="C907" s="1">
        <v>0.41666666666666669</v>
      </c>
      <c r="D907" s="113" t="s">
        <v>823</v>
      </c>
      <c r="E907" s="1">
        <v>2.0833333333333332E-2</v>
      </c>
      <c r="F907" s="113" t="s">
        <v>140</v>
      </c>
      <c r="G907" s="113" t="s">
        <v>186</v>
      </c>
      <c r="H907" s="113" t="s">
        <v>6</v>
      </c>
    </row>
    <row r="908" spans="1:8" x14ac:dyDescent="0.25">
      <c r="A908" s="7">
        <v>44984</v>
      </c>
      <c r="B908" s="1">
        <v>0.41666666666666669</v>
      </c>
      <c r="C908" s="1">
        <v>0.4375</v>
      </c>
      <c r="D908" s="113" t="s">
        <v>824</v>
      </c>
      <c r="E908" s="1">
        <v>2.0833333333333332E-2</v>
      </c>
      <c r="F908" s="113" t="s">
        <v>711</v>
      </c>
      <c r="G908" s="113" t="s">
        <v>825</v>
      </c>
      <c r="H908" s="113" t="s">
        <v>6</v>
      </c>
    </row>
    <row r="909" spans="1:8" x14ac:dyDescent="0.25">
      <c r="A909" s="7">
        <v>44984</v>
      </c>
      <c r="B909" s="1">
        <v>0.4375</v>
      </c>
      <c r="C909" s="1">
        <v>0.47916666666666669</v>
      </c>
      <c r="D909" s="113" t="s">
        <v>402</v>
      </c>
      <c r="E909" s="1">
        <v>4.1666666666666664E-2</v>
      </c>
      <c r="F909" s="113" t="s">
        <v>588</v>
      </c>
      <c r="G909" s="113" t="s">
        <v>589</v>
      </c>
      <c r="H909" s="113" t="s">
        <v>6</v>
      </c>
    </row>
    <row r="910" spans="1:8" x14ac:dyDescent="0.25">
      <c r="A910" s="7">
        <v>44984</v>
      </c>
      <c r="B910" s="1">
        <v>0.47916666666666669</v>
      </c>
      <c r="C910" s="1">
        <v>0.5</v>
      </c>
      <c r="D910" s="113" t="s">
        <v>826</v>
      </c>
      <c r="E910" s="1">
        <v>2.0833333333333332E-2</v>
      </c>
      <c r="F910" s="113" t="s">
        <v>517</v>
      </c>
      <c r="G910" s="113" t="s">
        <v>827</v>
      </c>
      <c r="H910" s="113" t="s">
        <v>6</v>
      </c>
    </row>
    <row r="911" spans="1:8" x14ac:dyDescent="0.25">
      <c r="A911" s="7">
        <v>44984</v>
      </c>
      <c r="B911" s="1">
        <v>0.5</v>
      </c>
      <c r="C911" s="1">
        <v>0.54166666666666663</v>
      </c>
      <c r="D911" s="113" t="s">
        <v>828</v>
      </c>
      <c r="E911" s="1">
        <v>4.1666666666666664E-2</v>
      </c>
      <c r="F911" s="113" t="s">
        <v>562</v>
      </c>
      <c r="G911" s="113" t="s">
        <v>829</v>
      </c>
      <c r="H911" s="113" t="s">
        <v>6</v>
      </c>
    </row>
    <row r="912" spans="1:8" x14ac:dyDescent="0.25">
      <c r="A912" s="7">
        <v>44984</v>
      </c>
      <c r="B912" s="1">
        <v>0.54166666666666663</v>
      </c>
      <c r="C912" s="1">
        <v>0.56319444444444444</v>
      </c>
      <c r="D912" s="113" t="s">
        <v>830</v>
      </c>
      <c r="E912" s="1">
        <v>2.0833333333333332E-2</v>
      </c>
      <c r="F912" s="113" t="s">
        <v>726</v>
      </c>
      <c r="G912" s="113" t="s">
        <v>727</v>
      </c>
      <c r="H912" s="113" t="s">
        <v>6</v>
      </c>
    </row>
    <row r="913" spans="1:8" x14ac:dyDescent="0.25">
      <c r="A913" s="7">
        <v>44984</v>
      </c>
      <c r="B913" s="1">
        <v>0.56319444444444444</v>
      </c>
      <c r="C913" s="1">
        <v>0.58333333333333337</v>
      </c>
      <c r="D913" s="113" t="s">
        <v>830</v>
      </c>
      <c r="E913" s="1">
        <v>2.0833333333333332E-2</v>
      </c>
      <c r="F913" s="113" t="s">
        <v>750</v>
      </c>
      <c r="G913" s="113" t="s">
        <v>751</v>
      </c>
      <c r="H913" s="113" t="s">
        <v>6</v>
      </c>
    </row>
    <row r="914" spans="1:8" x14ac:dyDescent="0.25">
      <c r="A914" s="7">
        <v>44984</v>
      </c>
      <c r="B914" s="1">
        <v>0.58333333333333337</v>
      </c>
      <c r="C914" s="1">
        <v>0.59444444444444444</v>
      </c>
      <c r="D914" s="113" t="s">
        <v>65</v>
      </c>
      <c r="E914" s="1">
        <v>1.0416666666666666E-2</v>
      </c>
      <c r="F914" s="113" t="s">
        <v>140</v>
      </c>
      <c r="G914" s="113" t="s">
        <v>186</v>
      </c>
      <c r="H914" s="113" t="s">
        <v>6</v>
      </c>
    </row>
    <row r="915" spans="1:8" x14ac:dyDescent="0.25">
      <c r="A915" s="7">
        <v>44984</v>
      </c>
      <c r="B915" s="1">
        <v>0.59444444444444444</v>
      </c>
      <c r="C915" s="1">
        <v>0.60972222222222228</v>
      </c>
      <c r="D915" s="113" t="s">
        <v>65</v>
      </c>
      <c r="E915" s="1">
        <v>1.0416666666666666E-2</v>
      </c>
      <c r="F915" s="113" t="s">
        <v>790</v>
      </c>
      <c r="G915" s="113" t="s">
        <v>754</v>
      </c>
      <c r="H915" s="113" t="s">
        <v>6</v>
      </c>
    </row>
    <row r="916" spans="1:8" x14ac:dyDescent="0.25">
      <c r="A916" s="7">
        <v>44984</v>
      </c>
      <c r="B916" s="1">
        <v>0.60972222222222228</v>
      </c>
      <c r="C916" s="1">
        <v>0.625</v>
      </c>
      <c r="D916" s="113" t="s">
        <v>65</v>
      </c>
      <c r="E916" s="1">
        <v>1.0416666666666666E-2</v>
      </c>
      <c r="F916" s="113" t="s">
        <v>254</v>
      </c>
      <c r="G916" s="113" t="s">
        <v>831</v>
      </c>
      <c r="H916" s="113" t="s">
        <v>6</v>
      </c>
    </row>
    <row r="917" spans="1:8" x14ac:dyDescent="0.25">
      <c r="A917" s="7">
        <v>44984</v>
      </c>
      <c r="B917" s="1">
        <v>0.625</v>
      </c>
      <c r="C917" s="1">
        <v>0.6333333333333333</v>
      </c>
      <c r="D917" s="113" t="s">
        <v>707</v>
      </c>
      <c r="E917" s="1">
        <v>1.0416666666666666E-2</v>
      </c>
      <c r="F917" s="113" t="s">
        <v>790</v>
      </c>
      <c r="G917" s="113" t="s">
        <v>754</v>
      </c>
      <c r="H917" s="113" t="s">
        <v>6</v>
      </c>
    </row>
    <row r="918" spans="1:8" x14ac:dyDescent="0.25">
      <c r="A918" s="7">
        <v>44984</v>
      </c>
      <c r="B918" s="1">
        <v>0.6333333333333333</v>
      </c>
      <c r="C918" s="1">
        <v>0.64444444444444449</v>
      </c>
      <c r="D918" s="113" t="s">
        <v>707</v>
      </c>
      <c r="E918" s="1">
        <v>1.0416666666666666E-2</v>
      </c>
      <c r="F918" s="113" t="s">
        <v>659</v>
      </c>
      <c r="G918" s="113" t="s">
        <v>668</v>
      </c>
      <c r="H918" s="113" t="s">
        <v>6</v>
      </c>
    </row>
    <row r="919" spans="1:8" x14ac:dyDescent="0.25">
      <c r="A919" s="7">
        <v>44984</v>
      </c>
      <c r="B919" s="1">
        <v>0.64444444444444449</v>
      </c>
      <c r="C919" s="1">
        <v>0.65625</v>
      </c>
      <c r="D919" s="113" t="s">
        <v>707</v>
      </c>
      <c r="E919" s="1">
        <v>1.0416666666666666E-2</v>
      </c>
      <c r="F919" s="113" t="s">
        <v>726</v>
      </c>
      <c r="G919" s="113" t="s">
        <v>727</v>
      </c>
      <c r="H919" s="113" t="s">
        <v>6</v>
      </c>
    </row>
    <row r="920" spans="1:8" x14ac:dyDescent="0.25">
      <c r="A920" s="7">
        <v>44984</v>
      </c>
      <c r="B920" s="1">
        <v>0.9375</v>
      </c>
      <c r="C920" s="1">
        <v>0.9555555555555556</v>
      </c>
      <c r="D920" s="113" t="s">
        <v>832</v>
      </c>
      <c r="E920" s="1">
        <v>2.0833333333333332E-2</v>
      </c>
      <c r="F920" s="113" t="s">
        <v>711</v>
      </c>
      <c r="G920" s="113" t="s">
        <v>825</v>
      </c>
      <c r="H920" s="113" t="s">
        <v>6</v>
      </c>
    </row>
    <row r="921" spans="1:8" x14ac:dyDescent="0.25">
      <c r="A921" s="7">
        <v>44984</v>
      </c>
      <c r="B921" s="1">
        <v>0.9555555555555556</v>
      </c>
      <c r="C921" s="1">
        <v>0.99722222222222223</v>
      </c>
      <c r="D921" s="113" t="s">
        <v>833</v>
      </c>
      <c r="E921" s="1">
        <v>4.1666666666666664E-2</v>
      </c>
      <c r="F921" s="113" t="s">
        <v>834</v>
      </c>
      <c r="G921" s="113" t="s">
        <v>835</v>
      </c>
      <c r="H921" s="113" t="s">
        <v>6</v>
      </c>
    </row>
    <row r="922" spans="1:8" x14ac:dyDescent="0.25">
      <c r="A922" s="7">
        <v>44985</v>
      </c>
      <c r="B922" s="1">
        <v>0.375</v>
      </c>
      <c r="C922" s="1">
        <v>0.39583333333333331</v>
      </c>
      <c r="D922" s="113" t="s">
        <v>836</v>
      </c>
      <c r="E922" s="1">
        <v>2.0833333333333332E-2</v>
      </c>
      <c r="F922" s="113" t="s">
        <v>711</v>
      </c>
      <c r="G922" s="113" t="s">
        <v>825</v>
      </c>
      <c r="H922" s="113" t="s">
        <v>6</v>
      </c>
    </row>
    <row r="923" spans="1:8" x14ac:dyDescent="0.25">
      <c r="A923" s="7">
        <v>44985</v>
      </c>
      <c r="B923" s="1">
        <v>0.39583333333333331</v>
      </c>
      <c r="C923" s="1">
        <v>0.41666666666666669</v>
      </c>
      <c r="D923" s="113" t="s">
        <v>837</v>
      </c>
      <c r="E923" s="1">
        <v>2.0833333333333332E-2</v>
      </c>
      <c r="F923" s="113" t="s">
        <v>797</v>
      </c>
      <c r="G923" s="113" t="s">
        <v>761</v>
      </c>
      <c r="H923" s="113" t="s">
        <v>6</v>
      </c>
    </row>
    <row r="924" spans="1:8" x14ac:dyDescent="0.25">
      <c r="A924" s="7">
        <v>44985</v>
      </c>
      <c r="B924" s="1">
        <v>0.41666666666666669</v>
      </c>
      <c r="C924" s="1">
        <v>0.4375</v>
      </c>
      <c r="D924" s="113" t="s">
        <v>838</v>
      </c>
      <c r="E924" s="1">
        <v>2.0833333333333332E-2</v>
      </c>
      <c r="F924" s="113" t="s">
        <v>787</v>
      </c>
      <c r="G924" s="113" t="s">
        <v>788</v>
      </c>
      <c r="H924" s="113" t="s">
        <v>6</v>
      </c>
    </row>
    <row r="925" spans="1:8" x14ac:dyDescent="0.25">
      <c r="A925" s="7">
        <v>44985</v>
      </c>
      <c r="B925" s="1">
        <v>0.4375</v>
      </c>
      <c r="C925" s="1">
        <v>0.45833333333333331</v>
      </c>
      <c r="D925" s="113" t="s">
        <v>587</v>
      </c>
      <c r="E925" s="1">
        <v>2.0833333333333332E-2</v>
      </c>
      <c r="F925" s="113" t="s">
        <v>588</v>
      </c>
      <c r="G925" s="113" t="s">
        <v>589</v>
      </c>
      <c r="H925" s="113" t="s">
        <v>6</v>
      </c>
    </row>
    <row r="926" spans="1:8" x14ac:dyDescent="0.25">
      <c r="A926" s="7">
        <v>44985</v>
      </c>
      <c r="B926" s="1">
        <v>0.47916666666666669</v>
      </c>
      <c r="C926" s="1">
        <v>0.5</v>
      </c>
      <c r="D926" s="113" t="s">
        <v>810</v>
      </c>
      <c r="E926" s="1">
        <v>2.0833333333333332E-2</v>
      </c>
      <c r="F926" s="113" t="s">
        <v>784</v>
      </c>
      <c r="G926" s="113" t="s">
        <v>785</v>
      </c>
      <c r="H926" s="113" t="s">
        <v>6</v>
      </c>
    </row>
    <row r="927" spans="1:8" x14ac:dyDescent="0.25">
      <c r="A927" s="7">
        <v>44985</v>
      </c>
      <c r="B927" s="1">
        <v>0.5</v>
      </c>
      <c r="C927" s="1">
        <v>0.52083333333333337</v>
      </c>
      <c r="D927" s="113" t="s">
        <v>839</v>
      </c>
      <c r="E927" s="1">
        <v>2.0833333333333332E-2</v>
      </c>
      <c r="F927" s="113" t="s">
        <v>715</v>
      </c>
      <c r="G927" s="113" t="s">
        <v>716</v>
      </c>
      <c r="H927" s="113" t="s">
        <v>6</v>
      </c>
    </row>
    <row r="928" spans="1:8" x14ac:dyDescent="0.25">
      <c r="A928" s="7">
        <v>44985</v>
      </c>
      <c r="B928" s="1">
        <v>0.52083333333333337</v>
      </c>
      <c r="C928" s="1">
        <v>0.73263888888888884</v>
      </c>
      <c r="D928" s="113" t="s">
        <v>840</v>
      </c>
      <c r="E928" s="1">
        <v>0.20833333333333334</v>
      </c>
      <c r="F928" s="113" t="s">
        <v>711</v>
      </c>
      <c r="G928" s="113" t="s">
        <v>825</v>
      </c>
      <c r="H928" s="113" t="s">
        <v>6</v>
      </c>
    </row>
    <row r="929" spans="1:8" x14ac:dyDescent="0.25">
      <c r="A929" s="7">
        <v>44985</v>
      </c>
      <c r="B929" s="1">
        <v>0.73263888888888884</v>
      </c>
      <c r="C929" s="1">
        <v>0.75</v>
      </c>
      <c r="D929" s="113" t="s">
        <v>841</v>
      </c>
      <c r="E929" s="1">
        <v>2.0833333333333332E-2</v>
      </c>
      <c r="F929" s="113" t="s">
        <v>711</v>
      </c>
      <c r="G929" s="113" t="s">
        <v>825</v>
      </c>
      <c r="H929" s="113" t="s">
        <v>6</v>
      </c>
    </row>
    <row r="930" spans="1:8" x14ac:dyDescent="0.25">
      <c r="A930" s="7">
        <v>44985</v>
      </c>
      <c r="B930" s="1">
        <v>0.79166666666666663</v>
      </c>
      <c r="C930" s="1">
        <v>0.80208333333333337</v>
      </c>
      <c r="D930" s="113" t="s">
        <v>842</v>
      </c>
      <c r="E930" s="1">
        <v>1.0416666666666666E-2</v>
      </c>
      <c r="F930" s="113" t="s">
        <v>715</v>
      </c>
      <c r="G930" s="113" t="s">
        <v>716</v>
      </c>
      <c r="H930" s="113" t="s">
        <v>6</v>
      </c>
    </row>
    <row r="931" spans="1:8" x14ac:dyDescent="0.25">
      <c r="A931" s="7">
        <v>44985</v>
      </c>
      <c r="B931" s="1">
        <v>0.80208333333333337</v>
      </c>
      <c r="C931" s="1">
        <v>0.84027777777777779</v>
      </c>
      <c r="D931" s="113" t="s">
        <v>843</v>
      </c>
      <c r="E931" s="1">
        <v>4.1666666666666664E-2</v>
      </c>
      <c r="F931" s="113" t="s">
        <v>711</v>
      </c>
      <c r="G931" s="113" t="s">
        <v>825</v>
      </c>
      <c r="H931" s="113" t="s">
        <v>6</v>
      </c>
    </row>
    <row r="932" spans="1:8" x14ac:dyDescent="0.25">
      <c r="A932" s="7">
        <v>44986</v>
      </c>
      <c r="B932" s="1">
        <v>0.40277777777777779</v>
      </c>
      <c r="C932" s="1">
        <v>0.41666666666666669</v>
      </c>
      <c r="D932" s="113" t="s">
        <v>844</v>
      </c>
      <c r="E932" s="1">
        <v>1.0416666666666666E-2</v>
      </c>
      <c r="F932" s="113" t="s">
        <v>140</v>
      </c>
      <c r="G932" s="113" t="s">
        <v>186</v>
      </c>
      <c r="H932" s="113" t="s">
        <v>6</v>
      </c>
    </row>
    <row r="933" spans="1:8" x14ac:dyDescent="0.25">
      <c r="A933" s="7">
        <v>44986</v>
      </c>
      <c r="B933" s="1">
        <v>0.41666666666666669</v>
      </c>
      <c r="C933" s="1">
        <v>0.43055555555555558</v>
      </c>
      <c r="D933" s="113" t="s">
        <v>845</v>
      </c>
      <c r="E933" s="1">
        <v>1.0416666666666666E-2</v>
      </c>
      <c r="F933" s="113" t="s">
        <v>588</v>
      </c>
      <c r="G933" s="113" t="s">
        <v>589</v>
      </c>
      <c r="H933" s="113" t="s">
        <v>6</v>
      </c>
    </row>
    <row r="934" spans="1:8" x14ac:dyDescent="0.25">
      <c r="A934" s="7">
        <v>44986</v>
      </c>
      <c r="B934" s="1">
        <v>0.43055555555555558</v>
      </c>
      <c r="C934" s="1">
        <v>0.44444444444444442</v>
      </c>
      <c r="D934" s="113" t="s">
        <v>844</v>
      </c>
      <c r="E934" s="1">
        <v>1.0416666666666666E-2</v>
      </c>
      <c r="F934" s="113" t="s">
        <v>140</v>
      </c>
      <c r="G934" s="113" t="s">
        <v>186</v>
      </c>
      <c r="H934" s="113" t="s">
        <v>6</v>
      </c>
    </row>
    <row r="935" spans="1:8" x14ac:dyDescent="0.25">
      <c r="A935" s="7">
        <v>44986</v>
      </c>
      <c r="B935" s="1">
        <v>0.44444444444444442</v>
      </c>
      <c r="C935" s="1">
        <v>0.53125</v>
      </c>
      <c r="D935" s="113" t="s">
        <v>846</v>
      </c>
      <c r="E935" s="1">
        <v>8.3333333333333329E-2</v>
      </c>
      <c r="F935" s="113" t="s">
        <v>766</v>
      </c>
      <c r="G935" s="113" t="s">
        <v>767</v>
      </c>
      <c r="H935" s="113" t="s">
        <v>6</v>
      </c>
    </row>
    <row r="936" spans="1:8" x14ac:dyDescent="0.25">
      <c r="A936" s="7">
        <v>44986</v>
      </c>
      <c r="B936" s="1">
        <v>0.54166666666666663</v>
      </c>
      <c r="C936" s="1">
        <v>0.5625</v>
      </c>
      <c r="D936" s="113" t="s">
        <v>847</v>
      </c>
      <c r="E936" s="1">
        <v>2.0833333333333332E-2</v>
      </c>
      <c r="F936" s="113" t="s">
        <v>881</v>
      </c>
      <c r="G936" s="113" t="s">
        <v>831</v>
      </c>
      <c r="H936" s="113" t="s">
        <v>6</v>
      </c>
    </row>
    <row r="937" spans="1:8" x14ac:dyDescent="0.25">
      <c r="A937" s="7">
        <v>44986</v>
      </c>
      <c r="B937" s="1">
        <v>0.5625</v>
      </c>
      <c r="C937" s="1">
        <v>0.58333333333333337</v>
      </c>
      <c r="D937" s="113" t="s">
        <v>846</v>
      </c>
      <c r="E937" s="1">
        <v>2.0833333333333332E-2</v>
      </c>
      <c r="F937" s="113" t="s">
        <v>766</v>
      </c>
      <c r="G937" s="113" t="s">
        <v>767</v>
      </c>
      <c r="H937" s="113" t="s">
        <v>6</v>
      </c>
    </row>
    <row r="938" spans="1:8" x14ac:dyDescent="0.25">
      <c r="A938" s="7">
        <v>44986</v>
      </c>
      <c r="B938" s="1">
        <v>0.58333333333333337</v>
      </c>
      <c r="C938" s="1">
        <v>0.60416666666666663</v>
      </c>
      <c r="D938" s="113" t="s">
        <v>848</v>
      </c>
      <c r="E938" s="1">
        <v>2.0833333333333332E-2</v>
      </c>
      <c r="F938" s="113" t="s">
        <v>715</v>
      </c>
      <c r="G938" s="113" t="s">
        <v>716</v>
      </c>
      <c r="H938" s="113" t="s">
        <v>6</v>
      </c>
    </row>
    <row r="939" spans="1:8" x14ac:dyDescent="0.25">
      <c r="A939" s="7">
        <v>44986</v>
      </c>
      <c r="B939" s="1">
        <v>0.60416666666666663</v>
      </c>
      <c r="C939" s="1">
        <v>0.625</v>
      </c>
      <c r="D939" s="113" t="s">
        <v>846</v>
      </c>
      <c r="E939" s="1">
        <v>2.0833333333333332E-2</v>
      </c>
      <c r="F939" s="113" t="s">
        <v>766</v>
      </c>
      <c r="G939" s="113" t="s">
        <v>767</v>
      </c>
      <c r="H939" s="113" t="s">
        <v>6</v>
      </c>
    </row>
    <row r="940" spans="1:8" x14ac:dyDescent="0.25">
      <c r="A940" s="7">
        <v>44986</v>
      </c>
      <c r="B940" s="1">
        <v>0.625</v>
      </c>
      <c r="C940" s="1">
        <v>0.65347222222222223</v>
      </c>
      <c r="D940" s="113" t="s">
        <v>849</v>
      </c>
      <c r="E940" s="1">
        <v>3.125E-2</v>
      </c>
      <c r="F940" s="113" t="s">
        <v>346</v>
      </c>
      <c r="G940" s="113" t="s">
        <v>850</v>
      </c>
      <c r="H940" s="113" t="s">
        <v>6</v>
      </c>
    </row>
    <row r="941" spans="1:8" x14ac:dyDescent="0.25">
      <c r="A941" s="7">
        <v>44986</v>
      </c>
      <c r="B941" s="1">
        <v>0.65347222222222223</v>
      </c>
      <c r="C941" s="1">
        <v>0.68263888888888891</v>
      </c>
      <c r="D941" s="113" t="s">
        <v>851</v>
      </c>
      <c r="E941" s="1">
        <v>3.125E-2</v>
      </c>
      <c r="F941" s="113" t="s">
        <v>140</v>
      </c>
      <c r="G941" s="113" t="s">
        <v>186</v>
      </c>
      <c r="H941" s="113" t="s">
        <v>6</v>
      </c>
    </row>
    <row r="942" spans="1:8" x14ac:dyDescent="0.25">
      <c r="A942" s="7">
        <v>44986</v>
      </c>
      <c r="B942" s="1">
        <v>0.73611111111111116</v>
      </c>
      <c r="C942" s="1">
        <v>0.76597222222222228</v>
      </c>
      <c r="D942" s="113" t="s">
        <v>852</v>
      </c>
      <c r="E942" s="1">
        <v>3.125E-2</v>
      </c>
      <c r="F942" s="113" t="s">
        <v>787</v>
      </c>
      <c r="G942" s="113" t="s">
        <v>788</v>
      </c>
      <c r="H942" s="113" t="s">
        <v>6</v>
      </c>
    </row>
    <row r="943" spans="1:8" x14ac:dyDescent="0.25">
      <c r="A943" s="7">
        <v>44987</v>
      </c>
      <c r="B943" s="1">
        <v>0.375</v>
      </c>
      <c r="C943" s="1">
        <v>0.41666666666666669</v>
      </c>
      <c r="D943" s="113" t="s">
        <v>853</v>
      </c>
      <c r="E943" s="1">
        <v>4.1666666666666664E-2</v>
      </c>
      <c r="F943" s="113" t="s">
        <v>588</v>
      </c>
      <c r="G943" s="113" t="s">
        <v>589</v>
      </c>
      <c r="H943" s="113" t="s">
        <v>6</v>
      </c>
    </row>
    <row r="944" spans="1:8" x14ac:dyDescent="0.25">
      <c r="A944" s="7">
        <v>44987</v>
      </c>
      <c r="B944" s="1">
        <v>0.41666666666666669</v>
      </c>
      <c r="C944" s="1">
        <v>0.4375</v>
      </c>
      <c r="D944" s="113" t="s">
        <v>854</v>
      </c>
      <c r="E944" s="1">
        <v>2.0833333333333332E-2</v>
      </c>
      <c r="F944" s="113" t="s">
        <v>711</v>
      </c>
      <c r="G944" s="113" t="s">
        <v>825</v>
      </c>
      <c r="H944" s="113" t="s">
        <v>6</v>
      </c>
    </row>
    <row r="945" spans="1:8" x14ac:dyDescent="0.25">
      <c r="A945" s="7">
        <v>44987</v>
      </c>
      <c r="B945" s="1">
        <v>0.4375</v>
      </c>
      <c r="C945" s="1">
        <v>0.54166666666666663</v>
      </c>
      <c r="D945" s="113" t="s">
        <v>587</v>
      </c>
      <c r="E945" s="1">
        <v>0.10416666666666667</v>
      </c>
      <c r="F945" s="113" t="s">
        <v>588</v>
      </c>
      <c r="G945" s="113" t="s">
        <v>589</v>
      </c>
      <c r="H945" s="113" t="s">
        <v>6</v>
      </c>
    </row>
    <row r="946" spans="1:8" x14ac:dyDescent="0.25">
      <c r="A946" s="7">
        <v>44987</v>
      </c>
      <c r="B946" s="1">
        <v>0.54166666666666663</v>
      </c>
      <c r="C946" s="1">
        <v>0.57291666666666663</v>
      </c>
      <c r="D946" s="113" t="s">
        <v>855</v>
      </c>
      <c r="E946" s="1">
        <v>3.125E-2</v>
      </c>
      <c r="F946" s="113" t="s">
        <v>726</v>
      </c>
      <c r="G946" s="113" t="s">
        <v>727</v>
      </c>
      <c r="H946" s="113" t="s">
        <v>6</v>
      </c>
    </row>
    <row r="947" spans="1:8" x14ac:dyDescent="0.25">
      <c r="A947" s="7">
        <v>44987</v>
      </c>
      <c r="B947" s="1">
        <v>0.57013888888888886</v>
      </c>
      <c r="C947" s="1">
        <v>0.59375</v>
      </c>
      <c r="D947" s="113" t="s">
        <v>856</v>
      </c>
      <c r="E947" s="1">
        <v>2.0833333333333332E-2</v>
      </c>
      <c r="F947" s="113" t="s">
        <v>711</v>
      </c>
      <c r="G947" s="113" t="s">
        <v>825</v>
      </c>
      <c r="H947" s="113" t="s">
        <v>6</v>
      </c>
    </row>
    <row r="948" spans="1:8" x14ac:dyDescent="0.25">
      <c r="A948" s="7">
        <v>44987</v>
      </c>
      <c r="B948" s="1">
        <v>0.61111111111111116</v>
      </c>
      <c r="C948" s="1">
        <v>0.61805555555555558</v>
      </c>
      <c r="D948" s="113" t="s">
        <v>857</v>
      </c>
      <c r="E948" s="1">
        <v>1.0416666666666666E-2</v>
      </c>
      <c r="F948" s="113" t="s">
        <v>140</v>
      </c>
      <c r="G948" s="113" t="s">
        <v>186</v>
      </c>
      <c r="H948" s="113" t="s">
        <v>6</v>
      </c>
    </row>
    <row r="949" spans="1:8" x14ac:dyDescent="0.25">
      <c r="A949" s="7">
        <v>44987</v>
      </c>
      <c r="B949" s="1">
        <v>0.61805555555555558</v>
      </c>
      <c r="C949" s="1">
        <v>0.63541666666666663</v>
      </c>
      <c r="D949" s="113" t="s">
        <v>858</v>
      </c>
      <c r="E949" s="1">
        <v>2.0833333333333332E-2</v>
      </c>
      <c r="F949" s="113" t="s">
        <v>571</v>
      </c>
      <c r="G949" s="113" t="s">
        <v>572</v>
      </c>
      <c r="H949" s="113" t="s">
        <v>6</v>
      </c>
    </row>
    <row r="950" spans="1:8" x14ac:dyDescent="0.25">
      <c r="A950" s="7">
        <v>44987</v>
      </c>
      <c r="B950" s="1">
        <v>0.67708333333333337</v>
      </c>
      <c r="C950" s="1">
        <v>0.74236111111111114</v>
      </c>
      <c r="D950" s="113" t="s">
        <v>853</v>
      </c>
      <c r="E950" s="1">
        <v>6.25E-2</v>
      </c>
      <c r="F950" s="113" t="s">
        <v>588</v>
      </c>
      <c r="G950" s="113" t="s">
        <v>589</v>
      </c>
      <c r="H950" s="113" t="s">
        <v>6</v>
      </c>
    </row>
    <row r="951" spans="1:8" x14ac:dyDescent="0.25">
      <c r="A951" s="7">
        <v>44987</v>
      </c>
      <c r="B951" s="1">
        <v>0.74236111111111114</v>
      </c>
      <c r="C951" s="1">
        <v>0.78472222222222221</v>
      </c>
      <c r="D951" s="113" t="s">
        <v>859</v>
      </c>
      <c r="E951" s="1">
        <v>4.1666666666666664E-2</v>
      </c>
      <c r="F951" s="113" t="s">
        <v>588</v>
      </c>
      <c r="G951" s="113" t="s">
        <v>589</v>
      </c>
      <c r="H951" s="113" t="s">
        <v>6</v>
      </c>
    </row>
    <row r="952" spans="1:8" x14ac:dyDescent="0.25">
      <c r="A952" s="7">
        <v>44987</v>
      </c>
      <c r="B952" s="1">
        <v>0.79861111111111116</v>
      </c>
      <c r="C952" s="1">
        <v>0.81874999999999998</v>
      </c>
      <c r="D952" s="113" t="s">
        <v>860</v>
      </c>
      <c r="E952" s="1">
        <v>2.0833333333333332E-2</v>
      </c>
      <c r="F952" s="113" t="s">
        <v>140</v>
      </c>
      <c r="G952" s="113" t="s">
        <v>186</v>
      </c>
      <c r="H952" s="113" t="s">
        <v>6</v>
      </c>
    </row>
    <row r="953" spans="1:8" x14ac:dyDescent="0.25">
      <c r="A953" s="7">
        <v>44987</v>
      </c>
      <c r="B953" s="1">
        <v>0.81874999999999998</v>
      </c>
      <c r="C953" s="1">
        <v>0.86111111111111116</v>
      </c>
      <c r="D953" s="113" t="s">
        <v>861</v>
      </c>
      <c r="E953" s="1">
        <v>4.1666666666666664E-2</v>
      </c>
      <c r="F953" s="113" t="s">
        <v>834</v>
      </c>
      <c r="G953" s="113" t="s">
        <v>835</v>
      </c>
      <c r="H953" s="113" t="s">
        <v>6</v>
      </c>
    </row>
    <row r="954" spans="1:8" x14ac:dyDescent="0.25">
      <c r="A954" s="7">
        <v>44987</v>
      </c>
      <c r="B954" s="1">
        <v>0.86111111111111116</v>
      </c>
      <c r="C954" s="1">
        <v>0.90416666666666667</v>
      </c>
      <c r="D954" s="113" t="s">
        <v>862</v>
      </c>
      <c r="E954" s="1">
        <v>4.1666666666666664E-2</v>
      </c>
      <c r="F954" s="113" t="s">
        <v>654</v>
      </c>
      <c r="G954" s="113" t="s">
        <v>827</v>
      </c>
      <c r="H954" s="113" t="s">
        <v>6</v>
      </c>
    </row>
    <row r="955" spans="1:8" x14ac:dyDescent="0.25">
      <c r="A955" s="7">
        <v>44987</v>
      </c>
      <c r="B955" s="1">
        <v>0.90416666666666667</v>
      </c>
      <c r="C955" s="1">
        <v>0.93055555555555558</v>
      </c>
      <c r="D955" s="113" t="s">
        <v>863</v>
      </c>
      <c r="E955" s="1">
        <v>3.125E-2</v>
      </c>
      <c r="F955" s="113" t="s">
        <v>766</v>
      </c>
      <c r="G955" s="113" t="s">
        <v>767</v>
      </c>
      <c r="H955" s="113" t="s">
        <v>6</v>
      </c>
    </row>
    <row r="956" spans="1:8" x14ac:dyDescent="0.25">
      <c r="A956" s="7">
        <v>44987</v>
      </c>
      <c r="B956" s="1">
        <v>0.95763888888888893</v>
      </c>
      <c r="C956" s="1">
        <v>0.97152777777777777</v>
      </c>
      <c r="D956" s="113" t="s">
        <v>832</v>
      </c>
      <c r="E956" s="1">
        <v>1.0416666666666666E-2</v>
      </c>
      <c r="F956" s="113" t="s">
        <v>711</v>
      </c>
      <c r="G956" s="113" t="s">
        <v>825</v>
      </c>
      <c r="H956" s="113" t="s">
        <v>6</v>
      </c>
    </row>
    <row r="957" spans="1:8" x14ac:dyDescent="0.25">
      <c r="A957" s="7">
        <v>44988</v>
      </c>
      <c r="B957" s="1">
        <v>0.33333333333333331</v>
      </c>
      <c r="C957" s="1">
        <v>0.35416666666666669</v>
      </c>
      <c r="D957" s="113" t="s">
        <v>864</v>
      </c>
      <c r="E957" s="1">
        <v>2.0833333333333332E-2</v>
      </c>
      <c r="F957" s="113" t="s">
        <v>834</v>
      </c>
      <c r="G957" s="113" t="s">
        <v>835</v>
      </c>
      <c r="H957" s="113" t="s">
        <v>6</v>
      </c>
    </row>
    <row r="958" spans="1:8" x14ac:dyDescent="0.25">
      <c r="A958" s="7">
        <v>44988</v>
      </c>
      <c r="B958" s="1">
        <v>0.375</v>
      </c>
      <c r="C958" s="1">
        <v>0.39583333333333331</v>
      </c>
      <c r="D958" s="113" t="s">
        <v>865</v>
      </c>
      <c r="E958" s="1">
        <v>2.0833333333333332E-2</v>
      </c>
      <c r="F958" s="113" t="s">
        <v>140</v>
      </c>
      <c r="G958" s="113" t="s">
        <v>186</v>
      </c>
      <c r="H958" s="113" t="s">
        <v>6</v>
      </c>
    </row>
    <row r="959" spans="1:8" x14ac:dyDescent="0.25">
      <c r="A959" s="7">
        <v>44988</v>
      </c>
      <c r="B959" s="1">
        <v>0.38194444444444442</v>
      </c>
      <c r="C959" s="1">
        <v>0.39583333333333331</v>
      </c>
      <c r="D959" s="113" t="s">
        <v>866</v>
      </c>
      <c r="E959" s="1">
        <v>1.0416666666666666E-2</v>
      </c>
      <c r="F959" s="113" t="s">
        <v>140</v>
      </c>
      <c r="G959" s="113" t="s">
        <v>186</v>
      </c>
      <c r="H959" s="113" t="s">
        <v>6</v>
      </c>
    </row>
    <row r="960" spans="1:8" x14ac:dyDescent="0.25">
      <c r="A960" s="7">
        <v>44988</v>
      </c>
      <c r="B960" s="1">
        <v>0.41666666666666669</v>
      </c>
      <c r="C960" s="1">
        <v>0.44444444444444442</v>
      </c>
      <c r="D960" s="113" t="s">
        <v>145</v>
      </c>
      <c r="E960" s="1">
        <v>3.125E-2</v>
      </c>
      <c r="F960" s="113" t="s">
        <v>284</v>
      </c>
      <c r="G960" s="113" t="s">
        <v>6</v>
      </c>
      <c r="H960" s="113" t="s">
        <v>6</v>
      </c>
    </row>
    <row r="961" spans="1:8" x14ac:dyDescent="0.25">
      <c r="A961" s="7">
        <v>44988</v>
      </c>
      <c r="B961" s="1">
        <v>0.44444444444444442</v>
      </c>
      <c r="C961" s="1">
        <v>0.47222222222222221</v>
      </c>
      <c r="D961" s="113" t="s">
        <v>867</v>
      </c>
      <c r="E961" s="1">
        <v>3.125E-2</v>
      </c>
      <c r="F961" s="113" t="s">
        <v>868</v>
      </c>
      <c r="G961" s="113" t="s">
        <v>869</v>
      </c>
      <c r="H961" s="113" t="s">
        <v>6</v>
      </c>
    </row>
    <row r="962" spans="1:8" x14ac:dyDescent="0.25">
      <c r="A962" s="7">
        <v>44988</v>
      </c>
      <c r="B962" s="1">
        <v>0.46527777777777779</v>
      </c>
      <c r="C962" s="1">
        <v>0.47708333333333336</v>
      </c>
      <c r="D962" s="113" t="s">
        <v>870</v>
      </c>
      <c r="E962" s="1">
        <v>1.0416666666666666E-2</v>
      </c>
      <c r="F962" s="113" t="s">
        <v>654</v>
      </c>
      <c r="G962" s="113" t="s">
        <v>827</v>
      </c>
      <c r="H962" s="113" t="s">
        <v>6</v>
      </c>
    </row>
    <row r="963" spans="1:8" x14ac:dyDescent="0.25">
      <c r="A963" s="7">
        <v>44988</v>
      </c>
      <c r="B963" s="1">
        <v>0.47708333333333336</v>
      </c>
      <c r="C963" s="1">
        <v>0.5</v>
      </c>
      <c r="D963" s="113" t="s">
        <v>765</v>
      </c>
      <c r="E963" s="1">
        <v>2.0833333333333332E-2</v>
      </c>
      <c r="F963" s="113" t="s">
        <v>766</v>
      </c>
      <c r="G963" s="113" t="s">
        <v>767</v>
      </c>
      <c r="H963" s="113" t="s">
        <v>6</v>
      </c>
    </row>
    <row r="964" spans="1:8" x14ac:dyDescent="0.25">
      <c r="A964" s="7">
        <v>44988</v>
      </c>
      <c r="B964" s="1">
        <v>0.5</v>
      </c>
      <c r="C964" s="1">
        <v>0.54166666666666663</v>
      </c>
      <c r="D964" s="113" t="s">
        <v>871</v>
      </c>
      <c r="E964" s="1">
        <v>4.1666666666666664E-2</v>
      </c>
      <c r="F964" s="113" t="s">
        <v>787</v>
      </c>
      <c r="G964" s="113" t="s">
        <v>788</v>
      </c>
      <c r="H964" s="113" t="s">
        <v>6</v>
      </c>
    </row>
    <row r="965" spans="1:8" x14ac:dyDescent="0.25">
      <c r="A965" s="7">
        <v>44988</v>
      </c>
      <c r="B965" s="1">
        <v>0.54166666666666663</v>
      </c>
      <c r="C965" s="1">
        <v>0.67708333333333337</v>
      </c>
      <c r="D965" s="113" t="s">
        <v>872</v>
      </c>
      <c r="E965" s="1">
        <v>0.13541666666666666</v>
      </c>
      <c r="F965" s="113" t="s">
        <v>140</v>
      </c>
      <c r="G965" s="113" t="s">
        <v>186</v>
      </c>
      <c r="H965" s="113" t="s">
        <v>6</v>
      </c>
    </row>
    <row r="966" spans="1:8" x14ac:dyDescent="0.25">
      <c r="A966" s="7">
        <v>44988</v>
      </c>
      <c r="B966" s="1">
        <v>0.67708333333333337</v>
      </c>
      <c r="C966" s="1">
        <v>0.71875</v>
      </c>
      <c r="D966" s="113" t="s">
        <v>873</v>
      </c>
      <c r="E966" s="1">
        <v>4.1666666666666664E-2</v>
      </c>
      <c r="F966" s="113" t="s">
        <v>711</v>
      </c>
      <c r="G966" s="113" t="s">
        <v>825</v>
      </c>
      <c r="H966" s="113" t="s">
        <v>6</v>
      </c>
    </row>
    <row r="967" spans="1:8" x14ac:dyDescent="0.25">
      <c r="A967" s="7">
        <v>44988</v>
      </c>
      <c r="B967" s="1">
        <v>0.73611111111111116</v>
      </c>
      <c r="C967" s="1">
        <v>0.75694444444444442</v>
      </c>
      <c r="D967" s="113" t="s">
        <v>864</v>
      </c>
      <c r="E967" s="1">
        <v>2.0833333333333332E-2</v>
      </c>
      <c r="F967" s="113" t="s">
        <v>654</v>
      </c>
      <c r="G967" s="113" t="s">
        <v>827</v>
      </c>
      <c r="H967" s="113" t="s">
        <v>6</v>
      </c>
    </row>
    <row r="968" spans="1:8" x14ac:dyDescent="0.25">
      <c r="A968" s="7">
        <v>44990</v>
      </c>
      <c r="B968" s="1">
        <v>0.6875</v>
      </c>
      <c r="C968" s="1">
        <v>0.83888888888888891</v>
      </c>
      <c r="D968" s="113" t="s">
        <v>874</v>
      </c>
      <c r="E968" s="1">
        <v>0.15625</v>
      </c>
      <c r="F968" s="113" t="s">
        <v>787</v>
      </c>
      <c r="G968" s="113" t="s">
        <v>788</v>
      </c>
      <c r="H968" s="113" t="s">
        <v>6</v>
      </c>
    </row>
    <row r="969" spans="1:8" x14ac:dyDescent="0.25">
      <c r="A969" s="7">
        <v>44990</v>
      </c>
      <c r="B969" s="1">
        <v>0.875</v>
      </c>
      <c r="C969" s="1">
        <v>0.99930555555555556</v>
      </c>
      <c r="D969" s="113" t="s">
        <v>6</v>
      </c>
      <c r="E969" s="1">
        <v>0.125</v>
      </c>
      <c r="F969" s="113" t="s">
        <v>588</v>
      </c>
      <c r="G969" s="113" t="s">
        <v>589</v>
      </c>
      <c r="H969" s="113" t="s">
        <v>6</v>
      </c>
    </row>
    <row r="970" spans="1:8" x14ac:dyDescent="0.25">
      <c r="A970" s="7">
        <v>44991</v>
      </c>
      <c r="B970" s="1">
        <v>0</v>
      </c>
      <c r="C970" s="1">
        <v>2.7083333333333334E-2</v>
      </c>
      <c r="D970" s="113" t="s">
        <v>859</v>
      </c>
      <c r="E970" s="1">
        <v>3.125E-2</v>
      </c>
      <c r="F970" s="113" t="s">
        <v>588</v>
      </c>
      <c r="G970" s="113" t="s">
        <v>589</v>
      </c>
      <c r="H970" s="113" t="s">
        <v>6</v>
      </c>
    </row>
    <row r="971" spans="1:8" x14ac:dyDescent="0.25">
      <c r="A971" s="7">
        <v>44991</v>
      </c>
      <c r="B971" s="1">
        <v>0.375</v>
      </c>
      <c r="C971" s="1">
        <v>0.3888888888888889</v>
      </c>
      <c r="D971" s="113" t="s">
        <v>875</v>
      </c>
      <c r="E971" s="1">
        <v>1.0416666666666666E-2</v>
      </c>
      <c r="F971" s="113" t="s">
        <v>715</v>
      </c>
      <c r="G971" s="113" t="s">
        <v>716</v>
      </c>
      <c r="H971" s="113" t="s">
        <v>6</v>
      </c>
    </row>
    <row r="972" spans="1:8" x14ac:dyDescent="0.25">
      <c r="A972" s="7">
        <v>44991</v>
      </c>
      <c r="B972" s="1">
        <v>0.3888888888888889</v>
      </c>
      <c r="C972" s="1">
        <v>0.42708333333333331</v>
      </c>
      <c r="D972" s="113" t="s">
        <v>859</v>
      </c>
      <c r="E972" s="1">
        <v>4.1666666666666664E-2</v>
      </c>
      <c r="F972" s="113" t="s">
        <v>588</v>
      </c>
      <c r="G972" s="113" t="s">
        <v>589</v>
      </c>
      <c r="H972" s="113" t="s">
        <v>6</v>
      </c>
    </row>
    <row r="973" spans="1:8" x14ac:dyDescent="0.25">
      <c r="A973" s="7">
        <v>44991</v>
      </c>
      <c r="B973" s="1">
        <v>0.42708333333333331</v>
      </c>
      <c r="C973" s="1">
        <v>0.4548611111111111</v>
      </c>
      <c r="D973" s="113" t="s">
        <v>870</v>
      </c>
      <c r="E973" s="1">
        <v>3.125E-2</v>
      </c>
      <c r="F973" s="113" t="s">
        <v>654</v>
      </c>
      <c r="G973" s="113" t="s">
        <v>827</v>
      </c>
      <c r="H973" s="113" t="s">
        <v>6</v>
      </c>
    </row>
    <row r="974" spans="1:8" x14ac:dyDescent="0.25">
      <c r="A974" s="7">
        <v>44991</v>
      </c>
      <c r="B974" s="1">
        <v>0.4548611111111111</v>
      </c>
      <c r="C974" s="1">
        <v>0.47083333333333333</v>
      </c>
      <c r="D974" s="113" t="s">
        <v>876</v>
      </c>
      <c r="E974" s="1">
        <v>2.0833333333333332E-2</v>
      </c>
      <c r="F974" s="113" t="s">
        <v>797</v>
      </c>
      <c r="G974" s="113" t="s">
        <v>761</v>
      </c>
      <c r="H974" s="113" t="s">
        <v>6</v>
      </c>
    </row>
    <row r="975" spans="1:8" x14ac:dyDescent="0.25">
      <c r="A975" s="7">
        <v>44991</v>
      </c>
      <c r="B975" s="1">
        <v>0.47083333333333333</v>
      </c>
      <c r="C975" s="1">
        <v>0.5</v>
      </c>
      <c r="D975" s="113" t="s">
        <v>587</v>
      </c>
      <c r="E975" s="1">
        <v>3.125E-2</v>
      </c>
      <c r="F975" s="113" t="s">
        <v>588</v>
      </c>
      <c r="G975" s="113" t="s">
        <v>589</v>
      </c>
      <c r="H975" s="113" t="s">
        <v>6</v>
      </c>
    </row>
    <row r="976" spans="1:8" x14ac:dyDescent="0.25">
      <c r="A976" s="7">
        <v>44991</v>
      </c>
      <c r="B976" s="1">
        <v>0.52083333333333337</v>
      </c>
      <c r="C976" s="1">
        <v>0.58333333333333337</v>
      </c>
      <c r="D976" s="113" t="s">
        <v>587</v>
      </c>
      <c r="E976" s="1">
        <v>6.25E-2</v>
      </c>
      <c r="F976" s="113" t="s">
        <v>588</v>
      </c>
      <c r="G976" s="113" t="s">
        <v>589</v>
      </c>
      <c r="H976" s="113" t="s">
        <v>6</v>
      </c>
    </row>
    <row r="977" spans="1:8" x14ac:dyDescent="0.25">
      <c r="A977" s="7">
        <v>44991</v>
      </c>
      <c r="B977" s="1">
        <v>0.58333333333333337</v>
      </c>
      <c r="C977" s="1">
        <v>0.59722222222222221</v>
      </c>
      <c r="D977" s="113" t="s">
        <v>877</v>
      </c>
      <c r="E977" s="1">
        <v>1.0416666666666666E-2</v>
      </c>
      <c r="F977" s="113" t="s">
        <v>790</v>
      </c>
      <c r="G977" s="113" t="s">
        <v>754</v>
      </c>
      <c r="H977" s="113" t="s">
        <v>6</v>
      </c>
    </row>
    <row r="978" spans="1:8" x14ac:dyDescent="0.25">
      <c r="A978" s="7">
        <v>44991</v>
      </c>
      <c r="B978" s="1">
        <v>0.59722222222222221</v>
      </c>
      <c r="C978" s="1">
        <v>0.60416666666666663</v>
      </c>
      <c r="D978" s="113" t="s">
        <v>878</v>
      </c>
      <c r="E978" s="1">
        <v>1.0416666666666666E-2</v>
      </c>
      <c r="F978" s="113" t="s">
        <v>140</v>
      </c>
      <c r="G978" s="113" t="s">
        <v>186</v>
      </c>
      <c r="H978" s="113" t="s">
        <v>6</v>
      </c>
    </row>
    <row r="979" spans="1:8" x14ac:dyDescent="0.25">
      <c r="A979" s="7">
        <v>44991</v>
      </c>
      <c r="B979" s="1">
        <v>0.60416666666666663</v>
      </c>
      <c r="C979" s="1">
        <v>0.60972222222222228</v>
      </c>
      <c r="D979" s="113" t="s">
        <v>879</v>
      </c>
      <c r="E979" s="1">
        <v>1.0416666666666666E-2</v>
      </c>
      <c r="F979" s="113" t="s">
        <v>254</v>
      </c>
      <c r="G979" s="113" t="s">
        <v>831</v>
      </c>
      <c r="H979" s="113" t="s">
        <v>6</v>
      </c>
    </row>
    <row r="980" spans="1:8" x14ac:dyDescent="0.25">
      <c r="A980" s="7">
        <v>44991</v>
      </c>
      <c r="B980" s="1">
        <v>0.61111111111111116</v>
      </c>
      <c r="C980" s="1">
        <v>0.625</v>
      </c>
      <c r="D980" s="113" t="s">
        <v>880</v>
      </c>
      <c r="E980" s="1">
        <v>1.0416666666666666E-2</v>
      </c>
      <c r="F980" s="113" t="s">
        <v>881</v>
      </c>
      <c r="G980" s="113" t="s">
        <v>831</v>
      </c>
      <c r="H980" s="113" t="s">
        <v>6</v>
      </c>
    </row>
    <row r="981" spans="1:8" x14ac:dyDescent="0.25">
      <c r="A981" s="7">
        <v>44991</v>
      </c>
      <c r="B981" s="1">
        <v>0.625</v>
      </c>
      <c r="C981" s="1">
        <v>0.6479166666666667</v>
      </c>
      <c r="D981" s="113" t="s">
        <v>707</v>
      </c>
      <c r="E981" s="1">
        <v>2.0833333333333332E-2</v>
      </c>
      <c r="F981" s="113" t="s">
        <v>140</v>
      </c>
      <c r="G981" s="113" t="s">
        <v>186</v>
      </c>
      <c r="H981" s="113" t="s">
        <v>6</v>
      </c>
    </row>
    <row r="982" spans="1:8" x14ac:dyDescent="0.25">
      <c r="A982" s="7">
        <v>44991</v>
      </c>
      <c r="B982" s="1">
        <v>0.6479166666666667</v>
      </c>
      <c r="C982" s="1">
        <v>0.67152777777777772</v>
      </c>
      <c r="D982" s="113" t="s">
        <v>707</v>
      </c>
      <c r="E982" s="1">
        <v>2.0833333333333332E-2</v>
      </c>
      <c r="F982" s="113" t="s">
        <v>571</v>
      </c>
      <c r="G982" s="113" t="s">
        <v>572</v>
      </c>
      <c r="H982" s="113" t="s">
        <v>6</v>
      </c>
    </row>
    <row r="983" spans="1:8" x14ac:dyDescent="0.25">
      <c r="A983" s="7">
        <v>44991</v>
      </c>
      <c r="B983" s="1">
        <v>0.67708333333333337</v>
      </c>
      <c r="C983" s="1">
        <v>0.6875</v>
      </c>
      <c r="D983" s="113" t="s">
        <v>882</v>
      </c>
      <c r="E983" s="1">
        <v>1.0416666666666666E-2</v>
      </c>
      <c r="F983" s="113" t="s">
        <v>140</v>
      </c>
      <c r="G983" s="113" t="s">
        <v>186</v>
      </c>
      <c r="H983" s="113" t="s">
        <v>6</v>
      </c>
    </row>
    <row r="984" spans="1:8" x14ac:dyDescent="0.25">
      <c r="A984" s="7">
        <v>44991</v>
      </c>
      <c r="B984" s="1">
        <v>0.86458333333333337</v>
      </c>
      <c r="C984" s="1">
        <v>0.94166666666666665</v>
      </c>
      <c r="D984" s="113" t="s">
        <v>883</v>
      </c>
      <c r="E984" s="1">
        <v>7.2916666666666671E-2</v>
      </c>
      <c r="F984" s="113" t="s">
        <v>588</v>
      </c>
      <c r="G984" s="113" t="s">
        <v>589</v>
      </c>
      <c r="H984" s="113" t="s">
        <v>6</v>
      </c>
    </row>
    <row r="985" spans="1:8" x14ac:dyDescent="0.25">
      <c r="A985" s="7">
        <v>44991</v>
      </c>
      <c r="B985" s="1">
        <v>0.94513888888888886</v>
      </c>
      <c r="C985" s="1">
        <v>0.99930555555555556</v>
      </c>
      <c r="D985" s="113" t="s">
        <v>884</v>
      </c>
      <c r="E985" s="1">
        <v>5.2083333333333336E-2</v>
      </c>
      <c r="F985" s="113" t="s">
        <v>766</v>
      </c>
      <c r="G985" s="113" t="s">
        <v>767</v>
      </c>
      <c r="H985" s="113" t="s">
        <v>6</v>
      </c>
    </row>
    <row r="986" spans="1:8" x14ac:dyDescent="0.25">
      <c r="A986" s="7">
        <v>44992</v>
      </c>
      <c r="B986" s="1">
        <v>0</v>
      </c>
      <c r="C986" s="1">
        <v>1.9444444444444445E-2</v>
      </c>
      <c r="D986" s="113" t="s">
        <v>884</v>
      </c>
      <c r="E986" s="1">
        <v>2.0833333333333332E-2</v>
      </c>
      <c r="F986" s="113" t="s">
        <v>766</v>
      </c>
      <c r="G986" s="113" t="s">
        <v>767</v>
      </c>
      <c r="H986" s="113" t="s">
        <v>6</v>
      </c>
    </row>
    <row r="987" spans="1:8" x14ac:dyDescent="0.25">
      <c r="A987" s="7">
        <v>44992</v>
      </c>
      <c r="B987" s="1">
        <v>0.33333333333333331</v>
      </c>
      <c r="C987" s="1">
        <v>0.35416666666666669</v>
      </c>
      <c r="D987" s="113" t="s">
        <v>90</v>
      </c>
      <c r="E987" s="1">
        <v>2.0833333333333332E-2</v>
      </c>
      <c r="F987" s="113" t="s">
        <v>571</v>
      </c>
      <c r="G987" s="113" t="s">
        <v>572</v>
      </c>
      <c r="H987" s="113" t="s">
        <v>6</v>
      </c>
    </row>
    <row r="988" spans="1:8" x14ac:dyDescent="0.25">
      <c r="A988" s="7">
        <v>44992</v>
      </c>
      <c r="B988" s="1">
        <v>0.375</v>
      </c>
      <c r="C988" s="1">
        <v>0.40069444444444446</v>
      </c>
      <c r="D988" s="113" t="s">
        <v>885</v>
      </c>
      <c r="E988" s="1">
        <v>2.0833333333333332E-2</v>
      </c>
      <c r="F988" s="113" t="s">
        <v>140</v>
      </c>
      <c r="G988" s="113" t="s">
        <v>186</v>
      </c>
      <c r="H988" s="113" t="s">
        <v>6</v>
      </c>
    </row>
    <row r="989" spans="1:8" x14ac:dyDescent="0.25">
      <c r="A989" s="7">
        <v>44992</v>
      </c>
      <c r="B989" s="1">
        <v>0.40069444444444446</v>
      </c>
      <c r="C989" s="1">
        <v>0.4375</v>
      </c>
      <c r="D989" s="113" t="s">
        <v>476</v>
      </c>
      <c r="E989" s="1">
        <v>4.1666666666666664E-2</v>
      </c>
      <c r="F989" s="113" t="s">
        <v>868</v>
      </c>
      <c r="G989" s="113" t="s">
        <v>869</v>
      </c>
      <c r="H989" s="113" t="s">
        <v>6</v>
      </c>
    </row>
    <row r="990" spans="1:8" x14ac:dyDescent="0.25">
      <c r="A990" s="7">
        <v>44992</v>
      </c>
      <c r="B990" s="1">
        <v>0.4375</v>
      </c>
      <c r="C990" s="1">
        <v>0.5</v>
      </c>
      <c r="D990" s="113" t="s">
        <v>848</v>
      </c>
      <c r="E990" s="1">
        <v>6.25E-2</v>
      </c>
      <c r="F990" s="113" t="s">
        <v>715</v>
      </c>
      <c r="G990" s="113" t="s">
        <v>716</v>
      </c>
      <c r="H990" s="113" t="s">
        <v>6</v>
      </c>
    </row>
    <row r="991" spans="1:8" x14ac:dyDescent="0.25">
      <c r="A991" s="7">
        <v>44992</v>
      </c>
      <c r="B991" s="1">
        <v>0.5</v>
      </c>
      <c r="C991" s="1">
        <v>0.54166666666666663</v>
      </c>
      <c r="D991" s="113" t="s">
        <v>828</v>
      </c>
      <c r="E991" s="1">
        <v>4.1666666666666664E-2</v>
      </c>
      <c r="F991" s="113" t="s">
        <v>562</v>
      </c>
      <c r="G991" s="113" t="s">
        <v>829</v>
      </c>
      <c r="H991" s="113" t="s">
        <v>6</v>
      </c>
    </row>
    <row r="992" spans="1:8" x14ac:dyDescent="0.25">
      <c r="A992" s="7">
        <v>44992</v>
      </c>
      <c r="B992" s="1">
        <v>0.5625</v>
      </c>
      <c r="C992" s="1">
        <v>0.58333333333333337</v>
      </c>
      <c r="D992" s="113" t="s">
        <v>886</v>
      </c>
      <c r="E992" s="1">
        <v>2.0833333333333332E-2</v>
      </c>
      <c r="F992" s="113" t="s">
        <v>654</v>
      </c>
      <c r="G992" s="113" t="s">
        <v>827</v>
      </c>
      <c r="H992" s="113" t="s">
        <v>6</v>
      </c>
    </row>
    <row r="993" spans="1:8" x14ac:dyDescent="0.25">
      <c r="A993" s="7">
        <v>44992</v>
      </c>
      <c r="B993" s="1">
        <v>0.58333333333333337</v>
      </c>
      <c r="C993" s="1">
        <v>0.625</v>
      </c>
      <c r="D993" s="113" t="s">
        <v>887</v>
      </c>
      <c r="E993" s="1">
        <v>4.1666666666666664E-2</v>
      </c>
      <c r="F993" s="113" t="s">
        <v>571</v>
      </c>
      <c r="G993" s="113" t="s">
        <v>572</v>
      </c>
      <c r="H993" s="113" t="s">
        <v>6</v>
      </c>
    </row>
    <row r="994" spans="1:8" x14ac:dyDescent="0.25">
      <c r="A994" s="7">
        <v>44992</v>
      </c>
      <c r="B994" s="1">
        <v>0.625</v>
      </c>
      <c r="C994" s="1">
        <v>0.66666666666666663</v>
      </c>
      <c r="D994" s="113" t="s">
        <v>398</v>
      </c>
      <c r="E994" s="1">
        <v>4.1666666666666664E-2</v>
      </c>
      <c r="F994" s="113" t="s">
        <v>261</v>
      </c>
      <c r="G994" s="113" t="s">
        <v>186</v>
      </c>
      <c r="H994" s="113" t="s">
        <v>6</v>
      </c>
    </row>
    <row r="995" spans="1:8" x14ac:dyDescent="0.25">
      <c r="A995" s="7">
        <v>44992</v>
      </c>
      <c r="B995" s="1">
        <v>0.66666666666666663</v>
      </c>
      <c r="C995" s="1">
        <v>0.71875</v>
      </c>
      <c r="D995" s="113" t="s">
        <v>888</v>
      </c>
      <c r="E995" s="1">
        <v>5.2083333333333336E-2</v>
      </c>
      <c r="F995" s="113" t="s">
        <v>881</v>
      </c>
      <c r="G995" s="113" t="s">
        <v>831</v>
      </c>
      <c r="H995" s="113" t="s">
        <v>6</v>
      </c>
    </row>
    <row r="996" spans="1:8" x14ac:dyDescent="0.25">
      <c r="A996" s="7">
        <v>44992</v>
      </c>
      <c r="B996" s="1">
        <v>0.73611111111111116</v>
      </c>
      <c r="C996" s="1">
        <v>0.76041666666666663</v>
      </c>
      <c r="D996" s="113" t="s">
        <v>889</v>
      </c>
      <c r="E996" s="1">
        <v>2.0833333333333332E-2</v>
      </c>
      <c r="F996" s="113" t="s">
        <v>654</v>
      </c>
      <c r="G996" s="113" t="s">
        <v>827</v>
      </c>
      <c r="H996" s="113" t="s">
        <v>6</v>
      </c>
    </row>
    <row r="997" spans="1:8" x14ac:dyDescent="0.25">
      <c r="A997" s="7">
        <v>44992</v>
      </c>
      <c r="B997" s="1">
        <v>0.77083333333333337</v>
      </c>
      <c r="C997" s="1">
        <v>0.80208333333333337</v>
      </c>
      <c r="D997" s="113" t="s">
        <v>890</v>
      </c>
      <c r="E997" s="1">
        <v>3.125E-2</v>
      </c>
      <c r="F997" s="113" t="s">
        <v>571</v>
      </c>
      <c r="G997" s="113" t="s">
        <v>572</v>
      </c>
      <c r="H997" s="113" t="s">
        <v>6</v>
      </c>
    </row>
    <row r="998" spans="1:8" x14ac:dyDescent="0.25">
      <c r="A998" s="7">
        <v>44992</v>
      </c>
      <c r="B998" s="1">
        <v>0.9375</v>
      </c>
      <c r="C998" s="1">
        <v>0.97222222222222221</v>
      </c>
      <c r="D998" s="113" t="s">
        <v>890</v>
      </c>
      <c r="E998" s="1">
        <v>3.125E-2</v>
      </c>
      <c r="F998" s="113" t="s">
        <v>571</v>
      </c>
      <c r="G998" s="113" t="s">
        <v>572</v>
      </c>
      <c r="H998" s="113" t="s">
        <v>6</v>
      </c>
    </row>
    <row r="999" spans="1:8" x14ac:dyDescent="0.25">
      <c r="A999" s="7">
        <v>44992</v>
      </c>
      <c r="B999" s="1">
        <v>0.97222222222222221</v>
      </c>
      <c r="C999" s="1">
        <v>0.99930555555555556</v>
      </c>
      <c r="D999" s="113" t="s">
        <v>891</v>
      </c>
      <c r="E999" s="1">
        <v>3.125E-2</v>
      </c>
      <c r="F999" s="113" t="s">
        <v>766</v>
      </c>
      <c r="G999" s="113" t="s">
        <v>767</v>
      </c>
      <c r="H999" s="113" t="s">
        <v>6</v>
      </c>
    </row>
    <row r="1000" spans="1:8" x14ac:dyDescent="0.25">
      <c r="A1000" s="7">
        <v>44993</v>
      </c>
      <c r="B1000" s="1">
        <v>0.375</v>
      </c>
      <c r="C1000" s="1">
        <v>0.41666666666666669</v>
      </c>
      <c r="D1000" s="113" t="s">
        <v>476</v>
      </c>
      <c r="E1000" s="1">
        <v>4.1666666666666664E-2</v>
      </c>
      <c r="F1000" s="113" t="s">
        <v>892</v>
      </c>
      <c r="G1000" s="113" t="s">
        <v>893</v>
      </c>
      <c r="H1000" s="113" t="s">
        <v>6</v>
      </c>
    </row>
    <row r="1001" spans="1:8" x14ac:dyDescent="0.25">
      <c r="A1001" s="7">
        <v>44993</v>
      </c>
      <c r="B1001" s="1">
        <v>0.41666666666666669</v>
      </c>
      <c r="C1001" s="1">
        <v>0.45833333333333331</v>
      </c>
      <c r="D1001" s="113" t="s">
        <v>845</v>
      </c>
      <c r="E1001" s="1">
        <v>4.1666666666666664E-2</v>
      </c>
      <c r="F1001" s="113" t="s">
        <v>769</v>
      </c>
      <c r="G1001" s="113" t="s">
        <v>770</v>
      </c>
      <c r="H1001" s="113" t="s">
        <v>6</v>
      </c>
    </row>
    <row r="1002" spans="1:8" x14ac:dyDescent="0.25">
      <c r="A1002" s="7">
        <v>44993</v>
      </c>
      <c r="B1002" s="1">
        <v>0.45833333333333331</v>
      </c>
      <c r="C1002" s="1">
        <v>0.51041666666666663</v>
      </c>
      <c r="D1002" s="113" t="s">
        <v>894</v>
      </c>
      <c r="E1002" s="1">
        <v>5.2083333333333336E-2</v>
      </c>
      <c r="F1002" s="113" t="s">
        <v>571</v>
      </c>
      <c r="G1002" s="113" t="s">
        <v>572</v>
      </c>
      <c r="H1002" s="113" t="s">
        <v>6</v>
      </c>
    </row>
    <row r="1003" spans="1:8" x14ac:dyDescent="0.25">
      <c r="A1003" s="7">
        <v>44993</v>
      </c>
      <c r="B1003" s="1">
        <v>0.52083333333333337</v>
      </c>
      <c r="C1003" s="1">
        <v>0.54166666666666663</v>
      </c>
      <c r="D1003" s="113" t="s">
        <v>895</v>
      </c>
      <c r="E1003" s="1">
        <v>2.0833333333333332E-2</v>
      </c>
      <c r="F1003" s="113" t="s">
        <v>654</v>
      </c>
      <c r="G1003" s="113" t="s">
        <v>827</v>
      </c>
      <c r="H1003" s="113" t="s">
        <v>6</v>
      </c>
    </row>
    <row r="1004" spans="1:8" x14ac:dyDescent="0.25">
      <c r="A1004" s="7">
        <v>44993</v>
      </c>
      <c r="B1004" s="1">
        <v>0.54166666666666663</v>
      </c>
      <c r="C1004" s="1">
        <v>0.57291666666666663</v>
      </c>
      <c r="D1004" s="113" t="s">
        <v>896</v>
      </c>
      <c r="E1004" s="1">
        <v>3.125E-2</v>
      </c>
      <c r="F1004" s="113" t="s">
        <v>654</v>
      </c>
      <c r="G1004" s="113" t="s">
        <v>827</v>
      </c>
      <c r="H1004" s="113" t="s">
        <v>6</v>
      </c>
    </row>
    <row r="1005" spans="1:8" x14ac:dyDescent="0.25">
      <c r="A1005" s="7">
        <v>44993</v>
      </c>
      <c r="B1005" s="1">
        <v>0.57222222222222219</v>
      </c>
      <c r="C1005" s="1">
        <v>0.6069444444444444</v>
      </c>
      <c r="D1005" s="113" t="s">
        <v>897</v>
      </c>
      <c r="E1005" s="1">
        <v>3.125E-2</v>
      </c>
      <c r="F1005" s="113" t="s">
        <v>892</v>
      </c>
      <c r="G1005" s="113" t="s">
        <v>893</v>
      </c>
      <c r="H1005" s="113" t="s">
        <v>6</v>
      </c>
    </row>
    <row r="1006" spans="1:8" x14ac:dyDescent="0.25">
      <c r="A1006" s="7">
        <v>44993</v>
      </c>
      <c r="B1006" s="1">
        <v>0.6069444444444444</v>
      </c>
      <c r="C1006" s="1">
        <v>0.64375000000000004</v>
      </c>
      <c r="D1006" s="113" t="s">
        <v>890</v>
      </c>
      <c r="E1006" s="1">
        <v>4.1666666666666664E-2</v>
      </c>
      <c r="F1006" s="113" t="s">
        <v>571</v>
      </c>
      <c r="G1006" s="113" t="s">
        <v>572</v>
      </c>
      <c r="H1006" s="113" t="s">
        <v>6</v>
      </c>
    </row>
    <row r="1007" spans="1:8" x14ac:dyDescent="0.25">
      <c r="A1007" s="7">
        <v>44993</v>
      </c>
      <c r="B1007" s="1">
        <v>0.64375000000000004</v>
      </c>
      <c r="C1007" s="1">
        <v>0.67222222222222228</v>
      </c>
      <c r="D1007" s="113" t="s">
        <v>853</v>
      </c>
      <c r="E1007" s="1">
        <v>3.125E-2</v>
      </c>
      <c r="F1007" s="113" t="s">
        <v>588</v>
      </c>
      <c r="G1007" s="113" t="s">
        <v>589</v>
      </c>
      <c r="H1007" s="113" t="s">
        <v>6</v>
      </c>
    </row>
    <row r="1008" spans="1:8" x14ac:dyDescent="0.25">
      <c r="A1008" s="7">
        <v>44994</v>
      </c>
      <c r="B1008" s="1">
        <v>0.33333333333333331</v>
      </c>
      <c r="C1008" s="1">
        <v>0.35416666666666669</v>
      </c>
      <c r="D1008" s="113" t="s">
        <v>898</v>
      </c>
      <c r="E1008" s="1">
        <v>2.0833333333333332E-2</v>
      </c>
      <c r="F1008" s="113" t="s">
        <v>654</v>
      </c>
      <c r="G1008" s="113" t="s">
        <v>827</v>
      </c>
      <c r="H1008" s="113" t="s">
        <v>6</v>
      </c>
    </row>
    <row r="1009" spans="1:8" x14ac:dyDescent="0.25">
      <c r="A1009" s="7">
        <v>44994</v>
      </c>
      <c r="B1009" s="1">
        <v>0.35416666666666669</v>
      </c>
      <c r="C1009" s="1">
        <v>0.375</v>
      </c>
      <c r="D1009" s="113" t="s">
        <v>899</v>
      </c>
      <c r="E1009" s="1">
        <v>2.0833333333333332E-2</v>
      </c>
      <c r="F1009" s="113" t="s">
        <v>715</v>
      </c>
      <c r="G1009" s="113" t="s">
        <v>716</v>
      </c>
      <c r="H1009" s="113" t="s">
        <v>6</v>
      </c>
    </row>
    <row r="1010" spans="1:8" x14ac:dyDescent="0.25">
      <c r="A1010" s="7">
        <v>44994</v>
      </c>
      <c r="B1010" s="1">
        <v>0.375</v>
      </c>
      <c r="C1010" s="1">
        <v>0.41666666666666669</v>
      </c>
      <c r="D1010" s="113" t="s">
        <v>900</v>
      </c>
      <c r="E1010" s="1">
        <v>4.1666666666666664E-2</v>
      </c>
      <c r="F1010" s="113" t="s">
        <v>766</v>
      </c>
      <c r="G1010" s="113" t="s">
        <v>767</v>
      </c>
      <c r="H1010" s="113" t="s">
        <v>6</v>
      </c>
    </row>
    <row r="1011" spans="1:8" x14ac:dyDescent="0.25">
      <c r="A1011" s="7">
        <v>44994</v>
      </c>
      <c r="B1011" s="1">
        <v>0.375</v>
      </c>
      <c r="C1011" s="1">
        <v>0.41666666666666669</v>
      </c>
      <c r="D1011" s="113" t="s">
        <v>901</v>
      </c>
      <c r="E1011" s="1">
        <v>4.1666666666666664E-2</v>
      </c>
      <c r="F1011" s="113" t="s">
        <v>588</v>
      </c>
      <c r="G1011" s="113" t="s">
        <v>589</v>
      </c>
      <c r="H1011" s="113" t="s">
        <v>6</v>
      </c>
    </row>
    <row r="1012" spans="1:8" x14ac:dyDescent="0.25">
      <c r="A1012" s="7">
        <v>44994</v>
      </c>
      <c r="B1012" s="1">
        <v>0.41666666666666669</v>
      </c>
      <c r="C1012" s="1">
        <v>0.43055555555555558</v>
      </c>
      <c r="D1012" s="113" t="s">
        <v>902</v>
      </c>
      <c r="E1012" s="1">
        <v>1.0416666666666666E-2</v>
      </c>
      <c r="F1012" s="113" t="s">
        <v>346</v>
      </c>
      <c r="G1012" s="113" t="s">
        <v>850</v>
      </c>
      <c r="H1012" s="113" t="s">
        <v>6</v>
      </c>
    </row>
    <row r="1013" spans="1:8" x14ac:dyDescent="0.25">
      <c r="A1013" s="7">
        <v>44994</v>
      </c>
      <c r="B1013" s="1">
        <v>0.43055555555555558</v>
      </c>
      <c r="C1013" s="1">
        <v>0.44930555555555557</v>
      </c>
      <c r="D1013" s="113" t="s">
        <v>903</v>
      </c>
      <c r="E1013" s="1">
        <v>2.0833333333333332E-2</v>
      </c>
      <c r="F1013" s="113" t="s">
        <v>797</v>
      </c>
      <c r="G1013" s="113" t="s">
        <v>761</v>
      </c>
      <c r="H1013" s="113" t="s">
        <v>6</v>
      </c>
    </row>
    <row r="1014" spans="1:8" x14ac:dyDescent="0.25">
      <c r="A1014" s="7">
        <v>44994</v>
      </c>
      <c r="B1014" s="1">
        <v>0.44930555555555557</v>
      </c>
      <c r="C1014" s="1">
        <v>0.4597222222222222</v>
      </c>
      <c r="D1014" s="113" t="s">
        <v>904</v>
      </c>
      <c r="E1014" s="1">
        <v>1.0416666666666666E-2</v>
      </c>
      <c r="F1014" s="113" t="s">
        <v>571</v>
      </c>
      <c r="G1014" s="113" t="s">
        <v>572</v>
      </c>
      <c r="H1014" s="113" t="s">
        <v>6</v>
      </c>
    </row>
    <row r="1015" spans="1:8" x14ac:dyDescent="0.25">
      <c r="A1015" s="7">
        <v>44994</v>
      </c>
      <c r="B1015" s="1">
        <v>0.4597222222222222</v>
      </c>
      <c r="C1015" s="1">
        <v>0.47569444444444442</v>
      </c>
      <c r="D1015" s="113" t="s">
        <v>905</v>
      </c>
      <c r="E1015" s="1">
        <v>2.0833333333333332E-2</v>
      </c>
      <c r="F1015" s="113" t="s">
        <v>797</v>
      </c>
      <c r="G1015" s="113" t="s">
        <v>761</v>
      </c>
      <c r="H1015" s="113" t="s">
        <v>6</v>
      </c>
    </row>
    <row r="1016" spans="1:8" x14ac:dyDescent="0.25">
      <c r="A1016" s="7">
        <v>44994</v>
      </c>
      <c r="B1016" s="1">
        <v>0.47569444444444442</v>
      </c>
      <c r="C1016" s="1">
        <v>0.49305555555555558</v>
      </c>
      <c r="D1016" s="113" t="s">
        <v>890</v>
      </c>
      <c r="E1016" s="1">
        <v>2.0833333333333332E-2</v>
      </c>
      <c r="F1016" s="113" t="s">
        <v>571</v>
      </c>
      <c r="G1016" s="113" t="s">
        <v>572</v>
      </c>
      <c r="H1016" s="113" t="s">
        <v>6</v>
      </c>
    </row>
    <row r="1017" spans="1:8" x14ac:dyDescent="0.25">
      <c r="A1017" s="7">
        <v>44994</v>
      </c>
      <c r="B1017" s="1">
        <v>0.49305555555555558</v>
      </c>
      <c r="C1017" s="1">
        <v>0.50208333333333333</v>
      </c>
      <c r="D1017" s="113" t="s">
        <v>906</v>
      </c>
      <c r="E1017" s="1">
        <v>1.0416666666666666E-2</v>
      </c>
      <c r="F1017" s="113" t="s">
        <v>787</v>
      </c>
      <c r="G1017" s="113" t="s">
        <v>788</v>
      </c>
      <c r="H1017" s="113" t="s">
        <v>6</v>
      </c>
    </row>
    <row r="1018" spans="1:8" x14ac:dyDescent="0.25">
      <c r="A1018" s="7">
        <v>44994</v>
      </c>
      <c r="B1018" s="1">
        <v>0.55208333333333337</v>
      </c>
      <c r="C1018" s="1">
        <v>0.56944444444444442</v>
      </c>
      <c r="D1018" s="113" t="s">
        <v>907</v>
      </c>
      <c r="E1018" s="1">
        <v>2.0833333333333332E-2</v>
      </c>
      <c r="F1018" s="113" t="s">
        <v>787</v>
      </c>
      <c r="G1018" s="113" t="s">
        <v>788</v>
      </c>
      <c r="H1018" s="113" t="s">
        <v>6</v>
      </c>
    </row>
    <row r="1019" spans="1:8" x14ac:dyDescent="0.25">
      <c r="A1019" s="7">
        <v>44994</v>
      </c>
      <c r="B1019" s="1">
        <v>0.56944444444444442</v>
      </c>
      <c r="C1019" s="1">
        <v>0.58333333333333337</v>
      </c>
      <c r="D1019" s="113" t="s">
        <v>908</v>
      </c>
      <c r="E1019" s="1">
        <v>1.0416666666666666E-2</v>
      </c>
      <c r="F1019" s="113" t="s">
        <v>797</v>
      </c>
      <c r="G1019" s="113" t="s">
        <v>761</v>
      </c>
      <c r="H1019" s="113" t="s">
        <v>6</v>
      </c>
    </row>
    <row r="1020" spans="1:8" x14ac:dyDescent="0.25">
      <c r="A1020" s="7">
        <v>44994</v>
      </c>
      <c r="B1020" s="1">
        <v>0.58333333333333337</v>
      </c>
      <c r="C1020" s="1">
        <v>0.59722222222222221</v>
      </c>
      <c r="D1020" s="113" t="s">
        <v>909</v>
      </c>
      <c r="E1020" s="1">
        <v>1.0416666666666666E-2</v>
      </c>
      <c r="F1020" s="113" t="s">
        <v>715</v>
      </c>
      <c r="G1020" s="113" t="s">
        <v>716</v>
      </c>
      <c r="H1020" s="113" t="s">
        <v>6</v>
      </c>
    </row>
    <row r="1021" spans="1:8" x14ac:dyDescent="0.25">
      <c r="A1021" s="7">
        <v>44994</v>
      </c>
      <c r="B1021" s="1">
        <v>0.59722222222222221</v>
      </c>
      <c r="C1021" s="1">
        <v>0.625</v>
      </c>
      <c r="D1021" s="113" t="s">
        <v>890</v>
      </c>
      <c r="E1021" s="1">
        <v>3.125E-2</v>
      </c>
      <c r="F1021" s="113" t="s">
        <v>571</v>
      </c>
      <c r="G1021" s="113" t="s">
        <v>572</v>
      </c>
      <c r="H1021" s="113" t="s">
        <v>6</v>
      </c>
    </row>
    <row r="1022" spans="1:8" x14ac:dyDescent="0.25">
      <c r="A1022" s="7">
        <v>44994</v>
      </c>
      <c r="B1022" s="1">
        <v>0.625</v>
      </c>
      <c r="C1022" s="1">
        <v>0.64583333333333337</v>
      </c>
      <c r="D1022" s="113" t="s">
        <v>910</v>
      </c>
      <c r="E1022" s="1">
        <v>2.0833333333333332E-2</v>
      </c>
      <c r="F1022" s="113" t="s">
        <v>588</v>
      </c>
      <c r="G1022" s="113" t="s">
        <v>589</v>
      </c>
      <c r="H1022" s="113" t="s">
        <v>6</v>
      </c>
    </row>
    <row r="1023" spans="1:8" x14ac:dyDescent="0.25">
      <c r="A1023" s="7">
        <v>44994</v>
      </c>
      <c r="B1023" s="1">
        <v>0.64583333333333337</v>
      </c>
      <c r="C1023" s="1">
        <v>0.66666666666666663</v>
      </c>
      <c r="D1023" s="113" t="s">
        <v>911</v>
      </c>
      <c r="E1023" s="1">
        <v>2.0833333333333332E-2</v>
      </c>
      <c r="F1023" s="113" t="s">
        <v>588</v>
      </c>
      <c r="G1023" s="113" t="s">
        <v>589</v>
      </c>
      <c r="H1023" s="113" t="s">
        <v>6</v>
      </c>
    </row>
    <row r="1024" spans="1:8" x14ac:dyDescent="0.25">
      <c r="A1024" s="7">
        <v>44994</v>
      </c>
      <c r="B1024" s="1">
        <v>0.66666666666666663</v>
      </c>
      <c r="C1024" s="1">
        <v>0.71875</v>
      </c>
      <c r="D1024" s="113" t="s">
        <v>912</v>
      </c>
      <c r="E1024" s="1">
        <v>5.2083333333333336E-2</v>
      </c>
      <c r="F1024" s="113" t="s">
        <v>715</v>
      </c>
      <c r="G1024" s="113" t="s">
        <v>716</v>
      </c>
      <c r="H1024" s="113" t="s">
        <v>6</v>
      </c>
    </row>
    <row r="1025" spans="1:8" x14ac:dyDescent="0.25">
      <c r="A1025" s="7">
        <v>44994</v>
      </c>
      <c r="B1025" s="1">
        <v>0.74305555555555558</v>
      </c>
      <c r="C1025" s="1">
        <v>0.76041666666666663</v>
      </c>
      <c r="D1025" s="113" t="s">
        <v>901</v>
      </c>
      <c r="E1025" s="1">
        <v>2.0833333333333332E-2</v>
      </c>
      <c r="F1025" s="113" t="s">
        <v>588</v>
      </c>
      <c r="G1025" s="113" t="s">
        <v>589</v>
      </c>
      <c r="H1025" s="113" t="s">
        <v>6</v>
      </c>
    </row>
    <row r="1026" spans="1:8" x14ac:dyDescent="0.25">
      <c r="A1026" s="7">
        <v>44994</v>
      </c>
      <c r="B1026" s="1">
        <v>0.77083333333333337</v>
      </c>
      <c r="C1026" s="1">
        <v>0.80208333333333337</v>
      </c>
      <c r="D1026" s="113" t="s">
        <v>901</v>
      </c>
      <c r="E1026" s="1">
        <v>3.125E-2</v>
      </c>
      <c r="F1026" s="113" t="s">
        <v>588</v>
      </c>
      <c r="G1026" s="113" t="s">
        <v>589</v>
      </c>
      <c r="H1026" s="113" t="s">
        <v>6</v>
      </c>
    </row>
    <row r="1027" spans="1:8" x14ac:dyDescent="0.25">
      <c r="A1027" s="7">
        <v>44995</v>
      </c>
      <c r="B1027" s="1">
        <v>0.35416666666666669</v>
      </c>
      <c r="C1027" s="1">
        <v>0.4375</v>
      </c>
      <c r="D1027" s="113" t="s">
        <v>913</v>
      </c>
      <c r="E1027" s="1">
        <v>8.3333333333333329E-2</v>
      </c>
      <c r="F1027" s="113" t="s">
        <v>588</v>
      </c>
      <c r="G1027" s="113" t="s">
        <v>589</v>
      </c>
      <c r="H1027" s="113" t="s">
        <v>6</v>
      </c>
    </row>
    <row r="1028" spans="1:8" x14ac:dyDescent="0.25">
      <c r="A1028" s="7">
        <v>44995</v>
      </c>
      <c r="B1028" s="1">
        <v>0.4375</v>
      </c>
      <c r="C1028" s="1">
        <v>0.46180555555555558</v>
      </c>
      <c r="D1028" s="113" t="s">
        <v>488</v>
      </c>
      <c r="E1028" s="1">
        <v>2.0833333333333332E-2</v>
      </c>
      <c r="F1028" s="113" t="s">
        <v>784</v>
      </c>
      <c r="G1028" s="113" t="s">
        <v>785</v>
      </c>
      <c r="H1028" s="113" t="s">
        <v>6</v>
      </c>
    </row>
    <row r="1029" spans="1:8" x14ac:dyDescent="0.25">
      <c r="A1029" s="7">
        <v>44995</v>
      </c>
      <c r="B1029" s="1">
        <v>0.46180555555555558</v>
      </c>
      <c r="C1029" s="1">
        <v>0.47916666666666669</v>
      </c>
      <c r="D1029" s="113" t="s">
        <v>914</v>
      </c>
      <c r="E1029" s="1">
        <v>2.0833333333333332E-2</v>
      </c>
      <c r="F1029" s="113" t="s">
        <v>571</v>
      </c>
      <c r="G1029" s="113" t="s">
        <v>572</v>
      </c>
      <c r="H1029" s="113" t="s">
        <v>6</v>
      </c>
    </row>
    <row r="1030" spans="1:8" x14ac:dyDescent="0.25">
      <c r="A1030" s="7">
        <v>44995</v>
      </c>
      <c r="B1030" s="1">
        <v>0.47916666666666669</v>
      </c>
      <c r="C1030" s="1">
        <v>0.5</v>
      </c>
      <c r="D1030" s="113" t="s">
        <v>915</v>
      </c>
      <c r="E1030" s="1">
        <v>2.0833333333333332E-2</v>
      </c>
      <c r="F1030" s="113" t="s">
        <v>654</v>
      </c>
      <c r="G1030" s="113" t="s">
        <v>827</v>
      </c>
      <c r="H1030" s="113" t="s">
        <v>6</v>
      </c>
    </row>
    <row r="1031" spans="1:8" x14ac:dyDescent="0.25">
      <c r="A1031" s="7">
        <v>44995</v>
      </c>
      <c r="B1031" s="1">
        <v>0.52083333333333337</v>
      </c>
      <c r="C1031" s="1">
        <v>0.53472222222222221</v>
      </c>
      <c r="D1031" s="113" t="s">
        <v>916</v>
      </c>
      <c r="E1031" s="1">
        <v>1.0416666666666666E-2</v>
      </c>
      <c r="F1031" s="113" t="s">
        <v>715</v>
      </c>
      <c r="G1031" s="113" t="s">
        <v>716</v>
      </c>
      <c r="H1031" s="113" t="s">
        <v>6</v>
      </c>
    </row>
    <row r="1032" spans="1:8" x14ac:dyDescent="0.25">
      <c r="A1032" s="7">
        <v>44995</v>
      </c>
      <c r="B1032" s="1">
        <v>0.53472222222222221</v>
      </c>
      <c r="C1032" s="1">
        <v>0.5625</v>
      </c>
      <c r="D1032" s="113" t="s">
        <v>917</v>
      </c>
      <c r="E1032" s="1">
        <v>3.125E-2</v>
      </c>
      <c r="F1032" s="113" t="s">
        <v>654</v>
      </c>
      <c r="G1032" s="113" t="s">
        <v>827</v>
      </c>
      <c r="H1032" s="113" t="s">
        <v>6</v>
      </c>
    </row>
    <row r="1033" spans="1:8" x14ac:dyDescent="0.25">
      <c r="A1033" s="7">
        <v>44998</v>
      </c>
      <c r="B1033" s="1">
        <v>0.35486111111111113</v>
      </c>
      <c r="C1033" s="1">
        <v>0.39652777777777776</v>
      </c>
      <c r="D1033" s="113" t="s">
        <v>918</v>
      </c>
      <c r="E1033" s="1">
        <v>4.1666666666666664E-2</v>
      </c>
      <c r="F1033" s="113" t="s">
        <v>571</v>
      </c>
      <c r="G1033" s="113" t="s">
        <v>572</v>
      </c>
      <c r="H1033" s="113" t="s">
        <v>6</v>
      </c>
    </row>
    <row r="1034" spans="1:8" x14ac:dyDescent="0.25">
      <c r="A1034" s="7">
        <v>44998</v>
      </c>
      <c r="B1034" s="1">
        <v>0.39652777777777776</v>
      </c>
      <c r="C1034" s="1">
        <v>0.40833333333333333</v>
      </c>
      <c r="D1034" s="113" t="s">
        <v>919</v>
      </c>
      <c r="E1034" s="1">
        <v>1.0416666666666666E-2</v>
      </c>
      <c r="F1034" s="113" t="s">
        <v>715</v>
      </c>
      <c r="G1034" s="113" t="s">
        <v>716</v>
      </c>
      <c r="H1034" s="113" t="s">
        <v>6</v>
      </c>
    </row>
    <row r="1035" spans="1:8" x14ac:dyDescent="0.25">
      <c r="A1035" s="7">
        <v>44998</v>
      </c>
      <c r="B1035" s="1">
        <v>0.40833333333333333</v>
      </c>
      <c r="C1035" s="1">
        <v>0.44513888888888886</v>
      </c>
      <c r="D1035" s="113" t="s">
        <v>920</v>
      </c>
      <c r="E1035" s="1">
        <v>4.1666666666666664E-2</v>
      </c>
      <c r="F1035" s="113" t="s">
        <v>921</v>
      </c>
      <c r="G1035" s="113" t="s">
        <v>922</v>
      </c>
      <c r="H1035" s="113" t="s">
        <v>6</v>
      </c>
    </row>
    <row r="1036" spans="1:8" x14ac:dyDescent="0.25">
      <c r="A1036" s="7">
        <v>44998</v>
      </c>
      <c r="B1036" s="1">
        <v>0.44513888888888886</v>
      </c>
      <c r="C1036" s="1">
        <v>0.46111111111111114</v>
      </c>
      <c r="D1036" s="113" t="s">
        <v>923</v>
      </c>
      <c r="E1036" s="1">
        <v>2.0833333333333332E-2</v>
      </c>
      <c r="F1036" s="113" t="s">
        <v>924</v>
      </c>
      <c r="G1036" s="113" t="s">
        <v>829</v>
      </c>
      <c r="H1036" s="113" t="s">
        <v>6</v>
      </c>
    </row>
    <row r="1037" spans="1:8" x14ac:dyDescent="0.25">
      <c r="A1037" s="7">
        <v>44998</v>
      </c>
      <c r="B1037" s="1">
        <v>0.46111111111111114</v>
      </c>
      <c r="C1037" s="1">
        <v>0.48333333333333334</v>
      </c>
      <c r="D1037" s="113" t="s">
        <v>925</v>
      </c>
      <c r="E1037" s="1">
        <v>2.0833333333333332E-2</v>
      </c>
      <c r="F1037" s="113" t="s">
        <v>654</v>
      </c>
      <c r="G1037" s="113" t="s">
        <v>827</v>
      </c>
      <c r="H1037" s="113" t="s">
        <v>6</v>
      </c>
    </row>
    <row r="1038" spans="1:8" x14ac:dyDescent="0.25">
      <c r="A1038" s="7">
        <v>44998</v>
      </c>
      <c r="B1038" s="1">
        <v>0.48333333333333334</v>
      </c>
      <c r="C1038" s="1">
        <v>0.5</v>
      </c>
      <c r="D1038" s="113" t="s">
        <v>926</v>
      </c>
      <c r="E1038" s="1">
        <v>2.0833333333333332E-2</v>
      </c>
      <c r="F1038" s="113" t="s">
        <v>921</v>
      </c>
      <c r="G1038" s="113" t="s">
        <v>922</v>
      </c>
      <c r="H1038" s="113" t="s">
        <v>6</v>
      </c>
    </row>
    <row r="1039" spans="1:8" x14ac:dyDescent="0.25">
      <c r="A1039" s="7">
        <v>44998</v>
      </c>
      <c r="B1039" s="1">
        <v>0.51041666666666663</v>
      </c>
      <c r="C1039" s="1">
        <v>0.54166666666666663</v>
      </c>
      <c r="D1039" s="113" t="s">
        <v>927</v>
      </c>
      <c r="E1039" s="1">
        <v>3.125E-2</v>
      </c>
      <c r="F1039" s="113" t="s">
        <v>711</v>
      </c>
      <c r="G1039" s="113" t="s">
        <v>825</v>
      </c>
      <c r="H1039" s="113" t="s">
        <v>6</v>
      </c>
    </row>
    <row r="1040" spans="1:8" x14ac:dyDescent="0.25">
      <c r="A1040" s="7">
        <v>44998</v>
      </c>
      <c r="B1040" s="1">
        <v>0.54166666666666663</v>
      </c>
      <c r="C1040" s="1">
        <v>0.63541666666666663</v>
      </c>
      <c r="D1040" s="113" t="s">
        <v>688</v>
      </c>
      <c r="E1040" s="1">
        <v>9.375E-2</v>
      </c>
      <c r="F1040" s="113" t="s">
        <v>562</v>
      </c>
      <c r="G1040" s="113" t="s">
        <v>829</v>
      </c>
      <c r="H1040" s="113" t="s">
        <v>6</v>
      </c>
    </row>
    <row r="1041" spans="1:8" x14ac:dyDescent="0.25">
      <c r="A1041" s="7">
        <v>44998</v>
      </c>
      <c r="B1041" s="1">
        <v>0.63541666666666663</v>
      </c>
      <c r="C1041" s="1">
        <v>0.64583333333333337</v>
      </c>
      <c r="D1041" s="113" t="s">
        <v>928</v>
      </c>
      <c r="E1041" s="1">
        <v>1.0416666666666666E-2</v>
      </c>
      <c r="F1041" s="113" t="s">
        <v>715</v>
      </c>
      <c r="G1041" s="113" t="s">
        <v>716</v>
      </c>
      <c r="H1041" s="113" t="s">
        <v>6</v>
      </c>
    </row>
    <row r="1042" spans="1:8" x14ac:dyDescent="0.25">
      <c r="A1042" s="7">
        <v>44998</v>
      </c>
      <c r="B1042" s="1">
        <v>0.64583333333333337</v>
      </c>
      <c r="C1042" s="1">
        <v>0.66666666666666663</v>
      </c>
      <c r="D1042" s="113" t="s">
        <v>929</v>
      </c>
      <c r="E1042" s="1">
        <v>2.0833333333333332E-2</v>
      </c>
      <c r="F1042" s="113" t="s">
        <v>654</v>
      </c>
      <c r="G1042" s="113" t="s">
        <v>827</v>
      </c>
      <c r="H1042" s="113" t="s">
        <v>6</v>
      </c>
    </row>
    <row r="1043" spans="1:8" x14ac:dyDescent="0.25">
      <c r="A1043" s="7">
        <v>44999</v>
      </c>
      <c r="B1043" s="1">
        <v>0.33333333333333331</v>
      </c>
      <c r="C1043" s="1">
        <v>0.35416666666666669</v>
      </c>
      <c r="D1043" s="113" t="s">
        <v>930</v>
      </c>
      <c r="E1043" s="1">
        <v>2.0833333333333332E-2</v>
      </c>
      <c r="F1043" s="113" t="s">
        <v>787</v>
      </c>
      <c r="G1043" s="113" t="s">
        <v>788</v>
      </c>
      <c r="H1043" s="113" t="s">
        <v>6</v>
      </c>
    </row>
    <row r="1044" spans="1:8" x14ac:dyDescent="0.25">
      <c r="A1044" s="7">
        <v>44999</v>
      </c>
      <c r="B1044" s="1">
        <v>0.375</v>
      </c>
      <c r="C1044" s="1">
        <v>0.3888888888888889</v>
      </c>
      <c r="D1044" s="113" t="s">
        <v>707</v>
      </c>
      <c r="E1044" s="1">
        <v>1.0416666666666666E-2</v>
      </c>
      <c r="F1044" s="113" t="s">
        <v>140</v>
      </c>
      <c r="G1044" s="113" t="s">
        <v>186</v>
      </c>
      <c r="H1044" s="113" t="s">
        <v>6</v>
      </c>
    </row>
    <row r="1045" spans="1:8" x14ac:dyDescent="0.25">
      <c r="A1045" s="7">
        <v>44999</v>
      </c>
      <c r="B1045" s="1">
        <v>0.3888888888888889</v>
      </c>
      <c r="C1045" s="1">
        <v>0.40277777777777779</v>
      </c>
      <c r="D1045" s="113" t="s">
        <v>707</v>
      </c>
      <c r="E1045" s="1">
        <v>1.0416666666666666E-2</v>
      </c>
      <c r="F1045" s="113" t="s">
        <v>715</v>
      </c>
      <c r="G1045" s="113" t="s">
        <v>716</v>
      </c>
      <c r="H1045" s="113" t="s">
        <v>6</v>
      </c>
    </row>
    <row r="1046" spans="1:8" x14ac:dyDescent="0.25">
      <c r="A1046" s="7">
        <v>44999</v>
      </c>
      <c r="B1046" s="1">
        <v>0.40277777777777779</v>
      </c>
      <c r="C1046" s="1">
        <v>0.41666666666666669</v>
      </c>
      <c r="D1046" s="113" t="s">
        <v>707</v>
      </c>
      <c r="E1046" s="1">
        <v>1.0416666666666666E-2</v>
      </c>
      <c r="F1046" s="113" t="s">
        <v>571</v>
      </c>
      <c r="G1046" s="113" t="s">
        <v>572</v>
      </c>
      <c r="H1046" s="113" t="s">
        <v>6</v>
      </c>
    </row>
    <row r="1047" spans="1:8" x14ac:dyDescent="0.25">
      <c r="A1047" s="7">
        <v>44999</v>
      </c>
      <c r="B1047" s="1">
        <v>0.41666666666666669</v>
      </c>
      <c r="C1047" s="1">
        <v>0.4375</v>
      </c>
      <c r="D1047" s="113" t="s">
        <v>931</v>
      </c>
      <c r="E1047" s="1">
        <v>2.0833333333333332E-2</v>
      </c>
      <c r="F1047" s="113" t="s">
        <v>140</v>
      </c>
      <c r="G1047" s="113" t="s">
        <v>186</v>
      </c>
      <c r="H1047" s="113" t="s">
        <v>6</v>
      </c>
    </row>
    <row r="1048" spans="1:8" x14ac:dyDescent="0.25">
      <c r="A1048" s="7">
        <v>44999</v>
      </c>
      <c r="B1048" s="1">
        <v>0.4375</v>
      </c>
      <c r="C1048" s="1">
        <v>0.45833333333333331</v>
      </c>
      <c r="D1048" s="113" t="s">
        <v>932</v>
      </c>
      <c r="E1048" s="1">
        <v>2.0833333333333332E-2</v>
      </c>
      <c r="F1048" s="113" t="s">
        <v>921</v>
      </c>
      <c r="G1048" s="113" t="s">
        <v>922</v>
      </c>
      <c r="H1048" s="113" t="s">
        <v>6</v>
      </c>
    </row>
    <row r="1049" spans="1:8" x14ac:dyDescent="0.25">
      <c r="A1049" s="7">
        <v>44999</v>
      </c>
      <c r="B1049" s="1">
        <v>0.45833333333333331</v>
      </c>
      <c r="C1049" s="1">
        <v>0.47916666666666669</v>
      </c>
      <c r="D1049" s="113" t="s">
        <v>933</v>
      </c>
      <c r="E1049" s="1">
        <v>2.0833333333333332E-2</v>
      </c>
      <c r="F1049" s="113" t="s">
        <v>784</v>
      </c>
      <c r="G1049" s="113" t="s">
        <v>785</v>
      </c>
      <c r="H1049" s="113" t="s">
        <v>6</v>
      </c>
    </row>
    <row r="1050" spans="1:8" x14ac:dyDescent="0.25">
      <c r="A1050" s="7">
        <v>44999</v>
      </c>
      <c r="B1050" s="1">
        <v>0.47916666666666669</v>
      </c>
      <c r="C1050" s="1">
        <v>0.54166666666666663</v>
      </c>
      <c r="D1050" s="113" t="s">
        <v>65</v>
      </c>
      <c r="E1050" s="1">
        <v>6.25E-2</v>
      </c>
      <c r="F1050" s="113" t="s">
        <v>571</v>
      </c>
      <c r="G1050" s="113" t="s">
        <v>572</v>
      </c>
      <c r="H1050" s="113" t="s">
        <v>6</v>
      </c>
    </row>
    <row r="1051" spans="1:8" x14ac:dyDescent="0.25">
      <c r="A1051" s="7">
        <v>44999</v>
      </c>
      <c r="B1051" s="1">
        <v>0.47916666666666669</v>
      </c>
      <c r="C1051" s="1">
        <v>0.54166666666666663</v>
      </c>
      <c r="D1051" s="113" t="s">
        <v>932</v>
      </c>
      <c r="E1051" s="1">
        <v>6.25E-2</v>
      </c>
      <c r="F1051" s="113" t="s">
        <v>921</v>
      </c>
      <c r="G1051" s="113" t="s">
        <v>922</v>
      </c>
      <c r="H1051" s="113" t="s">
        <v>6</v>
      </c>
    </row>
    <row r="1052" spans="1:8" x14ac:dyDescent="0.25">
      <c r="A1052" s="7">
        <v>44999</v>
      </c>
      <c r="B1052" s="1">
        <v>0.55972222222222223</v>
      </c>
      <c r="C1052" s="1">
        <v>0.58263888888888893</v>
      </c>
      <c r="D1052" s="113" t="s">
        <v>6</v>
      </c>
      <c r="E1052" s="1">
        <v>2.0833333333333332E-2</v>
      </c>
      <c r="F1052" s="113" t="s">
        <v>787</v>
      </c>
      <c r="G1052" s="113" t="s">
        <v>788</v>
      </c>
      <c r="H1052" s="113" t="s">
        <v>6</v>
      </c>
    </row>
    <row r="1053" spans="1:8" x14ac:dyDescent="0.25">
      <c r="A1053" s="7">
        <v>44999</v>
      </c>
      <c r="B1053" s="1">
        <v>0.58263888888888893</v>
      </c>
      <c r="C1053" s="1">
        <v>0.6020833333333333</v>
      </c>
      <c r="D1053" s="113" t="s">
        <v>934</v>
      </c>
      <c r="E1053" s="1">
        <v>2.0833333333333332E-2</v>
      </c>
      <c r="F1053" s="113" t="s">
        <v>935</v>
      </c>
      <c r="G1053" s="113" t="s">
        <v>936</v>
      </c>
      <c r="H1053" s="113" t="s">
        <v>6</v>
      </c>
    </row>
    <row r="1054" spans="1:8" x14ac:dyDescent="0.25">
      <c r="A1054" s="7">
        <v>44999</v>
      </c>
      <c r="B1054" s="1">
        <v>0.60416666666666663</v>
      </c>
      <c r="C1054" s="1">
        <v>0.625</v>
      </c>
      <c r="D1054" s="113" t="s">
        <v>927</v>
      </c>
      <c r="E1054" s="1">
        <v>2.0833333333333332E-2</v>
      </c>
      <c r="F1054" s="113" t="s">
        <v>921</v>
      </c>
      <c r="G1054" s="113" t="s">
        <v>922</v>
      </c>
      <c r="H1054" s="113" t="s">
        <v>6</v>
      </c>
    </row>
    <row r="1055" spans="1:8" x14ac:dyDescent="0.25">
      <c r="A1055" s="7">
        <v>44999</v>
      </c>
      <c r="B1055" s="1">
        <v>0.625</v>
      </c>
      <c r="C1055" s="1">
        <v>0.66666666666666663</v>
      </c>
      <c r="D1055" s="113" t="s">
        <v>398</v>
      </c>
      <c r="E1055" s="1">
        <v>4.1666666666666664E-2</v>
      </c>
      <c r="F1055" s="113" t="s">
        <v>261</v>
      </c>
      <c r="G1055" s="113" t="s">
        <v>186</v>
      </c>
      <c r="H1055" s="113" t="s">
        <v>6</v>
      </c>
    </row>
    <row r="1056" spans="1:8" x14ac:dyDescent="0.25">
      <c r="A1056" s="7">
        <v>44999</v>
      </c>
      <c r="B1056" s="1">
        <v>0.66666666666666663</v>
      </c>
      <c r="C1056" s="1">
        <v>0.69791666666666663</v>
      </c>
      <c r="D1056" s="113" t="s">
        <v>937</v>
      </c>
      <c r="E1056" s="1">
        <v>3.125E-2</v>
      </c>
      <c r="F1056" s="113" t="s">
        <v>921</v>
      </c>
      <c r="G1056" s="113" t="s">
        <v>922</v>
      </c>
      <c r="H1056" s="113" t="s">
        <v>6</v>
      </c>
    </row>
    <row r="1057" spans="1:8" x14ac:dyDescent="0.25">
      <c r="A1057" s="7">
        <v>44999</v>
      </c>
      <c r="B1057" s="1">
        <v>0.7416666666666667</v>
      </c>
      <c r="C1057" s="1">
        <v>0.80208333333333337</v>
      </c>
      <c r="D1057" s="113" t="s">
        <v>6</v>
      </c>
      <c r="E1057" s="1">
        <v>6.25E-2</v>
      </c>
      <c r="F1057" s="113" t="s">
        <v>787</v>
      </c>
      <c r="G1057" s="113" t="s">
        <v>788</v>
      </c>
      <c r="H1057" s="113" t="s">
        <v>6</v>
      </c>
    </row>
    <row r="1058" spans="1:8" x14ac:dyDescent="0.25">
      <c r="A1058" s="7">
        <v>44999</v>
      </c>
      <c r="B1058" s="1">
        <v>0.81874999999999998</v>
      </c>
      <c r="C1058" s="1">
        <v>0.84375</v>
      </c>
      <c r="D1058" s="113" t="s">
        <v>6</v>
      </c>
      <c r="E1058" s="1">
        <v>2.0833333333333332E-2</v>
      </c>
      <c r="F1058" s="113" t="s">
        <v>787</v>
      </c>
      <c r="G1058" s="113" t="s">
        <v>788</v>
      </c>
      <c r="H1058" s="113" t="s">
        <v>6</v>
      </c>
    </row>
    <row r="1059" spans="1:8" x14ac:dyDescent="0.25">
      <c r="A1059" s="7">
        <v>44999</v>
      </c>
      <c r="B1059" s="1">
        <v>0.91666666666666663</v>
      </c>
      <c r="C1059" s="1">
        <v>0.99930555555555556</v>
      </c>
      <c r="D1059" s="113" t="s">
        <v>6</v>
      </c>
      <c r="E1059" s="1">
        <v>8.3333333333333329E-2</v>
      </c>
      <c r="F1059" s="113" t="s">
        <v>787</v>
      </c>
      <c r="G1059" s="113" t="s">
        <v>788</v>
      </c>
      <c r="H1059" s="113" t="s">
        <v>6</v>
      </c>
    </row>
    <row r="1060" spans="1:8" x14ac:dyDescent="0.25">
      <c r="A1060" s="7">
        <v>45000</v>
      </c>
      <c r="B1060" s="1">
        <v>0</v>
      </c>
      <c r="C1060" s="1">
        <v>1.7361111111111112E-2</v>
      </c>
      <c r="D1060" s="113" t="s">
        <v>6</v>
      </c>
      <c r="E1060" s="1">
        <v>2.0833333333333332E-2</v>
      </c>
      <c r="F1060" s="113" t="s">
        <v>787</v>
      </c>
      <c r="G1060" s="113" t="s">
        <v>788</v>
      </c>
      <c r="H1060" s="113" t="s">
        <v>6</v>
      </c>
    </row>
    <row r="1061" spans="1:8" x14ac:dyDescent="0.25">
      <c r="A1061" s="7">
        <v>45000</v>
      </c>
      <c r="B1061" s="1">
        <v>0.3125</v>
      </c>
      <c r="C1061" s="1">
        <v>0.33333333333333331</v>
      </c>
      <c r="D1061" s="113" t="s">
        <v>938</v>
      </c>
      <c r="E1061" s="1">
        <v>2.0833333333333332E-2</v>
      </c>
      <c r="F1061" s="113" t="s">
        <v>787</v>
      </c>
      <c r="G1061" s="113" t="s">
        <v>788</v>
      </c>
      <c r="H1061" s="113" t="s">
        <v>6</v>
      </c>
    </row>
    <row r="1062" spans="1:8" x14ac:dyDescent="0.25">
      <c r="A1062" s="7">
        <v>45000</v>
      </c>
      <c r="B1062" s="1">
        <v>0.33333333333333331</v>
      </c>
      <c r="C1062" s="1">
        <v>0.58333333333333337</v>
      </c>
      <c r="D1062" s="113" t="s">
        <v>939</v>
      </c>
      <c r="E1062" s="1">
        <v>0.25</v>
      </c>
      <c r="F1062" s="113" t="s">
        <v>940</v>
      </c>
      <c r="G1062" s="113" t="s">
        <v>941</v>
      </c>
      <c r="H1062" s="113" t="s">
        <v>6</v>
      </c>
    </row>
    <row r="1063" spans="1:8" x14ac:dyDescent="0.25">
      <c r="A1063" s="7">
        <v>45000</v>
      </c>
      <c r="B1063" s="1">
        <v>0.45833333333333331</v>
      </c>
      <c r="C1063" s="1">
        <v>0.58333333333333337</v>
      </c>
      <c r="D1063" s="113" t="s">
        <v>890</v>
      </c>
      <c r="E1063" s="1">
        <v>0.125</v>
      </c>
      <c r="F1063" s="113" t="s">
        <v>659</v>
      </c>
      <c r="G1063" s="113" t="s">
        <v>668</v>
      </c>
      <c r="H1063" s="113" t="s">
        <v>6</v>
      </c>
    </row>
    <row r="1064" spans="1:8" x14ac:dyDescent="0.25">
      <c r="A1064" s="7">
        <v>45000</v>
      </c>
      <c r="B1064" s="1">
        <v>0.60416666666666663</v>
      </c>
      <c r="C1064" s="1">
        <v>0.625</v>
      </c>
      <c r="D1064" s="113" t="s">
        <v>942</v>
      </c>
      <c r="E1064" s="1">
        <v>2.0833333333333332E-2</v>
      </c>
      <c r="F1064" s="113" t="s">
        <v>943</v>
      </c>
      <c r="G1064" s="113" t="s">
        <v>944</v>
      </c>
      <c r="H1064" s="113" t="s">
        <v>6</v>
      </c>
    </row>
    <row r="1065" spans="1:8" x14ac:dyDescent="0.25">
      <c r="A1065" s="7">
        <v>45000</v>
      </c>
      <c r="B1065" s="1">
        <v>0.625</v>
      </c>
      <c r="C1065" s="1">
        <v>0.63541666666666663</v>
      </c>
      <c r="D1065" s="113" t="s">
        <v>945</v>
      </c>
      <c r="E1065" s="1">
        <v>1.0416666666666666E-2</v>
      </c>
      <c r="F1065" s="113" t="s">
        <v>571</v>
      </c>
      <c r="G1065" s="113" t="s">
        <v>572</v>
      </c>
      <c r="H1065" s="113" t="s">
        <v>6</v>
      </c>
    </row>
    <row r="1066" spans="1:8" x14ac:dyDescent="0.25">
      <c r="A1066" s="7">
        <v>45000</v>
      </c>
      <c r="B1066" s="1">
        <v>0.63541666666666663</v>
      </c>
      <c r="C1066" s="1">
        <v>0.65277777777777779</v>
      </c>
      <c r="D1066" s="113" t="s">
        <v>946</v>
      </c>
      <c r="E1066" s="1">
        <v>2.0833333333333332E-2</v>
      </c>
      <c r="F1066" s="113" t="s">
        <v>715</v>
      </c>
      <c r="G1066" s="113" t="s">
        <v>716</v>
      </c>
      <c r="H1066" s="113" t="s">
        <v>6</v>
      </c>
    </row>
    <row r="1067" spans="1:8" x14ac:dyDescent="0.25">
      <c r="A1067" s="7">
        <v>45000</v>
      </c>
      <c r="B1067" s="1">
        <v>0.75</v>
      </c>
      <c r="C1067" s="1">
        <v>0.77083333333333337</v>
      </c>
      <c r="D1067" s="113" t="s">
        <v>947</v>
      </c>
      <c r="E1067" s="1">
        <v>2.0833333333333332E-2</v>
      </c>
      <c r="F1067" s="113" t="s">
        <v>787</v>
      </c>
      <c r="G1067" s="113" t="s">
        <v>788</v>
      </c>
      <c r="H1067" s="113" t="s">
        <v>6</v>
      </c>
    </row>
    <row r="1068" spans="1:8" x14ac:dyDescent="0.25">
      <c r="A1068" s="7">
        <v>45000</v>
      </c>
      <c r="B1068" s="1">
        <v>0.80208333333333337</v>
      </c>
      <c r="C1068" s="1">
        <v>0.86388888888888893</v>
      </c>
      <c r="D1068" s="113" t="s">
        <v>948</v>
      </c>
      <c r="E1068" s="1">
        <v>6.25E-2</v>
      </c>
      <c r="F1068" s="113" t="s">
        <v>588</v>
      </c>
      <c r="G1068" s="113" t="s">
        <v>589</v>
      </c>
      <c r="H1068" s="113" t="s">
        <v>6</v>
      </c>
    </row>
    <row r="1069" spans="1:8" x14ac:dyDescent="0.25">
      <c r="A1069" s="7">
        <v>45001</v>
      </c>
      <c r="B1069" s="1">
        <v>0.33333333333333331</v>
      </c>
      <c r="C1069" s="1">
        <v>0.66666666666666663</v>
      </c>
      <c r="D1069" s="113" t="s">
        <v>762</v>
      </c>
      <c r="E1069" s="1">
        <v>0.33333333333333331</v>
      </c>
      <c r="F1069" s="113" t="s">
        <v>921</v>
      </c>
      <c r="G1069" s="113" t="s">
        <v>922</v>
      </c>
      <c r="H1069" s="113" t="s">
        <v>6</v>
      </c>
    </row>
    <row r="1070" spans="1:8" x14ac:dyDescent="0.25">
      <c r="A1070" s="7">
        <v>45002</v>
      </c>
      <c r="B1070" s="1">
        <v>0.33333333333333331</v>
      </c>
      <c r="C1070" s="1">
        <v>0.66666666666666663</v>
      </c>
      <c r="D1070" s="113" t="s">
        <v>762</v>
      </c>
      <c r="E1070" s="1">
        <v>0.33333333333333331</v>
      </c>
      <c r="F1070" s="113" t="s">
        <v>921</v>
      </c>
      <c r="G1070" s="113" t="s">
        <v>922</v>
      </c>
      <c r="H1070" s="113" t="s">
        <v>6</v>
      </c>
    </row>
    <row r="1071" spans="1:8" x14ac:dyDescent="0.25">
      <c r="A1071" s="7">
        <v>45005</v>
      </c>
      <c r="B1071" s="1">
        <v>0.33333333333333331</v>
      </c>
      <c r="C1071" s="1">
        <v>0.66666666666666663</v>
      </c>
      <c r="D1071" s="113" t="s">
        <v>949</v>
      </c>
      <c r="E1071" s="1">
        <v>0.33333333333333331</v>
      </c>
      <c r="F1071" s="113" t="s">
        <v>940</v>
      </c>
      <c r="G1071" s="113" t="s">
        <v>941</v>
      </c>
      <c r="H1071" s="113" t="s">
        <v>6</v>
      </c>
    </row>
    <row r="1072" spans="1:8" x14ac:dyDescent="0.25">
      <c r="A1072" s="7">
        <v>45006</v>
      </c>
      <c r="B1072" s="1">
        <v>0.375</v>
      </c>
      <c r="C1072" s="1">
        <v>0.40416666666666667</v>
      </c>
      <c r="D1072" s="113" t="s">
        <v>950</v>
      </c>
      <c r="E1072" s="1">
        <v>3.125E-2</v>
      </c>
      <c r="F1072" s="113" t="s">
        <v>571</v>
      </c>
      <c r="G1072" s="113" t="s">
        <v>572</v>
      </c>
      <c r="H1072" s="113" t="s">
        <v>6</v>
      </c>
    </row>
    <row r="1073" spans="1:8" x14ac:dyDescent="0.25">
      <c r="A1073" s="7">
        <v>45006</v>
      </c>
      <c r="B1073" s="1">
        <v>0.40416666666666667</v>
      </c>
      <c r="C1073" s="1">
        <v>0.44583333333333336</v>
      </c>
      <c r="D1073" s="113" t="s">
        <v>951</v>
      </c>
      <c r="E1073" s="1">
        <v>4.1666666666666664E-2</v>
      </c>
      <c r="F1073" s="113" t="s">
        <v>140</v>
      </c>
      <c r="G1073" s="113" t="s">
        <v>186</v>
      </c>
      <c r="H1073" s="113" t="s">
        <v>6</v>
      </c>
    </row>
    <row r="1074" spans="1:8" x14ac:dyDescent="0.25">
      <c r="A1074" s="7">
        <v>45006</v>
      </c>
      <c r="B1074" s="1">
        <v>0.44583333333333336</v>
      </c>
      <c r="C1074" s="1">
        <v>0.45833333333333331</v>
      </c>
      <c r="D1074" s="113" t="s">
        <v>815</v>
      </c>
      <c r="E1074" s="1">
        <v>1.0416666666666666E-2</v>
      </c>
      <c r="F1074" s="113" t="s">
        <v>715</v>
      </c>
      <c r="G1074" s="113" t="s">
        <v>716</v>
      </c>
      <c r="H1074" s="113" t="s">
        <v>6</v>
      </c>
    </row>
    <row r="1075" spans="1:8" x14ac:dyDescent="0.25">
      <c r="A1075" s="7">
        <v>45006</v>
      </c>
      <c r="B1075" s="1">
        <v>0.45833333333333331</v>
      </c>
      <c r="C1075" s="1">
        <v>0.46736111111111112</v>
      </c>
      <c r="D1075" s="113" t="s">
        <v>952</v>
      </c>
      <c r="E1075" s="1">
        <v>1.0416666666666666E-2</v>
      </c>
      <c r="F1075" s="113" t="s">
        <v>784</v>
      </c>
      <c r="G1075" s="113" t="s">
        <v>785</v>
      </c>
      <c r="H1075" s="113" t="s">
        <v>6</v>
      </c>
    </row>
    <row r="1076" spans="1:8" x14ac:dyDescent="0.25">
      <c r="A1076" s="7">
        <v>45006</v>
      </c>
      <c r="B1076" s="1">
        <v>0.46736111111111112</v>
      </c>
      <c r="C1076" s="1">
        <v>0.47708333333333336</v>
      </c>
      <c r="D1076" s="113" t="s">
        <v>953</v>
      </c>
      <c r="E1076" s="1">
        <v>1.0416666666666666E-2</v>
      </c>
      <c r="F1076" s="113" t="s">
        <v>954</v>
      </c>
      <c r="G1076" s="113" t="s">
        <v>955</v>
      </c>
      <c r="H1076" s="113" t="s">
        <v>6</v>
      </c>
    </row>
    <row r="1077" spans="1:8" x14ac:dyDescent="0.25">
      <c r="A1077" s="7">
        <v>45006</v>
      </c>
      <c r="B1077" s="1">
        <v>0.47916666666666669</v>
      </c>
      <c r="C1077" s="1">
        <v>0.5</v>
      </c>
      <c r="D1077" s="113" t="s">
        <v>956</v>
      </c>
      <c r="E1077" s="1">
        <v>2.0833333333333332E-2</v>
      </c>
      <c r="F1077" s="113" t="s">
        <v>654</v>
      </c>
      <c r="G1077" s="113" t="s">
        <v>827</v>
      </c>
      <c r="H1077" s="113" t="s">
        <v>6</v>
      </c>
    </row>
    <row r="1078" spans="1:8" x14ac:dyDescent="0.25">
      <c r="A1078" s="7">
        <v>45006</v>
      </c>
      <c r="B1078" s="1">
        <v>0.52083333333333337</v>
      </c>
      <c r="C1078" s="1">
        <v>0.5625</v>
      </c>
      <c r="D1078" s="113" t="s">
        <v>132</v>
      </c>
      <c r="E1078" s="1">
        <v>4.1666666666666664E-2</v>
      </c>
      <c r="F1078" s="113" t="s">
        <v>571</v>
      </c>
      <c r="G1078" s="113" t="s">
        <v>572</v>
      </c>
      <c r="H1078" s="113" t="s">
        <v>6</v>
      </c>
    </row>
    <row r="1079" spans="1:8" x14ac:dyDescent="0.25">
      <c r="A1079" s="7">
        <v>45006</v>
      </c>
      <c r="B1079" s="1">
        <v>0.5625</v>
      </c>
      <c r="C1079" s="1">
        <v>0.58333333333333337</v>
      </c>
      <c r="D1079" s="113" t="s">
        <v>957</v>
      </c>
      <c r="E1079" s="1">
        <v>2.0833333333333332E-2</v>
      </c>
      <c r="F1079" s="113" t="s">
        <v>715</v>
      </c>
      <c r="G1079" s="113" t="s">
        <v>716</v>
      </c>
      <c r="H1079" s="113" t="s">
        <v>6</v>
      </c>
    </row>
    <row r="1080" spans="1:8" x14ac:dyDescent="0.25">
      <c r="A1080" s="7">
        <v>45006</v>
      </c>
      <c r="B1080" s="1">
        <v>0.58333333333333337</v>
      </c>
      <c r="C1080" s="1">
        <v>0.625</v>
      </c>
      <c r="D1080" s="113" t="s">
        <v>958</v>
      </c>
      <c r="E1080" s="1">
        <v>4.1666666666666664E-2</v>
      </c>
      <c r="F1080" s="113" t="s">
        <v>715</v>
      </c>
      <c r="G1080" s="113" t="s">
        <v>716</v>
      </c>
      <c r="H1080" s="113" t="s">
        <v>6</v>
      </c>
    </row>
    <row r="1081" spans="1:8" x14ac:dyDescent="0.25">
      <c r="A1081" s="7">
        <v>45006</v>
      </c>
      <c r="B1081" s="1">
        <v>0.625</v>
      </c>
      <c r="C1081" s="1">
        <v>0.64583333333333337</v>
      </c>
      <c r="D1081" s="113" t="s">
        <v>398</v>
      </c>
      <c r="E1081" s="1">
        <v>2.0833333333333332E-2</v>
      </c>
      <c r="F1081" s="113" t="s">
        <v>140</v>
      </c>
      <c r="G1081" s="113" t="s">
        <v>186</v>
      </c>
      <c r="H1081" s="113" t="s">
        <v>6</v>
      </c>
    </row>
    <row r="1082" spans="1:8" x14ac:dyDescent="0.25">
      <c r="A1082" s="7">
        <v>45006</v>
      </c>
      <c r="B1082" s="1">
        <v>0.64583333333333337</v>
      </c>
      <c r="C1082" s="1">
        <v>0.69791666666666663</v>
      </c>
      <c r="D1082" s="113" t="s">
        <v>959</v>
      </c>
      <c r="E1082" s="1">
        <v>5.2083333333333336E-2</v>
      </c>
      <c r="F1082" s="113" t="s">
        <v>140</v>
      </c>
      <c r="G1082" s="113" t="s">
        <v>186</v>
      </c>
      <c r="H1082" s="113" t="s">
        <v>6</v>
      </c>
    </row>
    <row r="1083" spans="1:8" x14ac:dyDescent="0.25">
      <c r="A1083" s="7">
        <v>45006</v>
      </c>
      <c r="B1083" s="1">
        <v>0.69791666666666663</v>
      </c>
      <c r="C1083" s="1">
        <v>0.72430555555555554</v>
      </c>
      <c r="D1083" s="113" t="s">
        <v>960</v>
      </c>
      <c r="E1083" s="1">
        <v>3.125E-2</v>
      </c>
      <c r="F1083" s="113" t="s">
        <v>140</v>
      </c>
      <c r="G1083" s="113" t="s">
        <v>186</v>
      </c>
      <c r="H1083" s="113" t="s">
        <v>6</v>
      </c>
    </row>
    <row r="1084" spans="1:8" x14ac:dyDescent="0.25">
      <c r="A1084" s="7">
        <v>45006</v>
      </c>
      <c r="B1084" s="1">
        <v>0.72430555555555554</v>
      </c>
      <c r="C1084" s="1">
        <v>0.74583333333333335</v>
      </c>
      <c r="D1084" s="113" t="s">
        <v>961</v>
      </c>
      <c r="E1084" s="1">
        <v>2.0833333333333332E-2</v>
      </c>
      <c r="F1084" s="113" t="s">
        <v>940</v>
      </c>
      <c r="G1084" s="113" t="s">
        <v>941</v>
      </c>
      <c r="H1084" s="113" t="s">
        <v>6</v>
      </c>
    </row>
    <row r="1085" spans="1:8" x14ac:dyDescent="0.25">
      <c r="A1085" s="7">
        <v>45006</v>
      </c>
      <c r="B1085" s="1">
        <v>0.74583333333333335</v>
      </c>
      <c r="C1085" s="1">
        <v>0.80138888888888893</v>
      </c>
      <c r="D1085" s="113" t="s">
        <v>962</v>
      </c>
      <c r="E1085" s="1">
        <v>5.2083333333333336E-2</v>
      </c>
      <c r="F1085" s="113" t="s">
        <v>715</v>
      </c>
      <c r="G1085" s="113" t="s">
        <v>716</v>
      </c>
      <c r="H1085" s="113" t="s">
        <v>6</v>
      </c>
    </row>
    <row r="1086" spans="1:8" x14ac:dyDescent="0.25">
      <c r="A1086" s="7">
        <v>45006</v>
      </c>
      <c r="B1086" s="1">
        <v>0.83333333333333337</v>
      </c>
      <c r="C1086" s="1">
        <v>0.84375</v>
      </c>
      <c r="D1086" s="113" t="s">
        <v>963</v>
      </c>
      <c r="E1086" s="1">
        <v>1.0416666666666666E-2</v>
      </c>
      <c r="F1086" s="113" t="s">
        <v>921</v>
      </c>
      <c r="G1086" s="113" t="s">
        <v>922</v>
      </c>
      <c r="H1086" s="113" t="s">
        <v>6</v>
      </c>
    </row>
    <row r="1087" spans="1:8" x14ac:dyDescent="0.25">
      <c r="A1087" s="7">
        <v>45007</v>
      </c>
      <c r="B1087" s="1">
        <v>0.375</v>
      </c>
      <c r="C1087" s="1">
        <v>0.41666666666666669</v>
      </c>
      <c r="D1087" s="113" t="s">
        <v>964</v>
      </c>
      <c r="E1087" s="1">
        <v>4.1666666666666664E-2</v>
      </c>
      <c r="F1087" s="113" t="s">
        <v>571</v>
      </c>
      <c r="G1087" s="113" t="s">
        <v>572</v>
      </c>
      <c r="H1087" s="113" t="s">
        <v>6</v>
      </c>
    </row>
    <row r="1088" spans="1:8" x14ac:dyDescent="0.25">
      <c r="A1088" s="7">
        <v>45007</v>
      </c>
      <c r="B1088" s="1">
        <v>0.41666666666666669</v>
      </c>
      <c r="C1088" s="1">
        <v>0.47916666666666669</v>
      </c>
      <c r="D1088" s="113" t="s">
        <v>845</v>
      </c>
      <c r="E1088" s="1">
        <v>6.25E-2</v>
      </c>
      <c r="F1088" s="113" t="s">
        <v>571</v>
      </c>
      <c r="G1088" s="113" t="s">
        <v>572</v>
      </c>
      <c r="H1088" s="113" t="s">
        <v>6</v>
      </c>
    </row>
    <row r="1089" spans="1:8" x14ac:dyDescent="0.25">
      <c r="A1089" s="7">
        <v>45007</v>
      </c>
      <c r="B1089" s="1">
        <v>0.54166666666666663</v>
      </c>
      <c r="C1089" s="1">
        <v>0.625</v>
      </c>
      <c r="D1089" s="113" t="s">
        <v>965</v>
      </c>
      <c r="E1089" s="1">
        <v>8.3333333333333329E-2</v>
      </c>
      <c r="F1089" s="113" t="s">
        <v>726</v>
      </c>
      <c r="G1089" s="113" t="s">
        <v>727</v>
      </c>
      <c r="H1089" s="113" t="s">
        <v>6</v>
      </c>
    </row>
    <row r="1090" spans="1:8" x14ac:dyDescent="0.25">
      <c r="A1090" s="7">
        <v>45007</v>
      </c>
      <c r="B1090" s="1">
        <v>0.625</v>
      </c>
      <c r="C1090" s="1">
        <v>0.64652777777777781</v>
      </c>
      <c r="D1090" s="113" t="s">
        <v>848</v>
      </c>
      <c r="E1090" s="1">
        <v>2.0833333333333332E-2</v>
      </c>
      <c r="F1090" s="113" t="s">
        <v>715</v>
      </c>
      <c r="G1090" s="113" t="s">
        <v>716</v>
      </c>
      <c r="H1090" s="113" t="s">
        <v>6</v>
      </c>
    </row>
    <row r="1091" spans="1:8" x14ac:dyDescent="0.25">
      <c r="A1091" s="7">
        <v>45007</v>
      </c>
      <c r="B1091" s="1">
        <v>0.64652777777777781</v>
      </c>
      <c r="C1091" s="1">
        <v>0.67361111111111116</v>
      </c>
      <c r="D1091" s="113" t="s">
        <v>966</v>
      </c>
      <c r="E1091" s="1">
        <v>3.125E-2</v>
      </c>
      <c r="F1091" s="113" t="s">
        <v>571</v>
      </c>
      <c r="G1091" s="113" t="s">
        <v>572</v>
      </c>
      <c r="H1091" s="113" t="s">
        <v>6</v>
      </c>
    </row>
    <row r="1092" spans="1:8" x14ac:dyDescent="0.25">
      <c r="A1092" s="7">
        <v>45007</v>
      </c>
      <c r="B1092" s="1">
        <v>0.90347222222222223</v>
      </c>
      <c r="C1092" s="1">
        <v>0.91249999999999998</v>
      </c>
      <c r="D1092" s="113" t="s">
        <v>967</v>
      </c>
      <c r="E1092" s="1">
        <v>1.0416666666666666E-2</v>
      </c>
      <c r="F1092" s="113" t="s">
        <v>571</v>
      </c>
      <c r="G1092" s="113" t="s">
        <v>572</v>
      </c>
      <c r="H1092" s="113" t="s">
        <v>6</v>
      </c>
    </row>
    <row r="1093" spans="1:8" x14ac:dyDescent="0.25">
      <c r="A1093" s="7">
        <v>45007</v>
      </c>
      <c r="B1093" s="1">
        <v>0.91249999999999998</v>
      </c>
      <c r="C1093" s="1">
        <v>0.92013888888888884</v>
      </c>
      <c r="D1093" s="113" t="s">
        <v>968</v>
      </c>
      <c r="E1093" s="1">
        <v>1.0416666666666666E-2</v>
      </c>
      <c r="F1093" s="113" t="s">
        <v>715</v>
      </c>
      <c r="G1093" s="113" t="s">
        <v>716</v>
      </c>
      <c r="H1093" s="113" t="s">
        <v>6</v>
      </c>
    </row>
    <row r="1094" spans="1:8" x14ac:dyDescent="0.25">
      <c r="A1094" s="7">
        <v>45008</v>
      </c>
      <c r="B1094" s="1">
        <v>0.3298611111111111</v>
      </c>
      <c r="C1094" s="1">
        <v>0.3611111111111111</v>
      </c>
      <c r="D1094" s="113" t="s">
        <v>969</v>
      </c>
      <c r="E1094" s="1">
        <v>3.125E-2</v>
      </c>
      <c r="F1094" s="113" t="s">
        <v>588</v>
      </c>
      <c r="G1094" s="113" t="s">
        <v>589</v>
      </c>
      <c r="H1094" s="113" t="s">
        <v>6</v>
      </c>
    </row>
    <row r="1095" spans="1:8" x14ac:dyDescent="0.25">
      <c r="A1095" s="7">
        <v>45008</v>
      </c>
      <c r="B1095" s="1">
        <v>0.375</v>
      </c>
      <c r="C1095" s="1">
        <v>0.39027777777777778</v>
      </c>
      <c r="D1095" s="113" t="s">
        <v>970</v>
      </c>
      <c r="E1095" s="1">
        <v>1.0416666666666666E-2</v>
      </c>
      <c r="F1095" s="113" t="s">
        <v>659</v>
      </c>
      <c r="G1095" s="113" t="s">
        <v>668</v>
      </c>
      <c r="H1095" s="113" t="s">
        <v>6</v>
      </c>
    </row>
    <row r="1096" spans="1:8" x14ac:dyDescent="0.25">
      <c r="A1096" s="7">
        <v>45008</v>
      </c>
      <c r="B1096" s="1">
        <v>0.39027777777777778</v>
      </c>
      <c r="C1096" s="1">
        <v>0.40694444444444444</v>
      </c>
      <c r="D1096" s="113" t="s">
        <v>971</v>
      </c>
      <c r="E1096" s="1">
        <v>2.0833333333333332E-2</v>
      </c>
      <c r="F1096" s="113" t="s">
        <v>726</v>
      </c>
      <c r="G1096" s="113" t="s">
        <v>727</v>
      </c>
      <c r="H1096" s="113" t="s">
        <v>6</v>
      </c>
    </row>
    <row r="1097" spans="1:8" x14ac:dyDescent="0.25">
      <c r="A1097" s="7">
        <v>45008</v>
      </c>
      <c r="B1097" s="1">
        <v>0.41666666666666669</v>
      </c>
      <c r="C1097" s="1">
        <v>0.47916666666666669</v>
      </c>
      <c r="D1097" s="113" t="s">
        <v>972</v>
      </c>
      <c r="E1097" s="1">
        <v>6.25E-2</v>
      </c>
      <c r="F1097" s="113" t="s">
        <v>881</v>
      </c>
      <c r="G1097" s="113" t="s">
        <v>831</v>
      </c>
      <c r="H1097" s="113" t="s">
        <v>6</v>
      </c>
    </row>
    <row r="1098" spans="1:8" x14ac:dyDescent="0.25">
      <c r="A1098" s="7">
        <v>45008</v>
      </c>
      <c r="B1098" s="1">
        <v>0.5</v>
      </c>
      <c r="C1098" s="1">
        <v>0.55694444444444446</v>
      </c>
      <c r="D1098" s="113" t="s">
        <v>973</v>
      </c>
      <c r="E1098" s="1">
        <v>5.2083333333333336E-2</v>
      </c>
      <c r="F1098" s="113" t="s">
        <v>935</v>
      </c>
      <c r="G1098" s="113" t="s">
        <v>936</v>
      </c>
      <c r="H1098" s="113" t="s">
        <v>6</v>
      </c>
    </row>
    <row r="1099" spans="1:8" x14ac:dyDescent="0.25">
      <c r="A1099" s="7">
        <v>45008</v>
      </c>
      <c r="B1099" s="1">
        <v>0.55694444444444446</v>
      </c>
      <c r="C1099" s="1">
        <v>0.62569444444444444</v>
      </c>
      <c r="D1099" s="113" t="s">
        <v>974</v>
      </c>
      <c r="E1099" s="1">
        <v>7.2916666666666671E-2</v>
      </c>
      <c r="F1099" s="113" t="s">
        <v>588</v>
      </c>
      <c r="G1099" s="113" t="s">
        <v>589</v>
      </c>
      <c r="H1099" s="113" t="s">
        <v>6</v>
      </c>
    </row>
    <row r="1100" spans="1:8" x14ac:dyDescent="0.25">
      <c r="A1100" s="7">
        <v>45008</v>
      </c>
      <c r="B1100" s="1">
        <v>0.625</v>
      </c>
      <c r="C1100" s="1">
        <v>0.67361111111111116</v>
      </c>
      <c r="D1100" s="113" t="s">
        <v>975</v>
      </c>
      <c r="E1100" s="1">
        <v>5.2083333333333336E-2</v>
      </c>
      <c r="F1100" s="113" t="s">
        <v>715</v>
      </c>
      <c r="G1100" s="113" t="s">
        <v>716</v>
      </c>
      <c r="H1100" s="113" t="s">
        <v>6</v>
      </c>
    </row>
    <row r="1101" spans="1:8" x14ac:dyDescent="0.25">
      <c r="A1101" s="7">
        <v>45008</v>
      </c>
      <c r="B1101" s="1">
        <v>0.67361111111111116</v>
      </c>
      <c r="C1101" s="1">
        <v>0.76041666666666663</v>
      </c>
      <c r="D1101" s="113" t="s">
        <v>976</v>
      </c>
      <c r="E1101" s="1">
        <v>8.3333333333333329E-2</v>
      </c>
      <c r="F1101" s="113" t="s">
        <v>977</v>
      </c>
      <c r="G1101" s="113" t="s">
        <v>978</v>
      </c>
      <c r="H1101" s="113" t="s">
        <v>6</v>
      </c>
    </row>
    <row r="1102" spans="1:8" x14ac:dyDescent="0.25">
      <c r="A1102" s="7">
        <v>45008</v>
      </c>
      <c r="B1102" s="1">
        <v>0.78472222222222221</v>
      </c>
      <c r="C1102" s="1">
        <v>0.80208333333333337</v>
      </c>
      <c r="D1102" s="113" t="s">
        <v>768</v>
      </c>
      <c r="E1102" s="1">
        <v>2.0833333333333332E-2</v>
      </c>
      <c r="F1102" s="113" t="s">
        <v>769</v>
      </c>
      <c r="G1102" s="113" t="s">
        <v>770</v>
      </c>
      <c r="H1102" s="113" t="s">
        <v>6</v>
      </c>
    </row>
    <row r="1103" spans="1:8" x14ac:dyDescent="0.25">
      <c r="A1103" s="7">
        <v>45008</v>
      </c>
      <c r="B1103" s="1">
        <v>0.83333333333333337</v>
      </c>
      <c r="C1103" s="1">
        <v>0.85416666666666663</v>
      </c>
      <c r="D1103" s="113" t="s">
        <v>979</v>
      </c>
      <c r="E1103" s="1">
        <v>2.0833333333333332E-2</v>
      </c>
      <c r="F1103" s="113" t="s">
        <v>715</v>
      </c>
      <c r="G1103" s="113" t="s">
        <v>716</v>
      </c>
      <c r="H1103" s="113" t="s">
        <v>6</v>
      </c>
    </row>
    <row r="1104" spans="1:8" x14ac:dyDescent="0.25">
      <c r="A1104" s="7">
        <v>45009</v>
      </c>
      <c r="B1104" s="1">
        <v>0.33263888888888887</v>
      </c>
      <c r="C1104" s="1">
        <v>0.35416666666666669</v>
      </c>
      <c r="D1104" s="113" t="s">
        <v>980</v>
      </c>
      <c r="E1104" s="1">
        <v>2.0833333333333332E-2</v>
      </c>
      <c r="F1104" s="113" t="s">
        <v>954</v>
      </c>
      <c r="G1104" s="113" t="s">
        <v>955</v>
      </c>
      <c r="H1104" s="113" t="s">
        <v>6</v>
      </c>
    </row>
    <row r="1105" spans="1:8" x14ac:dyDescent="0.25">
      <c r="A1105" s="7">
        <v>45009</v>
      </c>
      <c r="B1105" s="1">
        <v>0.375</v>
      </c>
      <c r="C1105" s="1">
        <v>0.41666666666666669</v>
      </c>
      <c r="D1105" s="113" t="s">
        <v>981</v>
      </c>
      <c r="E1105" s="1">
        <v>4.1666666666666664E-2</v>
      </c>
      <c r="F1105" s="113" t="s">
        <v>715</v>
      </c>
      <c r="G1105" s="113" t="s">
        <v>716</v>
      </c>
      <c r="H1105" s="113" t="s">
        <v>6</v>
      </c>
    </row>
    <row r="1106" spans="1:8" x14ac:dyDescent="0.25">
      <c r="A1106" s="7">
        <v>45009</v>
      </c>
      <c r="B1106" s="1">
        <v>0.41666666666666669</v>
      </c>
      <c r="C1106" s="1">
        <v>0.45902777777777776</v>
      </c>
      <c r="D1106" s="113" t="s">
        <v>982</v>
      </c>
      <c r="E1106" s="1">
        <v>4.1666666666666664E-2</v>
      </c>
      <c r="F1106" s="113" t="s">
        <v>943</v>
      </c>
      <c r="G1106" s="113" t="s">
        <v>944</v>
      </c>
      <c r="H1106" s="113" t="s">
        <v>6</v>
      </c>
    </row>
    <row r="1107" spans="1:8" x14ac:dyDescent="0.25">
      <c r="A1107" s="7">
        <v>45009</v>
      </c>
      <c r="B1107" s="1">
        <v>0.45902777777777776</v>
      </c>
      <c r="C1107" s="1">
        <v>0.52083333333333337</v>
      </c>
      <c r="D1107" s="113" t="s">
        <v>890</v>
      </c>
      <c r="E1107" s="1">
        <v>6.25E-2</v>
      </c>
      <c r="F1107" s="113" t="s">
        <v>659</v>
      </c>
      <c r="G1107" s="113" t="s">
        <v>668</v>
      </c>
      <c r="H1107" s="113" t="s">
        <v>6</v>
      </c>
    </row>
    <row r="1108" spans="1:8" x14ac:dyDescent="0.25">
      <c r="A1108" s="7">
        <v>45009</v>
      </c>
      <c r="B1108" s="1">
        <v>0.54861111111111116</v>
      </c>
      <c r="C1108" s="1">
        <v>0.57361111111111107</v>
      </c>
      <c r="D1108" s="113" t="s">
        <v>890</v>
      </c>
      <c r="E1108" s="1">
        <v>2.0833333333333332E-2</v>
      </c>
      <c r="F1108" s="113" t="s">
        <v>659</v>
      </c>
      <c r="G1108" s="113" t="s">
        <v>668</v>
      </c>
      <c r="H1108" s="113" t="s">
        <v>6</v>
      </c>
    </row>
    <row r="1109" spans="1:8" x14ac:dyDescent="0.25">
      <c r="A1109" s="7">
        <v>45009</v>
      </c>
      <c r="B1109" s="1">
        <v>0.57361111111111107</v>
      </c>
      <c r="C1109" s="1">
        <v>0.60138888888888886</v>
      </c>
      <c r="D1109" s="113" t="s">
        <v>976</v>
      </c>
      <c r="E1109" s="1">
        <v>3.125E-2</v>
      </c>
      <c r="F1109" s="113" t="s">
        <v>977</v>
      </c>
      <c r="G1109" s="113" t="s">
        <v>978</v>
      </c>
      <c r="H1109" s="113" t="s">
        <v>6</v>
      </c>
    </row>
    <row r="1110" spans="1:8" x14ac:dyDescent="0.25">
      <c r="A1110" s="7">
        <v>45009</v>
      </c>
      <c r="B1110" s="1">
        <v>0.60138888888888886</v>
      </c>
      <c r="C1110" s="1">
        <v>0.7055555555555556</v>
      </c>
      <c r="D1110" s="113" t="s">
        <v>983</v>
      </c>
      <c r="E1110" s="1">
        <v>0.10416666666666667</v>
      </c>
      <c r="F1110" s="113" t="s">
        <v>977</v>
      </c>
      <c r="G1110" s="113" t="s">
        <v>978</v>
      </c>
      <c r="H1110" s="113" t="s">
        <v>6</v>
      </c>
    </row>
    <row r="1111" spans="1:8" x14ac:dyDescent="0.25">
      <c r="A1111" s="7">
        <v>45009</v>
      </c>
      <c r="B1111" s="1">
        <v>0.7055555555555556</v>
      </c>
      <c r="C1111" s="1">
        <v>0.71875</v>
      </c>
      <c r="D1111" s="113" t="s">
        <v>984</v>
      </c>
      <c r="E1111" s="1">
        <v>1.0416666666666666E-2</v>
      </c>
      <c r="F1111" s="113" t="s">
        <v>654</v>
      </c>
      <c r="G1111" s="113" t="s">
        <v>827</v>
      </c>
      <c r="H1111" s="113" t="s">
        <v>6</v>
      </c>
    </row>
    <row r="1112" spans="1:8" x14ac:dyDescent="0.25">
      <c r="A1112" s="7">
        <v>45009</v>
      </c>
      <c r="B1112" s="1">
        <v>0.72916666666666663</v>
      </c>
      <c r="C1112" s="1">
        <v>0.73611111111111116</v>
      </c>
      <c r="D1112" s="113" t="s">
        <v>985</v>
      </c>
      <c r="E1112" s="1">
        <v>1.0416666666666666E-2</v>
      </c>
      <c r="F1112" s="113" t="s">
        <v>954</v>
      </c>
      <c r="G1112" s="113" t="s">
        <v>955</v>
      </c>
      <c r="H1112" s="113" t="s">
        <v>6</v>
      </c>
    </row>
    <row r="1113" spans="1:8" x14ac:dyDescent="0.25">
      <c r="A1113" s="7">
        <v>45012</v>
      </c>
      <c r="B1113" s="1">
        <v>0.375</v>
      </c>
      <c r="C1113" s="1">
        <v>0.45833333333333331</v>
      </c>
      <c r="D1113" s="113" t="s">
        <v>986</v>
      </c>
      <c r="E1113" s="1">
        <v>8.3333333333333329E-2</v>
      </c>
      <c r="F1113" s="113" t="s">
        <v>921</v>
      </c>
      <c r="G1113" s="113" t="s">
        <v>922</v>
      </c>
      <c r="H1113" s="113" t="s">
        <v>6</v>
      </c>
    </row>
    <row r="1114" spans="1:8" x14ac:dyDescent="0.25">
      <c r="A1114" s="7">
        <v>45012</v>
      </c>
      <c r="B1114" s="1">
        <v>0.45833333333333331</v>
      </c>
      <c r="C1114" s="1">
        <v>0.47916666666666669</v>
      </c>
      <c r="D1114" s="113" t="s">
        <v>987</v>
      </c>
      <c r="E1114" s="1">
        <v>2.0833333333333332E-2</v>
      </c>
      <c r="F1114" s="113" t="s">
        <v>715</v>
      </c>
      <c r="G1114" s="113" t="s">
        <v>716</v>
      </c>
      <c r="H1114" s="113" t="s">
        <v>6</v>
      </c>
    </row>
    <row r="1115" spans="1:8" x14ac:dyDescent="0.25">
      <c r="A1115" s="7">
        <v>45012</v>
      </c>
      <c r="B1115" s="1">
        <v>0.5</v>
      </c>
      <c r="C1115" s="1">
        <v>0.54513888888888884</v>
      </c>
      <c r="D1115" s="113" t="s">
        <v>828</v>
      </c>
      <c r="E1115" s="1">
        <v>4.1666666666666664E-2</v>
      </c>
      <c r="F1115" s="113" t="s">
        <v>562</v>
      </c>
      <c r="G1115" s="113" t="s">
        <v>829</v>
      </c>
      <c r="H1115" s="113" t="s">
        <v>6</v>
      </c>
    </row>
    <row r="1116" spans="1:8" x14ac:dyDescent="0.25">
      <c r="A1116" s="7">
        <v>45012</v>
      </c>
      <c r="B1116" s="1">
        <v>0.54513888888888884</v>
      </c>
      <c r="C1116" s="1">
        <v>0.5625</v>
      </c>
      <c r="D1116" s="113" t="s">
        <v>988</v>
      </c>
      <c r="E1116" s="1">
        <v>2.0833333333333332E-2</v>
      </c>
      <c r="F1116" s="113" t="s">
        <v>654</v>
      </c>
      <c r="G1116" s="113" t="s">
        <v>827</v>
      </c>
      <c r="H1116" s="113" t="s">
        <v>6</v>
      </c>
    </row>
    <row r="1117" spans="1:8" x14ac:dyDescent="0.25">
      <c r="A1117" s="7">
        <v>45012</v>
      </c>
      <c r="B1117" s="1">
        <v>0.5625</v>
      </c>
      <c r="C1117" s="1">
        <v>0.59375</v>
      </c>
      <c r="D1117" s="113" t="s">
        <v>988</v>
      </c>
      <c r="E1117" s="1">
        <v>3.125E-2</v>
      </c>
      <c r="F1117" s="113" t="s">
        <v>654</v>
      </c>
      <c r="G1117" s="113" t="s">
        <v>827</v>
      </c>
      <c r="H1117" s="113" t="s">
        <v>6</v>
      </c>
    </row>
    <row r="1118" spans="1:8" x14ac:dyDescent="0.25">
      <c r="A1118" s="7">
        <v>45012</v>
      </c>
      <c r="B1118" s="1">
        <v>0.59375</v>
      </c>
      <c r="C1118" s="1">
        <v>0.625</v>
      </c>
      <c r="D1118" s="113" t="s">
        <v>65</v>
      </c>
      <c r="E1118" s="1">
        <v>3.125E-2</v>
      </c>
      <c r="F1118" s="113" t="s">
        <v>140</v>
      </c>
      <c r="G1118" s="113" t="s">
        <v>186</v>
      </c>
      <c r="H1118" s="113" t="s">
        <v>6</v>
      </c>
    </row>
    <row r="1119" spans="1:8" x14ac:dyDescent="0.25">
      <c r="A1119" s="7">
        <v>45012</v>
      </c>
      <c r="B1119" s="1">
        <v>0.625</v>
      </c>
      <c r="C1119" s="1">
        <v>0.65625</v>
      </c>
      <c r="D1119" s="113" t="s">
        <v>707</v>
      </c>
      <c r="E1119" s="1">
        <v>3.125E-2</v>
      </c>
      <c r="F1119" s="113" t="s">
        <v>921</v>
      </c>
      <c r="G1119" s="113" t="s">
        <v>922</v>
      </c>
      <c r="H1119" s="113" t="s">
        <v>6</v>
      </c>
    </row>
    <row r="1120" spans="1:8" x14ac:dyDescent="0.25">
      <c r="A1120" s="7">
        <v>45012</v>
      </c>
      <c r="B1120" s="1">
        <v>0.65625</v>
      </c>
      <c r="C1120" s="1">
        <v>0.67361111111111116</v>
      </c>
      <c r="D1120" s="113" t="s">
        <v>989</v>
      </c>
      <c r="E1120" s="1">
        <v>2.0833333333333332E-2</v>
      </c>
      <c r="F1120" s="113" t="s">
        <v>990</v>
      </c>
      <c r="G1120" s="113" t="s">
        <v>991</v>
      </c>
      <c r="H1120" s="113" t="s">
        <v>6</v>
      </c>
    </row>
    <row r="1121" spans="1:8" x14ac:dyDescent="0.25">
      <c r="A1121" s="7">
        <v>45012</v>
      </c>
      <c r="B1121" s="1">
        <v>0.87569444444444444</v>
      </c>
      <c r="C1121" s="1">
        <v>0.91736111111111107</v>
      </c>
      <c r="D1121" s="113" t="s">
        <v>992</v>
      </c>
      <c r="E1121" s="1">
        <v>4.1666666666666664E-2</v>
      </c>
      <c r="F1121" s="113" t="s">
        <v>654</v>
      </c>
      <c r="G1121" s="113" t="s">
        <v>827</v>
      </c>
      <c r="H1121" s="113" t="s">
        <v>6</v>
      </c>
    </row>
    <row r="1122" spans="1:8" x14ac:dyDescent="0.25">
      <c r="A1122" s="7">
        <v>45013</v>
      </c>
      <c r="B1122" s="1">
        <v>0.375</v>
      </c>
      <c r="C1122" s="1">
        <v>0.42708333333333331</v>
      </c>
      <c r="D1122" s="113" t="s">
        <v>993</v>
      </c>
      <c r="E1122" s="1">
        <v>5.2083333333333336E-2</v>
      </c>
      <c r="F1122" s="113" t="s">
        <v>140</v>
      </c>
      <c r="G1122" s="113" t="s">
        <v>186</v>
      </c>
      <c r="H1122" s="113" t="s">
        <v>6</v>
      </c>
    </row>
    <row r="1123" spans="1:8" x14ac:dyDescent="0.25">
      <c r="A1123" s="7">
        <v>45013</v>
      </c>
      <c r="B1123" s="1">
        <v>0.42708333333333331</v>
      </c>
      <c r="C1123" s="1">
        <v>0.45833333333333331</v>
      </c>
      <c r="D1123" s="113" t="s">
        <v>994</v>
      </c>
      <c r="E1123" s="1">
        <v>3.125E-2</v>
      </c>
      <c r="F1123" s="113" t="s">
        <v>715</v>
      </c>
      <c r="G1123" s="113" t="s">
        <v>716</v>
      </c>
      <c r="H1123" s="113" t="s">
        <v>6</v>
      </c>
    </row>
    <row r="1124" spans="1:8" x14ac:dyDescent="0.25">
      <c r="A1124" s="7">
        <v>45013</v>
      </c>
      <c r="B1124" s="1">
        <v>0.45833333333333331</v>
      </c>
      <c r="C1124" s="1">
        <v>0.47916666666666669</v>
      </c>
      <c r="D1124" s="113" t="s">
        <v>995</v>
      </c>
      <c r="E1124" s="1">
        <v>2.0833333333333332E-2</v>
      </c>
      <c r="F1124" s="113" t="s">
        <v>140</v>
      </c>
      <c r="G1124" s="113" t="s">
        <v>186</v>
      </c>
      <c r="H1124" s="113" t="s">
        <v>6</v>
      </c>
    </row>
    <row r="1125" spans="1:8" x14ac:dyDescent="0.25">
      <c r="A1125" s="7">
        <v>45013</v>
      </c>
      <c r="B1125" s="1">
        <v>0.47916666666666669</v>
      </c>
      <c r="C1125" s="1">
        <v>0.5</v>
      </c>
      <c r="D1125" s="113" t="s">
        <v>996</v>
      </c>
      <c r="E1125" s="1">
        <v>2.0833333333333332E-2</v>
      </c>
      <c r="F1125" s="113" t="s">
        <v>943</v>
      </c>
      <c r="G1125" s="113" t="s">
        <v>944</v>
      </c>
      <c r="H1125" s="113" t="s">
        <v>6</v>
      </c>
    </row>
    <row r="1126" spans="1:8" x14ac:dyDescent="0.25">
      <c r="A1126" s="7">
        <v>45013</v>
      </c>
      <c r="B1126" s="1">
        <v>0.5</v>
      </c>
      <c r="C1126" s="1">
        <v>0.52777777777777779</v>
      </c>
      <c r="D1126" s="113" t="s">
        <v>997</v>
      </c>
      <c r="E1126" s="1">
        <v>3.125E-2</v>
      </c>
      <c r="F1126" s="113" t="s">
        <v>715</v>
      </c>
      <c r="G1126" s="113" t="s">
        <v>716</v>
      </c>
      <c r="H1126" s="113" t="s">
        <v>6</v>
      </c>
    </row>
    <row r="1127" spans="1:8" x14ac:dyDescent="0.25">
      <c r="A1127" s="7">
        <v>45013</v>
      </c>
      <c r="B1127" s="1">
        <v>0.54166666666666663</v>
      </c>
      <c r="C1127" s="1">
        <v>0.625</v>
      </c>
      <c r="D1127" s="113" t="s">
        <v>998</v>
      </c>
      <c r="E1127" s="1">
        <v>8.3333333333333329E-2</v>
      </c>
      <c r="F1127" s="113" t="s">
        <v>588</v>
      </c>
      <c r="G1127" s="113" t="s">
        <v>589</v>
      </c>
      <c r="H1127" s="113" t="s">
        <v>6</v>
      </c>
    </row>
    <row r="1128" spans="1:8" x14ac:dyDescent="0.25">
      <c r="A1128" s="7">
        <v>45013</v>
      </c>
      <c r="B1128" s="1">
        <v>0.625</v>
      </c>
      <c r="C1128" s="1">
        <v>0.64583333333333337</v>
      </c>
      <c r="D1128" s="113" t="s">
        <v>931</v>
      </c>
      <c r="E1128" s="1">
        <v>2.0833333333333332E-2</v>
      </c>
      <c r="F1128" s="113" t="s">
        <v>189</v>
      </c>
      <c r="G1128" s="113" t="s">
        <v>186</v>
      </c>
      <c r="H1128" s="113" t="s">
        <v>6</v>
      </c>
    </row>
    <row r="1129" spans="1:8" x14ac:dyDescent="0.25">
      <c r="A1129" s="7">
        <v>45013</v>
      </c>
      <c r="B1129" s="1">
        <v>0.64583333333333337</v>
      </c>
      <c r="C1129" s="1">
        <v>0.66666666666666663</v>
      </c>
      <c r="D1129" s="113" t="s">
        <v>999</v>
      </c>
      <c r="E1129" s="1">
        <v>2.0833333333333332E-2</v>
      </c>
      <c r="F1129" s="113" t="s">
        <v>654</v>
      </c>
      <c r="G1129" s="113" t="s">
        <v>827</v>
      </c>
      <c r="H1129" s="113" t="s">
        <v>6</v>
      </c>
    </row>
    <row r="1130" spans="1:8" x14ac:dyDescent="0.25">
      <c r="A1130" s="7">
        <v>45013</v>
      </c>
      <c r="B1130" s="1">
        <v>0.66666666666666663</v>
      </c>
      <c r="C1130" s="1">
        <v>0.7006944444444444</v>
      </c>
      <c r="D1130" s="113" t="s">
        <v>296</v>
      </c>
      <c r="E1130" s="1">
        <v>3.125E-2</v>
      </c>
      <c r="F1130" s="113" t="s">
        <v>140</v>
      </c>
      <c r="G1130" s="113" t="s">
        <v>186</v>
      </c>
      <c r="H1130" s="113" t="s">
        <v>6</v>
      </c>
    </row>
    <row r="1131" spans="1:8" x14ac:dyDescent="0.25">
      <c r="A1131" s="7">
        <v>45013</v>
      </c>
      <c r="B1131" s="1">
        <v>0.70138888888888884</v>
      </c>
      <c r="C1131" s="1">
        <v>0.77013888888888893</v>
      </c>
      <c r="D1131" s="113" t="s">
        <v>1000</v>
      </c>
      <c r="E1131" s="1">
        <v>7.2916666666666671E-2</v>
      </c>
      <c r="F1131" s="113" t="s">
        <v>977</v>
      </c>
      <c r="G1131" s="113" t="s">
        <v>978</v>
      </c>
      <c r="H1131" s="113" t="s">
        <v>6</v>
      </c>
    </row>
    <row r="1132" spans="1:8" x14ac:dyDescent="0.25">
      <c r="A1132" s="7">
        <v>45013</v>
      </c>
      <c r="B1132" s="1">
        <v>0.77013888888888893</v>
      </c>
      <c r="C1132" s="1">
        <v>0.84375</v>
      </c>
      <c r="D1132" s="113" t="s">
        <v>1001</v>
      </c>
      <c r="E1132" s="1">
        <v>7.2916666666666671E-2</v>
      </c>
      <c r="F1132" s="113" t="s">
        <v>977</v>
      </c>
      <c r="G1132" s="113" t="s">
        <v>978</v>
      </c>
      <c r="H1132" s="113" t="s">
        <v>6</v>
      </c>
    </row>
    <row r="1133" spans="1:8" x14ac:dyDescent="0.25">
      <c r="A1133" s="7">
        <v>45014</v>
      </c>
      <c r="B1133" s="1">
        <v>0.375</v>
      </c>
      <c r="C1133" s="1">
        <v>0.39583333333333331</v>
      </c>
      <c r="D1133" s="113" t="s">
        <v>1002</v>
      </c>
      <c r="E1133" s="1">
        <v>2.0833333333333332E-2</v>
      </c>
      <c r="F1133" s="113" t="s">
        <v>654</v>
      </c>
      <c r="G1133" s="113" t="s">
        <v>827</v>
      </c>
      <c r="H1133" s="113" t="s">
        <v>6</v>
      </c>
    </row>
    <row r="1134" spans="1:8" x14ac:dyDescent="0.25">
      <c r="A1134" s="7">
        <v>45014</v>
      </c>
      <c r="B1134" s="1">
        <v>0.39583333333333331</v>
      </c>
      <c r="C1134" s="1">
        <v>0.40625</v>
      </c>
      <c r="D1134" s="113" t="s">
        <v>1003</v>
      </c>
      <c r="E1134" s="1">
        <v>1.0416666666666666E-2</v>
      </c>
      <c r="F1134" s="113" t="s">
        <v>140</v>
      </c>
      <c r="G1134" s="113" t="s">
        <v>186</v>
      </c>
      <c r="H1134" s="113" t="s">
        <v>6</v>
      </c>
    </row>
    <row r="1135" spans="1:8" x14ac:dyDescent="0.25">
      <c r="A1135" s="7">
        <v>45014</v>
      </c>
      <c r="B1135" s="1">
        <v>0.40625</v>
      </c>
      <c r="C1135" s="1">
        <v>0.41666666666666669</v>
      </c>
      <c r="D1135" s="113" t="s">
        <v>1004</v>
      </c>
      <c r="E1135" s="1">
        <v>1.0416666666666666E-2</v>
      </c>
      <c r="F1135" s="113" t="s">
        <v>797</v>
      </c>
      <c r="G1135" s="113" t="s">
        <v>761</v>
      </c>
      <c r="H1135" s="113" t="s">
        <v>6</v>
      </c>
    </row>
    <row r="1136" spans="1:8" x14ac:dyDescent="0.25">
      <c r="A1136" s="7">
        <v>45014</v>
      </c>
      <c r="B1136" s="1">
        <v>0.41666666666666669</v>
      </c>
      <c r="C1136" s="1">
        <v>0.46527777777777779</v>
      </c>
      <c r="D1136" s="113" t="s">
        <v>845</v>
      </c>
      <c r="E1136" s="1">
        <v>5.2083333333333336E-2</v>
      </c>
      <c r="F1136" s="113" t="s">
        <v>571</v>
      </c>
      <c r="G1136" s="113" t="s">
        <v>572</v>
      </c>
      <c r="H1136" s="113" t="s">
        <v>6</v>
      </c>
    </row>
    <row r="1137" spans="1:8" x14ac:dyDescent="0.25">
      <c r="A1137" s="7">
        <v>45014</v>
      </c>
      <c r="B1137" s="1">
        <v>0.46527777777777779</v>
      </c>
      <c r="C1137" s="1">
        <v>0.47916666666666669</v>
      </c>
      <c r="D1137" s="113" t="s">
        <v>1005</v>
      </c>
      <c r="E1137" s="1">
        <v>1.0416666666666666E-2</v>
      </c>
      <c r="F1137" s="113" t="s">
        <v>140</v>
      </c>
      <c r="G1137" s="113" t="s">
        <v>186</v>
      </c>
      <c r="H1137" s="113" t="s">
        <v>6</v>
      </c>
    </row>
    <row r="1138" spans="1:8" x14ac:dyDescent="0.25">
      <c r="A1138" s="7">
        <v>45014</v>
      </c>
      <c r="B1138" s="1">
        <v>0.47916666666666669</v>
      </c>
      <c r="C1138" s="1">
        <v>0.51388888888888884</v>
      </c>
      <c r="D1138" s="113" t="s">
        <v>1006</v>
      </c>
      <c r="E1138" s="1">
        <v>3.125E-2</v>
      </c>
      <c r="F1138" s="113" t="s">
        <v>284</v>
      </c>
      <c r="G1138" s="113" t="s">
        <v>831</v>
      </c>
      <c r="H1138" s="113" t="s">
        <v>6</v>
      </c>
    </row>
    <row r="1139" spans="1:8" x14ac:dyDescent="0.25">
      <c r="A1139" s="7">
        <v>45014</v>
      </c>
      <c r="B1139" s="1">
        <v>0.54166666666666663</v>
      </c>
      <c r="C1139" s="1">
        <v>0.60416666666666663</v>
      </c>
      <c r="D1139" s="113" t="s">
        <v>1007</v>
      </c>
      <c r="E1139" s="1">
        <v>6.25E-2</v>
      </c>
      <c r="F1139" s="113" t="s">
        <v>935</v>
      </c>
      <c r="G1139" s="113" t="s">
        <v>936</v>
      </c>
      <c r="H1139" s="113" t="s">
        <v>6</v>
      </c>
    </row>
    <row r="1140" spans="1:8" x14ac:dyDescent="0.25">
      <c r="A1140" s="7">
        <v>45014</v>
      </c>
      <c r="B1140" s="1">
        <v>0.60416666666666663</v>
      </c>
      <c r="C1140" s="1">
        <v>0.625</v>
      </c>
      <c r="D1140" s="113" t="s">
        <v>1008</v>
      </c>
      <c r="E1140" s="1">
        <v>2.0833333333333332E-2</v>
      </c>
      <c r="F1140" s="113" t="s">
        <v>715</v>
      </c>
      <c r="G1140" s="113" t="s">
        <v>716</v>
      </c>
      <c r="H1140" s="113" t="s">
        <v>6</v>
      </c>
    </row>
    <row r="1141" spans="1:8" x14ac:dyDescent="0.25">
      <c r="A1141" s="7">
        <v>45014</v>
      </c>
      <c r="B1141" s="1">
        <v>0.625</v>
      </c>
      <c r="C1141" s="1">
        <v>0.65972222222222221</v>
      </c>
      <c r="D1141" s="113" t="s">
        <v>848</v>
      </c>
      <c r="E1141" s="1">
        <v>3.125E-2</v>
      </c>
      <c r="F1141" s="113" t="s">
        <v>715</v>
      </c>
      <c r="G1141" s="113" t="s">
        <v>716</v>
      </c>
      <c r="H1141" s="113" t="s">
        <v>6</v>
      </c>
    </row>
    <row r="1142" spans="1:8" x14ac:dyDescent="0.25">
      <c r="A1142" s="7">
        <v>45015</v>
      </c>
      <c r="B1142" s="1">
        <v>0.30902777777777779</v>
      </c>
      <c r="C1142" s="1">
        <v>0.375</v>
      </c>
      <c r="D1142" s="113" t="s">
        <v>406</v>
      </c>
      <c r="E1142" s="1">
        <v>6.25E-2</v>
      </c>
      <c r="F1142" s="113" t="s">
        <v>408</v>
      </c>
      <c r="G1142" s="113" t="s">
        <v>1009</v>
      </c>
      <c r="H1142" s="113" t="s">
        <v>6</v>
      </c>
    </row>
    <row r="1143" spans="1:8" x14ac:dyDescent="0.25">
      <c r="A1143" s="7">
        <v>45015</v>
      </c>
      <c r="B1143" s="1">
        <v>0.375</v>
      </c>
      <c r="C1143" s="1">
        <v>0.73958333333333337</v>
      </c>
      <c r="D1143" s="113" t="s">
        <v>1010</v>
      </c>
      <c r="E1143" s="1">
        <v>0.36458333333333331</v>
      </c>
      <c r="F1143" s="113" t="s">
        <v>1011</v>
      </c>
      <c r="G1143" s="113" t="s">
        <v>1012</v>
      </c>
      <c r="H1143" s="113" t="s">
        <v>6</v>
      </c>
    </row>
    <row r="1144" spans="1:8" x14ac:dyDescent="0.25">
      <c r="A1144" s="7">
        <v>45015</v>
      </c>
      <c r="B1144" s="1">
        <v>0.73958333333333337</v>
      </c>
      <c r="C1144" s="1">
        <v>0.8125</v>
      </c>
      <c r="D1144" s="113" t="s">
        <v>408</v>
      </c>
      <c r="E1144" s="1">
        <v>7.2916666666666671E-2</v>
      </c>
      <c r="F1144" s="113" t="s">
        <v>408</v>
      </c>
      <c r="G1144" s="113" t="s">
        <v>1009</v>
      </c>
      <c r="H1144" s="113" t="s">
        <v>6</v>
      </c>
    </row>
    <row r="1145" spans="1:8" x14ac:dyDescent="0.25">
      <c r="A1145" s="7">
        <v>45016</v>
      </c>
      <c r="B1145" s="1">
        <v>0.3263888888888889</v>
      </c>
      <c r="C1145" s="1">
        <v>0.34722222222222221</v>
      </c>
      <c r="D1145" s="113" t="s">
        <v>1013</v>
      </c>
      <c r="E1145" s="1">
        <v>2.0833333333333332E-2</v>
      </c>
      <c r="F1145" s="113" t="s">
        <v>921</v>
      </c>
      <c r="G1145" s="113" t="s">
        <v>922</v>
      </c>
      <c r="H1145" s="113" t="s">
        <v>6</v>
      </c>
    </row>
    <row r="1146" spans="1:8" x14ac:dyDescent="0.25">
      <c r="A1146" s="7">
        <v>45016</v>
      </c>
      <c r="B1146" s="1">
        <v>0.375</v>
      </c>
      <c r="C1146" s="1">
        <v>0.47916666666666669</v>
      </c>
      <c r="D1146" s="113" t="s">
        <v>1013</v>
      </c>
      <c r="E1146" s="1">
        <v>0.10416666666666667</v>
      </c>
      <c r="F1146" s="113" t="s">
        <v>921</v>
      </c>
      <c r="G1146" s="113" t="s">
        <v>922</v>
      </c>
      <c r="H1146" s="113" t="s">
        <v>6</v>
      </c>
    </row>
    <row r="1147" spans="1:8" x14ac:dyDescent="0.25">
      <c r="A1147" s="7">
        <v>45016</v>
      </c>
      <c r="B1147" s="1">
        <v>0.47916666666666669</v>
      </c>
      <c r="C1147" s="1">
        <v>0.54166666666666663</v>
      </c>
      <c r="D1147" s="113" t="s">
        <v>1014</v>
      </c>
      <c r="E1147" s="1">
        <v>6.25E-2</v>
      </c>
      <c r="F1147" s="113" t="s">
        <v>654</v>
      </c>
      <c r="G1147" s="113" t="s">
        <v>827</v>
      </c>
      <c r="H1147" s="113" t="s">
        <v>6</v>
      </c>
    </row>
    <row r="1148" spans="1:8" x14ac:dyDescent="0.25">
      <c r="A1148" s="7">
        <v>45016</v>
      </c>
      <c r="B1148" s="1">
        <v>0.58333333333333337</v>
      </c>
      <c r="C1148" s="1">
        <v>0.60416666666666663</v>
      </c>
      <c r="D1148" s="113" t="s">
        <v>1015</v>
      </c>
      <c r="E1148" s="1">
        <v>2.0833333333333332E-2</v>
      </c>
      <c r="F1148" s="113" t="s">
        <v>935</v>
      </c>
      <c r="G1148" s="113" t="s">
        <v>936</v>
      </c>
      <c r="H1148" s="113" t="s">
        <v>6</v>
      </c>
    </row>
    <row r="1149" spans="1:8" x14ac:dyDescent="0.25">
      <c r="A1149" s="7">
        <v>45016</v>
      </c>
      <c r="B1149" s="1">
        <v>0.60416666666666663</v>
      </c>
      <c r="C1149" s="1">
        <v>0.625</v>
      </c>
      <c r="D1149" s="113" t="s">
        <v>1016</v>
      </c>
      <c r="E1149" s="1">
        <v>2.0833333333333332E-2</v>
      </c>
      <c r="F1149" s="113" t="s">
        <v>571</v>
      </c>
      <c r="G1149" s="113" t="s">
        <v>572</v>
      </c>
      <c r="H1149" s="113" t="s">
        <v>6</v>
      </c>
    </row>
    <row r="1150" spans="1:8" x14ac:dyDescent="0.25">
      <c r="A1150" s="7">
        <v>45016</v>
      </c>
      <c r="B1150" s="1">
        <v>0.625</v>
      </c>
      <c r="C1150" s="1">
        <v>0.65972222222222221</v>
      </c>
      <c r="D1150" s="113" t="s">
        <v>1017</v>
      </c>
      <c r="E1150" s="1">
        <v>3.125E-2</v>
      </c>
      <c r="F1150" s="113" t="s">
        <v>921</v>
      </c>
      <c r="G1150" s="113" t="s">
        <v>922</v>
      </c>
      <c r="H1150" s="113" t="s">
        <v>6</v>
      </c>
    </row>
    <row r="1151" spans="1:8" x14ac:dyDescent="0.25">
      <c r="A1151" s="7">
        <v>45016</v>
      </c>
      <c r="B1151" s="1">
        <v>0.65972222222222221</v>
      </c>
      <c r="C1151" s="1">
        <v>0.67291666666666672</v>
      </c>
      <c r="D1151" s="113" t="s">
        <v>133</v>
      </c>
      <c r="E1151" s="1">
        <v>1.0416666666666666E-2</v>
      </c>
      <c r="F1151" s="113" t="s">
        <v>571</v>
      </c>
      <c r="G1151" s="113" t="s">
        <v>572</v>
      </c>
      <c r="H1151" s="113" t="s">
        <v>6</v>
      </c>
    </row>
    <row r="1152" spans="1:8" x14ac:dyDescent="0.25">
      <c r="A1152" s="7">
        <v>45019</v>
      </c>
      <c r="B1152" s="1">
        <v>0.375</v>
      </c>
      <c r="C1152" s="1">
        <v>0.41666666666666669</v>
      </c>
      <c r="D1152" s="113" t="s">
        <v>1018</v>
      </c>
      <c r="E1152" s="1">
        <v>4.1666666666666664E-2</v>
      </c>
      <c r="F1152" s="113" t="s">
        <v>954</v>
      </c>
      <c r="G1152" s="113" t="s">
        <v>955</v>
      </c>
      <c r="H1152" s="113" t="s">
        <v>6</v>
      </c>
    </row>
    <row r="1153" spans="1:8" x14ac:dyDescent="0.25">
      <c r="A1153" s="7">
        <v>45019</v>
      </c>
      <c r="B1153" s="1">
        <v>0.41666666666666669</v>
      </c>
      <c r="C1153" s="1">
        <v>0.45</v>
      </c>
      <c r="D1153" s="113" t="s">
        <v>1019</v>
      </c>
      <c r="E1153" s="1">
        <v>3.125E-2</v>
      </c>
      <c r="F1153" s="113" t="s">
        <v>140</v>
      </c>
      <c r="G1153" s="113" t="s">
        <v>186</v>
      </c>
      <c r="H1153" s="113" t="s">
        <v>6</v>
      </c>
    </row>
    <row r="1154" spans="1:8" x14ac:dyDescent="0.25">
      <c r="A1154" s="7">
        <v>45019</v>
      </c>
      <c r="B1154" s="1">
        <v>0.45</v>
      </c>
      <c r="C1154" s="1">
        <v>0.5</v>
      </c>
      <c r="D1154" s="113" t="s">
        <v>1019</v>
      </c>
      <c r="E1154" s="1">
        <v>5.2083333333333336E-2</v>
      </c>
      <c r="F1154" s="113" t="s">
        <v>140</v>
      </c>
      <c r="G1154" s="113" t="s">
        <v>186</v>
      </c>
      <c r="H1154" s="113" t="s">
        <v>6</v>
      </c>
    </row>
    <row r="1155" spans="1:8" x14ac:dyDescent="0.25">
      <c r="A1155" s="7">
        <v>45019</v>
      </c>
      <c r="B1155" s="1">
        <v>0.5</v>
      </c>
      <c r="C1155" s="1">
        <v>0.54166666666666663</v>
      </c>
      <c r="D1155" s="113" t="s">
        <v>828</v>
      </c>
      <c r="E1155" s="1">
        <v>4.1666666666666664E-2</v>
      </c>
      <c r="F1155" s="113" t="s">
        <v>562</v>
      </c>
      <c r="G1155" s="113" t="s">
        <v>829</v>
      </c>
      <c r="H1155" s="113" t="s">
        <v>6</v>
      </c>
    </row>
    <row r="1156" spans="1:8" x14ac:dyDescent="0.25">
      <c r="A1156" s="7">
        <v>45019</v>
      </c>
      <c r="B1156" s="1">
        <v>0.54166666666666663</v>
      </c>
      <c r="C1156" s="1">
        <v>0.5854166666666667</v>
      </c>
      <c r="D1156" s="113" t="s">
        <v>1020</v>
      </c>
      <c r="E1156" s="1">
        <v>4.1666666666666664E-2</v>
      </c>
      <c r="F1156" s="113" t="s">
        <v>588</v>
      </c>
      <c r="G1156" s="113" t="s">
        <v>589</v>
      </c>
      <c r="H1156" s="113" t="s">
        <v>6</v>
      </c>
    </row>
    <row r="1157" spans="1:8" x14ac:dyDescent="0.25">
      <c r="A1157" s="7">
        <v>45019</v>
      </c>
      <c r="B1157" s="1">
        <v>0.58472222222222225</v>
      </c>
      <c r="C1157" s="1">
        <v>0.61041666666666672</v>
      </c>
      <c r="D1157" s="113" t="s">
        <v>65</v>
      </c>
      <c r="E1157" s="1">
        <v>2.0833333333333332E-2</v>
      </c>
      <c r="F1157" s="113" t="s">
        <v>571</v>
      </c>
      <c r="G1157" s="113" t="s">
        <v>572</v>
      </c>
      <c r="H1157" s="113" t="s">
        <v>6</v>
      </c>
    </row>
    <row r="1158" spans="1:8" x14ac:dyDescent="0.25">
      <c r="A1158" s="7">
        <v>45019</v>
      </c>
      <c r="B1158" s="1">
        <v>0.61041666666666672</v>
      </c>
      <c r="C1158" s="1">
        <v>0.63402777777777775</v>
      </c>
      <c r="D1158" s="113" t="s">
        <v>65</v>
      </c>
      <c r="E1158" s="1">
        <v>2.0833333333333332E-2</v>
      </c>
      <c r="F1158" s="113" t="s">
        <v>140</v>
      </c>
      <c r="G1158" s="113" t="s">
        <v>186</v>
      </c>
      <c r="H1158" s="113" t="s">
        <v>6</v>
      </c>
    </row>
    <row r="1159" spans="1:8" x14ac:dyDescent="0.25">
      <c r="A1159" s="7">
        <v>45019</v>
      </c>
      <c r="B1159" s="1">
        <v>0.63472222222222219</v>
      </c>
      <c r="C1159" s="1">
        <v>0.71875</v>
      </c>
      <c r="D1159" s="113" t="s">
        <v>853</v>
      </c>
      <c r="E1159" s="1">
        <v>8.3333333333333329E-2</v>
      </c>
      <c r="F1159" s="113" t="s">
        <v>736</v>
      </c>
      <c r="G1159" s="113" t="s">
        <v>737</v>
      </c>
      <c r="H1159" s="113" t="s">
        <v>6</v>
      </c>
    </row>
    <row r="1160" spans="1:8" x14ac:dyDescent="0.25">
      <c r="A1160" s="7">
        <v>45020</v>
      </c>
      <c r="B1160" s="1">
        <v>0.32916666666666666</v>
      </c>
      <c r="C1160" s="1">
        <v>0.35416666666666669</v>
      </c>
      <c r="D1160" s="113" t="s">
        <v>1021</v>
      </c>
      <c r="E1160" s="1">
        <v>2.0833333333333332E-2</v>
      </c>
      <c r="F1160" s="113" t="s">
        <v>736</v>
      </c>
      <c r="G1160" s="113" t="s">
        <v>737</v>
      </c>
      <c r="H1160" s="113" t="s">
        <v>6</v>
      </c>
    </row>
    <row r="1161" spans="1:8" x14ac:dyDescent="0.25">
      <c r="A1161" s="7">
        <v>45020</v>
      </c>
      <c r="B1161" s="1">
        <v>0.375</v>
      </c>
      <c r="C1161" s="1">
        <v>0.3888888888888889</v>
      </c>
      <c r="D1161" s="113" t="s">
        <v>1022</v>
      </c>
      <c r="E1161" s="1">
        <v>1.0416666666666666E-2</v>
      </c>
      <c r="F1161" s="113" t="s">
        <v>935</v>
      </c>
      <c r="G1161" s="113" t="s">
        <v>936</v>
      </c>
      <c r="H1161" s="113" t="s">
        <v>6</v>
      </c>
    </row>
    <row r="1162" spans="1:8" x14ac:dyDescent="0.25">
      <c r="A1162" s="7">
        <v>45020</v>
      </c>
      <c r="B1162" s="1">
        <v>0.3888888888888889</v>
      </c>
      <c r="C1162" s="1">
        <v>0.41666666666666669</v>
      </c>
      <c r="D1162" s="113" t="s">
        <v>1023</v>
      </c>
      <c r="E1162" s="1">
        <v>3.125E-2</v>
      </c>
      <c r="F1162" s="113" t="s">
        <v>790</v>
      </c>
      <c r="G1162" s="113" t="s">
        <v>754</v>
      </c>
      <c r="H1162" s="113" t="s">
        <v>6</v>
      </c>
    </row>
    <row r="1163" spans="1:8" x14ac:dyDescent="0.25">
      <c r="A1163" s="7">
        <v>45020</v>
      </c>
      <c r="B1163" s="1">
        <v>0.41666666666666669</v>
      </c>
      <c r="C1163" s="1">
        <v>0.42708333333333331</v>
      </c>
      <c r="D1163" s="113" t="s">
        <v>931</v>
      </c>
      <c r="E1163" s="1">
        <v>1.0416666666666666E-2</v>
      </c>
      <c r="F1163" s="113" t="s">
        <v>261</v>
      </c>
      <c r="G1163" s="113" t="s">
        <v>186</v>
      </c>
      <c r="H1163" s="113" t="s">
        <v>6</v>
      </c>
    </row>
    <row r="1164" spans="1:8" x14ac:dyDescent="0.25">
      <c r="A1164" s="7">
        <v>45020</v>
      </c>
      <c r="B1164" s="1">
        <v>0.42708333333333331</v>
      </c>
      <c r="C1164" s="1">
        <v>0.53125</v>
      </c>
      <c r="D1164" s="113" t="s">
        <v>1024</v>
      </c>
      <c r="E1164" s="1">
        <v>0.10416666666666667</v>
      </c>
      <c r="F1164" s="113" t="s">
        <v>943</v>
      </c>
      <c r="G1164" s="113" t="s">
        <v>944</v>
      </c>
      <c r="H1164" s="113" t="s">
        <v>6</v>
      </c>
    </row>
    <row r="1165" spans="1:8" x14ac:dyDescent="0.25">
      <c r="A1165" s="7">
        <v>45020</v>
      </c>
      <c r="B1165" s="1">
        <v>0.53125</v>
      </c>
      <c r="C1165" s="1">
        <v>0.54861111111111116</v>
      </c>
      <c r="D1165" s="113" t="s">
        <v>1025</v>
      </c>
      <c r="E1165" s="1">
        <v>2.0833333333333332E-2</v>
      </c>
      <c r="F1165" s="113" t="s">
        <v>935</v>
      </c>
      <c r="G1165" s="113" t="s">
        <v>936</v>
      </c>
      <c r="H1165" s="113" t="s">
        <v>6</v>
      </c>
    </row>
    <row r="1166" spans="1:8" x14ac:dyDescent="0.25">
      <c r="A1166" s="7">
        <v>45020</v>
      </c>
      <c r="B1166" s="1">
        <v>0.58333333333333337</v>
      </c>
      <c r="C1166" s="1">
        <v>0.60555555555555551</v>
      </c>
      <c r="D1166" s="113" t="s">
        <v>1026</v>
      </c>
      <c r="E1166" s="1">
        <v>2.0833333333333332E-2</v>
      </c>
      <c r="F1166" s="113" t="s">
        <v>790</v>
      </c>
      <c r="G1166" s="113" t="s">
        <v>754</v>
      </c>
      <c r="H1166" s="113" t="s">
        <v>6</v>
      </c>
    </row>
    <row r="1167" spans="1:8" x14ac:dyDescent="0.25">
      <c r="A1167" s="7">
        <v>45020</v>
      </c>
      <c r="B1167" s="1">
        <v>0.60555555555555551</v>
      </c>
      <c r="C1167" s="1">
        <v>0.625</v>
      </c>
      <c r="D1167" s="113" t="s">
        <v>1027</v>
      </c>
      <c r="E1167" s="1">
        <v>2.0833333333333332E-2</v>
      </c>
      <c r="F1167" s="113" t="s">
        <v>881</v>
      </c>
      <c r="G1167" s="113" t="s">
        <v>831</v>
      </c>
      <c r="H1167" s="113" t="s">
        <v>6</v>
      </c>
    </row>
    <row r="1168" spans="1:8" x14ac:dyDescent="0.25">
      <c r="A1168" s="7">
        <v>45020</v>
      </c>
      <c r="B1168" s="1">
        <v>0.625</v>
      </c>
      <c r="C1168" s="1">
        <v>0.66666666666666663</v>
      </c>
      <c r="D1168" s="113" t="s">
        <v>398</v>
      </c>
      <c r="E1168" s="1">
        <v>4.1666666666666664E-2</v>
      </c>
      <c r="F1168" s="113" t="s">
        <v>261</v>
      </c>
      <c r="G1168" s="113" t="s">
        <v>186</v>
      </c>
      <c r="H1168" s="113" t="s">
        <v>6</v>
      </c>
    </row>
    <row r="1169" spans="1:8" x14ac:dyDescent="0.25">
      <c r="A1169" s="7">
        <v>45020</v>
      </c>
      <c r="B1169" s="1">
        <v>0.66666666666666663</v>
      </c>
      <c r="C1169" s="1">
        <v>0.68888888888888888</v>
      </c>
      <c r="D1169" s="113" t="s">
        <v>1027</v>
      </c>
      <c r="E1169" s="1">
        <v>2.0833333333333332E-2</v>
      </c>
      <c r="F1169" s="113" t="s">
        <v>881</v>
      </c>
      <c r="G1169" s="113" t="s">
        <v>831</v>
      </c>
      <c r="H1169" s="113" t="s">
        <v>6</v>
      </c>
    </row>
    <row r="1170" spans="1:8" x14ac:dyDescent="0.25">
      <c r="A1170" s="7">
        <v>45020</v>
      </c>
      <c r="B1170" s="1">
        <v>0.68888888888888888</v>
      </c>
      <c r="C1170" s="1">
        <v>0.71666666666666667</v>
      </c>
      <c r="D1170" s="113" t="s">
        <v>6</v>
      </c>
      <c r="E1170" s="1">
        <v>3.125E-2</v>
      </c>
      <c r="F1170" s="113" t="s">
        <v>935</v>
      </c>
      <c r="G1170" s="113" t="s">
        <v>936</v>
      </c>
      <c r="H1170" s="113" t="s">
        <v>6</v>
      </c>
    </row>
    <row r="1171" spans="1:8" x14ac:dyDescent="0.25">
      <c r="A1171" s="7">
        <v>45020</v>
      </c>
      <c r="B1171" s="1">
        <v>0.73958333333333337</v>
      </c>
      <c r="C1171" s="1">
        <v>0.76041666666666663</v>
      </c>
      <c r="D1171" s="113" t="s">
        <v>1028</v>
      </c>
      <c r="E1171" s="1">
        <v>2.0833333333333332E-2</v>
      </c>
      <c r="F1171" s="113" t="s">
        <v>736</v>
      </c>
      <c r="G1171" s="113" t="s">
        <v>737</v>
      </c>
      <c r="H1171" s="113" t="s">
        <v>6</v>
      </c>
    </row>
    <row r="1172" spans="1:8" x14ac:dyDescent="0.25">
      <c r="A1172" s="7">
        <v>45021</v>
      </c>
      <c r="B1172" s="1">
        <v>0.3611111111111111</v>
      </c>
      <c r="C1172" s="1">
        <v>0.375</v>
      </c>
      <c r="D1172" s="113" t="s">
        <v>1029</v>
      </c>
      <c r="E1172" s="1">
        <v>1.0416666666666666E-2</v>
      </c>
      <c r="F1172" s="113" t="s">
        <v>790</v>
      </c>
      <c r="G1172" s="113" t="s">
        <v>754</v>
      </c>
      <c r="H1172" s="113" t="s">
        <v>6</v>
      </c>
    </row>
    <row r="1173" spans="1:8" x14ac:dyDescent="0.25">
      <c r="A1173" s="7">
        <v>45021</v>
      </c>
      <c r="B1173" s="1">
        <v>0.375</v>
      </c>
      <c r="C1173" s="1">
        <v>0.39374999999999999</v>
      </c>
      <c r="D1173" s="113" t="s">
        <v>1030</v>
      </c>
      <c r="E1173" s="1">
        <v>2.0833333333333332E-2</v>
      </c>
      <c r="F1173" s="113" t="s">
        <v>140</v>
      </c>
      <c r="G1173" s="113" t="s">
        <v>186</v>
      </c>
      <c r="H1173" s="113" t="s">
        <v>6</v>
      </c>
    </row>
    <row r="1174" spans="1:8" x14ac:dyDescent="0.25">
      <c r="A1174" s="7">
        <v>45021</v>
      </c>
      <c r="B1174" s="1">
        <v>0.39374999999999999</v>
      </c>
      <c r="C1174" s="1">
        <v>0.41666666666666669</v>
      </c>
      <c r="D1174" s="113" t="s">
        <v>1031</v>
      </c>
      <c r="E1174" s="1">
        <v>2.0833333333333332E-2</v>
      </c>
      <c r="F1174" s="113" t="s">
        <v>659</v>
      </c>
      <c r="G1174" s="113" t="s">
        <v>668</v>
      </c>
      <c r="H1174" s="113" t="s">
        <v>6</v>
      </c>
    </row>
    <row r="1175" spans="1:8" x14ac:dyDescent="0.25">
      <c r="A1175" s="7">
        <v>45021</v>
      </c>
      <c r="B1175" s="1">
        <v>0.41666666666666669</v>
      </c>
      <c r="C1175" s="1">
        <v>0.45833333333333331</v>
      </c>
      <c r="D1175" s="113" t="s">
        <v>845</v>
      </c>
      <c r="E1175" s="1">
        <v>4.1666666666666664E-2</v>
      </c>
      <c r="F1175" s="113" t="s">
        <v>1209</v>
      </c>
      <c r="G1175" s="113" t="s">
        <v>1032</v>
      </c>
      <c r="H1175" s="113" t="s">
        <v>6</v>
      </c>
    </row>
    <row r="1176" spans="1:8" x14ac:dyDescent="0.25">
      <c r="A1176" s="7">
        <v>45021</v>
      </c>
      <c r="B1176" s="1">
        <v>0.45833333333333331</v>
      </c>
      <c r="C1176" s="1">
        <v>0.51736111111111116</v>
      </c>
      <c r="D1176" s="113" t="s">
        <v>1033</v>
      </c>
      <c r="E1176" s="1">
        <v>6.25E-2</v>
      </c>
      <c r="F1176" s="113" t="s">
        <v>659</v>
      </c>
      <c r="G1176" s="113" t="s">
        <v>668</v>
      </c>
      <c r="H1176" s="113" t="s">
        <v>6</v>
      </c>
    </row>
    <row r="1177" spans="1:8" x14ac:dyDescent="0.25">
      <c r="A1177" s="7">
        <v>45021</v>
      </c>
      <c r="B1177" s="1">
        <v>0.51736111111111116</v>
      </c>
      <c r="C1177" s="1">
        <v>0.55208333333333337</v>
      </c>
      <c r="D1177" s="113" t="s">
        <v>1034</v>
      </c>
      <c r="E1177" s="1">
        <v>3.125E-2</v>
      </c>
      <c r="F1177" s="113" t="s">
        <v>943</v>
      </c>
      <c r="G1177" s="113" t="s">
        <v>944</v>
      </c>
      <c r="H1177" s="113" t="s">
        <v>6</v>
      </c>
    </row>
    <row r="1178" spans="1:8" x14ac:dyDescent="0.25">
      <c r="A1178" s="7">
        <v>45021</v>
      </c>
      <c r="B1178" s="1">
        <v>0.58333333333333337</v>
      </c>
      <c r="C1178" s="1">
        <v>0.625</v>
      </c>
      <c r="D1178" s="113" t="s">
        <v>1035</v>
      </c>
      <c r="E1178" s="1">
        <v>4.1666666666666664E-2</v>
      </c>
      <c r="F1178" s="113" t="s">
        <v>346</v>
      </c>
      <c r="G1178" s="113" t="s">
        <v>850</v>
      </c>
      <c r="H1178" s="113" t="s">
        <v>6</v>
      </c>
    </row>
    <row r="1179" spans="1:8" x14ac:dyDescent="0.25">
      <c r="A1179" s="7">
        <v>45021</v>
      </c>
      <c r="B1179" s="1">
        <v>0.625</v>
      </c>
      <c r="C1179" s="1">
        <v>0.66666666666666663</v>
      </c>
      <c r="D1179" s="113" t="s">
        <v>848</v>
      </c>
      <c r="E1179" s="1">
        <v>4.1666666666666664E-2</v>
      </c>
      <c r="F1179" s="113" t="s">
        <v>736</v>
      </c>
      <c r="G1179" s="113" t="s">
        <v>737</v>
      </c>
      <c r="H1179" s="113" t="s">
        <v>6</v>
      </c>
    </row>
    <row r="1180" spans="1:8" x14ac:dyDescent="0.25">
      <c r="A1180" s="7">
        <v>45022</v>
      </c>
      <c r="B1180" s="1">
        <v>0.35416666666666669</v>
      </c>
      <c r="C1180" s="1">
        <v>0.47430555555555554</v>
      </c>
      <c r="D1180" s="113" t="s">
        <v>1028</v>
      </c>
      <c r="E1180" s="1">
        <v>0.125</v>
      </c>
      <c r="F1180" s="113" t="s">
        <v>736</v>
      </c>
      <c r="G1180" s="113" t="s">
        <v>737</v>
      </c>
      <c r="H1180" s="113" t="s">
        <v>6</v>
      </c>
    </row>
    <row r="1181" spans="1:8" x14ac:dyDescent="0.25">
      <c r="A1181" s="7">
        <v>45022</v>
      </c>
      <c r="B1181" s="1">
        <v>0.47430555555555554</v>
      </c>
      <c r="C1181" s="1">
        <v>0.52083333333333337</v>
      </c>
      <c r="D1181" s="113" t="s">
        <v>1036</v>
      </c>
      <c r="E1181" s="1">
        <v>4.1666666666666664E-2</v>
      </c>
      <c r="F1181" s="113" t="s">
        <v>346</v>
      </c>
      <c r="G1181" s="113" t="s">
        <v>850</v>
      </c>
      <c r="H1181" s="113" t="s">
        <v>6</v>
      </c>
    </row>
    <row r="1182" spans="1:8" x14ac:dyDescent="0.25">
      <c r="A1182" s="7">
        <v>45022</v>
      </c>
      <c r="B1182" s="1">
        <v>0.52083333333333337</v>
      </c>
      <c r="C1182" s="1">
        <v>0.5625</v>
      </c>
      <c r="D1182" s="113" t="s">
        <v>1037</v>
      </c>
      <c r="E1182" s="1">
        <v>4.1666666666666664E-2</v>
      </c>
      <c r="F1182" s="113" t="s">
        <v>943</v>
      </c>
      <c r="G1182" s="113" t="s">
        <v>944</v>
      </c>
      <c r="H1182" s="113" t="s">
        <v>6</v>
      </c>
    </row>
    <row r="1183" spans="1:8" x14ac:dyDescent="0.25">
      <c r="A1183" s="7">
        <v>45022</v>
      </c>
      <c r="B1183" s="1">
        <v>0.5625</v>
      </c>
      <c r="C1183" s="1">
        <v>0.60416666666666663</v>
      </c>
      <c r="D1183" s="113" t="s">
        <v>1038</v>
      </c>
      <c r="E1183" s="1">
        <v>4.1666666666666664E-2</v>
      </c>
      <c r="F1183" s="113" t="s">
        <v>736</v>
      </c>
      <c r="G1183" s="113" t="s">
        <v>737</v>
      </c>
      <c r="H1183" s="113" t="s">
        <v>6</v>
      </c>
    </row>
    <row r="1184" spans="1:8" x14ac:dyDescent="0.25">
      <c r="A1184" s="7">
        <v>45022</v>
      </c>
      <c r="B1184" s="1">
        <v>0.60416666666666663</v>
      </c>
      <c r="C1184" s="1">
        <v>0.64583333333333337</v>
      </c>
      <c r="D1184" s="113" t="s">
        <v>1028</v>
      </c>
      <c r="E1184" s="1">
        <v>4.1666666666666664E-2</v>
      </c>
      <c r="F1184" s="113" t="s">
        <v>736</v>
      </c>
      <c r="G1184" s="113" t="s">
        <v>737</v>
      </c>
      <c r="H1184" s="113" t="s">
        <v>6</v>
      </c>
    </row>
    <row r="1185" spans="1:8" x14ac:dyDescent="0.25">
      <c r="A1185" s="7">
        <v>45023</v>
      </c>
      <c r="B1185" s="1">
        <v>0.33333333333333331</v>
      </c>
      <c r="C1185" s="1">
        <v>0.37986111111111109</v>
      </c>
      <c r="D1185" s="113" t="s">
        <v>1028</v>
      </c>
      <c r="E1185" s="1">
        <v>4.1666666666666664E-2</v>
      </c>
      <c r="F1185" s="113" t="s">
        <v>736</v>
      </c>
      <c r="G1185" s="113" t="s">
        <v>737</v>
      </c>
      <c r="H1185" s="113" t="s">
        <v>6</v>
      </c>
    </row>
    <row r="1186" spans="1:8" x14ac:dyDescent="0.25">
      <c r="A1186" s="7">
        <v>45023</v>
      </c>
      <c r="B1186" s="1">
        <v>0.375</v>
      </c>
      <c r="C1186" s="1">
        <v>0.41666666666666669</v>
      </c>
      <c r="D1186" s="113" t="s">
        <v>587</v>
      </c>
      <c r="E1186" s="1">
        <v>4.1666666666666664E-2</v>
      </c>
      <c r="F1186" s="113" t="s">
        <v>588</v>
      </c>
      <c r="G1186" s="113" t="s">
        <v>589</v>
      </c>
      <c r="H1186" s="113" t="s">
        <v>6</v>
      </c>
    </row>
    <row r="1187" spans="1:8" x14ac:dyDescent="0.25">
      <c r="A1187" s="7">
        <v>45027</v>
      </c>
      <c r="B1187" s="1">
        <v>0.36458333333333331</v>
      </c>
      <c r="C1187" s="1">
        <v>0.38541666666666669</v>
      </c>
      <c r="D1187" s="113" t="s">
        <v>1039</v>
      </c>
      <c r="E1187" s="1">
        <v>2.0833333333333332E-2</v>
      </c>
      <c r="F1187" s="113" t="s">
        <v>571</v>
      </c>
      <c r="G1187" s="113" t="s">
        <v>572</v>
      </c>
      <c r="H1187" s="113" t="s">
        <v>6</v>
      </c>
    </row>
    <row r="1188" spans="1:8" x14ac:dyDescent="0.25">
      <c r="A1188" s="7">
        <v>45027</v>
      </c>
      <c r="B1188" s="1">
        <v>0.38541666666666669</v>
      </c>
      <c r="C1188" s="1">
        <v>0.40625</v>
      </c>
      <c r="D1188" s="113" t="s">
        <v>1040</v>
      </c>
      <c r="E1188" s="1">
        <v>2.0833333333333332E-2</v>
      </c>
      <c r="F1188" s="113" t="s">
        <v>715</v>
      </c>
      <c r="G1188" s="113" t="s">
        <v>716</v>
      </c>
      <c r="H1188" s="113" t="s">
        <v>6</v>
      </c>
    </row>
    <row r="1189" spans="1:8" x14ac:dyDescent="0.25">
      <c r="A1189" s="7">
        <v>45027</v>
      </c>
      <c r="B1189" s="1">
        <v>0.40625</v>
      </c>
      <c r="C1189" s="1">
        <v>0.50694444444444442</v>
      </c>
      <c r="D1189" s="113" t="s">
        <v>1041</v>
      </c>
      <c r="E1189" s="1">
        <v>0.10416666666666667</v>
      </c>
      <c r="F1189" s="113" t="s">
        <v>954</v>
      </c>
      <c r="G1189" s="113" t="s">
        <v>955</v>
      </c>
      <c r="H1189" s="113" t="s">
        <v>6</v>
      </c>
    </row>
    <row r="1190" spans="1:8" x14ac:dyDescent="0.25">
      <c r="A1190" s="7">
        <v>45027</v>
      </c>
      <c r="B1190" s="1">
        <v>0.54166666666666663</v>
      </c>
      <c r="C1190" s="1">
        <v>0.57291666666666663</v>
      </c>
      <c r="D1190" s="113" t="s">
        <v>1042</v>
      </c>
      <c r="E1190" s="1">
        <v>3.125E-2</v>
      </c>
      <c r="F1190" s="113" t="s">
        <v>346</v>
      </c>
      <c r="G1190" s="113" t="s">
        <v>850</v>
      </c>
      <c r="H1190" s="113" t="s">
        <v>6</v>
      </c>
    </row>
    <row r="1191" spans="1:8" x14ac:dyDescent="0.25">
      <c r="A1191" s="7">
        <v>45027</v>
      </c>
      <c r="B1191" s="1">
        <v>0.57291666666666663</v>
      </c>
      <c r="C1191" s="1">
        <v>0.625</v>
      </c>
      <c r="D1191" s="113" t="s">
        <v>1043</v>
      </c>
      <c r="E1191" s="1">
        <v>5.2083333333333336E-2</v>
      </c>
      <c r="F1191" s="113" t="s">
        <v>736</v>
      </c>
      <c r="G1191" s="113" t="s">
        <v>737</v>
      </c>
      <c r="H1191" s="113" t="s">
        <v>6</v>
      </c>
    </row>
    <row r="1192" spans="1:8" x14ac:dyDescent="0.25">
      <c r="A1192" s="7">
        <v>45027</v>
      </c>
      <c r="B1192" s="1">
        <v>0.625</v>
      </c>
      <c r="C1192" s="1">
        <v>0.64583333333333337</v>
      </c>
      <c r="D1192" s="113" t="s">
        <v>398</v>
      </c>
      <c r="E1192" s="1">
        <v>2.0833333333333332E-2</v>
      </c>
      <c r="F1192" s="113" t="s">
        <v>261</v>
      </c>
      <c r="G1192" s="113" t="s">
        <v>186</v>
      </c>
      <c r="H1192" s="113" t="s">
        <v>6</v>
      </c>
    </row>
    <row r="1193" spans="1:8" x14ac:dyDescent="0.25">
      <c r="A1193" s="7">
        <v>45027</v>
      </c>
      <c r="B1193" s="1">
        <v>0.64583333333333337</v>
      </c>
      <c r="C1193" s="1">
        <v>0.66666666666666663</v>
      </c>
      <c r="D1193" s="113" t="s">
        <v>1043</v>
      </c>
      <c r="E1193" s="1">
        <v>2.0833333333333332E-2</v>
      </c>
      <c r="F1193" s="113" t="s">
        <v>736</v>
      </c>
      <c r="G1193" s="113" t="s">
        <v>737</v>
      </c>
      <c r="H1193" s="113" t="s">
        <v>6</v>
      </c>
    </row>
    <row r="1194" spans="1:8" x14ac:dyDescent="0.25">
      <c r="A1194" s="7">
        <v>45027</v>
      </c>
      <c r="B1194" s="1">
        <v>0.66666666666666663</v>
      </c>
      <c r="C1194" s="1">
        <v>0.71944444444444444</v>
      </c>
      <c r="D1194" s="113" t="s">
        <v>1044</v>
      </c>
      <c r="E1194" s="1">
        <v>5.2083333333333336E-2</v>
      </c>
      <c r="F1194" s="113" t="s">
        <v>954</v>
      </c>
      <c r="G1194" s="113" t="s">
        <v>955</v>
      </c>
      <c r="H1194" s="113" t="s">
        <v>6</v>
      </c>
    </row>
    <row r="1195" spans="1:8" x14ac:dyDescent="0.25">
      <c r="A1195" s="7">
        <v>45027</v>
      </c>
      <c r="B1195" s="1">
        <v>0.71944444444444444</v>
      </c>
      <c r="C1195" s="1">
        <v>0.75</v>
      </c>
      <c r="D1195" s="113" t="s">
        <v>1045</v>
      </c>
      <c r="E1195" s="1">
        <v>3.125E-2</v>
      </c>
      <c r="F1195" s="113" t="s">
        <v>736</v>
      </c>
      <c r="G1195" s="113" t="s">
        <v>737</v>
      </c>
      <c r="H1195" s="113" t="s">
        <v>6</v>
      </c>
    </row>
    <row r="1196" spans="1:8" x14ac:dyDescent="0.25">
      <c r="A1196" s="7">
        <v>45027</v>
      </c>
      <c r="B1196" s="1">
        <v>0.83333333333333337</v>
      </c>
      <c r="C1196" s="1">
        <v>0.87430555555555556</v>
      </c>
      <c r="D1196" s="113" t="s">
        <v>1046</v>
      </c>
      <c r="E1196" s="1">
        <v>4.1666666666666664E-2</v>
      </c>
      <c r="F1196" s="113" t="s">
        <v>736</v>
      </c>
      <c r="G1196" s="113" t="s">
        <v>737</v>
      </c>
      <c r="H1196" s="113" t="s">
        <v>6</v>
      </c>
    </row>
    <row r="1197" spans="1:8" x14ac:dyDescent="0.25">
      <c r="A1197" s="7">
        <v>45028</v>
      </c>
      <c r="B1197" s="1">
        <v>0.34375</v>
      </c>
      <c r="C1197" s="1">
        <v>0.36944444444444446</v>
      </c>
      <c r="D1197" s="113" t="s">
        <v>1047</v>
      </c>
      <c r="E1197" s="1">
        <v>2.0833333333333332E-2</v>
      </c>
      <c r="F1197" s="113" t="s">
        <v>140</v>
      </c>
      <c r="G1197" s="113" t="s">
        <v>186</v>
      </c>
      <c r="H1197" s="113" t="s">
        <v>6</v>
      </c>
    </row>
    <row r="1198" spans="1:8" x14ac:dyDescent="0.25">
      <c r="A1198" s="7">
        <v>45028</v>
      </c>
      <c r="B1198" s="1">
        <v>0.36944444444444446</v>
      </c>
      <c r="C1198" s="1">
        <v>0.41666666666666669</v>
      </c>
      <c r="D1198" s="113" t="s">
        <v>1048</v>
      </c>
      <c r="E1198" s="1">
        <v>5.2083333333333336E-2</v>
      </c>
      <c r="F1198" s="113" t="s">
        <v>588</v>
      </c>
      <c r="G1198" s="113" t="s">
        <v>589</v>
      </c>
      <c r="H1198" s="113" t="s">
        <v>6</v>
      </c>
    </row>
    <row r="1199" spans="1:8" x14ac:dyDescent="0.25">
      <c r="A1199" s="7">
        <v>45028</v>
      </c>
      <c r="B1199" s="1">
        <v>0.41666666666666669</v>
      </c>
      <c r="C1199" s="1">
        <v>0.44791666666666669</v>
      </c>
      <c r="D1199" s="113" t="s">
        <v>845</v>
      </c>
      <c r="E1199" s="1">
        <v>3.125E-2</v>
      </c>
      <c r="F1199" s="113" t="s">
        <v>1209</v>
      </c>
      <c r="G1199" s="113" t="s">
        <v>1032</v>
      </c>
      <c r="H1199" s="113" t="s">
        <v>6</v>
      </c>
    </row>
    <row r="1200" spans="1:8" x14ac:dyDescent="0.25">
      <c r="A1200" s="7">
        <v>45028</v>
      </c>
      <c r="B1200" s="1">
        <v>0.44791666666666669</v>
      </c>
      <c r="C1200" s="1">
        <v>0.47013888888888888</v>
      </c>
      <c r="D1200" s="113" t="s">
        <v>1048</v>
      </c>
      <c r="E1200" s="1">
        <v>2.0833333333333332E-2</v>
      </c>
      <c r="F1200" s="113" t="s">
        <v>588</v>
      </c>
      <c r="G1200" s="113" t="s">
        <v>589</v>
      </c>
      <c r="H1200" s="113" t="s">
        <v>6</v>
      </c>
    </row>
    <row r="1201" spans="1:8" x14ac:dyDescent="0.25">
      <c r="A1201" s="7">
        <v>45028</v>
      </c>
      <c r="B1201" s="1">
        <v>0.47013888888888888</v>
      </c>
      <c r="C1201" s="1">
        <v>0.50694444444444442</v>
      </c>
      <c r="D1201" s="113" t="s">
        <v>1049</v>
      </c>
      <c r="E1201" s="1">
        <v>4.1666666666666664E-2</v>
      </c>
      <c r="F1201" s="113" t="s">
        <v>943</v>
      </c>
      <c r="G1201" s="113" t="s">
        <v>944</v>
      </c>
      <c r="H1201" s="113" t="s">
        <v>6</v>
      </c>
    </row>
    <row r="1202" spans="1:8" x14ac:dyDescent="0.25">
      <c r="A1202" s="7">
        <v>45028</v>
      </c>
      <c r="B1202" s="1">
        <v>0.5625</v>
      </c>
      <c r="C1202" s="1">
        <v>0.58333333333333337</v>
      </c>
      <c r="D1202" s="113" t="s">
        <v>795</v>
      </c>
      <c r="E1202" s="1">
        <v>2.0833333333333332E-2</v>
      </c>
      <c r="F1202" s="113" t="s">
        <v>588</v>
      </c>
      <c r="G1202" s="113" t="s">
        <v>589</v>
      </c>
      <c r="H1202" s="113" t="s">
        <v>6</v>
      </c>
    </row>
    <row r="1203" spans="1:8" x14ac:dyDescent="0.25">
      <c r="A1203" s="7">
        <v>45028</v>
      </c>
      <c r="B1203" s="1">
        <v>0.58333333333333337</v>
      </c>
      <c r="C1203" s="1">
        <v>0.625</v>
      </c>
      <c r="D1203" s="113" t="s">
        <v>1050</v>
      </c>
      <c r="E1203" s="1">
        <v>4.1666666666666664E-2</v>
      </c>
      <c r="F1203" s="113" t="s">
        <v>921</v>
      </c>
      <c r="G1203" s="113" t="s">
        <v>922</v>
      </c>
      <c r="H1203" s="113" t="s">
        <v>6</v>
      </c>
    </row>
    <row r="1204" spans="1:8" x14ac:dyDescent="0.25">
      <c r="A1204" s="7">
        <v>45028</v>
      </c>
      <c r="B1204" s="1">
        <v>0.625</v>
      </c>
      <c r="C1204" s="1">
        <v>0.68055555555555558</v>
      </c>
      <c r="D1204" s="113" t="s">
        <v>848</v>
      </c>
      <c r="E1204" s="1">
        <v>5.2083333333333336E-2</v>
      </c>
      <c r="F1204" s="113" t="s">
        <v>736</v>
      </c>
      <c r="G1204" s="113" t="s">
        <v>737</v>
      </c>
      <c r="H1204" s="113" t="s">
        <v>6</v>
      </c>
    </row>
    <row r="1205" spans="1:8" x14ac:dyDescent="0.25">
      <c r="A1205" s="7">
        <v>45028</v>
      </c>
      <c r="B1205" s="1">
        <v>0.75</v>
      </c>
      <c r="C1205" s="1">
        <v>0.84791666666666665</v>
      </c>
      <c r="D1205" s="113" t="s">
        <v>1051</v>
      </c>
      <c r="E1205" s="1">
        <v>9.375E-2</v>
      </c>
      <c r="F1205" s="113" t="s">
        <v>790</v>
      </c>
      <c r="G1205" s="113" t="s">
        <v>754</v>
      </c>
      <c r="H1205" s="113" t="s">
        <v>6</v>
      </c>
    </row>
    <row r="1206" spans="1:8" x14ac:dyDescent="0.25">
      <c r="A1206" s="7">
        <v>45028</v>
      </c>
      <c r="B1206" s="1">
        <v>0.84791666666666665</v>
      </c>
      <c r="C1206" s="1">
        <v>0.87986111111111109</v>
      </c>
      <c r="D1206" s="113" t="s">
        <v>1052</v>
      </c>
      <c r="E1206" s="1">
        <v>3.125E-2</v>
      </c>
      <c r="F1206" s="113" t="s">
        <v>588</v>
      </c>
      <c r="G1206" s="113" t="s">
        <v>589</v>
      </c>
      <c r="H1206" s="113" t="s">
        <v>6</v>
      </c>
    </row>
    <row r="1207" spans="1:8" x14ac:dyDescent="0.25">
      <c r="A1207" s="7">
        <v>45029</v>
      </c>
      <c r="B1207" s="1">
        <v>0.33333333333333331</v>
      </c>
      <c r="C1207" s="1">
        <v>0.35416666666666669</v>
      </c>
      <c r="D1207" s="113" t="s">
        <v>1053</v>
      </c>
      <c r="E1207" s="1">
        <v>2.0833333333333332E-2</v>
      </c>
      <c r="F1207" s="113" t="s">
        <v>736</v>
      </c>
      <c r="G1207" s="113" t="s">
        <v>737</v>
      </c>
      <c r="H1207" s="113" t="s">
        <v>6</v>
      </c>
    </row>
    <row r="1208" spans="1:8" x14ac:dyDescent="0.25">
      <c r="A1208" s="7">
        <v>45029</v>
      </c>
      <c r="B1208" s="1">
        <v>0.375</v>
      </c>
      <c r="C1208" s="1">
        <v>0.42291666666666666</v>
      </c>
      <c r="D1208" s="113" t="s">
        <v>1054</v>
      </c>
      <c r="E1208" s="1">
        <v>5.2083333333333336E-2</v>
      </c>
      <c r="F1208" s="113" t="s">
        <v>284</v>
      </c>
      <c r="G1208" s="113" t="s">
        <v>831</v>
      </c>
      <c r="H1208" s="113" t="s">
        <v>6</v>
      </c>
    </row>
    <row r="1209" spans="1:8" x14ac:dyDescent="0.25">
      <c r="A1209" s="7">
        <v>45029</v>
      </c>
      <c r="B1209" s="1">
        <v>0.42291666666666666</v>
      </c>
      <c r="C1209" s="1">
        <v>0.5</v>
      </c>
      <c r="D1209" s="113" t="s">
        <v>1055</v>
      </c>
      <c r="E1209" s="1">
        <v>7.2916666666666671E-2</v>
      </c>
      <c r="F1209" s="113" t="s">
        <v>736</v>
      </c>
      <c r="G1209" s="113" t="s">
        <v>737</v>
      </c>
      <c r="H1209" s="113" t="s">
        <v>6</v>
      </c>
    </row>
    <row r="1210" spans="1:8" x14ac:dyDescent="0.25">
      <c r="A1210" s="7">
        <v>45029</v>
      </c>
      <c r="B1210" s="1">
        <v>0.54166666666666663</v>
      </c>
      <c r="C1210" s="1">
        <v>0.63541666666666663</v>
      </c>
      <c r="D1210" s="113" t="s">
        <v>1056</v>
      </c>
      <c r="E1210" s="1">
        <v>9.375E-2</v>
      </c>
      <c r="F1210" s="113" t="s">
        <v>715</v>
      </c>
      <c r="G1210" s="113" t="s">
        <v>716</v>
      </c>
      <c r="H1210" s="113" t="s">
        <v>6</v>
      </c>
    </row>
    <row r="1211" spans="1:8" x14ac:dyDescent="0.25">
      <c r="A1211" s="7">
        <v>45029</v>
      </c>
      <c r="B1211" s="1">
        <v>0.65625</v>
      </c>
      <c r="C1211" s="1">
        <v>0.67708333333333337</v>
      </c>
      <c r="D1211" s="113" t="s">
        <v>1028</v>
      </c>
      <c r="E1211" s="1">
        <v>2.0833333333333332E-2</v>
      </c>
      <c r="F1211" s="113" t="s">
        <v>736</v>
      </c>
      <c r="G1211" s="113" t="s">
        <v>737</v>
      </c>
      <c r="H1211" s="113" t="s">
        <v>6</v>
      </c>
    </row>
    <row r="1212" spans="1:8" x14ac:dyDescent="0.25">
      <c r="A1212" s="7">
        <v>45029</v>
      </c>
      <c r="B1212" s="1">
        <v>0.69791666666666663</v>
      </c>
      <c r="C1212" s="1">
        <v>0.72916666666666663</v>
      </c>
      <c r="D1212" s="113" t="s">
        <v>1057</v>
      </c>
      <c r="E1212" s="1">
        <v>3.125E-2</v>
      </c>
      <c r="F1212" s="113" t="s">
        <v>715</v>
      </c>
      <c r="G1212" s="113" t="s">
        <v>716</v>
      </c>
      <c r="H1212" s="113" t="s">
        <v>6</v>
      </c>
    </row>
    <row r="1213" spans="1:8" x14ac:dyDescent="0.25">
      <c r="A1213" s="7">
        <v>45029</v>
      </c>
      <c r="B1213" s="1">
        <v>0.72916666666666663</v>
      </c>
      <c r="C1213" s="1">
        <v>0.75</v>
      </c>
      <c r="D1213" s="113" t="s">
        <v>1058</v>
      </c>
      <c r="E1213" s="1">
        <v>2.0833333333333332E-2</v>
      </c>
      <c r="F1213" s="113" t="s">
        <v>140</v>
      </c>
      <c r="G1213" s="113" t="s">
        <v>186</v>
      </c>
      <c r="H1213" s="113" t="s">
        <v>6</v>
      </c>
    </row>
    <row r="1214" spans="1:8" x14ac:dyDescent="0.25">
      <c r="A1214" s="7">
        <v>45030</v>
      </c>
      <c r="B1214" s="1">
        <v>0.33333333333333331</v>
      </c>
      <c r="C1214" s="1">
        <v>0.375</v>
      </c>
      <c r="D1214" s="113" t="s">
        <v>1059</v>
      </c>
      <c r="E1214" s="1">
        <v>4.1666666666666664E-2</v>
      </c>
      <c r="F1214" s="113" t="s">
        <v>954</v>
      </c>
      <c r="G1214" s="113" t="s">
        <v>955</v>
      </c>
      <c r="H1214" s="113" t="s">
        <v>6</v>
      </c>
    </row>
    <row r="1215" spans="1:8" x14ac:dyDescent="0.25">
      <c r="A1215" s="7">
        <v>45030</v>
      </c>
      <c r="B1215" s="1">
        <v>0.375</v>
      </c>
      <c r="C1215" s="1">
        <v>0.39583333333333331</v>
      </c>
      <c r="D1215" s="113" t="s">
        <v>1060</v>
      </c>
      <c r="E1215" s="1">
        <v>2.0833333333333332E-2</v>
      </c>
      <c r="F1215" s="113" t="s">
        <v>750</v>
      </c>
      <c r="G1215" s="113" t="s">
        <v>751</v>
      </c>
      <c r="H1215" s="113" t="s">
        <v>6</v>
      </c>
    </row>
    <row r="1216" spans="1:8" x14ac:dyDescent="0.25">
      <c r="A1216" s="7">
        <v>45030</v>
      </c>
      <c r="B1216" s="1">
        <v>0.39583333333333331</v>
      </c>
      <c r="C1216" s="1">
        <v>0.41666666666666669</v>
      </c>
      <c r="D1216" s="113" t="s">
        <v>1061</v>
      </c>
      <c r="E1216" s="1">
        <v>2.0833333333333332E-2</v>
      </c>
      <c r="F1216" s="113" t="s">
        <v>921</v>
      </c>
      <c r="G1216" s="113" t="s">
        <v>922</v>
      </c>
      <c r="H1216" s="113" t="s">
        <v>6</v>
      </c>
    </row>
    <row r="1217" spans="1:8" x14ac:dyDescent="0.25">
      <c r="A1217" s="7">
        <v>45030</v>
      </c>
      <c r="B1217" s="1">
        <v>0.41666666666666669</v>
      </c>
      <c r="C1217" s="1">
        <v>0.42708333333333331</v>
      </c>
      <c r="D1217" s="113" t="s">
        <v>1040</v>
      </c>
      <c r="E1217" s="1">
        <v>1.0416666666666666E-2</v>
      </c>
      <c r="F1217" s="113" t="s">
        <v>715</v>
      </c>
      <c r="G1217" s="113" t="s">
        <v>716</v>
      </c>
      <c r="H1217" s="113" t="s">
        <v>6</v>
      </c>
    </row>
    <row r="1218" spans="1:8" x14ac:dyDescent="0.25">
      <c r="A1218" s="7">
        <v>45030</v>
      </c>
      <c r="B1218" s="1">
        <v>0.45833333333333331</v>
      </c>
      <c r="C1218" s="1">
        <v>0.46527777777777779</v>
      </c>
      <c r="D1218" s="113" t="s">
        <v>1062</v>
      </c>
      <c r="E1218" s="1">
        <v>1.0416666666666666E-2</v>
      </c>
      <c r="F1218" s="113" t="s">
        <v>261</v>
      </c>
      <c r="G1218" s="113" t="s">
        <v>186</v>
      </c>
      <c r="H1218" s="113" t="s">
        <v>6</v>
      </c>
    </row>
    <row r="1219" spans="1:8" x14ac:dyDescent="0.25">
      <c r="A1219" s="7">
        <v>45030</v>
      </c>
      <c r="B1219" s="1">
        <v>0.46527777777777779</v>
      </c>
      <c r="C1219" s="1">
        <v>0.48541666666666666</v>
      </c>
      <c r="D1219" s="113" t="s">
        <v>853</v>
      </c>
      <c r="E1219" s="1">
        <v>2.0833333333333332E-2</v>
      </c>
      <c r="F1219" s="113" t="s">
        <v>715</v>
      </c>
      <c r="G1219" s="113" t="s">
        <v>716</v>
      </c>
      <c r="H1219" s="113" t="s">
        <v>6</v>
      </c>
    </row>
    <row r="1220" spans="1:8" x14ac:dyDescent="0.25">
      <c r="A1220" s="7">
        <v>45030</v>
      </c>
      <c r="B1220" s="1">
        <v>0.58333333333333337</v>
      </c>
      <c r="C1220" s="1">
        <v>0.70833333333333337</v>
      </c>
      <c r="D1220" s="113" t="s">
        <v>1028</v>
      </c>
      <c r="E1220" s="1">
        <v>0.125</v>
      </c>
      <c r="F1220" s="113" t="s">
        <v>736</v>
      </c>
      <c r="G1220" s="113" t="s">
        <v>737</v>
      </c>
      <c r="H1220" s="113" t="s">
        <v>6</v>
      </c>
    </row>
    <row r="1221" spans="1:8" x14ac:dyDescent="0.25">
      <c r="A1221" s="7">
        <v>45030</v>
      </c>
      <c r="B1221" s="1">
        <v>0.66666666666666663</v>
      </c>
      <c r="C1221" s="1">
        <v>0.70833333333333337</v>
      </c>
      <c r="D1221" s="113" t="s">
        <v>1063</v>
      </c>
      <c r="E1221" s="1">
        <v>4.1666666666666664E-2</v>
      </c>
      <c r="F1221" s="113" t="s">
        <v>736</v>
      </c>
      <c r="G1221" s="113" t="s">
        <v>737</v>
      </c>
      <c r="H1221" s="113" t="s">
        <v>6</v>
      </c>
    </row>
    <row r="1222" spans="1:8" x14ac:dyDescent="0.25">
      <c r="A1222" s="7">
        <v>45033</v>
      </c>
      <c r="B1222" s="1">
        <v>0.375</v>
      </c>
      <c r="C1222" s="1">
        <v>0.40555555555555556</v>
      </c>
      <c r="D1222" s="113" t="s">
        <v>1064</v>
      </c>
      <c r="E1222" s="1">
        <v>3.125E-2</v>
      </c>
      <c r="F1222" s="113" t="s">
        <v>921</v>
      </c>
      <c r="G1222" s="113" t="s">
        <v>922</v>
      </c>
      <c r="H1222" s="113" t="s">
        <v>6</v>
      </c>
    </row>
    <row r="1223" spans="1:8" x14ac:dyDescent="0.25">
      <c r="A1223" s="7">
        <v>45033</v>
      </c>
      <c r="B1223" s="1">
        <v>0.40555555555555556</v>
      </c>
      <c r="C1223" s="1">
        <v>0.44722222222222224</v>
      </c>
      <c r="D1223" s="113" t="s">
        <v>1065</v>
      </c>
      <c r="E1223" s="1">
        <v>4.1666666666666664E-2</v>
      </c>
      <c r="F1223" s="113" t="s">
        <v>140</v>
      </c>
      <c r="G1223" s="113" t="s">
        <v>186</v>
      </c>
      <c r="H1223" s="113" t="s">
        <v>6</v>
      </c>
    </row>
    <row r="1224" spans="1:8" x14ac:dyDescent="0.25">
      <c r="A1224" s="7">
        <v>45033</v>
      </c>
      <c r="B1224" s="1">
        <v>0.44722222222222224</v>
      </c>
      <c r="C1224" s="1">
        <v>0.46597222222222223</v>
      </c>
      <c r="D1224" s="113" t="s">
        <v>1065</v>
      </c>
      <c r="E1224" s="1">
        <v>2.0833333333333332E-2</v>
      </c>
      <c r="F1224" s="113" t="s">
        <v>921</v>
      </c>
      <c r="G1224" s="113" t="s">
        <v>922</v>
      </c>
      <c r="H1224" s="113" t="s">
        <v>6</v>
      </c>
    </row>
    <row r="1225" spans="1:8" x14ac:dyDescent="0.25">
      <c r="A1225" s="7">
        <v>45033</v>
      </c>
      <c r="B1225" s="1">
        <v>0.46597222222222223</v>
      </c>
      <c r="C1225" s="1">
        <v>0.48888888888888887</v>
      </c>
      <c r="D1225" s="113" t="s">
        <v>1065</v>
      </c>
      <c r="E1225" s="1">
        <v>2.0833333333333332E-2</v>
      </c>
      <c r="F1225" s="113" t="s">
        <v>571</v>
      </c>
      <c r="G1225" s="113" t="s">
        <v>572</v>
      </c>
      <c r="H1225" s="113" t="s">
        <v>6</v>
      </c>
    </row>
    <row r="1226" spans="1:8" x14ac:dyDescent="0.25">
      <c r="A1226" s="7">
        <v>45033</v>
      </c>
      <c r="B1226" s="1">
        <v>0.54166666666666663</v>
      </c>
      <c r="C1226" s="1">
        <v>0.625</v>
      </c>
      <c r="D1226" s="113" t="s">
        <v>108</v>
      </c>
      <c r="E1226" s="1">
        <v>8.3333333333333329E-2</v>
      </c>
      <c r="F1226" s="113" t="s">
        <v>562</v>
      </c>
      <c r="G1226" s="113" t="s">
        <v>829</v>
      </c>
      <c r="H1226" s="113" t="s">
        <v>6</v>
      </c>
    </row>
    <row r="1227" spans="1:8" x14ac:dyDescent="0.25">
      <c r="A1227" s="7">
        <v>45033</v>
      </c>
      <c r="B1227" s="1">
        <v>0.625</v>
      </c>
      <c r="C1227" s="1">
        <v>0.64097222222222228</v>
      </c>
      <c r="D1227" s="113" t="s">
        <v>1066</v>
      </c>
      <c r="E1227" s="1">
        <v>2.0833333333333332E-2</v>
      </c>
      <c r="F1227" s="113" t="s">
        <v>261</v>
      </c>
      <c r="G1227" s="113" t="s">
        <v>186</v>
      </c>
      <c r="H1227" s="113" t="s">
        <v>6</v>
      </c>
    </row>
    <row r="1228" spans="1:8" x14ac:dyDescent="0.25">
      <c r="A1228" s="7">
        <v>45033</v>
      </c>
      <c r="B1228" s="1">
        <v>0.64097222222222228</v>
      </c>
      <c r="C1228" s="1">
        <v>0.65625</v>
      </c>
      <c r="D1228" s="113" t="s">
        <v>1066</v>
      </c>
      <c r="E1228" s="1">
        <v>1.0416666666666666E-2</v>
      </c>
      <c r="F1228" s="113" t="s">
        <v>571</v>
      </c>
      <c r="G1228" s="113" t="s">
        <v>572</v>
      </c>
      <c r="H1228" s="113" t="s">
        <v>6</v>
      </c>
    </row>
    <row r="1229" spans="1:8" x14ac:dyDescent="0.25">
      <c r="A1229" s="7">
        <v>45033</v>
      </c>
      <c r="B1229" s="1">
        <v>0.65625</v>
      </c>
      <c r="C1229" s="1">
        <v>0.67361111111111116</v>
      </c>
      <c r="D1229" s="113" t="s">
        <v>1067</v>
      </c>
      <c r="E1229" s="1">
        <v>2.0833333333333332E-2</v>
      </c>
      <c r="F1229" s="113" t="s">
        <v>140</v>
      </c>
      <c r="G1229" s="113" t="s">
        <v>186</v>
      </c>
      <c r="H1229" s="113" t="s">
        <v>6</v>
      </c>
    </row>
    <row r="1230" spans="1:8" x14ac:dyDescent="0.25">
      <c r="A1230" s="7">
        <v>45034</v>
      </c>
      <c r="B1230" s="1">
        <v>0.33333333333333331</v>
      </c>
      <c r="C1230" s="1">
        <v>0.35416666666666669</v>
      </c>
      <c r="D1230" s="113" t="s">
        <v>1055</v>
      </c>
      <c r="E1230" s="1">
        <v>2.0833333333333332E-2</v>
      </c>
      <c r="F1230" s="113" t="s">
        <v>715</v>
      </c>
      <c r="G1230" s="113" t="s">
        <v>716</v>
      </c>
      <c r="H1230" s="113" t="s">
        <v>6</v>
      </c>
    </row>
    <row r="1231" spans="1:8" x14ac:dyDescent="0.25">
      <c r="A1231" s="7">
        <v>45034</v>
      </c>
      <c r="B1231" s="1">
        <v>0.375</v>
      </c>
      <c r="C1231" s="1">
        <v>0.41666666666666669</v>
      </c>
      <c r="D1231" s="113" t="s">
        <v>85</v>
      </c>
      <c r="E1231" s="1">
        <v>4.1666666666666664E-2</v>
      </c>
      <c r="F1231" s="113" t="s">
        <v>715</v>
      </c>
      <c r="G1231" s="113" t="s">
        <v>716</v>
      </c>
      <c r="H1231" s="113" t="s">
        <v>6</v>
      </c>
    </row>
    <row r="1232" spans="1:8" x14ac:dyDescent="0.25">
      <c r="A1232" s="7">
        <v>45034</v>
      </c>
      <c r="B1232" s="1">
        <v>0.41666666666666669</v>
      </c>
      <c r="C1232" s="1">
        <v>0.4375</v>
      </c>
      <c r="D1232" s="113" t="s">
        <v>1068</v>
      </c>
      <c r="E1232" s="1">
        <v>2.0833333333333332E-2</v>
      </c>
      <c r="F1232" s="113" t="s">
        <v>140</v>
      </c>
      <c r="G1232" s="113" t="s">
        <v>186</v>
      </c>
      <c r="H1232" s="113" t="s">
        <v>6</v>
      </c>
    </row>
    <row r="1233" spans="1:8" x14ac:dyDescent="0.25">
      <c r="A1233" s="7">
        <v>45034</v>
      </c>
      <c r="B1233" s="1">
        <v>0.4375</v>
      </c>
      <c r="C1233" s="1">
        <v>0.47916666666666669</v>
      </c>
      <c r="D1233" s="113" t="s">
        <v>1069</v>
      </c>
      <c r="E1233" s="1">
        <v>4.1666666666666664E-2</v>
      </c>
      <c r="F1233" s="113" t="s">
        <v>571</v>
      </c>
      <c r="G1233" s="113" t="s">
        <v>572</v>
      </c>
      <c r="H1233" s="113" t="s">
        <v>6</v>
      </c>
    </row>
    <row r="1234" spans="1:8" x14ac:dyDescent="0.25">
      <c r="A1234" s="7">
        <v>45034</v>
      </c>
      <c r="B1234" s="1">
        <v>0.47916666666666669</v>
      </c>
      <c r="C1234" s="1">
        <v>0.54166666666666663</v>
      </c>
      <c r="D1234" s="113" t="s">
        <v>1070</v>
      </c>
      <c r="E1234" s="1">
        <v>6.25E-2</v>
      </c>
      <c r="F1234" s="113" t="s">
        <v>346</v>
      </c>
      <c r="G1234" s="113" t="s">
        <v>850</v>
      </c>
      <c r="H1234" s="113" t="s">
        <v>6</v>
      </c>
    </row>
    <row r="1235" spans="1:8" x14ac:dyDescent="0.25">
      <c r="A1235" s="7">
        <v>45034</v>
      </c>
      <c r="B1235" s="1">
        <v>0.54166666666666663</v>
      </c>
      <c r="C1235" s="1">
        <v>0.5625</v>
      </c>
      <c r="D1235" s="113" t="s">
        <v>1071</v>
      </c>
      <c r="E1235" s="1">
        <v>2.0833333333333332E-2</v>
      </c>
      <c r="F1235" s="113" t="s">
        <v>715</v>
      </c>
      <c r="G1235" s="113" t="s">
        <v>716</v>
      </c>
      <c r="H1235" s="113" t="s">
        <v>6</v>
      </c>
    </row>
    <row r="1236" spans="1:8" x14ac:dyDescent="0.25">
      <c r="A1236" s="7">
        <v>45034</v>
      </c>
      <c r="B1236" s="1">
        <v>0.56805555555555554</v>
      </c>
      <c r="C1236" s="1">
        <v>0.60972222222222228</v>
      </c>
      <c r="D1236" s="113" t="s">
        <v>1072</v>
      </c>
      <c r="E1236" s="1">
        <v>4.1666666666666664E-2</v>
      </c>
      <c r="F1236" s="113" t="s">
        <v>571</v>
      </c>
      <c r="G1236" s="113" t="s">
        <v>572</v>
      </c>
      <c r="H1236" s="113" t="s">
        <v>6</v>
      </c>
    </row>
    <row r="1237" spans="1:8" x14ac:dyDescent="0.25">
      <c r="A1237" s="7">
        <v>45034</v>
      </c>
      <c r="B1237" s="1">
        <v>0.625</v>
      </c>
      <c r="C1237" s="1">
        <v>0.66666666666666663</v>
      </c>
      <c r="D1237" s="113" t="s">
        <v>1073</v>
      </c>
      <c r="E1237" s="1">
        <v>4.1666666666666664E-2</v>
      </c>
      <c r="F1237" s="113" t="s">
        <v>261</v>
      </c>
      <c r="G1237" s="113" t="s">
        <v>186</v>
      </c>
      <c r="H1237" s="113" t="s">
        <v>6</v>
      </c>
    </row>
    <row r="1238" spans="1:8" x14ac:dyDescent="0.25">
      <c r="A1238" s="7">
        <v>45034</v>
      </c>
      <c r="B1238" s="1">
        <v>0.66666666666666663</v>
      </c>
      <c r="C1238" s="1">
        <v>0.72222222222222221</v>
      </c>
      <c r="D1238" s="113" t="s">
        <v>113</v>
      </c>
      <c r="E1238" s="1">
        <v>5.2083333333333336E-2</v>
      </c>
      <c r="F1238" s="113" t="s">
        <v>140</v>
      </c>
      <c r="G1238" s="113" t="s">
        <v>186</v>
      </c>
      <c r="H1238" s="113" t="s">
        <v>6</v>
      </c>
    </row>
    <row r="1239" spans="1:8" x14ac:dyDescent="0.25">
      <c r="A1239" s="7">
        <v>45034</v>
      </c>
      <c r="B1239" s="1">
        <v>0.91666666666666663</v>
      </c>
      <c r="C1239" s="1">
        <v>0.95833333333333337</v>
      </c>
      <c r="D1239" s="113" t="s">
        <v>1074</v>
      </c>
      <c r="E1239" s="1">
        <v>4.1666666666666664E-2</v>
      </c>
      <c r="F1239" s="113" t="s">
        <v>571</v>
      </c>
      <c r="G1239" s="113" t="s">
        <v>572</v>
      </c>
      <c r="H1239" s="113" t="s">
        <v>6</v>
      </c>
    </row>
    <row r="1240" spans="1:8" x14ac:dyDescent="0.25">
      <c r="A1240" s="7">
        <v>45035</v>
      </c>
      <c r="B1240" s="1">
        <v>0.375</v>
      </c>
      <c r="C1240" s="1">
        <v>0.45833333333333331</v>
      </c>
      <c r="D1240" s="113" t="s">
        <v>946</v>
      </c>
      <c r="E1240" s="1">
        <v>8.3333333333333329E-2</v>
      </c>
      <c r="F1240" s="113" t="s">
        <v>736</v>
      </c>
      <c r="G1240" s="113" t="s">
        <v>737</v>
      </c>
      <c r="H1240" s="113" t="s">
        <v>6</v>
      </c>
    </row>
    <row r="1241" spans="1:8" x14ac:dyDescent="0.25">
      <c r="A1241" s="7">
        <v>45035</v>
      </c>
      <c r="B1241" s="1">
        <v>0.45833333333333331</v>
      </c>
      <c r="C1241" s="1">
        <v>0.5</v>
      </c>
      <c r="D1241" s="113" t="s">
        <v>1075</v>
      </c>
      <c r="E1241" s="1">
        <v>4.1666666666666664E-2</v>
      </c>
      <c r="F1241" s="113" t="s">
        <v>571</v>
      </c>
      <c r="G1241" s="113" t="s">
        <v>572</v>
      </c>
      <c r="H1241" s="113" t="s">
        <v>6</v>
      </c>
    </row>
    <row r="1242" spans="1:8" x14ac:dyDescent="0.25">
      <c r="A1242" s="7">
        <v>45035</v>
      </c>
      <c r="B1242" s="1">
        <v>0.55208333333333337</v>
      </c>
      <c r="C1242" s="1">
        <v>0.58333333333333337</v>
      </c>
      <c r="D1242" s="113" t="s">
        <v>1076</v>
      </c>
      <c r="E1242" s="1">
        <v>3.125E-2</v>
      </c>
      <c r="F1242" s="113" t="s">
        <v>140</v>
      </c>
      <c r="G1242" s="113" t="s">
        <v>186</v>
      </c>
      <c r="H1242" s="113" t="s">
        <v>6</v>
      </c>
    </row>
    <row r="1243" spans="1:8" x14ac:dyDescent="0.25">
      <c r="A1243" s="7">
        <v>45035</v>
      </c>
      <c r="B1243" s="1">
        <v>0.58333333333333337</v>
      </c>
      <c r="C1243" s="1">
        <v>0.60486111111111107</v>
      </c>
      <c r="D1243" s="113" t="s">
        <v>1077</v>
      </c>
      <c r="E1243" s="1">
        <v>2.0833333333333332E-2</v>
      </c>
      <c r="F1243" s="113" t="s">
        <v>571</v>
      </c>
      <c r="G1243" s="113" t="s">
        <v>572</v>
      </c>
      <c r="H1243" s="113" t="s">
        <v>6</v>
      </c>
    </row>
    <row r="1244" spans="1:8" x14ac:dyDescent="0.25">
      <c r="A1244" s="7">
        <v>45035</v>
      </c>
      <c r="B1244" s="1">
        <v>0.60416666666666663</v>
      </c>
      <c r="C1244" s="1">
        <v>0.65277777777777779</v>
      </c>
      <c r="D1244" s="113" t="s">
        <v>1078</v>
      </c>
      <c r="E1244" s="1">
        <v>5.2083333333333336E-2</v>
      </c>
      <c r="F1244" s="113" t="s">
        <v>140</v>
      </c>
      <c r="G1244" s="113" t="s">
        <v>186</v>
      </c>
      <c r="H1244" s="113" t="s">
        <v>6</v>
      </c>
    </row>
    <row r="1245" spans="1:8" x14ac:dyDescent="0.25">
      <c r="A1245" s="7">
        <v>45035</v>
      </c>
      <c r="B1245" s="1">
        <v>0.65277777777777779</v>
      </c>
      <c r="C1245" s="1">
        <v>0.6875</v>
      </c>
      <c r="D1245" s="113" t="s">
        <v>1079</v>
      </c>
      <c r="E1245" s="1">
        <v>3.125E-2</v>
      </c>
      <c r="F1245" s="113" t="s">
        <v>715</v>
      </c>
      <c r="G1245" s="113" t="s">
        <v>716</v>
      </c>
      <c r="H1245" s="113" t="s">
        <v>6</v>
      </c>
    </row>
    <row r="1246" spans="1:8" x14ac:dyDescent="0.25">
      <c r="A1246" s="7">
        <v>45036</v>
      </c>
      <c r="B1246" s="1">
        <v>0.35416666666666669</v>
      </c>
      <c r="C1246" s="1">
        <v>0.46875</v>
      </c>
      <c r="D1246" s="113" t="s">
        <v>1080</v>
      </c>
      <c r="E1246" s="1">
        <v>0.11458333333333333</v>
      </c>
      <c r="F1246" s="113" t="s">
        <v>715</v>
      </c>
      <c r="G1246" s="113" t="s">
        <v>716</v>
      </c>
      <c r="H1246" s="113" t="s">
        <v>6</v>
      </c>
    </row>
    <row r="1247" spans="1:8" x14ac:dyDescent="0.25">
      <c r="A1247" s="7">
        <v>45036</v>
      </c>
      <c r="B1247" s="1">
        <v>0.46875</v>
      </c>
      <c r="C1247" s="1">
        <v>0.5</v>
      </c>
      <c r="D1247" s="113" t="s">
        <v>1081</v>
      </c>
      <c r="E1247" s="1">
        <v>3.125E-2</v>
      </c>
      <c r="F1247" s="113" t="s">
        <v>221</v>
      </c>
      <c r="G1247" s="113" t="s">
        <v>1082</v>
      </c>
      <c r="H1247" s="113" t="s">
        <v>6</v>
      </c>
    </row>
    <row r="1248" spans="1:8" x14ac:dyDescent="0.25">
      <c r="A1248" s="7">
        <v>45036</v>
      </c>
      <c r="B1248" s="1">
        <v>0.54166666666666663</v>
      </c>
      <c r="C1248" s="1">
        <v>0.65625</v>
      </c>
      <c r="D1248" s="113" t="s">
        <v>1083</v>
      </c>
      <c r="E1248" s="1">
        <v>0.11458333333333333</v>
      </c>
      <c r="F1248" s="113" t="s">
        <v>943</v>
      </c>
      <c r="G1248" s="113" t="s">
        <v>944</v>
      </c>
      <c r="H1248" s="113" t="s">
        <v>6</v>
      </c>
    </row>
    <row r="1249" spans="1:8" x14ac:dyDescent="0.25">
      <c r="A1249" s="7">
        <v>45036</v>
      </c>
      <c r="B1249" s="1">
        <v>0.65625</v>
      </c>
      <c r="C1249" s="1">
        <v>0.66666666666666663</v>
      </c>
      <c r="D1249" s="113" t="s">
        <v>1084</v>
      </c>
      <c r="E1249" s="1">
        <v>1.0416666666666666E-2</v>
      </c>
      <c r="F1249" s="113" t="s">
        <v>935</v>
      </c>
      <c r="G1249" s="113" t="s">
        <v>936</v>
      </c>
      <c r="H1249" s="113" t="s">
        <v>6</v>
      </c>
    </row>
    <row r="1250" spans="1:8" x14ac:dyDescent="0.25">
      <c r="A1250" s="7">
        <v>45036</v>
      </c>
      <c r="B1250" s="1">
        <v>0.66666666666666663</v>
      </c>
      <c r="C1250" s="1">
        <v>0.6875</v>
      </c>
      <c r="D1250" s="113" t="s">
        <v>1085</v>
      </c>
      <c r="E1250" s="1">
        <v>2.0833333333333332E-2</v>
      </c>
      <c r="F1250" s="113" t="s">
        <v>921</v>
      </c>
      <c r="G1250" s="113" t="s">
        <v>922</v>
      </c>
      <c r="H1250" s="113" t="s">
        <v>6</v>
      </c>
    </row>
    <row r="1251" spans="1:8" x14ac:dyDescent="0.25">
      <c r="A1251" s="7">
        <v>45036</v>
      </c>
      <c r="B1251" s="1">
        <v>0.6875</v>
      </c>
      <c r="C1251" s="1">
        <v>0.72916666666666663</v>
      </c>
      <c r="D1251" s="113" t="s">
        <v>1086</v>
      </c>
      <c r="E1251" s="1">
        <v>4.1666666666666664E-2</v>
      </c>
      <c r="F1251" s="113" t="s">
        <v>571</v>
      </c>
      <c r="G1251" s="113" t="s">
        <v>572</v>
      </c>
      <c r="H1251" s="113" t="s">
        <v>6</v>
      </c>
    </row>
    <row r="1252" spans="1:8" x14ac:dyDescent="0.25">
      <c r="A1252" s="7">
        <v>45036</v>
      </c>
      <c r="B1252" s="1">
        <v>0.72916666666666663</v>
      </c>
      <c r="C1252" s="1">
        <v>0.80347222222222225</v>
      </c>
      <c r="D1252" s="113" t="s">
        <v>1087</v>
      </c>
      <c r="E1252" s="1">
        <v>7.2916666666666671E-2</v>
      </c>
      <c r="F1252" s="113" t="s">
        <v>943</v>
      </c>
      <c r="G1252" s="113" t="s">
        <v>944</v>
      </c>
      <c r="H1252" s="113" t="s">
        <v>6</v>
      </c>
    </row>
    <row r="1253" spans="1:8" x14ac:dyDescent="0.25">
      <c r="A1253" s="7">
        <v>45036</v>
      </c>
      <c r="B1253" s="1">
        <v>0.81944444444444442</v>
      </c>
      <c r="C1253" s="1">
        <v>0.84375</v>
      </c>
      <c r="D1253" s="113" t="s">
        <v>1088</v>
      </c>
      <c r="E1253" s="1">
        <v>2.0833333333333332E-2</v>
      </c>
      <c r="F1253" s="113" t="s">
        <v>935</v>
      </c>
      <c r="G1253" s="113" t="s">
        <v>936</v>
      </c>
      <c r="H1253" s="113" t="s">
        <v>6</v>
      </c>
    </row>
    <row r="1254" spans="1:8" x14ac:dyDescent="0.25">
      <c r="A1254" s="7">
        <v>45037</v>
      </c>
      <c r="B1254" s="1">
        <v>0.33333333333333331</v>
      </c>
      <c r="C1254" s="1">
        <v>0.41666666666666669</v>
      </c>
      <c r="D1254" s="113" t="s">
        <v>762</v>
      </c>
      <c r="E1254" s="1">
        <v>8.3333333333333329E-2</v>
      </c>
      <c r="F1254" s="113" t="s">
        <v>921</v>
      </c>
      <c r="G1254" s="113" t="s">
        <v>922</v>
      </c>
      <c r="H1254" s="113" t="s">
        <v>6</v>
      </c>
    </row>
    <row r="1255" spans="1:8" x14ac:dyDescent="0.25">
      <c r="A1255" s="7">
        <v>45037</v>
      </c>
      <c r="B1255" s="1">
        <v>0.34027777777777779</v>
      </c>
      <c r="C1255" s="1">
        <v>0.34930555555555554</v>
      </c>
      <c r="D1255" s="113" t="s">
        <v>1089</v>
      </c>
      <c r="E1255" s="1">
        <v>1.0416666666666666E-2</v>
      </c>
      <c r="F1255" s="113" t="s">
        <v>921</v>
      </c>
      <c r="G1255" s="113" t="s">
        <v>922</v>
      </c>
      <c r="H1255" s="113" t="s">
        <v>6</v>
      </c>
    </row>
    <row r="1256" spans="1:8" x14ac:dyDescent="0.25">
      <c r="A1256" s="7">
        <v>45037</v>
      </c>
      <c r="B1256" s="1">
        <v>0.45833333333333331</v>
      </c>
      <c r="C1256" s="1">
        <v>0.5</v>
      </c>
      <c r="D1256" s="113" t="s">
        <v>1090</v>
      </c>
      <c r="E1256" s="1">
        <v>4.1666666666666664E-2</v>
      </c>
      <c r="F1256" s="113" t="s">
        <v>571</v>
      </c>
      <c r="G1256" s="113" t="s">
        <v>572</v>
      </c>
      <c r="H1256" s="113" t="s">
        <v>6</v>
      </c>
    </row>
    <row r="1257" spans="1:8" x14ac:dyDescent="0.25">
      <c r="A1257" s="7">
        <v>45037</v>
      </c>
      <c r="B1257" s="1">
        <v>0.5</v>
      </c>
      <c r="C1257" s="1">
        <v>0.54166666666666663</v>
      </c>
      <c r="D1257" s="113" t="s">
        <v>1091</v>
      </c>
      <c r="E1257" s="1">
        <v>4.1666666666666664E-2</v>
      </c>
      <c r="F1257" s="113" t="s">
        <v>921</v>
      </c>
      <c r="G1257" s="113" t="s">
        <v>922</v>
      </c>
      <c r="H1257" s="113" t="s">
        <v>6</v>
      </c>
    </row>
    <row r="1258" spans="1:8" x14ac:dyDescent="0.25">
      <c r="A1258" s="7">
        <v>45037</v>
      </c>
      <c r="B1258" s="1">
        <v>0.58333333333333337</v>
      </c>
      <c r="C1258" s="1">
        <v>0.625</v>
      </c>
      <c r="D1258" s="113" t="s">
        <v>1092</v>
      </c>
      <c r="E1258" s="1">
        <v>4.1666666666666664E-2</v>
      </c>
      <c r="F1258" s="113" t="s">
        <v>571</v>
      </c>
      <c r="G1258" s="113" t="s">
        <v>572</v>
      </c>
      <c r="H1258" s="113" t="s">
        <v>6</v>
      </c>
    </row>
    <row r="1259" spans="1:8" x14ac:dyDescent="0.25">
      <c r="A1259" s="7">
        <v>45039</v>
      </c>
      <c r="B1259" s="1">
        <v>0.66666666666666663</v>
      </c>
      <c r="C1259" s="1">
        <v>0.69791666666666663</v>
      </c>
      <c r="D1259" s="113" t="s">
        <v>1093</v>
      </c>
      <c r="E1259" s="1">
        <v>3.125E-2</v>
      </c>
      <c r="F1259" s="113" t="s">
        <v>935</v>
      </c>
      <c r="G1259" s="113" t="s">
        <v>936</v>
      </c>
      <c r="H1259" s="113" t="s">
        <v>6</v>
      </c>
    </row>
    <row r="1260" spans="1:8" x14ac:dyDescent="0.25">
      <c r="A1260" s="7">
        <v>45040</v>
      </c>
      <c r="B1260" s="1">
        <v>0.38611111111111113</v>
      </c>
      <c r="C1260" s="1">
        <v>0.39583333333333331</v>
      </c>
      <c r="D1260" s="113" t="s">
        <v>152</v>
      </c>
      <c r="E1260" s="1">
        <v>1.0416666666666666E-2</v>
      </c>
      <c r="F1260" s="113" t="s">
        <v>571</v>
      </c>
      <c r="G1260" s="113" t="s">
        <v>572</v>
      </c>
      <c r="H1260" s="113" t="s">
        <v>6</v>
      </c>
    </row>
    <row r="1261" spans="1:8" x14ac:dyDescent="0.25">
      <c r="A1261" s="7">
        <v>45040</v>
      </c>
      <c r="B1261" s="1">
        <v>0.39583333333333331</v>
      </c>
      <c r="C1261" s="1">
        <v>0.41666666666666669</v>
      </c>
      <c r="D1261" s="113" t="s">
        <v>1094</v>
      </c>
      <c r="E1261" s="1">
        <v>2.0833333333333332E-2</v>
      </c>
      <c r="F1261" s="113" t="s">
        <v>921</v>
      </c>
      <c r="G1261" s="113" t="s">
        <v>922</v>
      </c>
      <c r="H1261" s="113" t="s">
        <v>6</v>
      </c>
    </row>
    <row r="1262" spans="1:8" x14ac:dyDescent="0.25">
      <c r="A1262" s="7">
        <v>45040</v>
      </c>
      <c r="B1262" s="1">
        <v>0.41666666666666669</v>
      </c>
      <c r="C1262" s="1">
        <v>0.42708333333333331</v>
      </c>
      <c r="D1262" s="113" t="s">
        <v>1095</v>
      </c>
      <c r="E1262" s="1">
        <v>1.0416666666666666E-2</v>
      </c>
      <c r="F1262" s="113" t="s">
        <v>571</v>
      </c>
      <c r="G1262" s="113" t="s">
        <v>572</v>
      </c>
      <c r="H1262" s="113" t="s">
        <v>6</v>
      </c>
    </row>
    <row r="1263" spans="1:8" x14ac:dyDescent="0.25">
      <c r="A1263" s="7">
        <v>45040</v>
      </c>
      <c r="B1263" s="1">
        <v>0.42708333333333331</v>
      </c>
      <c r="C1263" s="1">
        <v>0.43472222222222223</v>
      </c>
      <c r="D1263" s="113" t="s">
        <v>296</v>
      </c>
      <c r="E1263" s="1">
        <v>1.0416666666666666E-2</v>
      </c>
      <c r="F1263" s="113" t="s">
        <v>140</v>
      </c>
      <c r="G1263" s="113" t="s">
        <v>186</v>
      </c>
      <c r="H1263" s="113" t="s">
        <v>6</v>
      </c>
    </row>
    <row r="1264" spans="1:8" x14ac:dyDescent="0.25">
      <c r="A1264" s="7">
        <v>45040</v>
      </c>
      <c r="B1264" s="1">
        <v>0.43472222222222223</v>
      </c>
      <c r="C1264" s="1">
        <v>0.5</v>
      </c>
      <c r="D1264" s="113" t="s">
        <v>1096</v>
      </c>
      <c r="E1264" s="1">
        <v>6.25E-2</v>
      </c>
      <c r="F1264" s="113" t="s">
        <v>715</v>
      </c>
      <c r="G1264" s="113" t="s">
        <v>716</v>
      </c>
      <c r="H1264" s="113" t="s">
        <v>6</v>
      </c>
    </row>
    <row r="1265" spans="1:8" x14ac:dyDescent="0.25">
      <c r="A1265" s="7">
        <v>45040</v>
      </c>
      <c r="B1265" s="1">
        <v>0.5</v>
      </c>
      <c r="C1265" s="1">
        <v>0.54166666666666663</v>
      </c>
      <c r="D1265" s="113" t="s">
        <v>65</v>
      </c>
      <c r="E1265" s="1">
        <v>4.1666666666666664E-2</v>
      </c>
      <c r="F1265" s="113" t="s">
        <v>562</v>
      </c>
      <c r="G1265" s="113" t="s">
        <v>829</v>
      </c>
      <c r="H1265" s="113" t="s">
        <v>6</v>
      </c>
    </row>
    <row r="1266" spans="1:8" x14ac:dyDescent="0.25">
      <c r="A1266" s="7">
        <v>45040</v>
      </c>
      <c r="B1266" s="1">
        <v>0.54166666666666663</v>
      </c>
      <c r="C1266" s="1">
        <v>0.59513888888888888</v>
      </c>
      <c r="D1266" s="113" t="s">
        <v>1097</v>
      </c>
      <c r="E1266" s="1">
        <v>5.2083333333333336E-2</v>
      </c>
      <c r="F1266" s="113" t="s">
        <v>715</v>
      </c>
      <c r="G1266" s="113" t="s">
        <v>716</v>
      </c>
      <c r="H1266" s="113" t="s">
        <v>6</v>
      </c>
    </row>
    <row r="1267" spans="1:8" x14ac:dyDescent="0.25">
      <c r="A1267" s="7">
        <v>45040</v>
      </c>
      <c r="B1267" s="1">
        <v>0.60416666666666663</v>
      </c>
      <c r="C1267" s="1">
        <v>0.625</v>
      </c>
      <c r="D1267" s="113" t="s">
        <v>65</v>
      </c>
      <c r="E1267" s="1">
        <v>2.0833333333333332E-2</v>
      </c>
      <c r="F1267" s="113" t="s">
        <v>254</v>
      </c>
      <c r="G1267" s="113" t="s">
        <v>831</v>
      </c>
      <c r="H1267" s="113" t="s">
        <v>6</v>
      </c>
    </row>
    <row r="1268" spans="1:8" x14ac:dyDescent="0.25">
      <c r="A1268" s="7">
        <v>45040</v>
      </c>
      <c r="B1268" s="1">
        <v>0.625</v>
      </c>
      <c r="C1268" s="1">
        <v>0.64583333333333337</v>
      </c>
      <c r="D1268" s="113" t="s">
        <v>93</v>
      </c>
      <c r="E1268" s="1">
        <v>2.0833333333333332E-2</v>
      </c>
      <c r="F1268" s="113" t="s">
        <v>571</v>
      </c>
      <c r="G1268" s="113" t="s">
        <v>572</v>
      </c>
      <c r="H1268" s="113" t="s">
        <v>6</v>
      </c>
    </row>
    <row r="1269" spans="1:8" x14ac:dyDescent="0.25">
      <c r="A1269" s="7">
        <v>45040</v>
      </c>
      <c r="B1269" s="1">
        <v>0.64583333333333337</v>
      </c>
      <c r="C1269" s="1">
        <v>0.67361111111111116</v>
      </c>
      <c r="D1269" s="113" t="s">
        <v>1098</v>
      </c>
      <c r="E1269" s="1">
        <v>3.125E-2</v>
      </c>
      <c r="F1269" s="113" t="s">
        <v>935</v>
      </c>
      <c r="G1269" s="113" t="s">
        <v>936</v>
      </c>
      <c r="H1269" s="113" t="s">
        <v>6</v>
      </c>
    </row>
    <row r="1270" spans="1:8" x14ac:dyDescent="0.25">
      <c r="A1270" s="7">
        <v>45041</v>
      </c>
      <c r="B1270" s="1">
        <v>0.33333333333333331</v>
      </c>
      <c r="C1270" s="1">
        <v>0.35416666666666669</v>
      </c>
      <c r="D1270" s="113" t="s">
        <v>1099</v>
      </c>
      <c r="E1270" s="1">
        <v>2.0833333333333332E-2</v>
      </c>
      <c r="F1270" s="113" t="s">
        <v>935</v>
      </c>
      <c r="G1270" s="113" t="s">
        <v>936</v>
      </c>
      <c r="H1270" s="113" t="s">
        <v>6</v>
      </c>
    </row>
    <row r="1271" spans="1:8" x14ac:dyDescent="0.25">
      <c r="A1271" s="7">
        <v>45041</v>
      </c>
      <c r="B1271" s="1">
        <v>0.375</v>
      </c>
      <c r="C1271" s="1">
        <v>0.41666666666666669</v>
      </c>
      <c r="D1271" s="113" t="s">
        <v>1100</v>
      </c>
      <c r="E1271" s="1">
        <v>4.1666666666666664E-2</v>
      </c>
      <c r="F1271" s="113" t="s">
        <v>346</v>
      </c>
      <c r="G1271" s="113" t="s">
        <v>850</v>
      </c>
      <c r="H1271" s="113" t="s">
        <v>6</v>
      </c>
    </row>
    <row r="1272" spans="1:8" x14ac:dyDescent="0.25">
      <c r="A1272" s="7">
        <v>45041</v>
      </c>
      <c r="B1272" s="1">
        <v>0.41666666666666669</v>
      </c>
      <c r="C1272" s="1">
        <v>0.52083333333333337</v>
      </c>
      <c r="D1272" s="113" t="s">
        <v>1101</v>
      </c>
      <c r="E1272" s="1">
        <v>0.10416666666666667</v>
      </c>
      <c r="F1272" s="113" t="s">
        <v>571</v>
      </c>
      <c r="G1272" s="113" t="s">
        <v>572</v>
      </c>
      <c r="H1272" s="113" t="s">
        <v>6</v>
      </c>
    </row>
    <row r="1273" spans="1:8" x14ac:dyDescent="0.25">
      <c r="A1273" s="7">
        <v>45041</v>
      </c>
      <c r="B1273" s="1">
        <v>0.5625</v>
      </c>
      <c r="C1273" s="1">
        <v>0.63680555555555551</v>
      </c>
      <c r="D1273" s="113" t="s">
        <v>1102</v>
      </c>
      <c r="E1273" s="1">
        <v>7.2916666666666671E-2</v>
      </c>
      <c r="F1273" s="113" t="s">
        <v>346</v>
      </c>
      <c r="G1273" s="113" t="s">
        <v>850</v>
      </c>
      <c r="H1273" s="113" t="s">
        <v>6</v>
      </c>
    </row>
    <row r="1274" spans="1:8" x14ac:dyDescent="0.25">
      <c r="A1274" s="7">
        <v>45041</v>
      </c>
      <c r="B1274" s="1">
        <v>0.63680555555555551</v>
      </c>
      <c r="C1274" s="1">
        <v>0.66666666666666663</v>
      </c>
      <c r="D1274" s="113" t="s">
        <v>1103</v>
      </c>
      <c r="E1274" s="1">
        <v>3.125E-2</v>
      </c>
      <c r="F1274" s="113" t="s">
        <v>140</v>
      </c>
      <c r="G1274" s="113" t="s">
        <v>186</v>
      </c>
      <c r="H1274" s="113" t="s">
        <v>6</v>
      </c>
    </row>
    <row r="1275" spans="1:8" x14ac:dyDescent="0.25">
      <c r="A1275" s="7">
        <v>45041</v>
      </c>
      <c r="B1275" s="1">
        <v>0.66666666666666663</v>
      </c>
      <c r="C1275" s="1">
        <v>0.6875</v>
      </c>
      <c r="D1275" s="113" t="s">
        <v>931</v>
      </c>
      <c r="E1275" s="1">
        <v>2.0833333333333332E-2</v>
      </c>
      <c r="F1275" s="113" t="s">
        <v>140</v>
      </c>
      <c r="G1275" s="113" t="s">
        <v>186</v>
      </c>
      <c r="H1275" s="113" t="s">
        <v>6</v>
      </c>
    </row>
    <row r="1276" spans="1:8" x14ac:dyDescent="0.25">
      <c r="A1276" s="7">
        <v>45041</v>
      </c>
      <c r="B1276" s="1">
        <v>0.6875</v>
      </c>
      <c r="C1276" s="1">
        <v>0.72222222222222221</v>
      </c>
      <c r="D1276" s="113" t="s">
        <v>1104</v>
      </c>
      <c r="E1276" s="1">
        <v>3.125E-2</v>
      </c>
      <c r="F1276" s="113" t="s">
        <v>140</v>
      </c>
      <c r="G1276" s="113" t="s">
        <v>186</v>
      </c>
      <c r="H1276" s="113" t="s">
        <v>6</v>
      </c>
    </row>
    <row r="1277" spans="1:8" x14ac:dyDescent="0.25">
      <c r="A1277" s="7">
        <v>45041</v>
      </c>
      <c r="B1277" s="1">
        <v>0.72222222222222221</v>
      </c>
      <c r="C1277" s="1">
        <v>0.75694444444444442</v>
      </c>
      <c r="D1277" s="113" t="s">
        <v>1105</v>
      </c>
      <c r="E1277" s="1">
        <v>3.125E-2</v>
      </c>
      <c r="F1277" s="113" t="s">
        <v>715</v>
      </c>
      <c r="G1277" s="113" t="s">
        <v>716</v>
      </c>
      <c r="H1277" s="113" t="s">
        <v>6</v>
      </c>
    </row>
    <row r="1278" spans="1:8" x14ac:dyDescent="0.25">
      <c r="A1278" s="7">
        <v>45041</v>
      </c>
      <c r="B1278" s="1">
        <v>0.75694444444444442</v>
      </c>
      <c r="C1278" s="1">
        <v>0.79861111111111116</v>
      </c>
      <c r="D1278" s="113" t="s">
        <v>1106</v>
      </c>
      <c r="E1278" s="1">
        <v>4.1666666666666664E-2</v>
      </c>
      <c r="F1278" s="113" t="s">
        <v>140</v>
      </c>
      <c r="G1278" s="113" t="s">
        <v>186</v>
      </c>
      <c r="H1278" s="113" t="s">
        <v>6</v>
      </c>
    </row>
    <row r="1279" spans="1:8" x14ac:dyDescent="0.25">
      <c r="A1279" s="7">
        <v>45041</v>
      </c>
      <c r="B1279" s="1">
        <v>0.875</v>
      </c>
      <c r="C1279" s="1">
        <v>0.95833333333333337</v>
      </c>
      <c r="D1279" s="113" t="s">
        <v>1107</v>
      </c>
      <c r="E1279" s="1">
        <v>8.3333333333333329E-2</v>
      </c>
      <c r="F1279" s="113" t="s">
        <v>140</v>
      </c>
      <c r="G1279" s="113" t="s">
        <v>186</v>
      </c>
      <c r="H1279" s="113" t="s">
        <v>6</v>
      </c>
    </row>
    <row r="1280" spans="1:8" x14ac:dyDescent="0.25">
      <c r="A1280" s="7">
        <v>45042</v>
      </c>
      <c r="B1280" s="1">
        <v>0.375</v>
      </c>
      <c r="C1280" s="1">
        <v>0.38541666666666669</v>
      </c>
      <c r="D1280" s="113" t="s">
        <v>1108</v>
      </c>
      <c r="E1280" s="1">
        <v>1.0416666666666666E-2</v>
      </c>
      <c r="F1280" s="113" t="s">
        <v>935</v>
      </c>
      <c r="G1280" s="113" t="s">
        <v>936</v>
      </c>
      <c r="H1280" s="113" t="s">
        <v>6</v>
      </c>
    </row>
    <row r="1281" spans="1:8" x14ac:dyDescent="0.25">
      <c r="A1281" s="7">
        <v>45042</v>
      </c>
      <c r="B1281" s="1">
        <v>0.40625</v>
      </c>
      <c r="C1281" s="1">
        <v>0.41666666666666669</v>
      </c>
      <c r="D1281" s="113" t="s">
        <v>1109</v>
      </c>
      <c r="E1281" s="1">
        <v>1.0416666666666666E-2</v>
      </c>
      <c r="F1281" s="113" t="s">
        <v>140</v>
      </c>
      <c r="G1281" s="113" t="s">
        <v>186</v>
      </c>
      <c r="H1281" s="113" t="s">
        <v>6</v>
      </c>
    </row>
    <row r="1282" spans="1:8" x14ac:dyDescent="0.25">
      <c r="A1282" s="7">
        <v>45042</v>
      </c>
      <c r="B1282" s="1">
        <v>0.41666666666666669</v>
      </c>
      <c r="C1282" s="1">
        <v>0.43194444444444446</v>
      </c>
      <c r="D1282" s="113" t="s">
        <v>1110</v>
      </c>
      <c r="E1282" s="1">
        <v>1.0416666666666666E-2</v>
      </c>
      <c r="F1282" s="113" t="s">
        <v>346</v>
      </c>
      <c r="G1282" s="113" t="s">
        <v>850</v>
      </c>
      <c r="H1282" s="113" t="s">
        <v>6</v>
      </c>
    </row>
    <row r="1283" spans="1:8" x14ac:dyDescent="0.25">
      <c r="A1283" s="7">
        <v>45042</v>
      </c>
      <c r="B1283" s="1">
        <v>0.41666666666666669</v>
      </c>
      <c r="C1283" s="1">
        <v>0.45833333333333331</v>
      </c>
      <c r="D1283" s="113" t="s">
        <v>1111</v>
      </c>
      <c r="E1283" s="1">
        <v>4.1666666666666664E-2</v>
      </c>
      <c r="F1283" s="113" t="s">
        <v>140</v>
      </c>
      <c r="G1283" s="113" t="s">
        <v>186</v>
      </c>
      <c r="H1283" s="113" t="s">
        <v>6</v>
      </c>
    </row>
    <row r="1284" spans="1:8" x14ac:dyDescent="0.25">
      <c r="A1284" s="7">
        <v>45042</v>
      </c>
      <c r="B1284" s="1">
        <v>0.45833333333333331</v>
      </c>
      <c r="C1284" s="1">
        <v>0.47916666666666669</v>
      </c>
      <c r="D1284" s="113" t="s">
        <v>1112</v>
      </c>
      <c r="E1284" s="1">
        <v>2.0833333333333332E-2</v>
      </c>
      <c r="F1284" s="113" t="s">
        <v>935</v>
      </c>
      <c r="G1284" s="113" t="s">
        <v>936</v>
      </c>
      <c r="H1284" s="113" t="s">
        <v>6</v>
      </c>
    </row>
    <row r="1285" spans="1:8" x14ac:dyDescent="0.25">
      <c r="A1285" s="7">
        <v>45042</v>
      </c>
      <c r="B1285" s="1">
        <v>0.47916666666666669</v>
      </c>
      <c r="C1285" s="1">
        <v>0.5</v>
      </c>
      <c r="D1285" s="113" t="s">
        <v>1113</v>
      </c>
      <c r="E1285" s="1">
        <v>2.0833333333333332E-2</v>
      </c>
      <c r="F1285" s="113" t="s">
        <v>935</v>
      </c>
      <c r="G1285" s="113" t="s">
        <v>936</v>
      </c>
      <c r="H1285" s="113" t="s">
        <v>6</v>
      </c>
    </row>
    <row r="1286" spans="1:8" x14ac:dyDescent="0.25">
      <c r="A1286" s="7">
        <v>45042</v>
      </c>
      <c r="B1286" s="1">
        <v>0.5</v>
      </c>
      <c r="C1286" s="1">
        <v>0.54166666666666663</v>
      </c>
      <c r="D1286" s="113" t="s">
        <v>1114</v>
      </c>
      <c r="E1286" s="1">
        <v>4.1666666666666664E-2</v>
      </c>
      <c r="F1286" s="113" t="s">
        <v>346</v>
      </c>
      <c r="G1286" s="113" t="s">
        <v>850</v>
      </c>
      <c r="H1286" s="113" t="s">
        <v>6</v>
      </c>
    </row>
    <row r="1287" spans="1:8" x14ac:dyDescent="0.25">
      <c r="A1287" s="7">
        <v>45042</v>
      </c>
      <c r="B1287" s="1">
        <v>0.54166666666666663</v>
      </c>
      <c r="C1287" s="1">
        <v>0.5625</v>
      </c>
      <c r="D1287" s="113" t="s">
        <v>1115</v>
      </c>
      <c r="E1287" s="1">
        <v>2.0833333333333332E-2</v>
      </c>
      <c r="F1287" s="113" t="s">
        <v>346</v>
      </c>
      <c r="G1287" s="113" t="s">
        <v>850</v>
      </c>
      <c r="H1287" s="113" t="s">
        <v>6</v>
      </c>
    </row>
    <row r="1288" spans="1:8" x14ac:dyDescent="0.25">
      <c r="A1288" s="7">
        <v>45042</v>
      </c>
      <c r="B1288" s="1">
        <v>0.58333333333333337</v>
      </c>
      <c r="C1288" s="1">
        <v>0.625</v>
      </c>
      <c r="D1288" s="113" t="s">
        <v>1116</v>
      </c>
      <c r="E1288" s="1">
        <v>4.1666666666666664E-2</v>
      </c>
      <c r="F1288" s="113" t="s">
        <v>736</v>
      </c>
      <c r="G1288" s="113" t="s">
        <v>737</v>
      </c>
      <c r="H1288" s="113" t="s">
        <v>6</v>
      </c>
    </row>
    <row r="1289" spans="1:8" x14ac:dyDescent="0.25">
      <c r="A1289" s="7">
        <v>45042</v>
      </c>
      <c r="B1289" s="1">
        <v>0.625</v>
      </c>
      <c r="C1289" s="1">
        <v>0.65625</v>
      </c>
      <c r="D1289" s="113" t="s">
        <v>848</v>
      </c>
      <c r="E1289" s="1">
        <v>3.125E-2</v>
      </c>
      <c r="F1289" s="113" t="s">
        <v>715</v>
      </c>
      <c r="G1289" s="113" t="s">
        <v>716</v>
      </c>
      <c r="H1289" s="113" t="s">
        <v>6</v>
      </c>
    </row>
    <row r="1290" spans="1:8" x14ac:dyDescent="0.25">
      <c r="A1290" s="7">
        <v>45042</v>
      </c>
      <c r="B1290" s="1">
        <v>0.65625</v>
      </c>
      <c r="C1290" s="1">
        <v>0.67361111111111116</v>
      </c>
      <c r="D1290" s="113" t="s">
        <v>1117</v>
      </c>
      <c r="E1290" s="1">
        <v>2.0833333333333332E-2</v>
      </c>
      <c r="F1290" s="113" t="s">
        <v>715</v>
      </c>
      <c r="G1290" s="113" t="s">
        <v>716</v>
      </c>
      <c r="H1290" s="113" t="s">
        <v>6</v>
      </c>
    </row>
    <row r="1291" spans="1:8" x14ac:dyDescent="0.25">
      <c r="A1291" s="7">
        <v>45043</v>
      </c>
      <c r="B1291" s="1">
        <v>0.27777777777777779</v>
      </c>
      <c r="C1291" s="1">
        <v>0.29166666666666669</v>
      </c>
      <c r="D1291" s="113" t="s">
        <v>152</v>
      </c>
      <c r="E1291" s="1">
        <v>1.0416666666666666E-2</v>
      </c>
      <c r="F1291" s="113" t="s">
        <v>921</v>
      </c>
      <c r="G1291" s="113" t="s">
        <v>922</v>
      </c>
      <c r="H1291" s="113" t="s">
        <v>6</v>
      </c>
    </row>
    <row r="1292" spans="1:8" x14ac:dyDescent="0.25">
      <c r="A1292" s="7">
        <v>45043</v>
      </c>
      <c r="B1292" s="1">
        <v>0.29166666666666669</v>
      </c>
      <c r="C1292" s="1">
        <v>0.3125</v>
      </c>
      <c r="D1292" s="113" t="s">
        <v>1118</v>
      </c>
      <c r="E1292" s="1">
        <v>2.0833333333333332E-2</v>
      </c>
      <c r="F1292" s="113" t="s">
        <v>921</v>
      </c>
      <c r="G1292" s="113" t="s">
        <v>922</v>
      </c>
      <c r="H1292" s="113" t="s">
        <v>6</v>
      </c>
    </row>
    <row r="1293" spans="1:8" x14ac:dyDescent="0.25">
      <c r="A1293" s="7">
        <v>45043</v>
      </c>
      <c r="B1293" s="1">
        <v>0.36458333333333331</v>
      </c>
      <c r="C1293" s="1">
        <v>0.38958333333333334</v>
      </c>
      <c r="D1293" s="113" t="s">
        <v>1119</v>
      </c>
      <c r="E1293" s="1">
        <v>2.0833333333333332E-2</v>
      </c>
      <c r="F1293" s="113" t="s">
        <v>571</v>
      </c>
      <c r="G1293" s="113" t="s">
        <v>572</v>
      </c>
      <c r="H1293" s="113" t="s">
        <v>6</v>
      </c>
    </row>
    <row r="1294" spans="1:8" x14ac:dyDescent="0.25">
      <c r="A1294" s="7">
        <v>45043</v>
      </c>
      <c r="B1294" s="1">
        <v>0.38958333333333334</v>
      </c>
      <c r="C1294" s="1">
        <v>0.43402777777777779</v>
      </c>
      <c r="D1294" s="113" t="s">
        <v>1120</v>
      </c>
      <c r="E1294" s="1">
        <v>4.1666666666666664E-2</v>
      </c>
      <c r="F1294" s="113" t="s">
        <v>346</v>
      </c>
      <c r="G1294" s="113" t="s">
        <v>850</v>
      </c>
      <c r="H1294" s="113" t="s">
        <v>6</v>
      </c>
    </row>
    <row r="1295" spans="1:8" x14ac:dyDescent="0.25">
      <c r="A1295" s="7">
        <v>45043</v>
      </c>
      <c r="B1295" s="1">
        <v>0.43402777777777779</v>
      </c>
      <c r="C1295" s="1">
        <v>0.47916666666666669</v>
      </c>
      <c r="D1295" s="113" t="s">
        <v>1099</v>
      </c>
      <c r="E1295" s="1">
        <v>4.1666666666666664E-2</v>
      </c>
      <c r="F1295" s="113" t="s">
        <v>935</v>
      </c>
      <c r="G1295" s="113" t="s">
        <v>936</v>
      </c>
      <c r="H1295" s="113" t="s">
        <v>6</v>
      </c>
    </row>
    <row r="1296" spans="1:8" x14ac:dyDescent="0.25">
      <c r="A1296" s="7">
        <v>45043</v>
      </c>
      <c r="B1296" s="1">
        <v>0.47916666666666669</v>
      </c>
      <c r="C1296" s="1">
        <v>0.49305555555555558</v>
      </c>
      <c r="D1296" s="113" t="s">
        <v>1121</v>
      </c>
      <c r="E1296" s="1">
        <v>1.0416666666666666E-2</v>
      </c>
      <c r="F1296" s="113" t="s">
        <v>736</v>
      </c>
      <c r="G1296" s="113" t="s">
        <v>737</v>
      </c>
      <c r="H1296" s="113" t="s">
        <v>6</v>
      </c>
    </row>
    <row r="1297" spans="1:8" x14ac:dyDescent="0.25">
      <c r="A1297" s="7">
        <v>45043</v>
      </c>
      <c r="B1297" s="1">
        <v>0.53472222222222221</v>
      </c>
      <c r="C1297" s="1">
        <v>0.58333333333333337</v>
      </c>
      <c r="D1297" s="113" t="s">
        <v>1122</v>
      </c>
      <c r="E1297" s="1">
        <v>5.2083333333333336E-2</v>
      </c>
      <c r="F1297" s="113" t="s">
        <v>921</v>
      </c>
      <c r="G1297" s="113" t="s">
        <v>922</v>
      </c>
      <c r="H1297" s="113" t="s">
        <v>6</v>
      </c>
    </row>
    <row r="1298" spans="1:8" x14ac:dyDescent="0.25">
      <c r="A1298" s="7">
        <v>45043</v>
      </c>
      <c r="B1298" s="1">
        <v>0.58333333333333337</v>
      </c>
      <c r="C1298" s="1">
        <v>0.66666666666666663</v>
      </c>
      <c r="D1298" s="113" t="s">
        <v>119</v>
      </c>
      <c r="E1298" s="1">
        <v>8.3333333333333329E-2</v>
      </c>
      <c r="F1298" s="113" t="s">
        <v>140</v>
      </c>
      <c r="G1298" s="113" t="s">
        <v>186</v>
      </c>
      <c r="H1298" s="113" t="s">
        <v>6</v>
      </c>
    </row>
    <row r="1299" spans="1:8" x14ac:dyDescent="0.25">
      <c r="A1299" s="7">
        <v>45043</v>
      </c>
      <c r="B1299" s="1">
        <v>0.66666666666666663</v>
      </c>
      <c r="C1299" s="1">
        <v>0.70833333333333337</v>
      </c>
      <c r="D1299" s="113" t="s">
        <v>912</v>
      </c>
      <c r="E1299" s="1">
        <v>4.1666666666666664E-2</v>
      </c>
      <c r="F1299" s="113" t="s">
        <v>715</v>
      </c>
      <c r="G1299" s="113" t="s">
        <v>716</v>
      </c>
      <c r="H1299" s="113" t="s">
        <v>6</v>
      </c>
    </row>
    <row r="1300" spans="1:8" x14ac:dyDescent="0.25">
      <c r="A1300" s="7">
        <v>45043</v>
      </c>
      <c r="B1300" s="1">
        <v>0.70833333333333337</v>
      </c>
      <c r="C1300" s="1">
        <v>0.75</v>
      </c>
      <c r="D1300" s="113" t="s">
        <v>1123</v>
      </c>
      <c r="E1300" s="1">
        <v>4.1666666666666664E-2</v>
      </c>
      <c r="F1300" s="113" t="s">
        <v>715</v>
      </c>
      <c r="G1300" s="113" t="s">
        <v>716</v>
      </c>
      <c r="H1300" s="113" t="s">
        <v>6</v>
      </c>
    </row>
    <row r="1301" spans="1:8" x14ac:dyDescent="0.25">
      <c r="A1301" s="7">
        <v>45043</v>
      </c>
      <c r="B1301" s="1">
        <v>0.75</v>
      </c>
      <c r="C1301" s="1">
        <v>0.77083333333333337</v>
      </c>
      <c r="D1301" s="113" t="s">
        <v>1124</v>
      </c>
      <c r="E1301" s="1">
        <v>2.0833333333333332E-2</v>
      </c>
      <c r="F1301" s="113" t="s">
        <v>715</v>
      </c>
      <c r="G1301" s="113" t="s">
        <v>716</v>
      </c>
      <c r="H1301" s="113" t="s">
        <v>6</v>
      </c>
    </row>
    <row r="1302" spans="1:8" x14ac:dyDescent="0.25">
      <c r="A1302" s="7">
        <v>45043</v>
      </c>
      <c r="B1302" s="1">
        <v>0.77083333333333337</v>
      </c>
      <c r="C1302" s="1">
        <v>0.80208333333333337</v>
      </c>
      <c r="D1302" s="113" t="s">
        <v>119</v>
      </c>
      <c r="E1302" s="1">
        <v>3.125E-2</v>
      </c>
      <c r="F1302" s="113" t="s">
        <v>140</v>
      </c>
      <c r="G1302" s="113" t="s">
        <v>186</v>
      </c>
      <c r="H1302" s="113" t="s">
        <v>6</v>
      </c>
    </row>
    <row r="1303" spans="1:8" x14ac:dyDescent="0.25">
      <c r="A1303" s="7">
        <v>45044</v>
      </c>
      <c r="B1303" s="1">
        <v>0.3125</v>
      </c>
      <c r="C1303" s="1">
        <v>0.33958333333333335</v>
      </c>
      <c r="D1303" s="113" t="s">
        <v>1125</v>
      </c>
      <c r="E1303" s="1">
        <v>3.125E-2</v>
      </c>
      <c r="F1303" s="113" t="s">
        <v>935</v>
      </c>
      <c r="G1303" s="113" t="s">
        <v>936</v>
      </c>
      <c r="H1303" s="113" t="s">
        <v>6</v>
      </c>
    </row>
    <row r="1304" spans="1:8" x14ac:dyDescent="0.25">
      <c r="A1304" s="7">
        <v>45044</v>
      </c>
      <c r="B1304" s="1">
        <v>0.33958333333333335</v>
      </c>
      <c r="C1304" s="1">
        <v>0.3576388888888889</v>
      </c>
      <c r="D1304" s="113" t="s">
        <v>1126</v>
      </c>
      <c r="E1304" s="1">
        <v>2.0833333333333332E-2</v>
      </c>
      <c r="F1304" s="113" t="s">
        <v>921</v>
      </c>
      <c r="G1304" s="113" t="s">
        <v>922</v>
      </c>
      <c r="H1304" s="113" t="s">
        <v>6</v>
      </c>
    </row>
    <row r="1305" spans="1:8" x14ac:dyDescent="0.25">
      <c r="A1305" s="7">
        <v>45044</v>
      </c>
      <c r="B1305" s="1">
        <v>0.375</v>
      </c>
      <c r="C1305" s="1">
        <v>0.39583333333333331</v>
      </c>
      <c r="D1305" s="113" t="s">
        <v>1127</v>
      </c>
      <c r="E1305" s="1">
        <v>2.0833333333333332E-2</v>
      </c>
      <c r="F1305" s="113" t="s">
        <v>571</v>
      </c>
      <c r="G1305" s="113" t="s">
        <v>572</v>
      </c>
      <c r="H1305" s="113" t="s">
        <v>6</v>
      </c>
    </row>
    <row r="1306" spans="1:8" x14ac:dyDescent="0.25">
      <c r="A1306" s="7">
        <v>45044</v>
      </c>
      <c r="B1306" s="1">
        <v>0.39583333333333331</v>
      </c>
      <c r="C1306" s="1">
        <v>0.43472222222222223</v>
      </c>
      <c r="D1306" s="113" t="s">
        <v>1128</v>
      </c>
      <c r="E1306" s="1">
        <v>4.1666666666666664E-2</v>
      </c>
      <c r="F1306" s="113" t="s">
        <v>921</v>
      </c>
      <c r="G1306" s="113" t="s">
        <v>922</v>
      </c>
      <c r="H1306" s="113" t="s">
        <v>6</v>
      </c>
    </row>
    <row r="1307" spans="1:8" x14ac:dyDescent="0.25">
      <c r="A1307" s="7">
        <v>45044</v>
      </c>
      <c r="B1307" s="1">
        <v>0.43472222222222223</v>
      </c>
      <c r="C1307" s="1">
        <v>0.45833333333333331</v>
      </c>
      <c r="D1307" s="113" t="s">
        <v>1129</v>
      </c>
      <c r="E1307" s="1">
        <v>2.0833333333333332E-2</v>
      </c>
      <c r="F1307" s="113" t="s">
        <v>571</v>
      </c>
      <c r="G1307" s="113" t="s">
        <v>572</v>
      </c>
      <c r="H1307" s="113" t="s">
        <v>6</v>
      </c>
    </row>
    <row r="1308" spans="1:8" x14ac:dyDescent="0.25">
      <c r="A1308" s="7">
        <v>45044</v>
      </c>
      <c r="B1308" s="1">
        <v>0.45833333333333331</v>
      </c>
      <c r="C1308" s="1">
        <v>0.47916666666666669</v>
      </c>
      <c r="D1308" s="113" t="s">
        <v>1130</v>
      </c>
      <c r="E1308" s="1">
        <v>2.0833333333333332E-2</v>
      </c>
      <c r="F1308" s="113" t="s">
        <v>571</v>
      </c>
      <c r="G1308" s="113" t="s">
        <v>572</v>
      </c>
      <c r="H1308" s="113" t="s">
        <v>6</v>
      </c>
    </row>
    <row r="1309" spans="1:8" x14ac:dyDescent="0.25">
      <c r="A1309" s="7">
        <v>45044</v>
      </c>
      <c r="B1309" s="1">
        <v>0.47916666666666669</v>
      </c>
      <c r="C1309" s="1">
        <v>0.5</v>
      </c>
      <c r="D1309" s="113" t="s">
        <v>1131</v>
      </c>
      <c r="E1309" s="1">
        <v>2.0833333333333332E-2</v>
      </c>
      <c r="F1309" s="113" t="s">
        <v>571</v>
      </c>
      <c r="G1309" s="113" t="s">
        <v>572</v>
      </c>
      <c r="H1309" s="113" t="s">
        <v>6</v>
      </c>
    </row>
    <row r="1310" spans="1:8" x14ac:dyDescent="0.25">
      <c r="A1310" s="7">
        <v>45044</v>
      </c>
      <c r="B1310" s="1">
        <v>0.5</v>
      </c>
      <c r="C1310" s="1">
        <v>0.51527777777777772</v>
      </c>
      <c r="D1310" s="113" t="s">
        <v>1130</v>
      </c>
      <c r="E1310" s="1">
        <v>1.0416666666666666E-2</v>
      </c>
      <c r="F1310" s="113" t="s">
        <v>571</v>
      </c>
      <c r="G1310" s="113" t="s">
        <v>572</v>
      </c>
      <c r="H1310" s="113" t="s">
        <v>6</v>
      </c>
    </row>
    <row r="1311" spans="1:8" x14ac:dyDescent="0.25">
      <c r="A1311" s="7">
        <v>45044</v>
      </c>
      <c r="B1311" s="1">
        <v>0.5625</v>
      </c>
      <c r="C1311" s="1">
        <v>0.57291666666666663</v>
      </c>
      <c r="D1311" s="113" t="s">
        <v>1132</v>
      </c>
      <c r="E1311" s="1">
        <v>1.0416666666666666E-2</v>
      </c>
      <c r="F1311" s="113" t="s">
        <v>571</v>
      </c>
      <c r="G1311" s="113" t="s">
        <v>572</v>
      </c>
      <c r="H1311" s="113" t="s">
        <v>6</v>
      </c>
    </row>
    <row r="1312" spans="1:8" x14ac:dyDescent="0.25">
      <c r="A1312" s="7">
        <v>45044</v>
      </c>
      <c r="B1312" s="1">
        <v>0.57291666666666663</v>
      </c>
      <c r="C1312" s="1">
        <v>0.625</v>
      </c>
      <c r="D1312" s="113" t="s">
        <v>1133</v>
      </c>
      <c r="E1312" s="1">
        <v>5.2083333333333336E-2</v>
      </c>
      <c r="F1312" s="113" t="s">
        <v>715</v>
      </c>
      <c r="G1312" s="113" t="s">
        <v>716</v>
      </c>
      <c r="H1312" s="113" t="s">
        <v>6</v>
      </c>
    </row>
    <row r="1313" spans="1:8" x14ac:dyDescent="0.25">
      <c r="A1313" s="7">
        <v>45048</v>
      </c>
      <c r="B1313" s="1">
        <v>0.375</v>
      </c>
      <c r="C1313" s="1">
        <v>0.39583333333333331</v>
      </c>
      <c r="D1313" s="113" t="s">
        <v>1134</v>
      </c>
      <c r="E1313" s="1">
        <v>2.0833333333333332E-2</v>
      </c>
      <c r="F1313" s="113" t="s">
        <v>571</v>
      </c>
      <c r="G1313" s="113" t="s">
        <v>572</v>
      </c>
      <c r="H1313" s="113" t="s">
        <v>6</v>
      </c>
    </row>
    <row r="1314" spans="1:8" x14ac:dyDescent="0.25">
      <c r="A1314" s="7">
        <v>45048</v>
      </c>
      <c r="B1314" s="1">
        <v>0.39583333333333331</v>
      </c>
      <c r="C1314" s="1">
        <v>0.41666666666666669</v>
      </c>
      <c r="D1314" s="113" t="s">
        <v>1135</v>
      </c>
      <c r="E1314" s="1">
        <v>2.0833333333333332E-2</v>
      </c>
      <c r="F1314" s="113" t="s">
        <v>715</v>
      </c>
      <c r="G1314" s="113" t="s">
        <v>716</v>
      </c>
      <c r="H1314" s="113" t="s">
        <v>6</v>
      </c>
    </row>
    <row r="1315" spans="1:8" x14ac:dyDescent="0.25">
      <c r="A1315" s="7">
        <v>45048</v>
      </c>
      <c r="B1315" s="1">
        <v>0.41666666666666669</v>
      </c>
      <c r="C1315" s="1">
        <v>0.4375</v>
      </c>
      <c r="D1315" s="113" t="s">
        <v>1136</v>
      </c>
      <c r="E1315" s="1">
        <v>2.0833333333333332E-2</v>
      </c>
      <c r="F1315" s="113" t="s">
        <v>140</v>
      </c>
      <c r="G1315" s="113" t="s">
        <v>186</v>
      </c>
      <c r="H1315" s="113" t="s">
        <v>6</v>
      </c>
    </row>
    <row r="1316" spans="1:8" x14ac:dyDescent="0.25">
      <c r="A1316" s="7">
        <v>45048</v>
      </c>
      <c r="B1316" s="1">
        <v>0.4375</v>
      </c>
      <c r="C1316" s="1">
        <v>0.45069444444444445</v>
      </c>
      <c r="D1316" s="113" t="s">
        <v>1137</v>
      </c>
      <c r="E1316" s="1">
        <v>1.0416666666666666E-2</v>
      </c>
      <c r="F1316" s="113" t="s">
        <v>921</v>
      </c>
      <c r="G1316" s="113" t="s">
        <v>922</v>
      </c>
      <c r="H1316" s="113" t="s">
        <v>6</v>
      </c>
    </row>
    <row r="1317" spans="1:8" x14ac:dyDescent="0.25">
      <c r="A1317" s="7">
        <v>45048</v>
      </c>
      <c r="B1317" s="1">
        <v>0.45833333333333331</v>
      </c>
      <c r="C1317" s="1">
        <v>0.47916666666666669</v>
      </c>
      <c r="D1317" s="113" t="s">
        <v>933</v>
      </c>
      <c r="E1317" s="1">
        <v>2.0833333333333332E-2</v>
      </c>
      <c r="F1317" s="113" t="s">
        <v>750</v>
      </c>
      <c r="G1317" s="113" t="s">
        <v>751</v>
      </c>
      <c r="H1317" s="113" t="s">
        <v>6</v>
      </c>
    </row>
    <row r="1318" spans="1:8" x14ac:dyDescent="0.25">
      <c r="A1318" s="7">
        <v>45048</v>
      </c>
      <c r="B1318" s="1">
        <v>0.5</v>
      </c>
      <c r="C1318" s="1">
        <v>0.5625</v>
      </c>
      <c r="D1318" s="113" t="s">
        <v>828</v>
      </c>
      <c r="E1318" s="1">
        <v>6.25E-2</v>
      </c>
      <c r="F1318" s="113" t="s">
        <v>562</v>
      </c>
      <c r="G1318" s="113" t="s">
        <v>829</v>
      </c>
      <c r="H1318" s="113" t="s">
        <v>6</v>
      </c>
    </row>
    <row r="1319" spans="1:8" x14ac:dyDescent="0.25">
      <c r="A1319" s="7">
        <v>45048</v>
      </c>
      <c r="B1319" s="1">
        <v>0.58333333333333337</v>
      </c>
      <c r="C1319" s="1">
        <v>0.625</v>
      </c>
      <c r="D1319" s="113" t="s">
        <v>65</v>
      </c>
      <c r="E1319" s="1">
        <v>4.1666666666666664E-2</v>
      </c>
      <c r="F1319" s="113" t="s">
        <v>254</v>
      </c>
      <c r="G1319" s="113" t="s">
        <v>831</v>
      </c>
      <c r="H1319" s="113" t="s">
        <v>6</v>
      </c>
    </row>
    <row r="1320" spans="1:8" x14ac:dyDescent="0.25">
      <c r="A1320" s="7">
        <v>45048</v>
      </c>
      <c r="B1320" s="1">
        <v>0.625</v>
      </c>
      <c r="C1320" s="1">
        <v>0.65277777777777779</v>
      </c>
      <c r="D1320" s="113" t="s">
        <v>398</v>
      </c>
      <c r="E1320" s="1">
        <v>3.125E-2</v>
      </c>
      <c r="F1320" s="113" t="s">
        <v>140</v>
      </c>
      <c r="G1320" s="113" t="s">
        <v>186</v>
      </c>
      <c r="H1320" s="113" t="s">
        <v>6</v>
      </c>
    </row>
    <row r="1321" spans="1:8" x14ac:dyDescent="0.25">
      <c r="A1321" s="7">
        <v>45048</v>
      </c>
      <c r="B1321" s="1">
        <v>0.66666666666666663</v>
      </c>
      <c r="C1321" s="1">
        <v>0.69791666666666663</v>
      </c>
      <c r="D1321" s="113" t="s">
        <v>931</v>
      </c>
      <c r="E1321" s="1">
        <v>3.125E-2</v>
      </c>
      <c r="F1321" s="113" t="s">
        <v>261</v>
      </c>
      <c r="G1321" s="113" t="s">
        <v>186</v>
      </c>
      <c r="H1321" s="113" t="s">
        <v>6</v>
      </c>
    </row>
    <row r="1322" spans="1:8" x14ac:dyDescent="0.25">
      <c r="A1322" s="7">
        <v>45048</v>
      </c>
      <c r="B1322" s="1">
        <v>0.69791666666666663</v>
      </c>
      <c r="C1322" s="1">
        <v>0.71875</v>
      </c>
      <c r="D1322" s="113" t="s">
        <v>1138</v>
      </c>
      <c r="E1322" s="1">
        <v>2.0833333333333332E-2</v>
      </c>
      <c r="F1322" s="113" t="s">
        <v>935</v>
      </c>
      <c r="G1322" s="113" t="s">
        <v>936</v>
      </c>
      <c r="H1322" s="113" t="s">
        <v>6</v>
      </c>
    </row>
    <row r="1323" spans="1:8" x14ac:dyDescent="0.25">
      <c r="A1323" s="7">
        <v>45048</v>
      </c>
      <c r="B1323" s="1">
        <v>0.71875</v>
      </c>
      <c r="C1323" s="1">
        <v>0.75694444444444442</v>
      </c>
      <c r="D1323" s="113" t="s">
        <v>1139</v>
      </c>
      <c r="E1323" s="1">
        <v>4.1666666666666664E-2</v>
      </c>
      <c r="F1323" s="113" t="s">
        <v>140</v>
      </c>
      <c r="G1323" s="113" t="s">
        <v>186</v>
      </c>
      <c r="H1323" s="113" t="s">
        <v>6</v>
      </c>
    </row>
    <row r="1324" spans="1:8" x14ac:dyDescent="0.25">
      <c r="A1324" s="7">
        <v>45048</v>
      </c>
      <c r="B1324" s="1">
        <v>0.77777777777777779</v>
      </c>
      <c r="C1324" s="1">
        <v>0.79861111111111116</v>
      </c>
      <c r="D1324" s="113" t="s">
        <v>1140</v>
      </c>
      <c r="E1324" s="1">
        <v>2.0833333333333332E-2</v>
      </c>
      <c r="F1324" s="113" t="s">
        <v>517</v>
      </c>
      <c r="G1324" s="113" t="s">
        <v>827</v>
      </c>
      <c r="H1324" s="113" t="s">
        <v>6</v>
      </c>
    </row>
    <row r="1325" spans="1:8" x14ac:dyDescent="0.25">
      <c r="A1325" s="7">
        <v>45049</v>
      </c>
      <c r="B1325" s="1">
        <v>0.375</v>
      </c>
      <c r="C1325" s="1">
        <v>0.39583333333333331</v>
      </c>
      <c r="D1325" s="113" t="s">
        <v>1141</v>
      </c>
      <c r="E1325" s="1">
        <v>2.0833333333333332E-2</v>
      </c>
      <c r="F1325" s="113" t="s">
        <v>784</v>
      </c>
      <c r="G1325" s="113" t="s">
        <v>785</v>
      </c>
      <c r="H1325" s="113" t="s">
        <v>6</v>
      </c>
    </row>
    <row r="1326" spans="1:8" x14ac:dyDescent="0.25">
      <c r="A1326" s="7">
        <v>45049</v>
      </c>
      <c r="B1326" s="1">
        <v>0.39583333333333331</v>
      </c>
      <c r="C1326" s="1">
        <v>0.41666666666666669</v>
      </c>
      <c r="D1326" s="113" t="s">
        <v>1142</v>
      </c>
      <c r="E1326" s="1">
        <v>2.0833333333333332E-2</v>
      </c>
      <c r="F1326" s="113" t="s">
        <v>571</v>
      </c>
      <c r="G1326" s="113" t="s">
        <v>572</v>
      </c>
      <c r="H1326" s="113" t="s">
        <v>6</v>
      </c>
    </row>
    <row r="1327" spans="1:8" x14ac:dyDescent="0.25">
      <c r="A1327" s="7">
        <v>45049</v>
      </c>
      <c r="B1327" s="1">
        <v>0.41666666666666669</v>
      </c>
      <c r="C1327" s="1">
        <v>0.45833333333333331</v>
      </c>
      <c r="D1327" s="113" t="s">
        <v>845</v>
      </c>
      <c r="E1327" s="1">
        <v>4.1666666666666664E-2</v>
      </c>
      <c r="F1327" s="113" t="s">
        <v>1209</v>
      </c>
      <c r="G1327" s="113" t="s">
        <v>1032</v>
      </c>
      <c r="H1327" s="113" t="s">
        <v>6</v>
      </c>
    </row>
    <row r="1328" spans="1:8" x14ac:dyDescent="0.25">
      <c r="A1328" s="7">
        <v>45049</v>
      </c>
      <c r="B1328" s="1">
        <v>0.45833333333333331</v>
      </c>
      <c r="C1328" s="1">
        <v>0.49305555555555558</v>
      </c>
      <c r="D1328" s="113" t="s">
        <v>1142</v>
      </c>
      <c r="E1328" s="1">
        <v>3.125E-2</v>
      </c>
      <c r="F1328" s="113" t="s">
        <v>571</v>
      </c>
      <c r="G1328" s="113" t="s">
        <v>572</v>
      </c>
      <c r="H1328" s="113" t="s">
        <v>6</v>
      </c>
    </row>
    <row r="1329" spans="1:8" x14ac:dyDescent="0.25">
      <c r="A1329" s="7">
        <v>45049</v>
      </c>
      <c r="B1329" s="1">
        <v>0.49305555555555558</v>
      </c>
      <c r="C1329" s="1">
        <v>0.5</v>
      </c>
      <c r="D1329" s="113" t="s">
        <v>1143</v>
      </c>
      <c r="E1329" s="1">
        <v>1.0416666666666666E-2</v>
      </c>
      <c r="F1329" s="113" t="s">
        <v>750</v>
      </c>
      <c r="G1329" s="113" t="s">
        <v>751</v>
      </c>
      <c r="H1329" s="113" t="s">
        <v>6</v>
      </c>
    </row>
    <row r="1330" spans="1:8" x14ac:dyDescent="0.25">
      <c r="A1330" s="7">
        <v>45049</v>
      </c>
      <c r="B1330" s="1">
        <v>0.5</v>
      </c>
      <c r="C1330" s="1">
        <v>0.52500000000000002</v>
      </c>
      <c r="D1330" s="113" t="s">
        <v>1063</v>
      </c>
      <c r="E1330" s="1">
        <v>2.0833333333333332E-2</v>
      </c>
      <c r="F1330" s="113" t="s">
        <v>736</v>
      </c>
      <c r="G1330" s="113" t="s">
        <v>737</v>
      </c>
      <c r="H1330" s="113" t="s">
        <v>6</v>
      </c>
    </row>
    <row r="1331" spans="1:8" x14ac:dyDescent="0.25">
      <c r="A1331" s="7">
        <v>45049</v>
      </c>
      <c r="B1331" s="1">
        <v>0.57291666666666663</v>
      </c>
      <c r="C1331" s="1">
        <v>0.58888888888888891</v>
      </c>
      <c r="D1331" s="113" t="s">
        <v>1144</v>
      </c>
      <c r="E1331" s="1">
        <v>2.0833333333333332E-2</v>
      </c>
      <c r="F1331" s="113" t="s">
        <v>935</v>
      </c>
      <c r="G1331" s="113" t="s">
        <v>936</v>
      </c>
      <c r="H1331" s="113" t="s">
        <v>6</v>
      </c>
    </row>
    <row r="1332" spans="1:8" x14ac:dyDescent="0.25">
      <c r="A1332" s="7">
        <v>45049</v>
      </c>
      <c r="B1332" s="1">
        <v>0.58888888888888891</v>
      </c>
      <c r="C1332" s="1">
        <v>0.67708333333333337</v>
      </c>
      <c r="D1332" s="113" t="s">
        <v>1063</v>
      </c>
      <c r="E1332" s="1">
        <v>8.3333333333333329E-2</v>
      </c>
      <c r="F1332" s="113" t="s">
        <v>715</v>
      </c>
      <c r="G1332" s="113" t="s">
        <v>716</v>
      </c>
      <c r="H1332" s="113" t="s">
        <v>6</v>
      </c>
    </row>
    <row r="1333" spans="1:8" x14ac:dyDescent="0.25">
      <c r="A1333" s="7">
        <v>45050</v>
      </c>
      <c r="B1333" s="1">
        <v>0.35416666666666669</v>
      </c>
      <c r="C1333" s="1">
        <v>0.375</v>
      </c>
      <c r="D1333" s="113" t="s">
        <v>1145</v>
      </c>
      <c r="E1333" s="1">
        <v>2.0833333333333332E-2</v>
      </c>
      <c r="F1333" s="113" t="s">
        <v>715</v>
      </c>
      <c r="G1333" s="113" t="s">
        <v>716</v>
      </c>
      <c r="H1333" s="113" t="s">
        <v>6</v>
      </c>
    </row>
    <row r="1334" spans="1:8" x14ac:dyDescent="0.25">
      <c r="A1334" s="7">
        <v>45050</v>
      </c>
      <c r="B1334" s="1">
        <v>0.375</v>
      </c>
      <c r="C1334" s="1">
        <v>0.39583333333333331</v>
      </c>
      <c r="D1334" s="113" t="s">
        <v>1146</v>
      </c>
      <c r="E1334" s="1">
        <v>2.0833333333333332E-2</v>
      </c>
      <c r="F1334" s="113" t="s">
        <v>715</v>
      </c>
      <c r="G1334" s="113" t="s">
        <v>716</v>
      </c>
      <c r="H1334" s="113" t="s">
        <v>6</v>
      </c>
    </row>
    <row r="1335" spans="1:8" x14ac:dyDescent="0.25">
      <c r="A1335" s="7">
        <v>45050</v>
      </c>
      <c r="B1335" s="1">
        <v>0.39583333333333331</v>
      </c>
      <c r="C1335" s="1">
        <v>0.46875</v>
      </c>
      <c r="D1335" s="113" t="s">
        <v>1147</v>
      </c>
      <c r="E1335" s="1">
        <v>7.2916666666666671E-2</v>
      </c>
      <c r="F1335" s="113" t="s">
        <v>346</v>
      </c>
      <c r="G1335" s="113" t="s">
        <v>850</v>
      </c>
      <c r="H1335" s="113" t="s">
        <v>6</v>
      </c>
    </row>
    <row r="1336" spans="1:8" x14ac:dyDescent="0.25">
      <c r="A1336" s="7">
        <v>45050</v>
      </c>
      <c r="B1336" s="1">
        <v>0.46875</v>
      </c>
      <c r="C1336" s="1">
        <v>0.48749999999999999</v>
      </c>
      <c r="D1336" s="113" t="s">
        <v>1148</v>
      </c>
      <c r="E1336" s="1">
        <v>2.0833333333333332E-2</v>
      </c>
      <c r="F1336" s="113" t="s">
        <v>921</v>
      </c>
      <c r="G1336" s="113" t="s">
        <v>922</v>
      </c>
      <c r="H1336" s="113" t="s">
        <v>6</v>
      </c>
    </row>
    <row r="1337" spans="1:8" x14ac:dyDescent="0.25">
      <c r="A1337" s="7">
        <v>45050</v>
      </c>
      <c r="B1337" s="1">
        <v>0.53125</v>
      </c>
      <c r="C1337" s="1">
        <v>0.54166666666666663</v>
      </c>
      <c r="D1337" s="113" t="s">
        <v>1149</v>
      </c>
      <c r="E1337" s="1">
        <v>1.0416666666666666E-2</v>
      </c>
      <c r="F1337" s="113" t="s">
        <v>571</v>
      </c>
      <c r="G1337" s="113" t="s">
        <v>572</v>
      </c>
      <c r="H1337" s="113" t="s">
        <v>6</v>
      </c>
    </row>
    <row r="1338" spans="1:8" x14ac:dyDescent="0.25">
      <c r="A1338" s="7">
        <v>45050</v>
      </c>
      <c r="B1338" s="1">
        <v>0.54166666666666663</v>
      </c>
      <c r="C1338" s="1">
        <v>0.56944444444444442</v>
      </c>
      <c r="D1338" s="113" t="s">
        <v>1150</v>
      </c>
      <c r="E1338" s="1">
        <v>3.125E-2</v>
      </c>
      <c r="F1338" s="113" t="s">
        <v>943</v>
      </c>
      <c r="G1338" s="113" t="s">
        <v>944</v>
      </c>
      <c r="H1338" s="113" t="s">
        <v>6</v>
      </c>
    </row>
    <row r="1339" spans="1:8" x14ac:dyDescent="0.25">
      <c r="A1339" s="7">
        <v>45050</v>
      </c>
      <c r="B1339" s="1">
        <v>0.56944444444444442</v>
      </c>
      <c r="C1339" s="1">
        <v>0.62638888888888888</v>
      </c>
      <c r="D1339" s="113" t="s">
        <v>1151</v>
      </c>
      <c r="E1339" s="1">
        <v>5.2083333333333336E-2</v>
      </c>
      <c r="F1339" s="113" t="s">
        <v>571</v>
      </c>
      <c r="G1339" s="113" t="s">
        <v>572</v>
      </c>
      <c r="H1339" s="113" t="s">
        <v>6</v>
      </c>
    </row>
    <row r="1340" spans="1:8" x14ac:dyDescent="0.25">
      <c r="A1340" s="7">
        <v>45050</v>
      </c>
      <c r="B1340" s="1">
        <v>0.625</v>
      </c>
      <c r="C1340" s="1">
        <v>0.64583333333333337</v>
      </c>
      <c r="D1340" s="113" t="s">
        <v>1152</v>
      </c>
      <c r="E1340" s="1">
        <v>2.0833333333333332E-2</v>
      </c>
      <c r="F1340" s="113" t="s">
        <v>921</v>
      </c>
      <c r="G1340" s="113" t="s">
        <v>922</v>
      </c>
      <c r="H1340" s="113" t="s">
        <v>6</v>
      </c>
    </row>
    <row r="1341" spans="1:8" x14ac:dyDescent="0.25">
      <c r="A1341" s="7">
        <v>45050</v>
      </c>
      <c r="B1341" s="1">
        <v>0.64583333333333337</v>
      </c>
      <c r="C1341" s="1">
        <v>0.66666666666666663</v>
      </c>
      <c r="D1341" s="113" t="s">
        <v>1153</v>
      </c>
      <c r="E1341" s="1">
        <v>2.0833333333333332E-2</v>
      </c>
      <c r="F1341" s="113" t="s">
        <v>571</v>
      </c>
      <c r="G1341" s="113" t="s">
        <v>572</v>
      </c>
      <c r="H1341" s="113" t="s">
        <v>6</v>
      </c>
    </row>
    <row r="1342" spans="1:8" x14ac:dyDescent="0.25">
      <c r="A1342" s="7">
        <v>45050</v>
      </c>
      <c r="B1342" s="1">
        <v>0.66666666666666663</v>
      </c>
      <c r="C1342" s="1">
        <v>0.70833333333333337</v>
      </c>
      <c r="D1342" s="113" t="s">
        <v>912</v>
      </c>
      <c r="E1342" s="1">
        <v>4.1666666666666664E-2</v>
      </c>
      <c r="F1342" s="113" t="s">
        <v>715</v>
      </c>
      <c r="G1342" s="113" t="s">
        <v>716</v>
      </c>
      <c r="H1342" s="113" t="s">
        <v>6</v>
      </c>
    </row>
    <row r="1343" spans="1:8" x14ac:dyDescent="0.25">
      <c r="A1343" s="7">
        <v>45050</v>
      </c>
      <c r="B1343" s="1">
        <v>0.70833333333333337</v>
      </c>
      <c r="C1343" s="1">
        <v>0.79861111111111116</v>
      </c>
      <c r="D1343" s="113" t="s">
        <v>109</v>
      </c>
      <c r="E1343" s="1">
        <v>9.375E-2</v>
      </c>
      <c r="F1343" s="113" t="s">
        <v>140</v>
      </c>
      <c r="G1343" s="113" t="s">
        <v>186</v>
      </c>
      <c r="H1343" s="113" t="s">
        <v>6</v>
      </c>
    </row>
    <row r="1344" spans="1:8" x14ac:dyDescent="0.25">
      <c r="A1344" s="7">
        <v>45050</v>
      </c>
      <c r="B1344" s="1">
        <v>0.92361111111111116</v>
      </c>
      <c r="C1344" s="1">
        <v>0.95208333333333328</v>
      </c>
      <c r="D1344" s="113" t="s">
        <v>1154</v>
      </c>
      <c r="E1344" s="1">
        <v>3.125E-2</v>
      </c>
      <c r="F1344" s="113" t="s">
        <v>517</v>
      </c>
      <c r="G1344" s="113" t="s">
        <v>827</v>
      </c>
      <c r="H1344" s="113" t="s">
        <v>6</v>
      </c>
    </row>
    <row r="1345" spans="1:8" x14ac:dyDescent="0.25">
      <c r="A1345" s="7">
        <v>45051</v>
      </c>
      <c r="B1345" s="1">
        <v>0.375</v>
      </c>
      <c r="C1345" s="1">
        <v>0.4375</v>
      </c>
      <c r="D1345" s="113" t="s">
        <v>1061</v>
      </c>
      <c r="E1345" s="1">
        <v>6.25E-2</v>
      </c>
      <c r="F1345" s="113" t="s">
        <v>921</v>
      </c>
      <c r="G1345" s="113" t="s">
        <v>922</v>
      </c>
      <c r="H1345" s="113" t="s">
        <v>6</v>
      </c>
    </row>
    <row r="1346" spans="1:8" x14ac:dyDescent="0.25">
      <c r="A1346" s="7">
        <v>45051</v>
      </c>
      <c r="B1346" s="1">
        <v>0.4375</v>
      </c>
      <c r="C1346" s="1">
        <v>0.45833333333333331</v>
      </c>
      <c r="D1346" s="113" t="s">
        <v>145</v>
      </c>
      <c r="E1346" s="1">
        <v>2.0833333333333332E-2</v>
      </c>
      <c r="F1346" s="113" t="s">
        <v>571</v>
      </c>
      <c r="G1346" s="113" t="s">
        <v>572</v>
      </c>
      <c r="H1346" s="113" t="s">
        <v>6</v>
      </c>
    </row>
    <row r="1347" spans="1:8" x14ac:dyDescent="0.25">
      <c r="A1347" s="7">
        <v>45051</v>
      </c>
      <c r="B1347" s="1">
        <v>0.45833333333333331</v>
      </c>
      <c r="C1347" s="1">
        <v>0.52083333333333337</v>
      </c>
      <c r="D1347" s="113" t="s">
        <v>804</v>
      </c>
      <c r="E1347" s="1">
        <v>6.25E-2</v>
      </c>
      <c r="F1347" s="113" t="s">
        <v>588</v>
      </c>
      <c r="G1347" s="113" t="s">
        <v>589</v>
      </c>
      <c r="H1347" s="113" t="s">
        <v>6</v>
      </c>
    </row>
    <row r="1348" spans="1:8" x14ac:dyDescent="0.25">
      <c r="A1348" s="7">
        <v>45051</v>
      </c>
      <c r="B1348" s="1">
        <v>0.52083333333333337</v>
      </c>
      <c r="C1348" s="1">
        <v>0.54166666666666663</v>
      </c>
      <c r="D1348" s="113" t="s">
        <v>812</v>
      </c>
      <c r="E1348" s="1">
        <v>2.0833333333333332E-2</v>
      </c>
      <c r="F1348" s="113" t="s">
        <v>921</v>
      </c>
      <c r="G1348" s="113" t="s">
        <v>922</v>
      </c>
      <c r="H1348" s="113" t="s">
        <v>6</v>
      </c>
    </row>
    <row r="1349" spans="1:8" x14ac:dyDescent="0.25">
      <c r="A1349" s="7">
        <v>45051</v>
      </c>
      <c r="B1349" s="1">
        <v>0.54166666666666663</v>
      </c>
      <c r="C1349" s="1">
        <v>0.5625</v>
      </c>
      <c r="D1349" s="113" t="s">
        <v>1155</v>
      </c>
      <c r="E1349" s="1">
        <v>2.0833333333333332E-2</v>
      </c>
      <c r="F1349" s="113" t="s">
        <v>736</v>
      </c>
      <c r="G1349" s="113" t="s">
        <v>737</v>
      </c>
      <c r="H1349" s="113" t="s">
        <v>6</v>
      </c>
    </row>
    <row r="1350" spans="1:8" x14ac:dyDescent="0.25">
      <c r="A1350" s="7">
        <v>45051</v>
      </c>
      <c r="B1350" s="1">
        <v>0.5625</v>
      </c>
      <c r="C1350" s="1">
        <v>0.63194444444444442</v>
      </c>
      <c r="D1350" s="113" t="s">
        <v>1156</v>
      </c>
      <c r="E1350" s="1">
        <v>7.2916666666666671E-2</v>
      </c>
      <c r="F1350" s="113" t="s">
        <v>921</v>
      </c>
      <c r="G1350" s="113" t="s">
        <v>922</v>
      </c>
      <c r="H1350" s="113" t="s">
        <v>6</v>
      </c>
    </row>
    <row r="1351" spans="1:8" x14ac:dyDescent="0.25">
      <c r="A1351" s="7">
        <v>45053</v>
      </c>
      <c r="B1351" s="1">
        <v>0.85833333333333328</v>
      </c>
      <c r="C1351" s="1">
        <v>0.9</v>
      </c>
      <c r="D1351" s="113" t="s">
        <v>1157</v>
      </c>
      <c r="E1351" s="1">
        <v>4.1666666666666664E-2</v>
      </c>
      <c r="F1351" s="113" t="s">
        <v>736</v>
      </c>
      <c r="G1351" s="113" t="s">
        <v>737</v>
      </c>
      <c r="H1351" s="113" t="s">
        <v>6</v>
      </c>
    </row>
    <row r="1352" spans="1:8" x14ac:dyDescent="0.25">
      <c r="A1352" s="7">
        <v>45054</v>
      </c>
      <c r="B1352" s="1">
        <v>0.82638888888888884</v>
      </c>
      <c r="C1352" s="1">
        <v>0.85833333333333328</v>
      </c>
      <c r="D1352" s="113" t="s">
        <v>1158</v>
      </c>
      <c r="E1352" s="1">
        <v>3.125E-2</v>
      </c>
      <c r="F1352" s="113" t="s">
        <v>935</v>
      </c>
      <c r="G1352" s="113" t="s">
        <v>936</v>
      </c>
      <c r="H1352" s="113" t="s">
        <v>6</v>
      </c>
    </row>
    <row r="1353" spans="1:8" x14ac:dyDescent="0.25">
      <c r="A1353" s="7">
        <v>45054</v>
      </c>
      <c r="B1353" s="1">
        <v>0.9</v>
      </c>
      <c r="C1353" s="1">
        <v>0.99930555555555556</v>
      </c>
      <c r="D1353" s="113" t="s">
        <v>1157</v>
      </c>
      <c r="E1353" s="1">
        <v>0.10416666666666667</v>
      </c>
      <c r="F1353" s="113" t="s">
        <v>736</v>
      </c>
      <c r="G1353" s="113" t="s">
        <v>737</v>
      </c>
      <c r="H1353" s="113" t="s">
        <v>6</v>
      </c>
    </row>
    <row r="1354" spans="1:8" x14ac:dyDescent="0.25">
      <c r="A1354" s="7">
        <v>45055</v>
      </c>
      <c r="B1354" s="1">
        <v>0</v>
      </c>
      <c r="C1354" s="1">
        <v>4.1666666666666664E-2</v>
      </c>
      <c r="D1354" s="113" t="s">
        <v>1159</v>
      </c>
      <c r="E1354" s="1">
        <v>4.1666666666666664E-2</v>
      </c>
      <c r="F1354" s="113" t="s">
        <v>736</v>
      </c>
      <c r="G1354" s="113" t="s">
        <v>737</v>
      </c>
      <c r="H1354" s="113" t="s">
        <v>6</v>
      </c>
    </row>
    <row r="1355" spans="1:8" x14ac:dyDescent="0.25">
      <c r="A1355" s="7">
        <v>45055</v>
      </c>
      <c r="B1355" s="1">
        <v>0.34722222222222221</v>
      </c>
      <c r="C1355" s="1">
        <v>0.37291666666666667</v>
      </c>
      <c r="D1355" s="113" t="s">
        <v>1160</v>
      </c>
      <c r="E1355" s="1">
        <v>2.0833333333333332E-2</v>
      </c>
      <c r="F1355" s="113" t="s">
        <v>571</v>
      </c>
      <c r="G1355" s="113" t="s">
        <v>572</v>
      </c>
      <c r="H1355" s="113" t="s">
        <v>6</v>
      </c>
    </row>
    <row r="1356" spans="1:8" x14ac:dyDescent="0.25">
      <c r="A1356" s="7">
        <v>45055</v>
      </c>
      <c r="B1356" s="1">
        <v>0.37291666666666667</v>
      </c>
      <c r="C1356" s="1">
        <v>0.41666666666666669</v>
      </c>
      <c r="D1356" s="113" t="s">
        <v>1161</v>
      </c>
      <c r="E1356" s="1">
        <v>4.1666666666666664E-2</v>
      </c>
      <c r="F1356" s="113" t="s">
        <v>736</v>
      </c>
      <c r="G1356" s="113" t="s">
        <v>737</v>
      </c>
      <c r="H1356" s="113" t="s">
        <v>6</v>
      </c>
    </row>
    <row r="1357" spans="1:8" x14ac:dyDescent="0.25">
      <c r="A1357" s="7">
        <v>45055</v>
      </c>
      <c r="B1357" s="1">
        <v>0.41666666666666669</v>
      </c>
      <c r="C1357" s="1">
        <v>0.4375</v>
      </c>
      <c r="D1357" s="113" t="s">
        <v>1162</v>
      </c>
      <c r="E1357" s="1">
        <v>2.0833333333333332E-2</v>
      </c>
      <c r="F1357" s="113" t="s">
        <v>935</v>
      </c>
      <c r="G1357" s="113" t="s">
        <v>936</v>
      </c>
      <c r="H1357" s="113" t="s">
        <v>6</v>
      </c>
    </row>
    <row r="1358" spans="1:8" x14ac:dyDescent="0.25">
      <c r="A1358" s="7">
        <v>45055</v>
      </c>
      <c r="B1358" s="1">
        <v>0.4375</v>
      </c>
      <c r="C1358" s="1">
        <v>0.45833333333333331</v>
      </c>
      <c r="D1358" s="113" t="s">
        <v>1163</v>
      </c>
      <c r="E1358" s="1">
        <v>2.0833333333333332E-2</v>
      </c>
      <c r="F1358" s="113" t="s">
        <v>736</v>
      </c>
      <c r="G1358" s="113" t="s">
        <v>737</v>
      </c>
      <c r="H1358" s="113" t="s">
        <v>6</v>
      </c>
    </row>
    <row r="1359" spans="1:8" x14ac:dyDescent="0.25">
      <c r="A1359" s="7">
        <v>45055</v>
      </c>
      <c r="B1359" s="1">
        <v>0.45833333333333331</v>
      </c>
      <c r="C1359" s="1">
        <v>0.47986111111111113</v>
      </c>
      <c r="D1359" s="113" t="s">
        <v>1164</v>
      </c>
      <c r="E1359" s="1">
        <v>2.0833333333333332E-2</v>
      </c>
      <c r="F1359" s="113" t="s">
        <v>1165</v>
      </c>
      <c r="G1359" s="113" t="s">
        <v>6</v>
      </c>
      <c r="H1359" s="113" t="s">
        <v>6</v>
      </c>
    </row>
    <row r="1360" spans="1:8" x14ac:dyDescent="0.25">
      <c r="A1360" s="7">
        <v>45055</v>
      </c>
      <c r="B1360" s="1">
        <v>0.47916666666666669</v>
      </c>
      <c r="C1360" s="1">
        <v>0.5</v>
      </c>
      <c r="D1360" s="113" t="s">
        <v>1163</v>
      </c>
      <c r="E1360" s="1">
        <v>2.0833333333333332E-2</v>
      </c>
      <c r="F1360" s="113" t="s">
        <v>736</v>
      </c>
      <c r="G1360" s="113" t="s">
        <v>737</v>
      </c>
      <c r="H1360" s="113" t="s">
        <v>6</v>
      </c>
    </row>
    <row r="1361" spans="1:8" x14ac:dyDescent="0.25">
      <c r="A1361" s="7">
        <v>45055</v>
      </c>
      <c r="B1361" s="1">
        <v>0.5</v>
      </c>
      <c r="C1361" s="1">
        <v>0.52777777777777779</v>
      </c>
      <c r="D1361" s="113" t="s">
        <v>828</v>
      </c>
      <c r="E1361" s="1">
        <v>3.125E-2</v>
      </c>
      <c r="F1361" s="113" t="s">
        <v>562</v>
      </c>
      <c r="G1361" s="113" t="s">
        <v>829</v>
      </c>
      <c r="H1361" s="113" t="s">
        <v>6</v>
      </c>
    </row>
    <row r="1362" spans="1:8" x14ac:dyDescent="0.25">
      <c r="A1362" s="7">
        <v>45055</v>
      </c>
      <c r="B1362" s="1">
        <v>0.53472222222222221</v>
      </c>
      <c r="C1362" s="1">
        <v>0.5395833333333333</v>
      </c>
      <c r="D1362" s="113" t="s">
        <v>1166</v>
      </c>
      <c r="E1362" s="1">
        <v>0</v>
      </c>
      <c r="F1362" s="113" t="s">
        <v>1167</v>
      </c>
      <c r="G1362" s="113" t="s">
        <v>1168</v>
      </c>
      <c r="H1362" s="113" t="s">
        <v>6</v>
      </c>
    </row>
    <row r="1363" spans="1:8" x14ac:dyDescent="0.25">
      <c r="A1363" s="7">
        <v>45055</v>
      </c>
      <c r="B1363" s="1">
        <v>0.54166666666666663</v>
      </c>
      <c r="C1363" s="1">
        <v>0.58333333333333337</v>
      </c>
      <c r="D1363" s="113" t="s">
        <v>1169</v>
      </c>
      <c r="E1363" s="1">
        <v>4.1666666666666664E-2</v>
      </c>
      <c r="F1363" s="113" t="s">
        <v>571</v>
      </c>
      <c r="G1363" s="113" t="s">
        <v>572</v>
      </c>
      <c r="H1363" s="113" t="s">
        <v>6</v>
      </c>
    </row>
    <row r="1364" spans="1:8" x14ac:dyDescent="0.25">
      <c r="A1364" s="7">
        <v>45055</v>
      </c>
      <c r="B1364" s="1">
        <v>0.58333333333333337</v>
      </c>
      <c r="C1364" s="1">
        <v>0.625</v>
      </c>
      <c r="D1364" s="113" t="s">
        <v>65</v>
      </c>
      <c r="E1364" s="1">
        <v>4.1666666666666664E-2</v>
      </c>
      <c r="F1364" s="113" t="s">
        <v>571</v>
      </c>
      <c r="G1364" s="113" t="s">
        <v>572</v>
      </c>
      <c r="H1364" s="113" t="s">
        <v>6</v>
      </c>
    </row>
    <row r="1365" spans="1:8" x14ac:dyDescent="0.25">
      <c r="A1365" s="7">
        <v>45055</v>
      </c>
      <c r="B1365" s="1">
        <v>0.625</v>
      </c>
      <c r="C1365" s="1">
        <v>0.64722222222222225</v>
      </c>
      <c r="D1365" s="113" t="s">
        <v>398</v>
      </c>
      <c r="E1365" s="1">
        <v>2.0833333333333332E-2</v>
      </c>
      <c r="F1365" s="113" t="s">
        <v>140</v>
      </c>
      <c r="G1365" s="113" t="s">
        <v>186</v>
      </c>
      <c r="H1365" s="113" t="s">
        <v>6</v>
      </c>
    </row>
    <row r="1366" spans="1:8" x14ac:dyDescent="0.25">
      <c r="A1366" s="7">
        <v>45055</v>
      </c>
      <c r="B1366" s="1">
        <v>0.6875</v>
      </c>
      <c r="C1366" s="1">
        <v>0.70833333333333337</v>
      </c>
      <c r="D1366" s="113" t="s">
        <v>848</v>
      </c>
      <c r="E1366" s="1">
        <v>2.0833333333333332E-2</v>
      </c>
      <c r="F1366" s="113" t="s">
        <v>736</v>
      </c>
      <c r="G1366" s="113" t="s">
        <v>737</v>
      </c>
      <c r="H1366" s="113" t="s">
        <v>6</v>
      </c>
    </row>
    <row r="1367" spans="1:8" x14ac:dyDescent="0.25">
      <c r="A1367" s="7">
        <v>45055</v>
      </c>
      <c r="B1367" s="1">
        <v>0.71875</v>
      </c>
      <c r="C1367" s="1">
        <v>0.75</v>
      </c>
      <c r="D1367" s="113" t="s">
        <v>1170</v>
      </c>
      <c r="E1367" s="1">
        <v>3.125E-2</v>
      </c>
      <c r="F1367" s="113" t="s">
        <v>1165</v>
      </c>
      <c r="G1367" s="113" t="s">
        <v>6</v>
      </c>
      <c r="H1367" s="113" t="s">
        <v>6</v>
      </c>
    </row>
    <row r="1368" spans="1:8" x14ac:dyDescent="0.25">
      <c r="A1368" s="7">
        <v>45055</v>
      </c>
      <c r="B1368" s="1">
        <v>0.77083333333333337</v>
      </c>
      <c r="C1368" s="1">
        <v>0.8618055555555556</v>
      </c>
      <c r="D1368" s="113" t="s">
        <v>1171</v>
      </c>
      <c r="E1368" s="1">
        <v>9.375E-2</v>
      </c>
      <c r="F1368" s="113" t="s">
        <v>1172</v>
      </c>
      <c r="G1368" s="113" t="s">
        <v>6</v>
      </c>
      <c r="H1368" s="113" t="s">
        <v>6</v>
      </c>
    </row>
    <row r="1369" spans="1:8" x14ac:dyDescent="0.25">
      <c r="A1369" s="7">
        <v>45055</v>
      </c>
      <c r="B1369" s="1">
        <v>0.8618055555555556</v>
      </c>
      <c r="C1369" s="1">
        <v>0.88611111111111107</v>
      </c>
      <c r="D1369" s="113" t="s">
        <v>1173</v>
      </c>
      <c r="E1369" s="1">
        <v>2.0833333333333332E-2</v>
      </c>
      <c r="F1369" s="113" t="s">
        <v>1165</v>
      </c>
      <c r="G1369" s="113" t="s">
        <v>6</v>
      </c>
      <c r="H1369" s="113" t="s">
        <v>6</v>
      </c>
    </row>
    <row r="1370" spans="1:8" x14ac:dyDescent="0.25">
      <c r="A1370" s="7">
        <v>45055</v>
      </c>
      <c r="B1370" s="1">
        <v>0.88611111111111107</v>
      </c>
      <c r="C1370" s="1">
        <v>0.99930555555555556</v>
      </c>
      <c r="D1370" s="113" t="s">
        <v>1174</v>
      </c>
      <c r="E1370" s="1">
        <v>0.11458333333333333</v>
      </c>
      <c r="F1370" s="113" t="s">
        <v>654</v>
      </c>
      <c r="G1370" s="113" t="s">
        <v>827</v>
      </c>
      <c r="H1370" s="113" t="s">
        <v>6</v>
      </c>
    </row>
    <row r="1371" spans="1:8" x14ac:dyDescent="0.25">
      <c r="A1371" s="7">
        <v>45056</v>
      </c>
      <c r="B1371" s="1">
        <v>0</v>
      </c>
      <c r="C1371" s="1">
        <v>4.0972222222222222E-2</v>
      </c>
      <c r="D1371" s="113" t="s">
        <v>1174</v>
      </c>
      <c r="E1371" s="1">
        <v>4.1666666666666664E-2</v>
      </c>
      <c r="F1371" s="113" t="s">
        <v>736</v>
      </c>
      <c r="G1371" s="113" t="s">
        <v>737</v>
      </c>
      <c r="H1371" s="113" t="s">
        <v>6</v>
      </c>
    </row>
    <row r="1372" spans="1:8" x14ac:dyDescent="0.25">
      <c r="A1372" s="7">
        <v>45056</v>
      </c>
      <c r="B1372" s="1">
        <v>0.375</v>
      </c>
      <c r="C1372" s="1">
        <v>0.41666666666666669</v>
      </c>
      <c r="D1372" s="113" t="s">
        <v>1175</v>
      </c>
      <c r="E1372" s="1">
        <v>4.1666666666666664E-2</v>
      </c>
      <c r="F1372" s="113" t="s">
        <v>921</v>
      </c>
      <c r="G1372" s="113" t="s">
        <v>922</v>
      </c>
      <c r="H1372" s="113" t="s">
        <v>6</v>
      </c>
    </row>
    <row r="1373" spans="1:8" x14ac:dyDescent="0.25">
      <c r="A1373" s="7">
        <v>45056</v>
      </c>
      <c r="B1373" s="1">
        <v>0.41666666666666669</v>
      </c>
      <c r="C1373" s="1">
        <v>0.45833333333333331</v>
      </c>
      <c r="D1373" s="113" t="s">
        <v>845</v>
      </c>
      <c r="E1373" s="1">
        <v>4.1666666666666664E-2</v>
      </c>
      <c r="F1373" s="113" t="s">
        <v>1209</v>
      </c>
      <c r="G1373" s="113" t="s">
        <v>1032</v>
      </c>
      <c r="H1373" s="113" t="s">
        <v>6</v>
      </c>
    </row>
    <row r="1374" spans="1:8" x14ac:dyDescent="0.25">
      <c r="A1374" s="7">
        <v>45056</v>
      </c>
      <c r="B1374" s="1">
        <v>0.45833333333333331</v>
      </c>
      <c r="C1374" s="1">
        <v>0.48958333333333331</v>
      </c>
      <c r="D1374" s="113" t="s">
        <v>177</v>
      </c>
      <c r="E1374" s="1">
        <v>3.125E-2</v>
      </c>
      <c r="F1374" s="113" t="s">
        <v>921</v>
      </c>
      <c r="G1374" s="113" t="s">
        <v>922</v>
      </c>
      <c r="H1374" s="113" t="s">
        <v>6</v>
      </c>
    </row>
    <row r="1375" spans="1:8" x14ac:dyDescent="0.25">
      <c r="A1375" s="7">
        <v>45056</v>
      </c>
      <c r="B1375" s="1">
        <v>0.48958333333333331</v>
      </c>
      <c r="C1375" s="1">
        <v>0.52083333333333337</v>
      </c>
      <c r="D1375" s="113" t="s">
        <v>177</v>
      </c>
      <c r="E1375" s="1">
        <v>3.125E-2</v>
      </c>
      <c r="F1375" s="113" t="s">
        <v>571</v>
      </c>
      <c r="G1375" s="113" t="s">
        <v>572</v>
      </c>
      <c r="H1375" s="113" t="s">
        <v>6</v>
      </c>
    </row>
    <row r="1376" spans="1:8" x14ac:dyDescent="0.25">
      <c r="A1376" s="7">
        <v>45056</v>
      </c>
      <c r="B1376" s="1">
        <v>0.54166666666666663</v>
      </c>
      <c r="C1376" s="1">
        <v>0.58333333333333337</v>
      </c>
      <c r="D1376" s="113" t="s">
        <v>1176</v>
      </c>
      <c r="E1376" s="1">
        <v>4.1666666666666664E-2</v>
      </c>
      <c r="F1376" s="113" t="s">
        <v>921</v>
      </c>
      <c r="G1376" s="113" t="s">
        <v>922</v>
      </c>
      <c r="H1376" s="113" t="s">
        <v>6</v>
      </c>
    </row>
    <row r="1377" spans="1:8" x14ac:dyDescent="0.25">
      <c r="A1377" s="7">
        <v>45056</v>
      </c>
      <c r="B1377" s="1">
        <v>0.75</v>
      </c>
      <c r="C1377" s="1">
        <v>0.77083333333333337</v>
      </c>
      <c r="D1377" s="113" t="s">
        <v>812</v>
      </c>
      <c r="E1377" s="1">
        <v>2.0833333333333332E-2</v>
      </c>
      <c r="F1377" s="113" t="s">
        <v>571</v>
      </c>
      <c r="G1377" s="113" t="s">
        <v>572</v>
      </c>
      <c r="H1377" s="113" t="s">
        <v>6</v>
      </c>
    </row>
    <row r="1378" spans="1:8" x14ac:dyDescent="0.25">
      <c r="A1378" s="7">
        <v>45056</v>
      </c>
      <c r="B1378" s="1">
        <v>0.77083333333333337</v>
      </c>
      <c r="C1378" s="1">
        <v>0.79166666666666663</v>
      </c>
      <c r="D1378" s="113" t="s">
        <v>812</v>
      </c>
      <c r="E1378" s="1">
        <v>2.0833333333333332E-2</v>
      </c>
      <c r="F1378" s="113" t="s">
        <v>921</v>
      </c>
      <c r="G1378" s="113" t="s">
        <v>922</v>
      </c>
      <c r="H1378" s="113" t="s">
        <v>6</v>
      </c>
    </row>
    <row r="1379" spans="1:8" x14ac:dyDescent="0.25">
      <c r="A1379" s="7">
        <v>45056</v>
      </c>
      <c r="B1379" s="1">
        <v>0.875</v>
      </c>
      <c r="C1379" s="1">
        <v>0.99930555555555556</v>
      </c>
      <c r="D1379" s="113" t="s">
        <v>1177</v>
      </c>
      <c r="E1379" s="1">
        <v>0.125</v>
      </c>
      <c r="F1379" s="113" t="s">
        <v>654</v>
      </c>
      <c r="G1379" s="113" t="s">
        <v>827</v>
      </c>
      <c r="H1379" s="113" t="s">
        <v>6</v>
      </c>
    </row>
    <row r="1380" spans="1:8" x14ac:dyDescent="0.25">
      <c r="A1380" s="7">
        <v>45057</v>
      </c>
      <c r="B1380" s="1">
        <v>0</v>
      </c>
      <c r="C1380" s="1">
        <v>4.1666666666666664E-2</v>
      </c>
      <c r="D1380" s="113" t="s">
        <v>1177</v>
      </c>
      <c r="E1380" s="1">
        <v>4.1666666666666664E-2</v>
      </c>
      <c r="F1380" s="113" t="s">
        <v>654</v>
      </c>
      <c r="G1380" s="113" t="s">
        <v>827</v>
      </c>
      <c r="H1380" s="113" t="s">
        <v>6</v>
      </c>
    </row>
    <row r="1381" spans="1:8" x14ac:dyDescent="0.25">
      <c r="A1381" s="7">
        <v>45057</v>
      </c>
      <c r="B1381" s="1">
        <v>0.33333333333333331</v>
      </c>
      <c r="C1381" s="1">
        <v>0.35416666666666669</v>
      </c>
      <c r="D1381" s="113" t="s">
        <v>1178</v>
      </c>
      <c r="E1381" s="1">
        <v>2.0833333333333332E-2</v>
      </c>
      <c r="F1381" s="113" t="s">
        <v>221</v>
      </c>
      <c r="G1381" s="113" t="s">
        <v>1082</v>
      </c>
      <c r="H1381" s="113" t="s">
        <v>6</v>
      </c>
    </row>
    <row r="1382" spans="1:8" x14ac:dyDescent="0.25">
      <c r="A1382" s="7">
        <v>45057</v>
      </c>
      <c r="B1382" s="1">
        <v>0.35416666666666669</v>
      </c>
      <c r="C1382" s="1">
        <v>0.75902777777777775</v>
      </c>
      <c r="D1382" s="113" t="s">
        <v>1179</v>
      </c>
      <c r="E1382" s="1">
        <v>0.40625</v>
      </c>
      <c r="F1382" s="113" t="s">
        <v>736</v>
      </c>
      <c r="G1382" s="113" t="s">
        <v>737</v>
      </c>
      <c r="H1382" s="113" t="s">
        <v>6</v>
      </c>
    </row>
    <row r="1383" spans="1:8" x14ac:dyDescent="0.25">
      <c r="A1383" s="7">
        <v>45057</v>
      </c>
      <c r="B1383" s="1">
        <v>0.75902777777777775</v>
      </c>
      <c r="C1383" s="1">
        <v>0.77083333333333337</v>
      </c>
      <c r="D1383" s="113" t="s">
        <v>1180</v>
      </c>
      <c r="E1383" s="1">
        <v>1.0416666666666666E-2</v>
      </c>
      <c r="F1383" s="113" t="s">
        <v>140</v>
      </c>
      <c r="G1383" s="113" t="s">
        <v>186</v>
      </c>
      <c r="H1383" s="113" t="s">
        <v>6</v>
      </c>
    </row>
    <row r="1384" spans="1:8" x14ac:dyDescent="0.25">
      <c r="A1384" s="7">
        <v>45058</v>
      </c>
      <c r="B1384" s="1">
        <v>0.35416666666666669</v>
      </c>
      <c r="C1384" s="1">
        <v>0.36458333333333331</v>
      </c>
      <c r="D1384" s="113" t="s">
        <v>1181</v>
      </c>
      <c r="E1384" s="1">
        <v>1.0416666666666666E-2</v>
      </c>
      <c r="F1384" s="113" t="s">
        <v>921</v>
      </c>
      <c r="G1384" s="113" t="s">
        <v>922</v>
      </c>
      <c r="H1384" s="113" t="s">
        <v>6</v>
      </c>
    </row>
    <row r="1385" spans="1:8" x14ac:dyDescent="0.25">
      <c r="A1385" s="7">
        <v>45058</v>
      </c>
      <c r="B1385" s="1">
        <v>0.39583333333333331</v>
      </c>
      <c r="C1385" s="1">
        <v>0.4375</v>
      </c>
      <c r="D1385" s="113" t="s">
        <v>1061</v>
      </c>
      <c r="E1385" s="1">
        <v>4.1666666666666664E-2</v>
      </c>
      <c r="F1385" s="113" t="s">
        <v>921</v>
      </c>
      <c r="G1385" s="113" t="s">
        <v>922</v>
      </c>
      <c r="H1385" s="113" t="s">
        <v>6</v>
      </c>
    </row>
    <row r="1386" spans="1:8" x14ac:dyDescent="0.25">
      <c r="A1386" s="7">
        <v>45058</v>
      </c>
      <c r="B1386" s="1">
        <v>0.4375</v>
      </c>
      <c r="C1386" s="1">
        <v>0.45833333333333331</v>
      </c>
      <c r="D1386" s="113" t="s">
        <v>1182</v>
      </c>
      <c r="E1386" s="1">
        <v>2.0833333333333332E-2</v>
      </c>
      <c r="F1386" s="113" t="s">
        <v>715</v>
      </c>
      <c r="G1386" s="113" t="s">
        <v>716</v>
      </c>
      <c r="H1386" s="113" t="s">
        <v>6</v>
      </c>
    </row>
    <row r="1387" spans="1:8" x14ac:dyDescent="0.25">
      <c r="A1387" s="7">
        <v>45058</v>
      </c>
      <c r="B1387" s="1">
        <v>0.45833333333333331</v>
      </c>
      <c r="C1387" s="1">
        <v>0.47499999999999998</v>
      </c>
      <c r="D1387" s="113" t="s">
        <v>1183</v>
      </c>
      <c r="E1387" s="1">
        <v>2.0833333333333332E-2</v>
      </c>
      <c r="F1387" s="113" t="s">
        <v>1165</v>
      </c>
      <c r="G1387" s="113" t="s">
        <v>6</v>
      </c>
      <c r="H1387" s="113" t="s">
        <v>6</v>
      </c>
    </row>
    <row r="1388" spans="1:8" x14ac:dyDescent="0.25">
      <c r="A1388" s="7">
        <v>45058</v>
      </c>
      <c r="B1388" s="1">
        <v>0.47499999999999998</v>
      </c>
      <c r="C1388" s="1">
        <v>0.48958333333333331</v>
      </c>
      <c r="D1388" s="113" t="s">
        <v>1184</v>
      </c>
      <c r="E1388" s="1">
        <v>1.0416666666666666E-2</v>
      </c>
      <c r="F1388" s="113" t="s">
        <v>1165</v>
      </c>
      <c r="G1388" s="113" t="s">
        <v>6</v>
      </c>
      <c r="H1388" s="113" t="s">
        <v>6</v>
      </c>
    </row>
    <row r="1389" spans="1:8" x14ac:dyDescent="0.25">
      <c r="A1389" s="7">
        <v>45058</v>
      </c>
      <c r="B1389" s="1">
        <v>0.48958333333333331</v>
      </c>
      <c r="C1389" s="1">
        <v>0.52152777777777781</v>
      </c>
      <c r="D1389" s="113" t="s">
        <v>1185</v>
      </c>
      <c r="E1389" s="1">
        <v>3.125E-2</v>
      </c>
      <c r="F1389" s="113" t="s">
        <v>221</v>
      </c>
      <c r="G1389" s="113" t="s">
        <v>1082</v>
      </c>
      <c r="H1389" s="113" t="s">
        <v>6</v>
      </c>
    </row>
    <row r="1390" spans="1:8" x14ac:dyDescent="0.25">
      <c r="A1390" s="7">
        <v>45058</v>
      </c>
      <c r="B1390" s="1">
        <v>0.54166666666666663</v>
      </c>
      <c r="C1390" s="1">
        <v>0.5625</v>
      </c>
      <c r="D1390" s="113" t="s">
        <v>1186</v>
      </c>
      <c r="E1390" s="1">
        <v>2.0833333333333332E-2</v>
      </c>
      <c r="F1390" s="113" t="s">
        <v>571</v>
      </c>
      <c r="G1390" s="113" t="s">
        <v>572</v>
      </c>
      <c r="H1390" s="113" t="s">
        <v>6</v>
      </c>
    </row>
    <row r="1391" spans="1:8" x14ac:dyDescent="0.25">
      <c r="A1391" s="7">
        <v>45058</v>
      </c>
      <c r="B1391" s="1">
        <v>0.5625</v>
      </c>
      <c r="C1391" s="1">
        <v>0.61111111111111116</v>
      </c>
      <c r="D1391" s="113" t="s">
        <v>1187</v>
      </c>
      <c r="E1391" s="1">
        <v>5.2083333333333336E-2</v>
      </c>
      <c r="F1391" s="113" t="s">
        <v>1165</v>
      </c>
      <c r="G1391" s="113" t="s">
        <v>6</v>
      </c>
      <c r="H1391" s="113" t="s">
        <v>6</v>
      </c>
    </row>
    <row r="1392" spans="1:8" x14ac:dyDescent="0.25">
      <c r="A1392" s="7">
        <v>45058</v>
      </c>
      <c r="B1392" s="1">
        <v>0.61111111111111116</v>
      </c>
      <c r="C1392" s="1">
        <v>0.63541666666666663</v>
      </c>
      <c r="D1392" s="113" t="s">
        <v>1188</v>
      </c>
      <c r="E1392" s="1">
        <v>2.0833333333333332E-2</v>
      </c>
      <c r="F1392" s="113" t="s">
        <v>571</v>
      </c>
      <c r="G1392" s="113" t="s">
        <v>572</v>
      </c>
      <c r="H1392" s="113" t="s">
        <v>6</v>
      </c>
    </row>
    <row r="1393" spans="1:8" x14ac:dyDescent="0.25">
      <c r="A1393" s="7">
        <v>45058</v>
      </c>
      <c r="B1393" s="1">
        <v>0.63541666666666663</v>
      </c>
      <c r="C1393" s="1">
        <v>0.70138888888888884</v>
      </c>
      <c r="D1393" s="113" t="s">
        <v>1189</v>
      </c>
      <c r="E1393" s="1">
        <v>6.25E-2</v>
      </c>
      <c r="F1393" s="113" t="s">
        <v>715</v>
      </c>
      <c r="G1393" s="113" t="s">
        <v>716</v>
      </c>
      <c r="H1393" s="113" t="s">
        <v>6</v>
      </c>
    </row>
    <row r="1394" spans="1:8" x14ac:dyDescent="0.25">
      <c r="A1394" s="7">
        <v>45061</v>
      </c>
      <c r="B1394" s="1">
        <v>0.375</v>
      </c>
      <c r="C1394" s="1">
        <v>0.39583333333333331</v>
      </c>
      <c r="D1394" s="113" t="s">
        <v>152</v>
      </c>
      <c r="E1394" s="1">
        <v>2.0833333333333332E-2</v>
      </c>
      <c r="F1394" s="113" t="s">
        <v>571</v>
      </c>
      <c r="G1394" s="113" t="s">
        <v>572</v>
      </c>
      <c r="H1394" s="113" t="s">
        <v>6</v>
      </c>
    </row>
    <row r="1395" spans="1:8" x14ac:dyDescent="0.25">
      <c r="A1395" s="7">
        <v>45061</v>
      </c>
      <c r="B1395" s="1">
        <v>0.39583333333333331</v>
      </c>
      <c r="C1395" s="1">
        <v>0.41666666666666669</v>
      </c>
      <c r="D1395" s="113" t="s">
        <v>1190</v>
      </c>
      <c r="E1395" s="1">
        <v>2.0833333333333332E-2</v>
      </c>
      <c r="F1395" s="113" t="s">
        <v>924</v>
      </c>
      <c r="G1395" s="113" t="s">
        <v>829</v>
      </c>
      <c r="H1395" s="113" t="s">
        <v>6</v>
      </c>
    </row>
    <row r="1396" spans="1:8" x14ac:dyDescent="0.25">
      <c r="A1396" s="7">
        <v>45061</v>
      </c>
      <c r="B1396" s="1">
        <v>0.41666666666666669</v>
      </c>
      <c r="C1396" s="1">
        <v>0.44444444444444442</v>
      </c>
      <c r="D1396" s="113" t="s">
        <v>1137</v>
      </c>
      <c r="E1396" s="1">
        <v>3.125E-2</v>
      </c>
      <c r="F1396" s="113" t="s">
        <v>921</v>
      </c>
      <c r="G1396" s="113" t="s">
        <v>922</v>
      </c>
      <c r="H1396" s="113" t="s">
        <v>6</v>
      </c>
    </row>
    <row r="1397" spans="1:8" x14ac:dyDescent="0.25">
      <c r="A1397" s="7">
        <v>45061</v>
      </c>
      <c r="B1397" s="1">
        <v>0.44444444444444442</v>
      </c>
      <c r="C1397" s="1">
        <v>0.45833333333333331</v>
      </c>
      <c r="D1397" s="113" t="s">
        <v>6</v>
      </c>
      <c r="E1397" s="1">
        <v>1.0416666666666666E-2</v>
      </c>
      <c r="F1397" s="113" t="s">
        <v>924</v>
      </c>
      <c r="G1397" s="113" t="s">
        <v>829</v>
      </c>
      <c r="H1397" s="113" t="s">
        <v>6</v>
      </c>
    </row>
    <row r="1398" spans="1:8" x14ac:dyDescent="0.25">
      <c r="A1398" s="7">
        <v>45061</v>
      </c>
      <c r="B1398" s="1">
        <v>0.45833333333333331</v>
      </c>
      <c r="C1398" s="1">
        <v>0.52083333333333337</v>
      </c>
      <c r="D1398" s="113" t="s">
        <v>1078</v>
      </c>
      <c r="E1398" s="1">
        <v>6.25E-2</v>
      </c>
      <c r="F1398" s="113" t="s">
        <v>140</v>
      </c>
      <c r="G1398" s="113" t="s">
        <v>186</v>
      </c>
      <c r="H1398" s="113" t="s">
        <v>6</v>
      </c>
    </row>
    <row r="1399" spans="1:8" x14ac:dyDescent="0.25">
      <c r="A1399" s="7">
        <v>45061</v>
      </c>
      <c r="B1399" s="1">
        <v>0.52083333333333337</v>
      </c>
      <c r="C1399" s="1">
        <v>0.54166666666666663</v>
      </c>
      <c r="D1399" s="113" t="s">
        <v>65</v>
      </c>
      <c r="E1399" s="1">
        <v>2.0833333333333332E-2</v>
      </c>
      <c r="F1399" s="113" t="s">
        <v>571</v>
      </c>
      <c r="G1399" s="113" t="s">
        <v>572</v>
      </c>
      <c r="H1399" s="113" t="s">
        <v>6</v>
      </c>
    </row>
    <row r="1400" spans="1:8" x14ac:dyDescent="0.25">
      <c r="A1400" s="7">
        <v>45061</v>
      </c>
      <c r="B1400" s="1">
        <v>0.54166666666666663</v>
      </c>
      <c r="C1400" s="1">
        <v>0.625</v>
      </c>
      <c r="D1400" s="113" t="s">
        <v>688</v>
      </c>
      <c r="E1400" s="1">
        <v>8.3333333333333329E-2</v>
      </c>
      <c r="F1400" s="113" t="s">
        <v>562</v>
      </c>
      <c r="G1400" s="113" t="s">
        <v>829</v>
      </c>
      <c r="H1400" s="113" t="s">
        <v>6</v>
      </c>
    </row>
    <row r="1401" spans="1:8" x14ac:dyDescent="0.25">
      <c r="A1401" s="7">
        <v>45061</v>
      </c>
      <c r="B1401" s="1">
        <v>0.625</v>
      </c>
      <c r="C1401" s="1">
        <v>0.64583333333333337</v>
      </c>
      <c r="D1401" s="113" t="s">
        <v>707</v>
      </c>
      <c r="E1401" s="1">
        <v>2.0833333333333332E-2</v>
      </c>
      <c r="F1401" s="113" t="s">
        <v>562</v>
      </c>
      <c r="G1401" s="113" t="s">
        <v>829</v>
      </c>
      <c r="H1401" s="113" t="s">
        <v>6</v>
      </c>
    </row>
    <row r="1402" spans="1:8" x14ac:dyDescent="0.25">
      <c r="A1402" s="7">
        <v>45061</v>
      </c>
      <c r="B1402" s="1">
        <v>0.64583333333333337</v>
      </c>
      <c r="C1402" s="1">
        <v>0.67361111111111116</v>
      </c>
      <c r="D1402" s="113" t="s">
        <v>1191</v>
      </c>
      <c r="E1402" s="1">
        <v>3.125E-2</v>
      </c>
      <c r="F1402" s="113" t="s">
        <v>140</v>
      </c>
      <c r="G1402" s="113" t="s">
        <v>186</v>
      </c>
      <c r="H1402" s="113" t="s">
        <v>6</v>
      </c>
    </row>
    <row r="1403" spans="1:8" x14ac:dyDescent="0.25">
      <c r="A1403" s="7">
        <v>45061</v>
      </c>
      <c r="B1403" s="1">
        <v>0.88541666666666663</v>
      </c>
      <c r="C1403" s="1">
        <v>0.92708333333333337</v>
      </c>
      <c r="D1403" s="113" t="s">
        <v>1192</v>
      </c>
      <c r="E1403" s="1">
        <v>4.1666666666666664E-2</v>
      </c>
      <c r="F1403" s="113" t="s">
        <v>140</v>
      </c>
      <c r="G1403" s="113" t="s">
        <v>186</v>
      </c>
      <c r="H1403" s="113" t="s">
        <v>6</v>
      </c>
    </row>
    <row r="1404" spans="1:8" x14ac:dyDescent="0.25">
      <c r="A1404" s="7">
        <v>45062</v>
      </c>
      <c r="B1404" s="1">
        <v>0.33333333333333331</v>
      </c>
      <c r="C1404" s="1">
        <v>0.35416666666666669</v>
      </c>
      <c r="D1404" s="113" t="s">
        <v>832</v>
      </c>
      <c r="E1404" s="1">
        <v>2.0833333333333332E-2</v>
      </c>
      <c r="F1404" s="113" t="s">
        <v>921</v>
      </c>
      <c r="G1404" s="113" t="s">
        <v>922</v>
      </c>
      <c r="H1404" s="113" t="s">
        <v>6</v>
      </c>
    </row>
    <row r="1405" spans="1:8" x14ac:dyDescent="0.25">
      <c r="A1405" s="7">
        <v>45062</v>
      </c>
      <c r="B1405" s="1">
        <v>0.375</v>
      </c>
      <c r="C1405" s="1">
        <v>0.4375</v>
      </c>
      <c r="D1405" s="113" t="s">
        <v>1193</v>
      </c>
      <c r="E1405" s="1">
        <v>6.25E-2</v>
      </c>
      <c r="F1405" s="113" t="s">
        <v>921</v>
      </c>
      <c r="G1405" s="113" t="s">
        <v>922</v>
      </c>
      <c r="H1405" s="113" t="s">
        <v>6</v>
      </c>
    </row>
    <row r="1406" spans="1:8" x14ac:dyDescent="0.25">
      <c r="A1406" s="7">
        <v>45062</v>
      </c>
      <c r="B1406" s="1">
        <v>0.4375</v>
      </c>
      <c r="C1406" s="1">
        <v>0.47916666666666669</v>
      </c>
      <c r="D1406" s="113" t="s">
        <v>1194</v>
      </c>
      <c r="E1406" s="1">
        <v>4.1666666666666664E-2</v>
      </c>
      <c r="F1406" s="113" t="s">
        <v>921</v>
      </c>
      <c r="G1406" s="113" t="s">
        <v>922</v>
      </c>
      <c r="H1406" s="113" t="s">
        <v>6</v>
      </c>
    </row>
    <row r="1407" spans="1:8" x14ac:dyDescent="0.25">
      <c r="A1407" s="7">
        <v>45062</v>
      </c>
      <c r="B1407" s="1">
        <v>0.47916666666666669</v>
      </c>
      <c r="C1407" s="1">
        <v>0.49930555555555556</v>
      </c>
      <c r="D1407" s="113" t="s">
        <v>1195</v>
      </c>
      <c r="E1407" s="1">
        <v>2.0833333333333332E-2</v>
      </c>
      <c r="F1407" s="113" t="s">
        <v>921</v>
      </c>
      <c r="G1407" s="113" t="s">
        <v>922</v>
      </c>
      <c r="H1407" s="113" t="s">
        <v>6</v>
      </c>
    </row>
    <row r="1408" spans="1:8" x14ac:dyDescent="0.25">
      <c r="A1408" s="7">
        <v>45062</v>
      </c>
      <c r="B1408" s="1">
        <v>0.49930555555555556</v>
      </c>
      <c r="C1408" s="1">
        <v>0.52083333333333337</v>
      </c>
      <c r="D1408" s="113" t="s">
        <v>1196</v>
      </c>
      <c r="E1408" s="1">
        <v>2.0833333333333332E-2</v>
      </c>
      <c r="F1408" s="113" t="s">
        <v>140</v>
      </c>
      <c r="G1408" s="113" t="s">
        <v>186</v>
      </c>
      <c r="H1408" s="113" t="s">
        <v>6</v>
      </c>
    </row>
    <row r="1409" spans="1:8" x14ac:dyDescent="0.25">
      <c r="A1409" s="7">
        <v>45062</v>
      </c>
      <c r="B1409" s="1">
        <v>0.5625</v>
      </c>
      <c r="C1409" s="1">
        <v>0.58333333333333337</v>
      </c>
      <c r="D1409" s="113" t="s">
        <v>1197</v>
      </c>
      <c r="E1409" s="1">
        <v>2.0833333333333332E-2</v>
      </c>
      <c r="F1409" s="113" t="s">
        <v>784</v>
      </c>
      <c r="G1409" s="113" t="s">
        <v>785</v>
      </c>
      <c r="H1409" s="113" t="s">
        <v>6</v>
      </c>
    </row>
    <row r="1410" spans="1:8" x14ac:dyDescent="0.25">
      <c r="A1410" s="7">
        <v>45062</v>
      </c>
      <c r="B1410" s="1">
        <v>0.58333333333333337</v>
      </c>
      <c r="C1410" s="1">
        <v>0.625</v>
      </c>
      <c r="D1410" s="113" t="s">
        <v>1198</v>
      </c>
      <c r="E1410" s="1">
        <v>4.1666666666666664E-2</v>
      </c>
      <c r="F1410" s="113" t="s">
        <v>140</v>
      </c>
      <c r="G1410" s="113" t="s">
        <v>186</v>
      </c>
      <c r="H1410" s="113" t="s">
        <v>6</v>
      </c>
    </row>
    <row r="1411" spans="1:8" x14ac:dyDescent="0.25">
      <c r="A1411" s="7">
        <v>45062</v>
      </c>
      <c r="B1411" s="1">
        <v>0.625</v>
      </c>
      <c r="C1411" s="1">
        <v>0.63888888888888884</v>
      </c>
      <c r="D1411" s="113" t="s">
        <v>398</v>
      </c>
      <c r="E1411" s="1">
        <v>1.0416666666666666E-2</v>
      </c>
      <c r="F1411" s="113" t="s">
        <v>140</v>
      </c>
      <c r="G1411" s="113" t="s">
        <v>186</v>
      </c>
      <c r="H1411" s="113" t="s">
        <v>6</v>
      </c>
    </row>
    <row r="1412" spans="1:8" x14ac:dyDescent="0.25">
      <c r="A1412" s="7">
        <v>45062</v>
      </c>
      <c r="B1412" s="1">
        <v>0.63888888888888884</v>
      </c>
      <c r="C1412" s="1">
        <v>0.66666666666666663</v>
      </c>
      <c r="D1412" s="113" t="s">
        <v>1199</v>
      </c>
      <c r="E1412" s="1">
        <v>3.125E-2</v>
      </c>
      <c r="F1412" s="113" t="s">
        <v>140</v>
      </c>
      <c r="G1412" s="113" t="s">
        <v>186</v>
      </c>
      <c r="H1412" s="113" t="s">
        <v>6</v>
      </c>
    </row>
    <row r="1413" spans="1:8" x14ac:dyDescent="0.25">
      <c r="A1413" s="7">
        <v>45062</v>
      </c>
      <c r="B1413" s="1">
        <v>0.66666666666666663</v>
      </c>
      <c r="C1413" s="1">
        <v>0.6875</v>
      </c>
      <c r="D1413" s="113" t="s">
        <v>931</v>
      </c>
      <c r="E1413" s="1">
        <v>2.0833333333333332E-2</v>
      </c>
      <c r="F1413" s="113" t="s">
        <v>140</v>
      </c>
      <c r="G1413" s="113" t="s">
        <v>186</v>
      </c>
      <c r="H1413" s="113" t="s">
        <v>6</v>
      </c>
    </row>
    <row r="1414" spans="1:8" x14ac:dyDescent="0.25">
      <c r="A1414" s="7">
        <v>45062</v>
      </c>
      <c r="B1414" s="1">
        <v>0.6875</v>
      </c>
      <c r="C1414" s="1">
        <v>0.70833333333333337</v>
      </c>
      <c r="D1414" s="113" t="s">
        <v>848</v>
      </c>
      <c r="E1414" s="1">
        <v>2.0833333333333332E-2</v>
      </c>
      <c r="F1414" s="113" t="s">
        <v>715</v>
      </c>
      <c r="G1414" s="113" t="s">
        <v>716</v>
      </c>
      <c r="H1414" s="113" t="s">
        <v>6</v>
      </c>
    </row>
    <row r="1415" spans="1:8" x14ac:dyDescent="0.25">
      <c r="A1415" s="7">
        <v>45062</v>
      </c>
      <c r="B1415" s="1">
        <v>0.70833333333333337</v>
      </c>
      <c r="C1415" s="1">
        <v>0.75</v>
      </c>
      <c r="D1415" s="113" t="s">
        <v>1200</v>
      </c>
      <c r="E1415" s="1">
        <v>4.1666666666666664E-2</v>
      </c>
      <c r="F1415" s="113" t="s">
        <v>736</v>
      </c>
      <c r="G1415" s="113" t="s">
        <v>737</v>
      </c>
      <c r="H1415" s="113" t="s">
        <v>6</v>
      </c>
    </row>
    <row r="1416" spans="1:8" x14ac:dyDescent="0.25">
      <c r="A1416" s="7">
        <v>45062</v>
      </c>
      <c r="B1416" s="1">
        <v>0.75</v>
      </c>
      <c r="C1416" s="1">
        <v>0.76041666666666663</v>
      </c>
      <c r="D1416" s="113" t="s">
        <v>1201</v>
      </c>
      <c r="E1416" s="1">
        <v>1.0416666666666666E-2</v>
      </c>
      <c r="F1416" s="113" t="s">
        <v>715</v>
      </c>
      <c r="G1416" s="113" t="s">
        <v>716</v>
      </c>
      <c r="H1416" s="113" t="s">
        <v>6</v>
      </c>
    </row>
    <row r="1417" spans="1:8" x14ac:dyDescent="0.25">
      <c r="A1417" s="7">
        <v>45062</v>
      </c>
      <c r="B1417" s="1">
        <v>0.77777777777777779</v>
      </c>
      <c r="C1417" s="1">
        <v>0.79513888888888884</v>
      </c>
      <c r="D1417" s="113" t="s">
        <v>1202</v>
      </c>
      <c r="E1417" s="1">
        <v>2.0833333333333332E-2</v>
      </c>
      <c r="F1417" s="113" t="s">
        <v>715</v>
      </c>
      <c r="G1417" s="113" t="s">
        <v>716</v>
      </c>
      <c r="H1417" s="113" t="s">
        <v>6</v>
      </c>
    </row>
    <row r="1418" spans="1:8" x14ac:dyDescent="0.25">
      <c r="A1418" s="7">
        <v>45062</v>
      </c>
      <c r="B1418" s="1">
        <v>0.79513888888888884</v>
      </c>
      <c r="C1418" s="1">
        <v>0.80208333333333337</v>
      </c>
      <c r="D1418" s="113" t="s">
        <v>152</v>
      </c>
      <c r="E1418" s="1">
        <v>1.0416666666666666E-2</v>
      </c>
      <c r="F1418" s="113" t="s">
        <v>140</v>
      </c>
      <c r="G1418" s="113" t="s">
        <v>186</v>
      </c>
      <c r="H1418" s="113" t="s">
        <v>6</v>
      </c>
    </row>
    <row r="1419" spans="1:8" x14ac:dyDescent="0.25">
      <c r="A1419" s="7">
        <v>45063</v>
      </c>
      <c r="B1419" s="1">
        <v>0.375</v>
      </c>
      <c r="C1419" s="1">
        <v>0.41666666666666669</v>
      </c>
      <c r="D1419" s="113" t="s">
        <v>1203</v>
      </c>
      <c r="E1419" s="1">
        <v>4.1666666666666664E-2</v>
      </c>
      <c r="F1419" s="113" t="s">
        <v>935</v>
      </c>
      <c r="G1419" s="113" t="s">
        <v>936</v>
      </c>
      <c r="H1419" s="113" t="s">
        <v>6</v>
      </c>
    </row>
    <row r="1420" spans="1:8" x14ac:dyDescent="0.25">
      <c r="A1420" s="7">
        <v>45063</v>
      </c>
      <c r="B1420" s="1">
        <v>0.41666666666666669</v>
      </c>
      <c r="C1420" s="1">
        <v>0.45833333333333331</v>
      </c>
      <c r="D1420" s="113" t="s">
        <v>845</v>
      </c>
      <c r="E1420" s="1">
        <v>4.1666666666666664E-2</v>
      </c>
      <c r="F1420" s="113" t="s">
        <v>1209</v>
      </c>
      <c r="G1420" s="113" t="s">
        <v>1032</v>
      </c>
      <c r="H1420" s="113" t="s">
        <v>6</v>
      </c>
    </row>
    <row r="1421" spans="1:8" x14ac:dyDescent="0.25">
      <c r="A1421" s="7">
        <v>45063</v>
      </c>
      <c r="B1421" s="1">
        <v>0.45833333333333331</v>
      </c>
      <c r="C1421" s="1">
        <v>0.5</v>
      </c>
      <c r="D1421" s="113" t="s">
        <v>1204</v>
      </c>
      <c r="E1421" s="1">
        <v>4.1666666666666664E-2</v>
      </c>
      <c r="F1421" s="113" t="s">
        <v>284</v>
      </c>
      <c r="G1421" s="113" t="s">
        <v>831</v>
      </c>
      <c r="H1421" s="113" t="s">
        <v>6</v>
      </c>
    </row>
    <row r="1422" spans="1:8" x14ac:dyDescent="0.25">
      <c r="A1422" s="7">
        <v>45063</v>
      </c>
      <c r="B1422" s="1">
        <v>0.54166666666666663</v>
      </c>
      <c r="C1422" s="1">
        <v>0.5708333333333333</v>
      </c>
      <c r="D1422" s="113" t="s">
        <v>1205</v>
      </c>
      <c r="E1422" s="1">
        <v>3.125E-2</v>
      </c>
      <c r="F1422" s="113" t="s">
        <v>736</v>
      </c>
      <c r="G1422" s="113" t="s">
        <v>737</v>
      </c>
      <c r="H1422" s="113" t="s">
        <v>6</v>
      </c>
    </row>
    <row r="1423" spans="1:8" x14ac:dyDescent="0.25">
      <c r="A1423" s="7">
        <v>45063</v>
      </c>
      <c r="B1423" s="1">
        <v>0.5708333333333333</v>
      </c>
      <c r="C1423" s="1">
        <v>0.60416666666666663</v>
      </c>
      <c r="D1423" s="113" t="s">
        <v>1205</v>
      </c>
      <c r="E1423" s="1">
        <v>3.125E-2</v>
      </c>
      <c r="F1423" s="113" t="s">
        <v>921</v>
      </c>
      <c r="G1423" s="113" t="s">
        <v>922</v>
      </c>
      <c r="H1423" s="113" t="s">
        <v>6</v>
      </c>
    </row>
    <row r="1424" spans="1:8" x14ac:dyDescent="0.25">
      <c r="A1424" s="7">
        <v>45063</v>
      </c>
      <c r="B1424" s="1">
        <v>0.60416666666666663</v>
      </c>
      <c r="C1424" s="1">
        <v>0.625</v>
      </c>
      <c r="D1424" s="113" t="s">
        <v>1206</v>
      </c>
      <c r="E1424" s="1">
        <v>2.0833333333333332E-2</v>
      </c>
      <c r="F1424" s="113" t="s">
        <v>571</v>
      </c>
      <c r="G1424" s="113" t="s">
        <v>572</v>
      </c>
      <c r="H1424" s="113" t="s">
        <v>6</v>
      </c>
    </row>
    <row r="1425" spans="1:8" x14ac:dyDescent="0.25">
      <c r="A1425" s="7">
        <v>45063</v>
      </c>
      <c r="B1425" s="1">
        <v>0.625</v>
      </c>
      <c r="C1425" s="1">
        <v>0.66666666666666663</v>
      </c>
      <c r="D1425" s="113" t="s">
        <v>1207</v>
      </c>
      <c r="E1425" s="1">
        <v>4.1666666666666664E-2</v>
      </c>
      <c r="F1425" s="113" t="s">
        <v>571</v>
      </c>
      <c r="G1425" s="113" t="s">
        <v>572</v>
      </c>
      <c r="H1425" s="113" t="s">
        <v>6</v>
      </c>
    </row>
    <row r="1426" spans="1:8" x14ac:dyDescent="0.25">
      <c r="A1426" s="7">
        <v>45064</v>
      </c>
      <c r="B1426" s="1">
        <v>0.33333333333333331</v>
      </c>
      <c r="C1426" s="1">
        <v>0.35416666666666669</v>
      </c>
      <c r="D1426" s="113" t="s">
        <v>93</v>
      </c>
      <c r="E1426" s="1">
        <v>2.0833333333333332E-2</v>
      </c>
      <c r="F1426" s="113" t="s">
        <v>715</v>
      </c>
      <c r="G1426" s="113" t="s">
        <v>716</v>
      </c>
      <c r="H1426" s="113" t="s">
        <v>6</v>
      </c>
    </row>
    <row r="1427" spans="1:8" x14ac:dyDescent="0.25">
      <c r="A1427" s="7">
        <v>45064</v>
      </c>
      <c r="B1427" s="1">
        <v>0.34166666666666667</v>
      </c>
      <c r="C1427" s="1">
        <v>0.38333333333333336</v>
      </c>
      <c r="D1427" s="113" t="s">
        <v>1208</v>
      </c>
      <c r="E1427" s="1">
        <v>4.1666666666666664E-2</v>
      </c>
      <c r="F1427" s="113" t="s">
        <v>1209</v>
      </c>
      <c r="G1427" s="113" t="s">
        <v>1032</v>
      </c>
      <c r="H1427" s="113" t="s">
        <v>6</v>
      </c>
    </row>
    <row r="1428" spans="1:8" x14ac:dyDescent="0.25">
      <c r="A1428" s="7">
        <v>45064</v>
      </c>
      <c r="B1428" s="1">
        <v>0.375</v>
      </c>
      <c r="C1428" s="1">
        <v>0.38333333333333336</v>
      </c>
      <c r="D1428" s="113" t="s">
        <v>1210</v>
      </c>
      <c r="E1428" s="1">
        <v>1.0416666666666666E-2</v>
      </c>
      <c r="F1428" s="113" t="s">
        <v>881</v>
      </c>
      <c r="G1428" s="113" t="s">
        <v>831</v>
      </c>
      <c r="H1428" s="113" t="s">
        <v>6</v>
      </c>
    </row>
    <row r="1429" spans="1:8" x14ac:dyDescent="0.25">
      <c r="A1429" s="7">
        <v>45064</v>
      </c>
      <c r="B1429" s="1">
        <v>0.38333333333333336</v>
      </c>
      <c r="C1429" s="1">
        <v>0.40277777777777779</v>
      </c>
      <c r="D1429" s="113" t="s">
        <v>1211</v>
      </c>
      <c r="E1429" s="1">
        <v>2.0833333333333332E-2</v>
      </c>
      <c r="F1429" s="113" t="s">
        <v>571</v>
      </c>
      <c r="G1429" s="113" t="s">
        <v>572</v>
      </c>
      <c r="H1429" s="113" t="s">
        <v>6</v>
      </c>
    </row>
    <row r="1430" spans="1:8" x14ac:dyDescent="0.25">
      <c r="A1430" s="7">
        <v>45064</v>
      </c>
      <c r="B1430" s="1">
        <v>0.40277777777777779</v>
      </c>
      <c r="C1430" s="1">
        <v>0.42083333333333334</v>
      </c>
      <c r="D1430" s="113" t="s">
        <v>1212</v>
      </c>
      <c r="E1430" s="1">
        <v>2.0833333333333332E-2</v>
      </c>
      <c r="F1430" s="113" t="s">
        <v>140</v>
      </c>
      <c r="G1430" s="113" t="s">
        <v>186</v>
      </c>
      <c r="H1430" s="113" t="s">
        <v>6</v>
      </c>
    </row>
    <row r="1431" spans="1:8" x14ac:dyDescent="0.25">
      <c r="A1431" s="7">
        <v>45064</v>
      </c>
      <c r="B1431" s="1">
        <v>0.42083333333333334</v>
      </c>
      <c r="C1431" s="1">
        <v>0.45833333333333331</v>
      </c>
      <c r="D1431" s="113" t="s">
        <v>1213</v>
      </c>
      <c r="E1431" s="1">
        <v>4.1666666666666664E-2</v>
      </c>
      <c r="F1431" s="113" t="s">
        <v>715</v>
      </c>
      <c r="G1431" s="113" t="s">
        <v>716</v>
      </c>
      <c r="H1431" s="113" t="s">
        <v>6</v>
      </c>
    </row>
    <row r="1432" spans="1:8" x14ac:dyDescent="0.25">
      <c r="A1432" s="7">
        <v>45064</v>
      </c>
      <c r="B1432" s="1">
        <v>0.45833333333333331</v>
      </c>
      <c r="C1432" s="1">
        <v>0.50694444444444442</v>
      </c>
      <c r="D1432" s="113" t="s">
        <v>1214</v>
      </c>
      <c r="E1432" s="1">
        <v>5.2083333333333336E-2</v>
      </c>
      <c r="F1432" s="113" t="s">
        <v>921</v>
      </c>
      <c r="G1432" s="113" t="s">
        <v>922</v>
      </c>
      <c r="H1432" s="113" t="s">
        <v>6</v>
      </c>
    </row>
    <row r="1433" spans="1:8" x14ac:dyDescent="0.25">
      <c r="A1433" s="7">
        <v>45064</v>
      </c>
      <c r="B1433" s="1">
        <v>0.50694444444444442</v>
      </c>
      <c r="C1433" s="1">
        <v>0.52083333333333337</v>
      </c>
      <c r="D1433" s="113" t="s">
        <v>1215</v>
      </c>
      <c r="E1433" s="1">
        <v>1.0416666666666666E-2</v>
      </c>
      <c r="F1433" s="113" t="s">
        <v>140</v>
      </c>
      <c r="G1433" s="113" t="s">
        <v>186</v>
      </c>
      <c r="H1433" s="113" t="s">
        <v>6</v>
      </c>
    </row>
    <row r="1434" spans="1:8" x14ac:dyDescent="0.25">
      <c r="A1434" s="7">
        <v>45064</v>
      </c>
      <c r="B1434" s="1">
        <v>0.5625</v>
      </c>
      <c r="C1434" s="1">
        <v>0.60972222222222228</v>
      </c>
      <c r="D1434" s="113" t="s">
        <v>1216</v>
      </c>
      <c r="E1434" s="1">
        <v>5.2083333333333336E-2</v>
      </c>
      <c r="F1434" s="113" t="s">
        <v>140</v>
      </c>
      <c r="G1434" s="113" t="s">
        <v>186</v>
      </c>
      <c r="H1434" s="113" t="s">
        <v>6</v>
      </c>
    </row>
    <row r="1435" spans="1:8" x14ac:dyDescent="0.25">
      <c r="A1435" s="7">
        <v>45064</v>
      </c>
      <c r="B1435" s="1">
        <v>0.60972222222222228</v>
      </c>
      <c r="C1435" s="1">
        <v>0.62291666666666667</v>
      </c>
      <c r="D1435" s="113" t="s">
        <v>1217</v>
      </c>
      <c r="E1435" s="1">
        <v>1.0416666666666666E-2</v>
      </c>
      <c r="F1435" s="113" t="s">
        <v>736</v>
      </c>
      <c r="G1435" s="113" t="s">
        <v>737</v>
      </c>
      <c r="H1435" s="113" t="s">
        <v>6</v>
      </c>
    </row>
    <row r="1436" spans="1:8" x14ac:dyDescent="0.25">
      <c r="A1436" s="7">
        <v>45064</v>
      </c>
      <c r="B1436" s="1">
        <v>0.62291666666666667</v>
      </c>
      <c r="C1436" s="1">
        <v>0.68125000000000002</v>
      </c>
      <c r="D1436" s="113" t="s">
        <v>1218</v>
      </c>
      <c r="E1436" s="1">
        <v>6.25E-2</v>
      </c>
      <c r="F1436" s="113" t="s">
        <v>571</v>
      </c>
      <c r="G1436" s="113" t="s">
        <v>572</v>
      </c>
      <c r="H1436" s="113" t="s">
        <v>6</v>
      </c>
    </row>
    <row r="1437" spans="1:8" x14ac:dyDescent="0.25">
      <c r="A1437" s="7">
        <v>45064</v>
      </c>
      <c r="B1437" s="1">
        <v>0.68125000000000002</v>
      </c>
      <c r="C1437" s="1">
        <v>0.70347222222222228</v>
      </c>
      <c r="D1437" s="113" t="s">
        <v>1112</v>
      </c>
      <c r="E1437" s="1">
        <v>2.0833333333333332E-2</v>
      </c>
      <c r="F1437" s="113" t="s">
        <v>935</v>
      </c>
      <c r="G1437" s="113" t="s">
        <v>936</v>
      </c>
      <c r="H1437" s="113" t="s">
        <v>6</v>
      </c>
    </row>
    <row r="1438" spans="1:8" x14ac:dyDescent="0.25">
      <c r="A1438" s="7">
        <v>45065</v>
      </c>
      <c r="B1438" s="1">
        <v>0.37152777777777779</v>
      </c>
      <c r="C1438" s="1">
        <v>0.42777777777777776</v>
      </c>
      <c r="D1438" s="113" t="s">
        <v>1219</v>
      </c>
      <c r="E1438" s="1">
        <v>5.2083333333333336E-2</v>
      </c>
      <c r="F1438" s="113" t="s">
        <v>1172</v>
      </c>
      <c r="G1438" s="113" t="s">
        <v>1220</v>
      </c>
      <c r="H1438" s="113" t="s">
        <v>6</v>
      </c>
    </row>
    <row r="1439" spans="1:8" x14ac:dyDescent="0.25">
      <c r="A1439" s="7">
        <v>45065</v>
      </c>
      <c r="B1439" s="1">
        <v>0.42777777777777776</v>
      </c>
      <c r="C1439" s="1">
        <v>0.5625</v>
      </c>
      <c r="D1439" s="113" t="s">
        <v>1221</v>
      </c>
      <c r="E1439" s="1">
        <v>0.13541666666666666</v>
      </c>
      <c r="F1439" s="113" t="s">
        <v>588</v>
      </c>
      <c r="G1439" s="113" t="s">
        <v>589</v>
      </c>
      <c r="H1439" s="113" t="s">
        <v>6</v>
      </c>
    </row>
    <row r="1440" spans="1:8" x14ac:dyDescent="0.25">
      <c r="A1440" s="7">
        <v>45065</v>
      </c>
      <c r="B1440" s="1">
        <v>0.58333333333333337</v>
      </c>
      <c r="C1440" s="1">
        <v>0.60416666666666663</v>
      </c>
      <c r="D1440" s="113" t="s">
        <v>177</v>
      </c>
      <c r="E1440" s="1">
        <v>2.0833333333333332E-2</v>
      </c>
      <c r="F1440" s="113" t="s">
        <v>921</v>
      </c>
      <c r="G1440" s="113" t="s">
        <v>922</v>
      </c>
      <c r="H1440" s="113" t="s">
        <v>6</v>
      </c>
    </row>
    <row r="1441" spans="1:8" x14ac:dyDescent="0.25">
      <c r="A1441" s="7">
        <v>45065</v>
      </c>
      <c r="B1441" s="1">
        <v>0.60416666666666663</v>
      </c>
      <c r="C1441" s="1">
        <v>0.64652777777777781</v>
      </c>
      <c r="D1441" s="113" t="s">
        <v>100</v>
      </c>
      <c r="E1441" s="1">
        <v>4.1666666666666664E-2</v>
      </c>
      <c r="F1441" s="113" t="s">
        <v>1165</v>
      </c>
      <c r="G1441" s="113" t="s">
        <v>1222</v>
      </c>
      <c r="H1441" s="113" t="s">
        <v>6</v>
      </c>
    </row>
    <row r="1442" spans="1:8" x14ac:dyDescent="0.25">
      <c r="A1442" s="7">
        <v>45065</v>
      </c>
      <c r="B1442" s="1">
        <v>0.64652777777777781</v>
      </c>
      <c r="C1442" s="1">
        <v>0.69652777777777775</v>
      </c>
      <c r="D1442" s="113" t="s">
        <v>1223</v>
      </c>
      <c r="E1442" s="1">
        <v>5.2083333333333336E-2</v>
      </c>
      <c r="F1442" s="113" t="s">
        <v>715</v>
      </c>
      <c r="G1442" s="113" t="s">
        <v>716</v>
      </c>
      <c r="H1442" s="113" t="s">
        <v>6</v>
      </c>
    </row>
    <row r="1443" spans="1:8" x14ac:dyDescent="0.25">
      <c r="A1443" s="7">
        <v>45066</v>
      </c>
      <c r="B1443" s="1">
        <v>0.41666666666666669</v>
      </c>
      <c r="C1443" s="1">
        <v>0.4375</v>
      </c>
      <c r="D1443" s="113" t="s">
        <v>1224</v>
      </c>
      <c r="E1443" s="1">
        <v>2.0833333333333332E-2</v>
      </c>
      <c r="F1443" s="113" t="s">
        <v>1172</v>
      </c>
      <c r="G1443" s="113" t="s">
        <v>1220</v>
      </c>
      <c r="H1443" s="113" t="s">
        <v>6</v>
      </c>
    </row>
    <row r="1444" spans="1:8" x14ac:dyDescent="0.25">
      <c r="A1444" s="7">
        <v>45068</v>
      </c>
      <c r="B1444" s="1">
        <v>0</v>
      </c>
      <c r="C1444" s="1">
        <v>4.1666666666666664E-2</v>
      </c>
      <c r="D1444" s="113" t="s">
        <v>89</v>
      </c>
      <c r="E1444" s="1">
        <v>4.1666666666666664E-2</v>
      </c>
      <c r="F1444" s="113" t="s">
        <v>715</v>
      </c>
      <c r="G1444" s="113" t="s">
        <v>716</v>
      </c>
      <c r="H1444" s="113" t="s">
        <v>6</v>
      </c>
    </row>
    <row r="1445" spans="1:8" x14ac:dyDescent="0.25">
      <c r="A1445" s="7">
        <v>45068</v>
      </c>
      <c r="B1445" s="1">
        <v>4.1666666666666664E-2</v>
      </c>
      <c r="C1445" s="1">
        <v>7.2916666666666671E-2</v>
      </c>
      <c r="D1445" s="113" t="s">
        <v>1225</v>
      </c>
      <c r="E1445" s="1">
        <v>3.125E-2</v>
      </c>
      <c r="F1445" s="113" t="s">
        <v>715</v>
      </c>
      <c r="G1445" s="113" t="s">
        <v>716</v>
      </c>
      <c r="H1445" s="113" t="s">
        <v>6</v>
      </c>
    </row>
    <row r="1446" spans="1:8" x14ac:dyDescent="0.25">
      <c r="A1446" s="7">
        <v>45068</v>
      </c>
      <c r="B1446" s="1">
        <v>0.375</v>
      </c>
      <c r="C1446" s="1">
        <v>0.3888888888888889</v>
      </c>
      <c r="D1446" s="113" t="s">
        <v>152</v>
      </c>
      <c r="E1446" s="1">
        <v>1.0416666666666666E-2</v>
      </c>
      <c r="F1446" s="113" t="s">
        <v>921</v>
      </c>
      <c r="G1446" s="113" t="s">
        <v>922</v>
      </c>
      <c r="H1446" s="113" t="s">
        <v>6</v>
      </c>
    </row>
    <row r="1447" spans="1:8" x14ac:dyDescent="0.25">
      <c r="A1447" s="7">
        <v>45068</v>
      </c>
      <c r="B1447" s="1">
        <v>0.3888888888888889</v>
      </c>
      <c r="C1447" s="1">
        <v>0.41597222222222224</v>
      </c>
      <c r="D1447" s="113" t="s">
        <v>91</v>
      </c>
      <c r="E1447" s="1">
        <v>3.125E-2</v>
      </c>
      <c r="F1447" s="113" t="s">
        <v>1165</v>
      </c>
      <c r="G1447" s="113" t="s">
        <v>1222</v>
      </c>
      <c r="H1447" s="113" t="s">
        <v>6</v>
      </c>
    </row>
    <row r="1448" spans="1:8" x14ac:dyDescent="0.25">
      <c r="A1448" s="7">
        <v>45068</v>
      </c>
      <c r="B1448" s="1">
        <v>0.41666666666666669</v>
      </c>
      <c r="C1448" s="1">
        <v>0.4375</v>
      </c>
      <c r="D1448" s="113" t="s">
        <v>1137</v>
      </c>
      <c r="E1448" s="1">
        <v>2.0833333333333332E-2</v>
      </c>
      <c r="F1448" s="113" t="s">
        <v>921</v>
      </c>
      <c r="G1448" s="113" t="s">
        <v>922</v>
      </c>
      <c r="H1448" s="113" t="s">
        <v>6</v>
      </c>
    </row>
    <row r="1449" spans="1:8" x14ac:dyDescent="0.25">
      <c r="A1449" s="7">
        <v>45068</v>
      </c>
      <c r="B1449" s="1">
        <v>0.4375</v>
      </c>
      <c r="C1449" s="1">
        <v>0.46875</v>
      </c>
      <c r="D1449" s="113" t="s">
        <v>1226</v>
      </c>
      <c r="E1449" s="1">
        <v>3.125E-2</v>
      </c>
      <c r="F1449" s="113" t="s">
        <v>935</v>
      </c>
      <c r="G1449" s="113" t="s">
        <v>936</v>
      </c>
      <c r="H1449" s="113" t="s">
        <v>6</v>
      </c>
    </row>
    <row r="1450" spans="1:8" x14ac:dyDescent="0.25">
      <c r="A1450" s="7">
        <v>45068</v>
      </c>
      <c r="B1450" s="1">
        <v>0.46875</v>
      </c>
      <c r="C1450" s="1">
        <v>0.48958333333333331</v>
      </c>
      <c r="D1450" s="113" t="s">
        <v>1227</v>
      </c>
      <c r="E1450" s="1">
        <v>2.0833333333333332E-2</v>
      </c>
      <c r="F1450" s="113" t="s">
        <v>221</v>
      </c>
      <c r="G1450" s="113" t="s">
        <v>1082</v>
      </c>
      <c r="H1450" s="113" t="s">
        <v>6</v>
      </c>
    </row>
    <row r="1451" spans="1:8" x14ac:dyDescent="0.25">
      <c r="A1451" s="7">
        <v>45068</v>
      </c>
      <c r="B1451" s="1">
        <v>0.48958333333333331</v>
      </c>
      <c r="C1451" s="1">
        <v>0.5</v>
      </c>
      <c r="D1451" s="113" t="s">
        <v>177</v>
      </c>
      <c r="E1451" s="1">
        <v>1.0416666666666666E-2</v>
      </c>
      <c r="F1451" s="113" t="s">
        <v>715</v>
      </c>
      <c r="G1451" s="113" t="s">
        <v>716</v>
      </c>
      <c r="H1451" s="113" t="s">
        <v>6</v>
      </c>
    </row>
    <row r="1452" spans="1:8" x14ac:dyDescent="0.25">
      <c r="A1452" s="7">
        <v>45068</v>
      </c>
      <c r="B1452" s="1">
        <v>0.5</v>
      </c>
      <c r="C1452" s="1">
        <v>0.54166666666666663</v>
      </c>
      <c r="D1452" s="113" t="s">
        <v>828</v>
      </c>
      <c r="E1452" s="1">
        <v>4.1666666666666664E-2</v>
      </c>
      <c r="F1452" s="113" t="s">
        <v>562</v>
      </c>
      <c r="G1452" s="113" t="s">
        <v>829</v>
      </c>
      <c r="H1452" s="113" t="s">
        <v>6</v>
      </c>
    </row>
    <row r="1453" spans="1:8" x14ac:dyDescent="0.25">
      <c r="A1453" s="7">
        <v>45068</v>
      </c>
      <c r="B1453" s="1">
        <v>0.5625</v>
      </c>
      <c r="C1453" s="1">
        <v>0.58333333333333337</v>
      </c>
      <c r="D1453" s="113" t="s">
        <v>707</v>
      </c>
      <c r="E1453" s="1">
        <v>2.0833333333333332E-2</v>
      </c>
      <c r="F1453" s="113" t="s">
        <v>562</v>
      </c>
      <c r="G1453" s="113" t="s">
        <v>829</v>
      </c>
      <c r="H1453" s="113" t="s">
        <v>6</v>
      </c>
    </row>
    <row r="1454" spans="1:8" x14ac:dyDescent="0.25">
      <c r="A1454" s="7">
        <v>45068</v>
      </c>
      <c r="B1454" s="1">
        <v>0.58333333333333337</v>
      </c>
      <c r="C1454" s="1">
        <v>0.625</v>
      </c>
      <c r="D1454" s="113" t="s">
        <v>65</v>
      </c>
      <c r="E1454" s="1">
        <v>4.1666666666666664E-2</v>
      </c>
      <c r="F1454" s="113" t="s">
        <v>571</v>
      </c>
      <c r="G1454" s="113" t="s">
        <v>572</v>
      </c>
      <c r="H1454" s="113" t="s">
        <v>6</v>
      </c>
    </row>
    <row r="1455" spans="1:8" x14ac:dyDescent="0.25">
      <c r="A1455" s="7">
        <v>45068</v>
      </c>
      <c r="B1455" s="1">
        <v>0.625</v>
      </c>
      <c r="C1455" s="1">
        <v>0.63541666666666663</v>
      </c>
      <c r="D1455" s="113" t="s">
        <v>1228</v>
      </c>
      <c r="E1455" s="1">
        <v>1.0416666666666666E-2</v>
      </c>
      <c r="F1455" s="113" t="s">
        <v>140</v>
      </c>
      <c r="G1455" s="113" t="s">
        <v>186</v>
      </c>
      <c r="H1455" s="113" t="s">
        <v>6</v>
      </c>
    </row>
    <row r="1456" spans="1:8" x14ac:dyDescent="0.25">
      <c r="A1456" s="7">
        <v>45068</v>
      </c>
      <c r="B1456" s="1">
        <v>0.63541666666666663</v>
      </c>
      <c r="C1456" s="1">
        <v>0.67361111111111116</v>
      </c>
      <c r="D1456" s="113" t="s">
        <v>1229</v>
      </c>
      <c r="E1456" s="1">
        <v>4.1666666666666664E-2</v>
      </c>
      <c r="F1456" s="113" t="s">
        <v>588</v>
      </c>
      <c r="G1456" s="113" t="s">
        <v>589</v>
      </c>
      <c r="H1456" s="113" t="s">
        <v>6</v>
      </c>
    </row>
    <row r="1457" spans="1:8" x14ac:dyDescent="0.25">
      <c r="A1457" s="7">
        <v>45069</v>
      </c>
      <c r="B1457" s="1">
        <v>0.33333333333333331</v>
      </c>
      <c r="C1457" s="1">
        <v>0.35416666666666669</v>
      </c>
      <c r="D1457" s="113" t="s">
        <v>1230</v>
      </c>
      <c r="E1457" s="1">
        <v>2.0833333333333332E-2</v>
      </c>
      <c r="F1457" s="113" t="s">
        <v>1231</v>
      </c>
      <c r="G1457" s="113" t="s">
        <v>572</v>
      </c>
      <c r="H1457" s="113" t="s">
        <v>6</v>
      </c>
    </row>
    <row r="1458" spans="1:8" x14ac:dyDescent="0.25">
      <c r="A1458" s="7">
        <v>45069</v>
      </c>
      <c r="B1458" s="1">
        <v>0.375</v>
      </c>
      <c r="C1458" s="1">
        <v>0.39583333333333331</v>
      </c>
      <c r="D1458" s="113" t="s">
        <v>6</v>
      </c>
      <c r="E1458" s="1">
        <v>2.0833333333333332E-2</v>
      </c>
      <c r="F1458" s="113" t="s">
        <v>1231</v>
      </c>
      <c r="G1458" s="113" t="s">
        <v>572</v>
      </c>
      <c r="H1458" s="113" t="s">
        <v>6</v>
      </c>
    </row>
    <row r="1459" spans="1:8" x14ac:dyDescent="0.25">
      <c r="A1459" s="7">
        <v>45069</v>
      </c>
      <c r="B1459" s="1">
        <v>0.39583333333333331</v>
      </c>
      <c r="C1459" s="1">
        <v>0.47222222222222221</v>
      </c>
      <c r="D1459" s="113" t="s">
        <v>1232</v>
      </c>
      <c r="E1459" s="1">
        <v>7.2916666666666671E-2</v>
      </c>
      <c r="F1459" s="113" t="s">
        <v>921</v>
      </c>
      <c r="G1459" s="113" t="s">
        <v>922</v>
      </c>
      <c r="H1459" s="113" t="s">
        <v>6</v>
      </c>
    </row>
    <row r="1460" spans="1:8" x14ac:dyDescent="0.25">
      <c r="A1460" s="7">
        <v>45069</v>
      </c>
      <c r="B1460" s="1">
        <v>0.47222222222222221</v>
      </c>
      <c r="C1460" s="1">
        <v>0.55208333333333337</v>
      </c>
      <c r="D1460" s="113" t="s">
        <v>1233</v>
      </c>
      <c r="E1460" s="1">
        <v>8.3333333333333329E-2</v>
      </c>
      <c r="F1460" s="113" t="s">
        <v>346</v>
      </c>
      <c r="G1460" s="113" t="s">
        <v>850</v>
      </c>
      <c r="H1460" s="113" t="s">
        <v>6</v>
      </c>
    </row>
    <row r="1461" spans="1:8" x14ac:dyDescent="0.25">
      <c r="A1461" s="7">
        <v>45069</v>
      </c>
      <c r="B1461" s="1">
        <v>0.5625</v>
      </c>
      <c r="C1461" s="1">
        <v>0.625</v>
      </c>
      <c r="D1461" s="113" t="s">
        <v>1234</v>
      </c>
      <c r="E1461" s="1">
        <v>6.25E-2</v>
      </c>
      <c r="F1461" s="113" t="s">
        <v>588</v>
      </c>
      <c r="G1461" s="113" t="s">
        <v>589</v>
      </c>
      <c r="H1461" s="113" t="s">
        <v>6</v>
      </c>
    </row>
    <row r="1462" spans="1:8" x14ac:dyDescent="0.25">
      <c r="A1462" s="7">
        <v>45069</v>
      </c>
      <c r="B1462" s="1">
        <v>0.625</v>
      </c>
      <c r="C1462" s="1">
        <v>0.66666666666666663</v>
      </c>
      <c r="D1462" s="113" t="s">
        <v>398</v>
      </c>
      <c r="E1462" s="1">
        <v>4.1666666666666664E-2</v>
      </c>
      <c r="F1462" s="113" t="s">
        <v>140</v>
      </c>
      <c r="G1462" s="113" t="s">
        <v>186</v>
      </c>
      <c r="H1462" s="113" t="s">
        <v>6</v>
      </c>
    </row>
    <row r="1463" spans="1:8" x14ac:dyDescent="0.25">
      <c r="A1463" s="7">
        <v>45069</v>
      </c>
      <c r="B1463" s="1">
        <v>0.66666666666666663</v>
      </c>
      <c r="C1463" s="1">
        <v>0.6875</v>
      </c>
      <c r="D1463" s="113" t="s">
        <v>931</v>
      </c>
      <c r="E1463" s="1">
        <v>2.0833333333333332E-2</v>
      </c>
      <c r="F1463" s="113" t="s">
        <v>140</v>
      </c>
      <c r="G1463" s="113" t="s">
        <v>186</v>
      </c>
      <c r="H1463" s="113" t="s">
        <v>6</v>
      </c>
    </row>
    <row r="1464" spans="1:8" x14ac:dyDescent="0.25">
      <c r="A1464" s="7">
        <v>45069</v>
      </c>
      <c r="B1464" s="1">
        <v>0.6875</v>
      </c>
      <c r="C1464" s="1">
        <v>0.70833333333333337</v>
      </c>
      <c r="D1464" s="113" t="s">
        <v>848</v>
      </c>
      <c r="E1464" s="1">
        <v>2.0833333333333332E-2</v>
      </c>
      <c r="F1464" s="113" t="s">
        <v>715</v>
      </c>
      <c r="G1464" s="113" t="s">
        <v>716</v>
      </c>
      <c r="H1464" s="113" t="s">
        <v>6</v>
      </c>
    </row>
    <row r="1465" spans="1:8" x14ac:dyDescent="0.25">
      <c r="A1465" s="7">
        <v>45069</v>
      </c>
      <c r="B1465" s="1">
        <v>0.70833333333333337</v>
      </c>
      <c r="C1465" s="1">
        <v>0.72916666666666663</v>
      </c>
      <c r="D1465" s="113" t="s">
        <v>1235</v>
      </c>
      <c r="E1465" s="1">
        <v>2.0833333333333332E-2</v>
      </c>
      <c r="F1465" s="113" t="s">
        <v>881</v>
      </c>
      <c r="G1465" s="113" t="s">
        <v>831</v>
      </c>
      <c r="H1465" s="113" t="s">
        <v>6</v>
      </c>
    </row>
    <row r="1466" spans="1:8" x14ac:dyDescent="0.25">
      <c r="A1466" s="7">
        <v>45070</v>
      </c>
      <c r="B1466" s="1">
        <v>0.375</v>
      </c>
      <c r="C1466" s="1">
        <v>0.40625</v>
      </c>
      <c r="D1466" s="113" t="s">
        <v>1236</v>
      </c>
      <c r="E1466" s="1">
        <v>3.125E-2</v>
      </c>
      <c r="F1466" s="113" t="s">
        <v>1172</v>
      </c>
      <c r="G1466" s="113" t="s">
        <v>1220</v>
      </c>
      <c r="H1466" s="113" t="s">
        <v>6</v>
      </c>
    </row>
    <row r="1467" spans="1:8" x14ac:dyDescent="0.25">
      <c r="A1467" s="7">
        <v>45070</v>
      </c>
      <c r="B1467" s="1">
        <v>0.40625</v>
      </c>
      <c r="C1467" s="1">
        <v>0.41666666666666669</v>
      </c>
      <c r="D1467" s="113" t="s">
        <v>1237</v>
      </c>
      <c r="E1467" s="1">
        <v>1.0416666666666666E-2</v>
      </c>
      <c r="F1467" s="113" t="s">
        <v>571</v>
      </c>
      <c r="G1467" s="113" t="s">
        <v>572</v>
      </c>
      <c r="H1467" s="113" t="s">
        <v>6</v>
      </c>
    </row>
    <row r="1468" spans="1:8" x14ac:dyDescent="0.25">
      <c r="A1468" s="7">
        <v>45070</v>
      </c>
      <c r="B1468" s="1">
        <v>0.41666666666666669</v>
      </c>
      <c r="C1468" s="1">
        <v>0.45833333333333331</v>
      </c>
      <c r="D1468" s="113" t="s">
        <v>845</v>
      </c>
      <c r="E1468" s="1">
        <v>4.1666666666666664E-2</v>
      </c>
      <c r="F1468" s="113" t="s">
        <v>1209</v>
      </c>
      <c r="G1468" s="113" t="s">
        <v>1032</v>
      </c>
      <c r="H1468" s="113" t="s">
        <v>6</v>
      </c>
    </row>
    <row r="1469" spans="1:8" x14ac:dyDescent="0.25">
      <c r="A1469" s="7">
        <v>45070</v>
      </c>
      <c r="B1469" s="1">
        <v>0.45833333333333331</v>
      </c>
      <c r="C1469" s="1">
        <v>0.57013888888888886</v>
      </c>
      <c r="D1469" s="113" t="s">
        <v>1238</v>
      </c>
      <c r="E1469" s="1">
        <v>0.11458333333333333</v>
      </c>
      <c r="F1469" s="113" t="s">
        <v>588</v>
      </c>
      <c r="G1469" s="113" t="s">
        <v>589</v>
      </c>
      <c r="H1469" s="113" t="s">
        <v>6</v>
      </c>
    </row>
    <row r="1470" spans="1:8" x14ac:dyDescent="0.25">
      <c r="A1470" s="7">
        <v>45070</v>
      </c>
      <c r="B1470" s="1">
        <v>0.58333333333333337</v>
      </c>
      <c r="C1470" s="1">
        <v>0.63194444444444442</v>
      </c>
      <c r="D1470" s="113" t="s">
        <v>1239</v>
      </c>
      <c r="E1470" s="1">
        <v>5.2083333333333336E-2</v>
      </c>
      <c r="F1470" s="113" t="s">
        <v>715</v>
      </c>
      <c r="G1470" s="113" t="s">
        <v>716</v>
      </c>
      <c r="H1470" s="113" t="s">
        <v>6</v>
      </c>
    </row>
    <row r="1471" spans="1:8" x14ac:dyDescent="0.25">
      <c r="A1471" s="7">
        <v>45071</v>
      </c>
      <c r="B1471" s="1">
        <v>0.375</v>
      </c>
      <c r="C1471" s="1">
        <v>0.54166666666666663</v>
      </c>
      <c r="D1471" s="113" t="s">
        <v>1230</v>
      </c>
      <c r="E1471" s="1">
        <v>0.16666666666666666</v>
      </c>
      <c r="F1471" s="113" t="s">
        <v>1231</v>
      </c>
      <c r="G1471" s="113" t="s">
        <v>572</v>
      </c>
      <c r="H1471" s="113" t="s">
        <v>6</v>
      </c>
    </row>
    <row r="1472" spans="1:8" x14ac:dyDescent="0.25">
      <c r="A1472" s="7">
        <v>45071</v>
      </c>
      <c r="B1472" s="1">
        <v>0.5625</v>
      </c>
      <c r="C1472" s="1">
        <v>0.58263888888888893</v>
      </c>
      <c r="D1472" s="113" t="s">
        <v>1240</v>
      </c>
      <c r="E1472" s="1">
        <v>2.0833333333333332E-2</v>
      </c>
      <c r="F1472" s="113" t="s">
        <v>140</v>
      </c>
      <c r="G1472" s="113" t="s">
        <v>186</v>
      </c>
      <c r="H1472" s="113" t="s">
        <v>6</v>
      </c>
    </row>
    <row r="1473" spans="1:8" x14ac:dyDescent="0.25">
      <c r="A1473" s="7">
        <v>45071</v>
      </c>
      <c r="B1473" s="1">
        <v>0.58333333333333337</v>
      </c>
      <c r="C1473" s="1">
        <v>0.60416666666666663</v>
      </c>
      <c r="D1473" s="113" t="s">
        <v>1241</v>
      </c>
      <c r="E1473" s="1">
        <v>2.0833333333333332E-2</v>
      </c>
      <c r="F1473" s="113" t="s">
        <v>921</v>
      </c>
      <c r="G1473" s="113" t="s">
        <v>922</v>
      </c>
      <c r="H1473" s="113" t="s">
        <v>6</v>
      </c>
    </row>
    <row r="1474" spans="1:8" x14ac:dyDescent="0.25">
      <c r="A1474" s="7">
        <v>45071</v>
      </c>
      <c r="B1474" s="1">
        <v>0.66666666666666663</v>
      </c>
      <c r="C1474" s="1">
        <v>0.70833333333333337</v>
      </c>
      <c r="D1474" s="113" t="s">
        <v>912</v>
      </c>
      <c r="E1474" s="1">
        <v>4.1666666666666664E-2</v>
      </c>
      <c r="F1474" s="113" t="s">
        <v>715</v>
      </c>
      <c r="G1474" s="113" t="s">
        <v>716</v>
      </c>
      <c r="H1474" s="113" t="s">
        <v>6</v>
      </c>
    </row>
    <row r="1475" spans="1:8" x14ac:dyDescent="0.25">
      <c r="A1475" s="7">
        <v>45071</v>
      </c>
      <c r="B1475" s="1">
        <v>0.70833333333333337</v>
      </c>
      <c r="C1475" s="1">
        <v>0.76041666666666663</v>
      </c>
      <c r="D1475" s="113" t="s">
        <v>1242</v>
      </c>
      <c r="E1475" s="1">
        <v>5.2083333333333336E-2</v>
      </c>
      <c r="F1475" s="113" t="s">
        <v>736</v>
      </c>
      <c r="G1475" s="113" t="s">
        <v>737</v>
      </c>
      <c r="H1475" s="113" t="s">
        <v>6</v>
      </c>
    </row>
    <row r="1476" spans="1:8" x14ac:dyDescent="0.25">
      <c r="A1476" s="7">
        <v>45071</v>
      </c>
      <c r="B1476" s="1">
        <v>0.76041666666666663</v>
      </c>
      <c r="C1476" s="1">
        <v>0.80208333333333337</v>
      </c>
      <c r="D1476" s="113" t="s">
        <v>1243</v>
      </c>
      <c r="E1476" s="1">
        <v>4.1666666666666664E-2</v>
      </c>
      <c r="F1476" s="113" t="s">
        <v>715</v>
      </c>
      <c r="G1476" s="113" t="s">
        <v>716</v>
      </c>
      <c r="H1476" s="113" t="s">
        <v>6</v>
      </c>
    </row>
    <row r="1477" spans="1:8" x14ac:dyDescent="0.25">
      <c r="A1477" s="7">
        <v>45071</v>
      </c>
      <c r="B1477" s="1">
        <v>0.83333333333333337</v>
      </c>
      <c r="C1477" s="1">
        <v>0.95833333333333337</v>
      </c>
      <c r="D1477" s="113" t="s">
        <v>1244</v>
      </c>
      <c r="E1477" s="1">
        <v>0.125</v>
      </c>
      <c r="F1477" s="113" t="s">
        <v>1231</v>
      </c>
      <c r="G1477" s="113" t="s">
        <v>572</v>
      </c>
      <c r="H1477" s="113" t="s">
        <v>6</v>
      </c>
    </row>
    <row r="1478" spans="1:8" x14ac:dyDescent="0.25">
      <c r="A1478" s="7">
        <v>45071</v>
      </c>
      <c r="B1478" s="1">
        <v>0.95833333333333337</v>
      </c>
      <c r="C1478" s="1">
        <v>0.99930555555555556</v>
      </c>
      <c r="D1478" s="113" t="s">
        <v>1245</v>
      </c>
      <c r="E1478" s="1">
        <v>4.1666666666666664E-2</v>
      </c>
      <c r="F1478" s="113" t="s">
        <v>571</v>
      </c>
      <c r="G1478" s="113" t="s">
        <v>572</v>
      </c>
      <c r="H1478" s="113" t="s">
        <v>6</v>
      </c>
    </row>
    <row r="1479" spans="1:8" x14ac:dyDescent="0.25">
      <c r="A1479" s="7">
        <v>45072</v>
      </c>
      <c r="B1479" s="1">
        <v>0</v>
      </c>
      <c r="C1479" s="1">
        <v>2.013888888888889E-2</v>
      </c>
      <c r="D1479" s="113" t="s">
        <v>1246</v>
      </c>
      <c r="E1479" s="1">
        <v>2.0833333333333332E-2</v>
      </c>
      <c r="F1479" s="113" t="s">
        <v>571</v>
      </c>
      <c r="G1479" s="113" t="s">
        <v>572</v>
      </c>
      <c r="H1479" s="113" t="s">
        <v>6</v>
      </c>
    </row>
    <row r="1480" spans="1:8" x14ac:dyDescent="0.25">
      <c r="A1480" s="7">
        <v>45072</v>
      </c>
      <c r="B1480" s="1">
        <v>0.29166666666666669</v>
      </c>
      <c r="C1480" s="1">
        <v>0.39583333333333331</v>
      </c>
      <c r="D1480" s="113" t="s">
        <v>1247</v>
      </c>
      <c r="E1480" s="1">
        <v>0.10416666666666667</v>
      </c>
      <c r="F1480" s="113" t="s">
        <v>921</v>
      </c>
      <c r="G1480" s="113" t="s">
        <v>922</v>
      </c>
      <c r="H1480" s="113" t="s">
        <v>6</v>
      </c>
    </row>
    <row r="1481" spans="1:8" x14ac:dyDescent="0.25">
      <c r="A1481" s="7">
        <v>45072</v>
      </c>
      <c r="B1481" s="1">
        <v>0.39583333333333331</v>
      </c>
      <c r="C1481" s="1">
        <v>0.41666666666666669</v>
      </c>
      <c r="D1481" s="113" t="s">
        <v>1061</v>
      </c>
      <c r="E1481" s="1">
        <v>2.0833333333333332E-2</v>
      </c>
      <c r="F1481" s="113" t="s">
        <v>921</v>
      </c>
      <c r="G1481" s="113" t="s">
        <v>922</v>
      </c>
      <c r="H1481" s="113" t="s">
        <v>6</v>
      </c>
    </row>
    <row r="1482" spans="1:8" x14ac:dyDescent="0.25">
      <c r="A1482" s="7">
        <v>45072</v>
      </c>
      <c r="B1482" s="1">
        <v>0.45833333333333331</v>
      </c>
      <c r="C1482" s="1">
        <v>0.48680555555555555</v>
      </c>
      <c r="D1482" s="113" t="s">
        <v>1248</v>
      </c>
      <c r="E1482" s="1">
        <v>3.125E-2</v>
      </c>
      <c r="F1482" s="113" t="s">
        <v>1172</v>
      </c>
      <c r="G1482" s="113" t="s">
        <v>1220</v>
      </c>
      <c r="H1482" s="113" t="s">
        <v>6</v>
      </c>
    </row>
    <row r="1483" spans="1:8" x14ac:dyDescent="0.25">
      <c r="A1483" s="7">
        <v>45072</v>
      </c>
      <c r="B1483" s="1">
        <v>0.48680555555555555</v>
      </c>
      <c r="C1483" s="1">
        <v>0.51458333333333328</v>
      </c>
      <c r="D1483" s="113" t="s">
        <v>1248</v>
      </c>
      <c r="E1483" s="1">
        <v>3.125E-2</v>
      </c>
      <c r="F1483" s="113" t="s">
        <v>1165</v>
      </c>
      <c r="G1483" s="113" t="s">
        <v>1222</v>
      </c>
      <c r="H1483" s="113" t="s">
        <v>6</v>
      </c>
    </row>
    <row r="1484" spans="1:8" x14ac:dyDescent="0.25">
      <c r="A1484" s="7">
        <v>45072</v>
      </c>
      <c r="B1484" s="1">
        <v>0.51458333333333328</v>
      </c>
      <c r="C1484" s="1">
        <v>0.58333333333333337</v>
      </c>
      <c r="D1484" s="113" t="s">
        <v>755</v>
      </c>
      <c r="E1484" s="1">
        <v>7.2916666666666671E-2</v>
      </c>
      <c r="F1484" s="113" t="s">
        <v>921</v>
      </c>
      <c r="G1484" s="113" t="s">
        <v>922</v>
      </c>
      <c r="H1484" s="113" t="s">
        <v>6</v>
      </c>
    </row>
    <row r="1485" spans="1:8" x14ac:dyDescent="0.25">
      <c r="A1485" s="7">
        <v>45072</v>
      </c>
      <c r="B1485" s="1">
        <v>0.58333333333333337</v>
      </c>
      <c r="C1485" s="1">
        <v>0.625</v>
      </c>
      <c r="D1485" s="113" t="s">
        <v>1249</v>
      </c>
      <c r="E1485" s="1">
        <v>4.1666666666666664E-2</v>
      </c>
      <c r="F1485" s="113" t="s">
        <v>921</v>
      </c>
      <c r="G1485" s="113" t="s">
        <v>922</v>
      </c>
      <c r="H1485" s="113" t="s">
        <v>6</v>
      </c>
    </row>
    <row r="1486" spans="1:8" x14ac:dyDescent="0.25">
      <c r="A1486" s="7">
        <v>45072</v>
      </c>
      <c r="B1486" s="1">
        <v>0.75</v>
      </c>
      <c r="C1486" s="1">
        <v>0.83333333333333337</v>
      </c>
      <c r="D1486" s="113" t="s">
        <v>755</v>
      </c>
      <c r="E1486" s="1">
        <v>8.3333333333333329E-2</v>
      </c>
      <c r="F1486" s="113" t="s">
        <v>921</v>
      </c>
      <c r="G1486" s="113" t="s">
        <v>922</v>
      </c>
      <c r="H1486" s="113" t="s">
        <v>6</v>
      </c>
    </row>
    <row r="1487" spans="1:8" x14ac:dyDescent="0.25">
      <c r="A1487" s="7">
        <v>45082</v>
      </c>
      <c r="B1487" s="1">
        <v>0.375</v>
      </c>
      <c r="C1487" s="1">
        <v>0.39583333333333331</v>
      </c>
      <c r="D1487" s="113" t="s">
        <v>90</v>
      </c>
      <c r="E1487" s="1">
        <v>2.0833333333333332E-2</v>
      </c>
      <c r="F1487" s="113" t="s">
        <v>571</v>
      </c>
      <c r="G1487" s="113" t="s">
        <v>572</v>
      </c>
      <c r="H1487" s="113" t="s">
        <v>6</v>
      </c>
    </row>
    <row r="1488" spans="1:8" x14ac:dyDescent="0.25">
      <c r="A1488" s="7">
        <v>45082</v>
      </c>
      <c r="B1488" s="1">
        <v>0.39583333333333331</v>
      </c>
      <c r="C1488" s="1">
        <v>0.41666666666666669</v>
      </c>
      <c r="D1488" s="113" t="s">
        <v>823</v>
      </c>
      <c r="E1488" s="1">
        <v>2.0833333333333332E-2</v>
      </c>
      <c r="F1488" s="113" t="s">
        <v>715</v>
      </c>
      <c r="G1488" s="113" t="s">
        <v>716</v>
      </c>
      <c r="H1488" s="113" t="s">
        <v>6</v>
      </c>
    </row>
    <row r="1489" spans="1:8" x14ac:dyDescent="0.25">
      <c r="A1489" s="7">
        <v>45082</v>
      </c>
      <c r="B1489" s="1">
        <v>0.41666666666666669</v>
      </c>
      <c r="C1489" s="1">
        <v>0.4375</v>
      </c>
      <c r="D1489" s="113" t="s">
        <v>1137</v>
      </c>
      <c r="E1489" s="1">
        <v>2.0833333333333332E-2</v>
      </c>
      <c r="F1489" s="113" t="s">
        <v>921</v>
      </c>
      <c r="G1489" s="113" t="s">
        <v>922</v>
      </c>
      <c r="H1489" s="113" t="s">
        <v>6</v>
      </c>
    </row>
    <row r="1490" spans="1:8" x14ac:dyDescent="0.25">
      <c r="A1490" s="7">
        <v>45082</v>
      </c>
      <c r="B1490" s="1">
        <v>0.4375</v>
      </c>
      <c r="C1490" s="1">
        <v>0.5</v>
      </c>
      <c r="D1490" s="113" t="s">
        <v>1112</v>
      </c>
      <c r="E1490" s="1">
        <v>6.25E-2</v>
      </c>
      <c r="F1490" s="113" t="s">
        <v>935</v>
      </c>
      <c r="G1490" s="113" t="s">
        <v>936</v>
      </c>
      <c r="H1490" s="113" t="s">
        <v>6</v>
      </c>
    </row>
    <row r="1491" spans="1:8" x14ac:dyDescent="0.25">
      <c r="A1491" s="7">
        <v>45082</v>
      </c>
      <c r="B1491" s="1">
        <v>0.5</v>
      </c>
      <c r="C1491" s="1">
        <v>0.54166666666666663</v>
      </c>
      <c r="D1491" s="113" t="s">
        <v>828</v>
      </c>
      <c r="E1491" s="1">
        <v>4.1666666666666664E-2</v>
      </c>
      <c r="F1491" s="113" t="s">
        <v>562</v>
      </c>
      <c r="G1491" s="113" t="s">
        <v>829</v>
      </c>
      <c r="H1491" s="113" t="s">
        <v>6</v>
      </c>
    </row>
    <row r="1492" spans="1:8" x14ac:dyDescent="0.25">
      <c r="A1492" s="7">
        <v>45082</v>
      </c>
      <c r="B1492" s="1">
        <v>0.5625</v>
      </c>
      <c r="C1492" s="1">
        <v>0.58333333333333337</v>
      </c>
      <c r="D1492" s="113" t="s">
        <v>132</v>
      </c>
      <c r="E1492" s="1">
        <v>2.0833333333333332E-2</v>
      </c>
      <c r="F1492" s="113" t="s">
        <v>140</v>
      </c>
      <c r="G1492" s="113" t="s">
        <v>186</v>
      </c>
      <c r="H1492" s="113" t="s">
        <v>6</v>
      </c>
    </row>
    <row r="1493" spans="1:8" x14ac:dyDescent="0.25">
      <c r="A1493" s="7">
        <v>45082</v>
      </c>
      <c r="B1493" s="1">
        <v>0.58333333333333337</v>
      </c>
      <c r="C1493" s="1">
        <v>0.61111111111111116</v>
      </c>
      <c r="D1493" s="113" t="s">
        <v>1250</v>
      </c>
      <c r="E1493" s="1">
        <v>3.125E-2</v>
      </c>
      <c r="F1493" s="113" t="s">
        <v>1172</v>
      </c>
      <c r="G1493" s="113" t="s">
        <v>1220</v>
      </c>
      <c r="H1493" s="113" t="s">
        <v>6</v>
      </c>
    </row>
    <row r="1494" spans="1:8" x14ac:dyDescent="0.25">
      <c r="A1494" s="7">
        <v>45082</v>
      </c>
      <c r="B1494" s="1">
        <v>0.61111111111111116</v>
      </c>
      <c r="C1494" s="1">
        <v>0.63888888888888884</v>
      </c>
      <c r="D1494" s="113" t="s">
        <v>1251</v>
      </c>
      <c r="E1494" s="1">
        <v>3.125E-2</v>
      </c>
      <c r="F1494" s="113" t="s">
        <v>1165</v>
      </c>
      <c r="G1494" s="113" t="s">
        <v>1222</v>
      </c>
      <c r="H1494" s="113" t="s">
        <v>6</v>
      </c>
    </row>
    <row r="1495" spans="1:8" x14ac:dyDescent="0.25">
      <c r="A1495" s="7">
        <v>45082</v>
      </c>
      <c r="B1495" s="1">
        <v>0.63888888888888884</v>
      </c>
      <c r="C1495" s="1">
        <v>0.65555555555555556</v>
      </c>
      <c r="D1495" s="113" t="s">
        <v>707</v>
      </c>
      <c r="E1495" s="1">
        <v>2.0833333333333332E-2</v>
      </c>
      <c r="F1495" s="113" t="s">
        <v>571</v>
      </c>
      <c r="G1495" s="113" t="s">
        <v>572</v>
      </c>
      <c r="H1495" s="113" t="s">
        <v>6</v>
      </c>
    </row>
    <row r="1496" spans="1:8" x14ac:dyDescent="0.25">
      <c r="A1496" s="7">
        <v>45082</v>
      </c>
      <c r="B1496" s="1">
        <v>0.65555555555555556</v>
      </c>
      <c r="C1496" s="1">
        <v>0.67361111111111116</v>
      </c>
      <c r="D1496" s="113" t="s">
        <v>707</v>
      </c>
      <c r="E1496" s="1">
        <v>2.0833333333333332E-2</v>
      </c>
      <c r="F1496" s="113" t="s">
        <v>140</v>
      </c>
      <c r="G1496" s="113" t="s">
        <v>186</v>
      </c>
      <c r="H1496" s="113" t="s">
        <v>6</v>
      </c>
    </row>
    <row r="1497" spans="1:8" x14ac:dyDescent="0.25">
      <c r="A1497" s="7">
        <v>45083</v>
      </c>
      <c r="B1497" s="1">
        <v>0.35416666666666669</v>
      </c>
      <c r="C1497" s="1">
        <v>0.45833333333333331</v>
      </c>
      <c r="D1497" s="113" t="s">
        <v>1252</v>
      </c>
      <c r="E1497" s="1">
        <v>0.10416666666666667</v>
      </c>
      <c r="F1497" s="113" t="s">
        <v>736</v>
      </c>
      <c r="G1497" s="113" t="s">
        <v>737</v>
      </c>
      <c r="H1497" s="113" t="s">
        <v>6</v>
      </c>
    </row>
    <row r="1498" spans="1:8" x14ac:dyDescent="0.25">
      <c r="A1498" s="7">
        <v>45083</v>
      </c>
      <c r="B1498" s="1">
        <v>0.45833333333333331</v>
      </c>
      <c r="C1498" s="1">
        <v>0.47916666666666669</v>
      </c>
      <c r="D1498" s="113" t="s">
        <v>1253</v>
      </c>
      <c r="E1498" s="1">
        <v>2.0833333333333332E-2</v>
      </c>
      <c r="F1498" s="113" t="s">
        <v>346</v>
      </c>
      <c r="G1498" s="113" t="s">
        <v>850</v>
      </c>
      <c r="H1498" s="113" t="s">
        <v>6</v>
      </c>
    </row>
    <row r="1499" spans="1:8" x14ac:dyDescent="0.25">
      <c r="A1499" s="7">
        <v>45083</v>
      </c>
      <c r="B1499" s="1">
        <v>0.47916666666666669</v>
      </c>
      <c r="C1499" s="1">
        <v>0.52083333333333337</v>
      </c>
      <c r="D1499" s="113" t="s">
        <v>1254</v>
      </c>
      <c r="E1499" s="1">
        <v>4.1666666666666664E-2</v>
      </c>
      <c r="F1499" s="113" t="s">
        <v>1255</v>
      </c>
      <c r="G1499" s="113" t="s">
        <v>1256</v>
      </c>
      <c r="H1499" s="113" t="s">
        <v>6</v>
      </c>
    </row>
    <row r="1500" spans="1:8" x14ac:dyDescent="0.25">
      <c r="A1500" s="7">
        <v>45083</v>
      </c>
      <c r="B1500" s="1">
        <v>0.5625</v>
      </c>
      <c r="C1500" s="1">
        <v>0.58333333333333337</v>
      </c>
      <c r="D1500" s="113" t="s">
        <v>1252</v>
      </c>
      <c r="E1500" s="1">
        <v>2.0833333333333332E-2</v>
      </c>
      <c r="F1500" s="113" t="s">
        <v>1255</v>
      </c>
      <c r="G1500" s="113" t="s">
        <v>1256</v>
      </c>
      <c r="H1500" s="113" t="s">
        <v>6</v>
      </c>
    </row>
    <row r="1501" spans="1:8" x14ac:dyDescent="0.25">
      <c r="A1501" s="7">
        <v>45083</v>
      </c>
      <c r="B1501" s="1">
        <v>0.58333333333333337</v>
      </c>
      <c r="C1501" s="1">
        <v>0.60416666666666663</v>
      </c>
      <c r="D1501" s="113" t="s">
        <v>1257</v>
      </c>
      <c r="E1501" s="1">
        <v>2.0833333333333332E-2</v>
      </c>
      <c r="F1501" s="113" t="s">
        <v>571</v>
      </c>
      <c r="G1501" s="113" t="s">
        <v>572</v>
      </c>
      <c r="H1501" s="113" t="s">
        <v>6</v>
      </c>
    </row>
    <row r="1502" spans="1:8" x14ac:dyDescent="0.25">
      <c r="A1502" s="7">
        <v>45083</v>
      </c>
      <c r="B1502" s="1">
        <v>0.60416666666666663</v>
      </c>
      <c r="C1502" s="1">
        <v>0.625</v>
      </c>
      <c r="D1502" s="113" t="s">
        <v>1252</v>
      </c>
      <c r="E1502" s="1">
        <v>2.0833333333333332E-2</v>
      </c>
      <c r="F1502" s="113" t="s">
        <v>1255</v>
      </c>
      <c r="G1502" s="113" t="s">
        <v>1256</v>
      </c>
      <c r="H1502" s="113" t="s">
        <v>6</v>
      </c>
    </row>
    <row r="1503" spans="1:8" x14ac:dyDescent="0.25">
      <c r="A1503" s="7">
        <v>45083</v>
      </c>
      <c r="B1503" s="1">
        <v>0.625</v>
      </c>
      <c r="C1503" s="1">
        <v>0.64583333333333337</v>
      </c>
      <c r="D1503" s="113" t="s">
        <v>1258</v>
      </c>
      <c r="E1503" s="1">
        <v>2.0833333333333332E-2</v>
      </c>
      <c r="F1503" s="113" t="s">
        <v>284</v>
      </c>
      <c r="G1503" s="113" t="s">
        <v>831</v>
      </c>
      <c r="H1503" s="113" t="s">
        <v>6</v>
      </c>
    </row>
    <row r="1504" spans="1:8" x14ac:dyDescent="0.25">
      <c r="A1504" s="7">
        <v>45083</v>
      </c>
      <c r="B1504" s="1">
        <v>0.64583333333333337</v>
      </c>
      <c r="C1504" s="1">
        <v>0.70833333333333337</v>
      </c>
      <c r="D1504" s="113" t="s">
        <v>1252</v>
      </c>
      <c r="E1504" s="1">
        <v>6.25E-2</v>
      </c>
      <c r="F1504" s="113" t="s">
        <v>1255</v>
      </c>
      <c r="G1504" s="113" t="s">
        <v>1256</v>
      </c>
      <c r="H1504" s="113" t="s">
        <v>6</v>
      </c>
    </row>
    <row r="1505" spans="1:8" x14ac:dyDescent="0.25">
      <c r="A1505" s="7">
        <v>45083</v>
      </c>
      <c r="B1505" s="1">
        <v>0.70833333333333337</v>
      </c>
      <c r="C1505" s="1">
        <v>0.72916666666666663</v>
      </c>
      <c r="D1505" s="113" t="s">
        <v>1251</v>
      </c>
      <c r="E1505" s="1">
        <v>2.0833333333333332E-2</v>
      </c>
      <c r="F1505" s="113" t="s">
        <v>1165</v>
      </c>
      <c r="G1505" s="113" t="s">
        <v>1222</v>
      </c>
      <c r="H1505" s="113" t="s">
        <v>6</v>
      </c>
    </row>
    <row r="1506" spans="1:8" x14ac:dyDescent="0.25">
      <c r="A1506" s="7">
        <v>45083</v>
      </c>
      <c r="B1506" s="1">
        <v>0.75</v>
      </c>
      <c r="C1506" s="1">
        <v>0.79166666666666663</v>
      </c>
      <c r="D1506" s="113" t="s">
        <v>1259</v>
      </c>
      <c r="E1506" s="1">
        <v>4.1666666666666664E-2</v>
      </c>
      <c r="F1506" s="113" t="s">
        <v>1255</v>
      </c>
      <c r="G1506" s="113" t="s">
        <v>1256</v>
      </c>
      <c r="H1506" s="113" t="s">
        <v>6</v>
      </c>
    </row>
    <row r="1507" spans="1:8" x14ac:dyDescent="0.25">
      <c r="A1507" s="7">
        <v>45083</v>
      </c>
      <c r="B1507" s="1">
        <v>0.91666666666666663</v>
      </c>
      <c r="C1507" s="1">
        <v>0.99930555555555556</v>
      </c>
      <c r="D1507" s="113" t="s">
        <v>1260</v>
      </c>
      <c r="E1507" s="1">
        <v>8.3333333333333329E-2</v>
      </c>
      <c r="F1507" s="113" t="s">
        <v>221</v>
      </c>
      <c r="G1507" s="113" t="s">
        <v>1082</v>
      </c>
      <c r="H1507" s="113" t="s">
        <v>6</v>
      </c>
    </row>
    <row r="1508" spans="1:8" x14ac:dyDescent="0.25">
      <c r="A1508" s="7">
        <v>45084</v>
      </c>
      <c r="B1508" s="1">
        <v>0.35416666666666669</v>
      </c>
      <c r="C1508" s="1">
        <v>0.39583333333333331</v>
      </c>
      <c r="D1508" s="113" t="s">
        <v>1261</v>
      </c>
      <c r="E1508" s="1">
        <v>4.1666666666666664E-2</v>
      </c>
      <c r="F1508" s="113" t="s">
        <v>221</v>
      </c>
      <c r="G1508" s="113" t="s">
        <v>1082</v>
      </c>
      <c r="H1508" s="113" t="s">
        <v>6</v>
      </c>
    </row>
    <row r="1509" spans="1:8" x14ac:dyDescent="0.25">
      <c r="A1509" s="7">
        <v>45084</v>
      </c>
      <c r="B1509" s="1">
        <v>0.39583333333333331</v>
      </c>
      <c r="C1509" s="1">
        <v>0.41666666666666669</v>
      </c>
      <c r="D1509" s="113" t="s">
        <v>1262</v>
      </c>
      <c r="E1509" s="1">
        <v>2.0833333333333332E-2</v>
      </c>
      <c r="F1509" s="113" t="s">
        <v>1172</v>
      </c>
      <c r="G1509" s="113" t="s">
        <v>1220</v>
      </c>
      <c r="H1509" s="113" t="s">
        <v>6</v>
      </c>
    </row>
    <row r="1510" spans="1:8" x14ac:dyDescent="0.25">
      <c r="A1510" s="7">
        <v>45084</v>
      </c>
      <c r="B1510" s="1">
        <v>0.41666666666666669</v>
      </c>
      <c r="C1510" s="1">
        <v>0.45833333333333331</v>
      </c>
      <c r="D1510" s="113" t="s">
        <v>845</v>
      </c>
      <c r="E1510" s="1">
        <v>4.1666666666666664E-2</v>
      </c>
      <c r="F1510" s="113" t="s">
        <v>1209</v>
      </c>
      <c r="G1510" s="113" t="s">
        <v>1032</v>
      </c>
      <c r="H1510" s="113" t="s">
        <v>6</v>
      </c>
    </row>
    <row r="1511" spans="1:8" x14ac:dyDescent="0.25">
      <c r="A1511" s="7">
        <v>45084</v>
      </c>
      <c r="B1511" s="1">
        <v>0.45833333333333331</v>
      </c>
      <c r="C1511" s="1">
        <v>0.47916666666666669</v>
      </c>
      <c r="D1511" s="113" t="s">
        <v>1263</v>
      </c>
      <c r="E1511" s="1">
        <v>2.0833333333333332E-2</v>
      </c>
      <c r="F1511" s="113" t="s">
        <v>935</v>
      </c>
      <c r="G1511" s="113" t="s">
        <v>936</v>
      </c>
      <c r="H1511" s="113" t="s">
        <v>6</v>
      </c>
    </row>
    <row r="1512" spans="1:8" x14ac:dyDescent="0.25">
      <c r="A1512" s="7">
        <v>45084</v>
      </c>
      <c r="B1512" s="1">
        <v>0.47916666666666669</v>
      </c>
      <c r="C1512" s="1">
        <v>0.5</v>
      </c>
      <c r="D1512" s="113" t="s">
        <v>1264</v>
      </c>
      <c r="E1512" s="1">
        <v>2.0833333333333332E-2</v>
      </c>
      <c r="F1512" s="113" t="s">
        <v>588</v>
      </c>
      <c r="G1512" s="113" t="s">
        <v>589</v>
      </c>
      <c r="H1512" s="113" t="s">
        <v>6</v>
      </c>
    </row>
    <row r="1513" spans="1:8" x14ac:dyDescent="0.25">
      <c r="A1513" s="7">
        <v>45084</v>
      </c>
      <c r="B1513" s="1">
        <v>0.52083333333333337</v>
      </c>
      <c r="C1513" s="1">
        <v>0.54166666666666663</v>
      </c>
      <c r="D1513" s="113" t="s">
        <v>1252</v>
      </c>
      <c r="E1513" s="1">
        <v>2.0833333333333332E-2</v>
      </c>
      <c r="F1513" s="113" t="s">
        <v>1255</v>
      </c>
      <c r="G1513" s="113" t="s">
        <v>1256</v>
      </c>
      <c r="H1513" s="113" t="s">
        <v>6</v>
      </c>
    </row>
    <row r="1514" spans="1:8" x14ac:dyDescent="0.25">
      <c r="A1514" s="7">
        <v>45084</v>
      </c>
      <c r="B1514" s="1">
        <v>0.54166666666666663</v>
      </c>
      <c r="C1514" s="1">
        <v>0.5625</v>
      </c>
      <c r="D1514" s="113" t="s">
        <v>1259</v>
      </c>
      <c r="E1514" s="1">
        <v>2.0833333333333332E-2</v>
      </c>
      <c r="F1514" s="113" t="s">
        <v>1255</v>
      </c>
      <c r="G1514" s="113" t="s">
        <v>1256</v>
      </c>
      <c r="H1514" s="113" t="s">
        <v>6</v>
      </c>
    </row>
    <row r="1515" spans="1:8" x14ac:dyDescent="0.25">
      <c r="A1515" s="7">
        <v>45084</v>
      </c>
      <c r="B1515" s="1">
        <v>0.5625</v>
      </c>
      <c r="C1515" s="1">
        <v>0.60416666666666663</v>
      </c>
      <c r="D1515" s="113" t="s">
        <v>1264</v>
      </c>
      <c r="E1515" s="1">
        <v>4.1666666666666664E-2</v>
      </c>
      <c r="F1515" s="113" t="s">
        <v>588</v>
      </c>
      <c r="G1515" s="113" t="s">
        <v>589</v>
      </c>
      <c r="H1515" s="113" t="s">
        <v>6</v>
      </c>
    </row>
    <row r="1516" spans="1:8" x14ac:dyDescent="0.25">
      <c r="A1516" s="7">
        <v>45084</v>
      </c>
      <c r="B1516" s="1">
        <v>0.60416666666666663</v>
      </c>
      <c r="C1516" s="1">
        <v>0.67361111111111116</v>
      </c>
      <c r="D1516" s="113" t="s">
        <v>1252</v>
      </c>
      <c r="E1516" s="1">
        <v>7.2916666666666671E-2</v>
      </c>
      <c r="F1516" s="113" t="s">
        <v>1255</v>
      </c>
      <c r="G1516" s="113" t="s">
        <v>1256</v>
      </c>
      <c r="H1516" s="113" t="s">
        <v>6</v>
      </c>
    </row>
    <row r="1517" spans="1:8" x14ac:dyDescent="0.25">
      <c r="A1517" s="7">
        <v>45084</v>
      </c>
      <c r="B1517" s="1">
        <v>0.70833333333333337</v>
      </c>
      <c r="C1517" s="1">
        <v>0.79166666666666663</v>
      </c>
      <c r="D1517" s="113" t="s">
        <v>1265</v>
      </c>
      <c r="E1517" s="1">
        <v>8.3333333333333329E-2</v>
      </c>
      <c r="F1517" s="113" t="s">
        <v>1255</v>
      </c>
      <c r="G1517" s="113" t="s">
        <v>1256</v>
      </c>
      <c r="H1517" s="113" t="s">
        <v>6</v>
      </c>
    </row>
    <row r="1518" spans="1:8" x14ac:dyDescent="0.25">
      <c r="A1518" s="7">
        <v>45084</v>
      </c>
      <c r="B1518" s="1">
        <v>0.8125</v>
      </c>
      <c r="C1518" s="1">
        <v>0.85416666666666663</v>
      </c>
      <c r="D1518" s="113" t="s">
        <v>1266</v>
      </c>
      <c r="E1518" s="1">
        <v>4.1666666666666664E-2</v>
      </c>
      <c r="F1518" s="113" t="s">
        <v>736</v>
      </c>
      <c r="G1518" s="113" t="s">
        <v>737</v>
      </c>
      <c r="H1518" s="113" t="s">
        <v>6</v>
      </c>
    </row>
    <row r="1519" spans="1:8" x14ac:dyDescent="0.25">
      <c r="A1519" s="7">
        <v>45084</v>
      </c>
      <c r="B1519" s="1">
        <v>0.85416666666666663</v>
      </c>
      <c r="C1519" s="1">
        <v>0.99930555555555556</v>
      </c>
      <c r="D1519" s="113" t="s">
        <v>1259</v>
      </c>
      <c r="E1519" s="1">
        <v>0.14583333333333334</v>
      </c>
      <c r="F1519" s="113" t="s">
        <v>1255</v>
      </c>
      <c r="G1519" s="113" t="s">
        <v>1256</v>
      </c>
      <c r="H1519" s="113" t="s">
        <v>6</v>
      </c>
    </row>
    <row r="1520" spans="1:8" x14ac:dyDescent="0.25">
      <c r="A1520" s="7">
        <v>45085</v>
      </c>
      <c r="B1520" s="1">
        <v>0.33333333333333331</v>
      </c>
      <c r="C1520" s="1">
        <v>0.41666666666666669</v>
      </c>
      <c r="D1520" s="113" t="s">
        <v>1267</v>
      </c>
      <c r="E1520" s="1">
        <v>8.3333333333333329E-2</v>
      </c>
      <c r="F1520" s="113" t="s">
        <v>1255</v>
      </c>
      <c r="G1520" s="113" t="s">
        <v>1256</v>
      </c>
      <c r="H1520" s="113" t="s">
        <v>6</v>
      </c>
    </row>
    <row r="1521" spans="1:8" x14ac:dyDescent="0.25">
      <c r="A1521" s="7">
        <v>45085</v>
      </c>
      <c r="B1521" s="1">
        <v>0.41666666666666669</v>
      </c>
      <c r="C1521" s="1">
        <v>0.47916666666666669</v>
      </c>
      <c r="D1521" s="113" t="s">
        <v>1268</v>
      </c>
      <c r="E1521" s="1">
        <v>6.25E-2</v>
      </c>
      <c r="F1521" s="113" t="s">
        <v>1011</v>
      </c>
      <c r="G1521" s="113" t="s">
        <v>1012</v>
      </c>
      <c r="H1521" s="113" t="s">
        <v>6</v>
      </c>
    </row>
    <row r="1522" spans="1:8" x14ac:dyDescent="0.25">
      <c r="A1522" s="7">
        <v>45085</v>
      </c>
      <c r="B1522" s="1">
        <v>0.47916666666666669</v>
      </c>
      <c r="C1522" s="1">
        <v>0.52083333333333337</v>
      </c>
      <c r="D1522" s="113" t="s">
        <v>1269</v>
      </c>
      <c r="E1522" s="1">
        <v>4.1666666666666664E-2</v>
      </c>
      <c r="F1522" s="113" t="s">
        <v>1255</v>
      </c>
      <c r="G1522" s="113" t="s">
        <v>1256</v>
      </c>
      <c r="H1522" s="113" t="s">
        <v>6</v>
      </c>
    </row>
    <row r="1523" spans="1:8" x14ac:dyDescent="0.25">
      <c r="A1523" s="7">
        <v>45085</v>
      </c>
      <c r="B1523" s="1">
        <v>0.52083333333333337</v>
      </c>
      <c r="C1523" s="1">
        <v>0.54166666666666663</v>
      </c>
      <c r="D1523" s="113" t="s">
        <v>1270</v>
      </c>
      <c r="E1523" s="1">
        <v>2.0833333333333332E-2</v>
      </c>
      <c r="F1523" s="113" t="s">
        <v>1011</v>
      </c>
      <c r="G1523" s="113" t="s">
        <v>1012</v>
      </c>
      <c r="H1523" s="113" t="s">
        <v>6</v>
      </c>
    </row>
    <row r="1524" spans="1:8" x14ac:dyDescent="0.25">
      <c r="A1524" s="7">
        <v>45085</v>
      </c>
      <c r="B1524" s="1">
        <v>0.55208333333333337</v>
      </c>
      <c r="C1524" s="1">
        <v>0.58333333333333337</v>
      </c>
      <c r="D1524" s="113" t="s">
        <v>1271</v>
      </c>
      <c r="E1524" s="1">
        <v>3.125E-2</v>
      </c>
      <c r="F1524" s="113" t="s">
        <v>1011</v>
      </c>
      <c r="G1524" s="113" t="s">
        <v>1012</v>
      </c>
      <c r="H1524" s="113" t="s">
        <v>6</v>
      </c>
    </row>
    <row r="1525" spans="1:8" x14ac:dyDescent="0.25">
      <c r="A1525" s="7">
        <v>45086</v>
      </c>
      <c r="B1525" s="1">
        <v>0.38541666666666669</v>
      </c>
      <c r="C1525" s="1">
        <v>0.40138888888888891</v>
      </c>
      <c r="D1525" s="113" t="s">
        <v>152</v>
      </c>
      <c r="E1525" s="1">
        <v>2.0833333333333332E-2</v>
      </c>
      <c r="F1525" s="113" t="s">
        <v>571</v>
      </c>
      <c r="G1525" s="113" t="s">
        <v>572</v>
      </c>
      <c r="H1525" s="113" t="s">
        <v>6</v>
      </c>
    </row>
    <row r="1526" spans="1:8" x14ac:dyDescent="0.25">
      <c r="A1526" s="7">
        <v>45086</v>
      </c>
      <c r="B1526" s="1">
        <v>0.44374999999999998</v>
      </c>
      <c r="C1526" s="1">
        <v>0.45833333333333331</v>
      </c>
      <c r="D1526" s="113" t="s">
        <v>1272</v>
      </c>
      <c r="E1526" s="1">
        <v>1.0416666666666666E-2</v>
      </c>
      <c r="F1526" s="113" t="s">
        <v>1165</v>
      </c>
      <c r="G1526" s="113" t="s">
        <v>1222</v>
      </c>
      <c r="H1526" s="113" t="s">
        <v>6</v>
      </c>
    </row>
    <row r="1527" spans="1:8" x14ac:dyDescent="0.25">
      <c r="A1527" s="7">
        <v>45086</v>
      </c>
      <c r="B1527" s="1">
        <v>0.54166666666666663</v>
      </c>
      <c r="C1527" s="1">
        <v>0.625</v>
      </c>
      <c r="D1527" s="113" t="s">
        <v>1273</v>
      </c>
      <c r="E1527" s="1">
        <v>8.3333333333333329E-2</v>
      </c>
      <c r="F1527" s="113" t="s">
        <v>715</v>
      </c>
      <c r="G1527" s="113" t="s">
        <v>716</v>
      </c>
      <c r="H1527" s="113" t="s">
        <v>6</v>
      </c>
    </row>
    <row r="1528" spans="1:8" x14ac:dyDescent="0.25">
      <c r="A1528" s="7">
        <v>45089</v>
      </c>
      <c r="B1528" s="1">
        <v>0</v>
      </c>
      <c r="C1528" s="1">
        <v>4.1666666666666664E-2</v>
      </c>
      <c r="D1528" s="113" t="s">
        <v>1225</v>
      </c>
      <c r="E1528" s="1">
        <v>4.1666666666666664E-2</v>
      </c>
      <c r="F1528" s="113" t="s">
        <v>715</v>
      </c>
      <c r="G1528" s="113" t="s">
        <v>716</v>
      </c>
      <c r="H1528" s="113" t="s">
        <v>6</v>
      </c>
    </row>
    <row r="1529" spans="1:8" x14ac:dyDescent="0.25">
      <c r="A1529" s="7">
        <v>45089</v>
      </c>
      <c r="B1529" s="1">
        <v>4.1666666666666664E-2</v>
      </c>
      <c r="C1529" s="1">
        <v>8.3333333333333329E-2</v>
      </c>
      <c r="D1529" s="113" t="s">
        <v>1274</v>
      </c>
      <c r="E1529" s="1">
        <v>4.1666666666666664E-2</v>
      </c>
      <c r="F1529" s="113" t="s">
        <v>1167</v>
      </c>
      <c r="G1529" s="113" t="s">
        <v>1168</v>
      </c>
      <c r="H1529" s="113" t="s">
        <v>6</v>
      </c>
    </row>
    <row r="1530" spans="1:8" x14ac:dyDescent="0.25">
      <c r="A1530" s="7">
        <v>45089</v>
      </c>
      <c r="B1530" s="1">
        <v>0.375</v>
      </c>
      <c r="C1530" s="1">
        <v>0.3888888888888889</v>
      </c>
      <c r="D1530" s="113" t="s">
        <v>152</v>
      </c>
      <c r="E1530" s="1">
        <v>1.0416666666666666E-2</v>
      </c>
      <c r="F1530" s="113" t="s">
        <v>571</v>
      </c>
      <c r="G1530" s="113" t="s">
        <v>572</v>
      </c>
      <c r="H1530" s="113" t="s">
        <v>6</v>
      </c>
    </row>
    <row r="1531" spans="1:8" x14ac:dyDescent="0.25">
      <c r="A1531" s="7">
        <v>45089</v>
      </c>
      <c r="B1531" s="1">
        <v>0.3888888888888889</v>
      </c>
      <c r="C1531" s="1">
        <v>0.40902777777777777</v>
      </c>
      <c r="D1531" s="113" t="s">
        <v>1275</v>
      </c>
      <c r="E1531" s="1">
        <v>2.0833333333333332E-2</v>
      </c>
      <c r="F1531" s="113" t="s">
        <v>924</v>
      </c>
      <c r="G1531" s="113" t="s">
        <v>829</v>
      </c>
      <c r="H1531" s="113" t="s">
        <v>6</v>
      </c>
    </row>
    <row r="1532" spans="1:8" x14ac:dyDescent="0.25">
      <c r="A1532" s="7">
        <v>45089</v>
      </c>
      <c r="B1532" s="1">
        <v>0.40902777777777777</v>
      </c>
      <c r="C1532" s="1">
        <v>0.41666666666666669</v>
      </c>
      <c r="D1532" s="113" t="s">
        <v>1276</v>
      </c>
      <c r="E1532" s="1">
        <v>1.0416666666666666E-2</v>
      </c>
      <c r="F1532" s="113" t="s">
        <v>715</v>
      </c>
      <c r="G1532" s="113" t="s">
        <v>716</v>
      </c>
      <c r="H1532" s="113" t="s">
        <v>6</v>
      </c>
    </row>
    <row r="1533" spans="1:8" x14ac:dyDescent="0.25">
      <c r="A1533" s="7">
        <v>45089</v>
      </c>
      <c r="B1533" s="1">
        <v>0.41666666666666669</v>
      </c>
      <c r="C1533" s="1">
        <v>0.42638888888888887</v>
      </c>
      <c r="D1533" s="113" t="s">
        <v>1137</v>
      </c>
      <c r="E1533" s="1">
        <v>1.0416666666666666E-2</v>
      </c>
      <c r="F1533" s="113" t="s">
        <v>921</v>
      </c>
      <c r="G1533" s="113" t="s">
        <v>922</v>
      </c>
      <c r="H1533" s="113" t="s">
        <v>6</v>
      </c>
    </row>
    <row r="1534" spans="1:8" x14ac:dyDescent="0.25">
      <c r="A1534" s="7">
        <v>45089</v>
      </c>
      <c r="B1534" s="1">
        <v>0.42638888888888887</v>
      </c>
      <c r="C1534" s="1">
        <v>0.46944444444444444</v>
      </c>
      <c r="D1534" s="113" t="s">
        <v>1277</v>
      </c>
      <c r="E1534" s="1">
        <v>4.1666666666666664E-2</v>
      </c>
      <c r="F1534" s="113" t="s">
        <v>571</v>
      </c>
      <c r="G1534" s="113" t="s">
        <v>572</v>
      </c>
      <c r="H1534" s="113" t="s">
        <v>6</v>
      </c>
    </row>
    <row r="1535" spans="1:8" x14ac:dyDescent="0.25">
      <c r="A1535" s="7">
        <v>45089</v>
      </c>
      <c r="B1535" s="1">
        <v>0.46944444444444444</v>
      </c>
      <c r="C1535" s="1">
        <v>0.47916666666666669</v>
      </c>
      <c r="D1535" s="113" t="s">
        <v>1278</v>
      </c>
      <c r="E1535" s="1">
        <v>1.0416666666666666E-2</v>
      </c>
      <c r="F1535" s="113" t="s">
        <v>1279</v>
      </c>
      <c r="G1535" s="113" t="s">
        <v>1280</v>
      </c>
      <c r="H1535" s="113" t="s">
        <v>6</v>
      </c>
    </row>
    <row r="1536" spans="1:8" x14ac:dyDescent="0.25">
      <c r="A1536" s="7">
        <v>45089</v>
      </c>
      <c r="B1536" s="1">
        <v>0.47916666666666669</v>
      </c>
      <c r="C1536" s="1">
        <v>0.53125</v>
      </c>
      <c r="D1536" s="113" t="s">
        <v>1281</v>
      </c>
      <c r="E1536" s="1">
        <v>5.2083333333333336E-2</v>
      </c>
      <c r="F1536" s="113" t="s">
        <v>935</v>
      </c>
      <c r="G1536" s="113" t="s">
        <v>936</v>
      </c>
      <c r="H1536" s="113" t="s">
        <v>6</v>
      </c>
    </row>
    <row r="1537" spans="1:8" x14ac:dyDescent="0.25">
      <c r="A1537" s="7">
        <v>45089</v>
      </c>
      <c r="B1537" s="1">
        <v>0.53125</v>
      </c>
      <c r="C1537" s="1">
        <v>0.54166666666666663</v>
      </c>
      <c r="D1537" s="113" t="s">
        <v>773</v>
      </c>
      <c r="E1537" s="1">
        <v>1.0416666666666666E-2</v>
      </c>
      <c r="F1537" s="113" t="s">
        <v>784</v>
      </c>
      <c r="G1537" s="113" t="s">
        <v>785</v>
      </c>
      <c r="H1537" s="113" t="s">
        <v>6</v>
      </c>
    </row>
    <row r="1538" spans="1:8" x14ac:dyDescent="0.25">
      <c r="A1538" s="7">
        <v>45089</v>
      </c>
      <c r="B1538" s="1">
        <v>0.54166666666666663</v>
      </c>
      <c r="C1538" s="1">
        <v>0.625</v>
      </c>
      <c r="D1538" s="113" t="s">
        <v>688</v>
      </c>
      <c r="E1538" s="1">
        <v>8.3333333333333329E-2</v>
      </c>
      <c r="F1538" s="113" t="s">
        <v>562</v>
      </c>
      <c r="G1538" s="113" t="s">
        <v>829</v>
      </c>
      <c r="H1538" s="113" t="s">
        <v>6</v>
      </c>
    </row>
    <row r="1539" spans="1:8" x14ac:dyDescent="0.25">
      <c r="A1539" s="7">
        <v>45089</v>
      </c>
      <c r="B1539" s="1">
        <v>0.625</v>
      </c>
      <c r="C1539" s="1">
        <v>0.64583333333333337</v>
      </c>
      <c r="D1539" s="113" t="s">
        <v>65</v>
      </c>
      <c r="E1539" s="1">
        <v>2.0833333333333332E-2</v>
      </c>
      <c r="F1539" s="113" t="s">
        <v>254</v>
      </c>
      <c r="G1539" s="113" t="s">
        <v>831</v>
      </c>
      <c r="H1539" s="113" t="s">
        <v>6</v>
      </c>
    </row>
    <row r="1540" spans="1:8" x14ac:dyDescent="0.25">
      <c r="A1540" s="7">
        <v>45089</v>
      </c>
      <c r="B1540" s="1">
        <v>0.65625</v>
      </c>
      <c r="C1540" s="1">
        <v>0.67708333333333337</v>
      </c>
      <c r="D1540" s="113" t="s">
        <v>1282</v>
      </c>
      <c r="E1540" s="1">
        <v>2.0833333333333332E-2</v>
      </c>
      <c r="F1540" s="113" t="s">
        <v>921</v>
      </c>
      <c r="G1540" s="113" t="s">
        <v>922</v>
      </c>
      <c r="H1540" s="113" t="s">
        <v>6</v>
      </c>
    </row>
    <row r="1541" spans="1:8" x14ac:dyDescent="0.25">
      <c r="A1541" s="7">
        <v>45090</v>
      </c>
      <c r="B1541" s="1">
        <v>0.35625000000000001</v>
      </c>
      <c r="C1541" s="1">
        <v>0.39791666666666664</v>
      </c>
      <c r="D1541" s="113" t="s">
        <v>1283</v>
      </c>
      <c r="E1541" s="1">
        <v>4.1666666666666664E-2</v>
      </c>
      <c r="F1541" s="113" t="s">
        <v>921</v>
      </c>
      <c r="G1541" s="113" t="s">
        <v>922</v>
      </c>
      <c r="H1541" s="113" t="s">
        <v>6</v>
      </c>
    </row>
    <row r="1542" spans="1:8" x14ac:dyDescent="0.25">
      <c r="A1542" s="7">
        <v>45090</v>
      </c>
      <c r="B1542" s="1">
        <v>0.39791666666666664</v>
      </c>
      <c r="C1542" s="1">
        <v>0.40972222222222221</v>
      </c>
      <c r="D1542" s="113" t="s">
        <v>1284</v>
      </c>
      <c r="E1542" s="1">
        <v>1.0416666666666666E-2</v>
      </c>
      <c r="F1542" s="113" t="s">
        <v>140</v>
      </c>
      <c r="G1542" s="113" t="s">
        <v>186</v>
      </c>
      <c r="H1542" s="113" t="s">
        <v>6</v>
      </c>
    </row>
    <row r="1543" spans="1:8" x14ac:dyDescent="0.25">
      <c r="A1543" s="7">
        <v>45090</v>
      </c>
      <c r="B1543" s="1">
        <v>0.40972222222222221</v>
      </c>
      <c r="C1543" s="1">
        <v>0.44305555555555554</v>
      </c>
      <c r="D1543" s="113" t="s">
        <v>1285</v>
      </c>
      <c r="E1543" s="1">
        <v>3.125E-2</v>
      </c>
      <c r="F1543" s="113" t="s">
        <v>346</v>
      </c>
      <c r="G1543" s="113" t="s">
        <v>850</v>
      </c>
      <c r="H1543" s="113" t="s">
        <v>6</v>
      </c>
    </row>
    <row r="1544" spans="1:8" x14ac:dyDescent="0.25">
      <c r="A1544" s="7">
        <v>45090</v>
      </c>
      <c r="B1544" s="1">
        <v>0.44305555555555554</v>
      </c>
      <c r="C1544" s="1">
        <v>0.45833333333333331</v>
      </c>
      <c r="D1544" s="113" t="s">
        <v>1286</v>
      </c>
      <c r="E1544" s="1">
        <v>1.0416666666666666E-2</v>
      </c>
      <c r="F1544" s="113" t="s">
        <v>1279</v>
      </c>
      <c r="G1544" s="113" t="s">
        <v>1280</v>
      </c>
      <c r="H1544" s="113" t="s">
        <v>6</v>
      </c>
    </row>
    <row r="1545" spans="1:8" x14ac:dyDescent="0.25">
      <c r="A1545" s="7">
        <v>45090</v>
      </c>
      <c r="B1545" s="1">
        <v>0.45833333333333331</v>
      </c>
      <c r="C1545" s="1">
        <v>0.47916666666666669</v>
      </c>
      <c r="D1545" s="113" t="s">
        <v>933</v>
      </c>
      <c r="E1545" s="1">
        <v>2.0833333333333332E-2</v>
      </c>
      <c r="F1545" s="113" t="s">
        <v>750</v>
      </c>
      <c r="G1545" s="113" t="s">
        <v>751</v>
      </c>
      <c r="H1545" s="113" t="s">
        <v>6</v>
      </c>
    </row>
    <row r="1546" spans="1:8" x14ac:dyDescent="0.25">
      <c r="A1546" s="7">
        <v>45090</v>
      </c>
      <c r="B1546" s="1">
        <v>0.47916666666666669</v>
      </c>
      <c r="C1546" s="1">
        <v>0.53125</v>
      </c>
      <c r="D1546" s="113" t="s">
        <v>1287</v>
      </c>
      <c r="E1546" s="1">
        <v>5.2083333333333336E-2</v>
      </c>
      <c r="F1546" s="113" t="s">
        <v>1279</v>
      </c>
      <c r="G1546" s="113" t="s">
        <v>1280</v>
      </c>
      <c r="H1546" s="113" t="s">
        <v>6</v>
      </c>
    </row>
    <row r="1547" spans="1:8" x14ac:dyDescent="0.25">
      <c r="A1547" s="7">
        <v>45090</v>
      </c>
      <c r="B1547" s="1">
        <v>0.53125</v>
      </c>
      <c r="C1547" s="1">
        <v>0.53819444444444442</v>
      </c>
      <c r="D1547" s="113" t="s">
        <v>1288</v>
      </c>
      <c r="E1547" s="1">
        <v>1.0416666666666666E-2</v>
      </c>
      <c r="F1547" s="113" t="s">
        <v>140</v>
      </c>
      <c r="G1547" s="113" t="s">
        <v>186</v>
      </c>
      <c r="H1547" s="113" t="s">
        <v>6</v>
      </c>
    </row>
    <row r="1548" spans="1:8" x14ac:dyDescent="0.25">
      <c r="A1548" s="7">
        <v>45090</v>
      </c>
      <c r="B1548" s="1">
        <v>0.5625</v>
      </c>
      <c r="C1548" s="1">
        <v>0.58333333333333337</v>
      </c>
      <c r="D1548" s="113" t="s">
        <v>1289</v>
      </c>
      <c r="E1548" s="1">
        <v>2.0833333333333332E-2</v>
      </c>
      <c r="F1548" s="113" t="s">
        <v>140</v>
      </c>
      <c r="G1548" s="113" t="s">
        <v>186</v>
      </c>
      <c r="H1548" s="113" t="s">
        <v>6</v>
      </c>
    </row>
    <row r="1549" spans="1:8" x14ac:dyDescent="0.25">
      <c r="A1549" s="7">
        <v>45090</v>
      </c>
      <c r="B1549" s="1">
        <v>0.58333333333333337</v>
      </c>
      <c r="C1549" s="1">
        <v>0.61458333333333337</v>
      </c>
      <c r="D1549" s="113" t="s">
        <v>1250</v>
      </c>
      <c r="E1549" s="1">
        <v>3.125E-2</v>
      </c>
      <c r="F1549" s="113" t="s">
        <v>1172</v>
      </c>
      <c r="G1549" s="113" t="s">
        <v>1220</v>
      </c>
      <c r="H1549" s="113" t="s">
        <v>6</v>
      </c>
    </row>
    <row r="1550" spans="1:8" x14ac:dyDescent="0.25">
      <c r="A1550" s="7">
        <v>45090</v>
      </c>
      <c r="B1550" s="1">
        <v>0.61458333333333337</v>
      </c>
      <c r="C1550" s="1">
        <v>0.625</v>
      </c>
      <c r="D1550" s="113" t="s">
        <v>1290</v>
      </c>
      <c r="E1550" s="1">
        <v>1.0416666666666666E-2</v>
      </c>
      <c r="F1550" s="113" t="s">
        <v>1279</v>
      </c>
      <c r="G1550" s="113" t="s">
        <v>1280</v>
      </c>
      <c r="H1550" s="113" t="s">
        <v>6</v>
      </c>
    </row>
    <row r="1551" spans="1:8" x14ac:dyDescent="0.25">
      <c r="A1551" s="7">
        <v>45090</v>
      </c>
      <c r="B1551" s="1">
        <v>0.64583333333333337</v>
      </c>
      <c r="C1551" s="1">
        <v>0.66666666666666663</v>
      </c>
      <c r="D1551" s="113" t="s">
        <v>398</v>
      </c>
      <c r="E1551" s="1">
        <v>2.0833333333333332E-2</v>
      </c>
      <c r="F1551" s="113" t="s">
        <v>140</v>
      </c>
      <c r="G1551" s="113" t="s">
        <v>186</v>
      </c>
      <c r="H1551" s="113" t="s">
        <v>6</v>
      </c>
    </row>
    <row r="1552" spans="1:8" x14ac:dyDescent="0.25">
      <c r="A1552" s="7">
        <v>45090</v>
      </c>
      <c r="B1552" s="1">
        <v>0.66666666666666663</v>
      </c>
      <c r="C1552" s="1">
        <v>0.6875</v>
      </c>
      <c r="D1552" s="113" t="s">
        <v>931</v>
      </c>
      <c r="E1552" s="1">
        <v>2.0833333333333332E-2</v>
      </c>
      <c r="F1552" s="113" t="s">
        <v>140</v>
      </c>
      <c r="G1552" s="113" t="s">
        <v>186</v>
      </c>
      <c r="H1552" s="113" t="s">
        <v>6</v>
      </c>
    </row>
    <row r="1553" spans="1:8" x14ac:dyDescent="0.25">
      <c r="A1553" s="7">
        <v>45090</v>
      </c>
      <c r="B1553" s="1">
        <v>0.6875</v>
      </c>
      <c r="C1553" s="1">
        <v>0.70833333333333337</v>
      </c>
      <c r="D1553" s="113" t="s">
        <v>848</v>
      </c>
      <c r="E1553" s="1">
        <v>2.0833333333333332E-2</v>
      </c>
      <c r="F1553" s="113" t="s">
        <v>715</v>
      </c>
      <c r="G1553" s="113" t="s">
        <v>716</v>
      </c>
      <c r="H1553" s="113" t="s">
        <v>6</v>
      </c>
    </row>
    <row r="1554" spans="1:8" x14ac:dyDescent="0.25">
      <c r="A1554" s="7">
        <v>45090</v>
      </c>
      <c r="B1554" s="1">
        <v>0.70833333333333337</v>
      </c>
      <c r="C1554" s="1">
        <v>0.72916666666666663</v>
      </c>
      <c r="D1554" s="113" t="s">
        <v>1291</v>
      </c>
      <c r="E1554" s="1">
        <v>2.0833333333333332E-2</v>
      </c>
      <c r="F1554" s="113" t="s">
        <v>140</v>
      </c>
      <c r="G1554" s="113" t="s">
        <v>186</v>
      </c>
      <c r="H1554" s="113" t="s">
        <v>6</v>
      </c>
    </row>
    <row r="1555" spans="1:8" x14ac:dyDescent="0.25">
      <c r="A1555" s="7">
        <v>45090</v>
      </c>
      <c r="B1555" s="1">
        <v>0.72916666666666663</v>
      </c>
      <c r="C1555" s="1">
        <v>0.75</v>
      </c>
      <c r="D1555" s="113" t="s">
        <v>1292</v>
      </c>
      <c r="E1555" s="1">
        <v>2.0833333333333332E-2</v>
      </c>
      <c r="F1555" s="113" t="s">
        <v>784</v>
      </c>
      <c r="G1555" s="113" t="s">
        <v>785</v>
      </c>
      <c r="H1555" s="113" t="s">
        <v>6</v>
      </c>
    </row>
    <row r="1556" spans="1:8" x14ac:dyDescent="0.25">
      <c r="A1556" s="7">
        <v>45091</v>
      </c>
      <c r="B1556" s="1">
        <v>0.38541666666666669</v>
      </c>
      <c r="C1556" s="1">
        <v>0.39583333333333331</v>
      </c>
      <c r="D1556" s="113" t="s">
        <v>245</v>
      </c>
      <c r="E1556" s="1">
        <v>1.0416666666666666E-2</v>
      </c>
      <c r="F1556" s="113" t="s">
        <v>715</v>
      </c>
      <c r="G1556" s="113" t="s">
        <v>716</v>
      </c>
      <c r="H1556" s="113" t="s">
        <v>6</v>
      </c>
    </row>
    <row r="1557" spans="1:8" x14ac:dyDescent="0.25">
      <c r="A1557" s="7">
        <v>45091</v>
      </c>
      <c r="B1557" s="1">
        <v>0.39583333333333331</v>
      </c>
      <c r="C1557" s="1">
        <v>0.41666666666666669</v>
      </c>
      <c r="D1557" s="113" t="s">
        <v>1251</v>
      </c>
      <c r="E1557" s="1">
        <v>2.0833333333333332E-2</v>
      </c>
      <c r="F1557" s="113" t="s">
        <v>1165</v>
      </c>
      <c r="G1557" s="113" t="s">
        <v>1222</v>
      </c>
      <c r="H1557" s="113" t="s">
        <v>6</v>
      </c>
    </row>
    <row r="1558" spans="1:8" x14ac:dyDescent="0.25">
      <c r="A1558" s="7">
        <v>45091</v>
      </c>
      <c r="B1558" s="1">
        <v>0.41666666666666669</v>
      </c>
      <c r="C1558" s="1">
        <v>0.47222222222222221</v>
      </c>
      <c r="D1558" s="113" t="s">
        <v>845</v>
      </c>
      <c r="E1558" s="1">
        <v>5.2083333333333336E-2</v>
      </c>
      <c r="F1558" s="113" t="s">
        <v>1209</v>
      </c>
      <c r="G1558" s="113" t="s">
        <v>1032</v>
      </c>
      <c r="H1558" s="113" t="s">
        <v>6</v>
      </c>
    </row>
    <row r="1559" spans="1:8" x14ac:dyDescent="0.25">
      <c r="A1559" s="7">
        <v>45091</v>
      </c>
      <c r="B1559" s="1">
        <v>0.47222222222222221</v>
      </c>
      <c r="C1559" s="1">
        <v>0.48472222222222222</v>
      </c>
      <c r="D1559" s="113" t="s">
        <v>1293</v>
      </c>
      <c r="E1559" s="1">
        <v>1.0416666666666666E-2</v>
      </c>
      <c r="F1559" s="113" t="s">
        <v>346</v>
      </c>
      <c r="G1559" s="113" t="s">
        <v>850</v>
      </c>
      <c r="H1559" s="113" t="s">
        <v>6</v>
      </c>
    </row>
    <row r="1560" spans="1:8" x14ac:dyDescent="0.25">
      <c r="A1560" s="7">
        <v>45091</v>
      </c>
      <c r="B1560" s="1">
        <v>0.48472222222222222</v>
      </c>
      <c r="C1560" s="1">
        <v>0.53194444444444444</v>
      </c>
      <c r="D1560" s="113" t="s">
        <v>1294</v>
      </c>
      <c r="E1560" s="1">
        <v>5.2083333333333336E-2</v>
      </c>
      <c r="F1560" s="113" t="s">
        <v>571</v>
      </c>
      <c r="G1560" s="113" t="s">
        <v>572</v>
      </c>
      <c r="H1560" s="113" t="s">
        <v>6</v>
      </c>
    </row>
    <row r="1561" spans="1:8" x14ac:dyDescent="0.25">
      <c r="A1561" s="7">
        <v>45091</v>
      </c>
      <c r="B1561" s="1">
        <v>0.53125</v>
      </c>
      <c r="C1561" s="1">
        <v>0.54166666666666663</v>
      </c>
      <c r="D1561" s="113" t="s">
        <v>245</v>
      </c>
      <c r="E1561" s="1">
        <v>1.0416666666666666E-2</v>
      </c>
      <c r="F1561" s="113" t="s">
        <v>140</v>
      </c>
      <c r="G1561" s="113" t="s">
        <v>186</v>
      </c>
      <c r="H1561" s="113" t="s">
        <v>6</v>
      </c>
    </row>
    <row r="1562" spans="1:8" x14ac:dyDescent="0.25">
      <c r="A1562" s="7">
        <v>45091</v>
      </c>
      <c r="B1562" s="1">
        <v>0.58333333333333337</v>
      </c>
      <c r="C1562" s="1">
        <v>0.625</v>
      </c>
      <c r="D1562" s="113" t="s">
        <v>1295</v>
      </c>
      <c r="E1562" s="1">
        <v>4.1666666666666664E-2</v>
      </c>
      <c r="F1562" s="113" t="s">
        <v>571</v>
      </c>
      <c r="G1562" s="113" t="s">
        <v>572</v>
      </c>
      <c r="H1562" s="113" t="s">
        <v>6</v>
      </c>
    </row>
    <row r="1563" spans="1:8" x14ac:dyDescent="0.25">
      <c r="A1563" s="7">
        <v>45091</v>
      </c>
      <c r="B1563" s="1">
        <v>0.625</v>
      </c>
      <c r="C1563" s="1">
        <v>0.66666666666666663</v>
      </c>
      <c r="D1563" s="113" t="s">
        <v>1296</v>
      </c>
      <c r="E1563" s="1">
        <v>4.1666666666666664E-2</v>
      </c>
      <c r="F1563" s="113" t="s">
        <v>1279</v>
      </c>
      <c r="G1563" s="113" t="s">
        <v>1280</v>
      </c>
      <c r="H1563" s="113" t="s">
        <v>6</v>
      </c>
    </row>
    <row r="1564" spans="1:8" x14ac:dyDescent="0.25">
      <c r="A1564" s="7">
        <v>45092</v>
      </c>
      <c r="B1564" s="1">
        <v>0.375</v>
      </c>
      <c r="C1564" s="1">
        <v>0.39583333333333331</v>
      </c>
      <c r="D1564" s="113" t="s">
        <v>1297</v>
      </c>
      <c r="E1564" s="1">
        <v>2.0833333333333332E-2</v>
      </c>
      <c r="F1564" s="113" t="s">
        <v>140</v>
      </c>
      <c r="G1564" s="113" t="s">
        <v>186</v>
      </c>
      <c r="H1564" s="113" t="s">
        <v>6</v>
      </c>
    </row>
    <row r="1565" spans="1:8" x14ac:dyDescent="0.25">
      <c r="A1565" s="7">
        <v>45092</v>
      </c>
      <c r="B1565" s="1">
        <v>0.39583333333333331</v>
      </c>
      <c r="C1565" s="1">
        <v>0.42708333333333331</v>
      </c>
      <c r="D1565" s="113" t="s">
        <v>1298</v>
      </c>
      <c r="E1565" s="1">
        <v>3.125E-2</v>
      </c>
      <c r="F1565" s="113" t="s">
        <v>346</v>
      </c>
      <c r="G1565" s="113" t="s">
        <v>850</v>
      </c>
      <c r="H1565" s="113" t="s">
        <v>6</v>
      </c>
    </row>
    <row r="1566" spans="1:8" x14ac:dyDescent="0.25">
      <c r="A1566" s="7">
        <v>45092</v>
      </c>
      <c r="B1566" s="1">
        <v>0.42708333333333331</v>
      </c>
      <c r="C1566" s="1">
        <v>0.43611111111111112</v>
      </c>
      <c r="D1566" s="113" t="s">
        <v>90</v>
      </c>
      <c r="E1566" s="1">
        <v>1.0416666666666666E-2</v>
      </c>
      <c r="F1566" s="113" t="s">
        <v>571</v>
      </c>
      <c r="G1566" s="113" t="s">
        <v>572</v>
      </c>
      <c r="H1566" s="113" t="s">
        <v>6</v>
      </c>
    </row>
    <row r="1567" spans="1:8" x14ac:dyDescent="0.25">
      <c r="A1567" s="7">
        <v>45092</v>
      </c>
      <c r="B1567" s="1">
        <v>0.4375</v>
      </c>
      <c r="C1567" s="1">
        <v>0.47916666666666669</v>
      </c>
      <c r="D1567" s="113" t="s">
        <v>1299</v>
      </c>
      <c r="E1567" s="1">
        <v>4.1666666666666664E-2</v>
      </c>
      <c r="F1567" s="113" t="s">
        <v>346</v>
      </c>
      <c r="G1567" s="113" t="s">
        <v>850</v>
      </c>
      <c r="H1567" s="113" t="s">
        <v>6</v>
      </c>
    </row>
    <row r="1568" spans="1:8" x14ac:dyDescent="0.25">
      <c r="A1568" s="7">
        <v>45092</v>
      </c>
      <c r="B1568" s="1">
        <v>0.47916666666666669</v>
      </c>
      <c r="C1568" s="1">
        <v>0.52083333333333337</v>
      </c>
      <c r="D1568" s="113" t="s">
        <v>1300</v>
      </c>
      <c r="E1568" s="1">
        <v>4.1666666666666664E-2</v>
      </c>
      <c r="F1568" s="113" t="s">
        <v>140</v>
      </c>
      <c r="G1568" s="113" t="s">
        <v>186</v>
      </c>
      <c r="H1568" s="113" t="s">
        <v>6</v>
      </c>
    </row>
    <row r="1569" spans="1:8" x14ac:dyDescent="0.25">
      <c r="A1569" s="7">
        <v>45092</v>
      </c>
      <c r="B1569" s="1">
        <v>0.52083333333333337</v>
      </c>
      <c r="C1569" s="1">
        <v>0.5625</v>
      </c>
      <c r="D1569" s="113" t="s">
        <v>1301</v>
      </c>
      <c r="E1569" s="1">
        <v>4.1666666666666664E-2</v>
      </c>
      <c r="F1569" s="113" t="s">
        <v>784</v>
      </c>
      <c r="G1569" s="113" t="s">
        <v>785</v>
      </c>
      <c r="H1569" s="113" t="s">
        <v>6</v>
      </c>
    </row>
    <row r="1570" spans="1:8" x14ac:dyDescent="0.25">
      <c r="A1570" s="7">
        <v>45092</v>
      </c>
      <c r="B1570" s="1">
        <v>0.5625</v>
      </c>
      <c r="C1570" s="1">
        <v>0.58333333333333337</v>
      </c>
      <c r="D1570" s="113" t="s">
        <v>1302</v>
      </c>
      <c r="E1570" s="1">
        <v>2.0833333333333332E-2</v>
      </c>
      <c r="F1570" s="113" t="s">
        <v>921</v>
      </c>
      <c r="G1570" s="113" t="s">
        <v>922</v>
      </c>
      <c r="H1570" s="113" t="s">
        <v>6</v>
      </c>
    </row>
    <row r="1571" spans="1:8" x14ac:dyDescent="0.25">
      <c r="A1571" s="7">
        <v>45092</v>
      </c>
      <c r="B1571" s="1">
        <v>0.66666666666666663</v>
      </c>
      <c r="C1571" s="1">
        <v>0.70833333333333337</v>
      </c>
      <c r="D1571" s="113" t="s">
        <v>1303</v>
      </c>
      <c r="E1571" s="1">
        <v>4.1666666666666664E-2</v>
      </c>
      <c r="F1571" s="113" t="s">
        <v>571</v>
      </c>
      <c r="G1571" s="113" t="s">
        <v>572</v>
      </c>
      <c r="H1571" s="113" t="s">
        <v>6</v>
      </c>
    </row>
    <row r="1572" spans="1:8" x14ac:dyDescent="0.25">
      <c r="A1572" s="7">
        <v>45093</v>
      </c>
      <c r="B1572" s="1">
        <v>0.375</v>
      </c>
      <c r="C1572" s="1">
        <v>0.39583333333333331</v>
      </c>
      <c r="D1572" s="113" t="s">
        <v>1304</v>
      </c>
      <c r="E1572" s="1">
        <v>2.0833333333333332E-2</v>
      </c>
      <c r="F1572" s="113" t="s">
        <v>140</v>
      </c>
      <c r="G1572" s="113" t="s">
        <v>186</v>
      </c>
      <c r="H1572" s="113" t="s">
        <v>6</v>
      </c>
    </row>
    <row r="1573" spans="1:8" x14ac:dyDescent="0.25">
      <c r="A1573" s="7">
        <v>45093</v>
      </c>
      <c r="B1573" s="1">
        <v>0.39583333333333331</v>
      </c>
      <c r="C1573" s="1">
        <v>0.41666666666666669</v>
      </c>
      <c r="D1573" s="113" t="s">
        <v>1061</v>
      </c>
      <c r="E1573" s="1">
        <v>2.0833333333333332E-2</v>
      </c>
      <c r="F1573" s="113" t="s">
        <v>921</v>
      </c>
      <c r="G1573" s="113" t="s">
        <v>922</v>
      </c>
      <c r="H1573" s="113" t="s">
        <v>6</v>
      </c>
    </row>
    <row r="1574" spans="1:8" x14ac:dyDescent="0.25">
      <c r="A1574" s="7">
        <v>45093</v>
      </c>
      <c r="B1574" s="1">
        <v>0.41666666666666669</v>
      </c>
      <c r="C1574" s="1">
        <v>0.4375</v>
      </c>
      <c r="D1574" s="113" t="s">
        <v>1305</v>
      </c>
      <c r="E1574" s="1">
        <v>2.0833333333333332E-2</v>
      </c>
      <c r="F1574" s="113" t="s">
        <v>921</v>
      </c>
      <c r="G1574" s="113" t="s">
        <v>922</v>
      </c>
      <c r="H1574" s="113" t="s">
        <v>6</v>
      </c>
    </row>
    <row r="1575" spans="1:8" x14ac:dyDescent="0.25">
      <c r="A1575" s="7">
        <v>45093</v>
      </c>
      <c r="B1575" s="1">
        <v>0.4375</v>
      </c>
      <c r="C1575" s="1">
        <v>0.45833333333333331</v>
      </c>
      <c r="D1575" s="113" t="s">
        <v>1306</v>
      </c>
      <c r="E1575" s="1">
        <v>2.0833333333333332E-2</v>
      </c>
      <c r="F1575" s="113" t="s">
        <v>935</v>
      </c>
      <c r="G1575" s="113" t="s">
        <v>936</v>
      </c>
      <c r="H1575" s="113" t="s">
        <v>6</v>
      </c>
    </row>
    <row r="1576" spans="1:8" x14ac:dyDescent="0.25">
      <c r="A1576" s="7">
        <v>45093</v>
      </c>
      <c r="B1576" s="1">
        <v>0.45833333333333331</v>
      </c>
      <c r="C1576" s="1">
        <v>0.47916666666666669</v>
      </c>
      <c r="D1576" s="113" t="s">
        <v>1307</v>
      </c>
      <c r="E1576" s="1">
        <v>2.0833333333333332E-2</v>
      </c>
      <c r="F1576" s="113" t="s">
        <v>784</v>
      </c>
      <c r="G1576" s="113" t="s">
        <v>785</v>
      </c>
      <c r="H1576" s="113" t="s">
        <v>6</v>
      </c>
    </row>
    <row r="1577" spans="1:8" x14ac:dyDescent="0.25">
      <c r="A1577" s="7">
        <v>45093</v>
      </c>
      <c r="B1577" s="1">
        <v>0.47916666666666669</v>
      </c>
      <c r="C1577" s="1">
        <v>0.49930555555555556</v>
      </c>
      <c r="D1577" s="113" t="s">
        <v>177</v>
      </c>
      <c r="E1577" s="1">
        <v>2.0833333333333332E-2</v>
      </c>
      <c r="F1577" s="113" t="s">
        <v>571</v>
      </c>
      <c r="G1577" s="113" t="s">
        <v>572</v>
      </c>
      <c r="H1577" s="113" t="s">
        <v>6</v>
      </c>
    </row>
    <row r="1578" spans="1:8" x14ac:dyDescent="0.25">
      <c r="A1578" s="7">
        <v>45093</v>
      </c>
      <c r="B1578" s="1">
        <v>0.47916666666666669</v>
      </c>
      <c r="C1578" s="1">
        <v>0.5</v>
      </c>
      <c r="D1578" s="113" t="s">
        <v>1308</v>
      </c>
      <c r="E1578" s="1">
        <v>2.0833333333333332E-2</v>
      </c>
      <c r="F1578" s="113" t="s">
        <v>140</v>
      </c>
      <c r="G1578" s="113" t="s">
        <v>186</v>
      </c>
      <c r="H1578" s="113" t="s">
        <v>6</v>
      </c>
    </row>
    <row r="1579" spans="1:8" x14ac:dyDescent="0.25">
      <c r="A1579" s="7">
        <v>45093</v>
      </c>
      <c r="B1579" s="1">
        <v>0.54166666666666663</v>
      </c>
      <c r="C1579" s="1">
        <v>0.58333333333333337</v>
      </c>
      <c r="D1579" s="113" t="s">
        <v>1309</v>
      </c>
      <c r="E1579" s="1">
        <v>4.1666666666666664E-2</v>
      </c>
      <c r="F1579" s="113" t="s">
        <v>571</v>
      </c>
      <c r="G1579" s="113" t="s">
        <v>572</v>
      </c>
      <c r="H1579" s="113" t="s">
        <v>6</v>
      </c>
    </row>
    <row r="1580" spans="1:8" x14ac:dyDescent="0.25">
      <c r="A1580" s="7">
        <v>45093</v>
      </c>
      <c r="B1580" s="1">
        <v>0.58333333333333337</v>
      </c>
      <c r="C1580" s="1">
        <v>0.60416666666666663</v>
      </c>
      <c r="D1580" s="113" t="s">
        <v>90</v>
      </c>
      <c r="E1580" s="1">
        <v>2.0833333333333332E-2</v>
      </c>
      <c r="F1580" s="113" t="s">
        <v>571</v>
      </c>
      <c r="G1580" s="113" t="s">
        <v>572</v>
      </c>
      <c r="H1580" s="113" t="s">
        <v>6</v>
      </c>
    </row>
    <row r="1581" spans="1:8" x14ac:dyDescent="0.25">
      <c r="A1581" s="7">
        <v>45093</v>
      </c>
      <c r="B1581" s="1">
        <v>0.60416666666666663</v>
      </c>
      <c r="C1581" s="1">
        <v>0.63194444444444442</v>
      </c>
      <c r="D1581" s="113" t="s">
        <v>1310</v>
      </c>
      <c r="E1581" s="1">
        <v>3.125E-2</v>
      </c>
      <c r="F1581" s="113" t="s">
        <v>881</v>
      </c>
      <c r="G1581" s="113" t="s">
        <v>831</v>
      </c>
      <c r="H1581" s="113" t="s">
        <v>6</v>
      </c>
    </row>
    <row r="1582" spans="1:8" x14ac:dyDescent="0.25">
      <c r="A1582" s="7">
        <v>45093</v>
      </c>
      <c r="B1582" s="1">
        <v>0.63194444444444442</v>
      </c>
      <c r="C1582" s="1">
        <v>0.66666666666666663</v>
      </c>
      <c r="D1582" s="113" t="s">
        <v>1311</v>
      </c>
      <c r="E1582" s="1">
        <v>3.125E-2</v>
      </c>
      <c r="F1582" s="113" t="s">
        <v>140</v>
      </c>
      <c r="G1582" s="113" t="s">
        <v>186</v>
      </c>
      <c r="H1582" s="113" t="s">
        <v>6</v>
      </c>
    </row>
    <row r="1583" spans="1:8" x14ac:dyDescent="0.25">
      <c r="A1583" s="7">
        <v>45093</v>
      </c>
      <c r="B1583" s="1">
        <v>0.66666666666666663</v>
      </c>
      <c r="C1583" s="1">
        <v>0.70833333333333337</v>
      </c>
      <c r="D1583" s="113" t="s">
        <v>1312</v>
      </c>
      <c r="E1583" s="1">
        <v>4.1666666666666664E-2</v>
      </c>
      <c r="F1583" s="113" t="s">
        <v>921</v>
      </c>
      <c r="G1583" s="113" t="s">
        <v>922</v>
      </c>
      <c r="H1583" s="113" t="s">
        <v>6</v>
      </c>
    </row>
    <row r="1584" spans="1:8" x14ac:dyDescent="0.25">
      <c r="A1584" s="7">
        <v>45093</v>
      </c>
      <c r="B1584" s="1">
        <v>0.70833333333333337</v>
      </c>
      <c r="C1584" s="1">
        <v>0.72916666666666663</v>
      </c>
      <c r="D1584" s="113" t="s">
        <v>1297</v>
      </c>
      <c r="E1584" s="1">
        <v>2.0833333333333332E-2</v>
      </c>
      <c r="F1584" s="113" t="s">
        <v>140</v>
      </c>
      <c r="G1584" s="113" t="s">
        <v>186</v>
      </c>
      <c r="H1584" s="113" t="s">
        <v>6</v>
      </c>
    </row>
    <row r="1585" spans="1:8" x14ac:dyDescent="0.25">
      <c r="A1585" s="7">
        <v>45094</v>
      </c>
      <c r="B1585" s="1">
        <v>0.47916666666666669</v>
      </c>
      <c r="C1585" s="1">
        <v>0.54166666666666663</v>
      </c>
      <c r="D1585" s="113" t="s">
        <v>1313</v>
      </c>
      <c r="E1585" s="1">
        <v>6.25E-2</v>
      </c>
      <c r="F1585" s="113" t="s">
        <v>1172</v>
      </c>
      <c r="G1585" s="113" t="s">
        <v>1220</v>
      </c>
      <c r="H1585" s="113" t="s">
        <v>6</v>
      </c>
    </row>
    <row r="1586" spans="1:8" x14ac:dyDescent="0.25">
      <c r="A1586" s="7">
        <v>45096</v>
      </c>
      <c r="B1586" s="1">
        <v>0.34027777777777779</v>
      </c>
      <c r="C1586" s="1">
        <v>0.3611111111111111</v>
      </c>
      <c r="D1586" s="113" t="s">
        <v>1314</v>
      </c>
      <c r="E1586" s="1">
        <v>2.0833333333333332E-2</v>
      </c>
      <c r="F1586" s="113" t="s">
        <v>571</v>
      </c>
      <c r="G1586" s="113" t="s">
        <v>572</v>
      </c>
      <c r="H1586" s="113" t="s">
        <v>6</v>
      </c>
    </row>
    <row r="1587" spans="1:8" x14ac:dyDescent="0.25">
      <c r="A1587" s="7">
        <v>45096</v>
      </c>
      <c r="B1587" s="1">
        <v>0.36458333333333331</v>
      </c>
      <c r="C1587" s="1">
        <v>0.37638888888888888</v>
      </c>
      <c r="D1587" s="113" t="s">
        <v>1315</v>
      </c>
      <c r="E1587" s="1">
        <v>1.0416666666666666E-2</v>
      </c>
      <c r="F1587" s="113" t="s">
        <v>571</v>
      </c>
      <c r="G1587" s="113" t="s">
        <v>572</v>
      </c>
      <c r="H1587" s="113" t="s">
        <v>6</v>
      </c>
    </row>
    <row r="1588" spans="1:8" x14ac:dyDescent="0.25">
      <c r="A1588" s="7">
        <v>45096</v>
      </c>
      <c r="B1588" s="1">
        <v>0.37638888888888888</v>
      </c>
      <c r="C1588" s="1">
        <v>0.3972222222222222</v>
      </c>
      <c r="D1588" s="113" t="s">
        <v>1316</v>
      </c>
      <c r="E1588" s="1">
        <v>2.0833333333333332E-2</v>
      </c>
      <c r="F1588" s="113" t="s">
        <v>140</v>
      </c>
      <c r="G1588" s="113" t="s">
        <v>186</v>
      </c>
      <c r="H1588" s="113" t="s">
        <v>6</v>
      </c>
    </row>
    <row r="1589" spans="1:8" x14ac:dyDescent="0.25">
      <c r="A1589" s="7">
        <v>45096</v>
      </c>
      <c r="B1589" s="1">
        <v>0.3972222222222222</v>
      </c>
      <c r="C1589" s="1">
        <v>0.41388888888888886</v>
      </c>
      <c r="D1589" s="113" t="s">
        <v>1317</v>
      </c>
      <c r="E1589" s="1">
        <v>2.0833333333333332E-2</v>
      </c>
      <c r="F1589" s="113" t="s">
        <v>140</v>
      </c>
      <c r="G1589" s="113" t="s">
        <v>186</v>
      </c>
      <c r="H1589" s="113" t="s">
        <v>6</v>
      </c>
    </row>
    <row r="1590" spans="1:8" x14ac:dyDescent="0.25">
      <c r="A1590" s="7">
        <v>45096</v>
      </c>
      <c r="B1590" s="1">
        <v>0.41666666666666669</v>
      </c>
      <c r="C1590" s="1">
        <v>0.4375</v>
      </c>
      <c r="D1590" s="113" t="s">
        <v>1137</v>
      </c>
      <c r="E1590" s="1">
        <v>2.0833333333333332E-2</v>
      </c>
      <c r="F1590" s="113" t="s">
        <v>921</v>
      </c>
      <c r="G1590" s="113" t="s">
        <v>922</v>
      </c>
      <c r="H1590" s="113" t="s">
        <v>6</v>
      </c>
    </row>
    <row r="1591" spans="1:8" x14ac:dyDescent="0.25">
      <c r="A1591" s="7">
        <v>45096</v>
      </c>
      <c r="B1591" s="1">
        <v>0.4375</v>
      </c>
      <c r="C1591" s="1">
        <v>0.45833333333333331</v>
      </c>
      <c r="D1591" s="113" t="s">
        <v>1265</v>
      </c>
      <c r="E1591" s="1">
        <v>2.0833333333333332E-2</v>
      </c>
      <c r="F1591" s="113" t="s">
        <v>1255</v>
      </c>
      <c r="G1591" s="113" t="s">
        <v>1256</v>
      </c>
      <c r="H1591" s="113" t="s">
        <v>6</v>
      </c>
    </row>
    <row r="1592" spans="1:8" x14ac:dyDescent="0.25">
      <c r="A1592" s="7">
        <v>45096</v>
      </c>
      <c r="B1592" s="1">
        <v>0.45833333333333331</v>
      </c>
      <c r="C1592" s="1">
        <v>0.47916666666666669</v>
      </c>
      <c r="D1592" s="113" t="s">
        <v>1204</v>
      </c>
      <c r="E1592" s="1">
        <v>2.0833333333333332E-2</v>
      </c>
      <c r="F1592" s="113" t="s">
        <v>284</v>
      </c>
      <c r="G1592" s="113" t="s">
        <v>831</v>
      </c>
      <c r="H1592" s="113" t="s">
        <v>6</v>
      </c>
    </row>
    <row r="1593" spans="1:8" x14ac:dyDescent="0.25">
      <c r="A1593" s="7">
        <v>45096</v>
      </c>
      <c r="B1593" s="1">
        <v>0.47916666666666669</v>
      </c>
      <c r="C1593" s="1">
        <v>0.48958333333333331</v>
      </c>
      <c r="D1593" s="113" t="s">
        <v>1265</v>
      </c>
      <c r="E1593" s="1">
        <v>1.0416666666666666E-2</v>
      </c>
      <c r="F1593" s="113" t="s">
        <v>1255</v>
      </c>
      <c r="G1593" s="113" t="s">
        <v>1256</v>
      </c>
      <c r="H1593" s="113" t="s">
        <v>6</v>
      </c>
    </row>
    <row r="1594" spans="1:8" x14ac:dyDescent="0.25">
      <c r="A1594" s="7">
        <v>45096</v>
      </c>
      <c r="B1594" s="1">
        <v>0.48958333333333331</v>
      </c>
      <c r="C1594" s="1">
        <v>0.51041666666666663</v>
      </c>
      <c r="D1594" s="113" t="s">
        <v>1318</v>
      </c>
      <c r="E1594" s="1">
        <v>2.0833333333333332E-2</v>
      </c>
      <c r="F1594" s="113" t="s">
        <v>346</v>
      </c>
      <c r="G1594" s="113" t="s">
        <v>1319</v>
      </c>
      <c r="H1594" s="113" t="s">
        <v>6</v>
      </c>
    </row>
    <row r="1595" spans="1:8" x14ac:dyDescent="0.25">
      <c r="A1595" s="7">
        <v>45096</v>
      </c>
      <c r="B1595" s="1">
        <v>0.54166666666666663</v>
      </c>
      <c r="C1595" s="1">
        <v>0.58333333333333337</v>
      </c>
      <c r="D1595" s="113" t="s">
        <v>1265</v>
      </c>
      <c r="E1595" s="1">
        <v>4.1666666666666664E-2</v>
      </c>
      <c r="F1595" s="113" t="s">
        <v>1255</v>
      </c>
      <c r="G1595" s="113" t="s">
        <v>1256</v>
      </c>
      <c r="H1595" s="113" t="s">
        <v>6</v>
      </c>
    </row>
    <row r="1596" spans="1:8" x14ac:dyDescent="0.25">
      <c r="A1596" s="7">
        <v>45096</v>
      </c>
      <c r="B1596" s="1">
        <v>0.58333333333333337</v>
      </c>
      <c r="C1596" s="1">
        <v>0.625</v>
      </c>
      <c r="D1596" s="113" t="s">
        <v>1320</v>
      </c>
      <c r="E1596" s="1">
        <v>4.1666666666666664E-2</v>
      </c>
      <c r="F1596" s="113" t="s">
        <v>571</v>
      </c>
      <c r="G1596" s="113" t="s">
        <v>572</v>
      </c>
      <c r="H1596" s="113" t="s">
        <v>6</v>
      </c>
    </row>
    <row r="1597" spans="1:8" x14ac:dyDescent="0.25">
      <c r="A1597" s="7">
        <v>45096</v>
      </c>
      <c r="B1597" s="1">
        <v>0.625</v>
      </c>
      <c r="C1597" s="1">
        <v>0.66666666666666663</v>
      </c>
      <c r="D1597" s="113" t="s">
        <v>1265</v>
      </c>
      <c r="E1597" s="1">
        <v>4.1666666666666664E-2</v>
      </c>
      <c r="F1597" s="113" t="s">
        <v>1255</v>
      </c>
      <c r="G1597" s="113" t="s">
        <v>1256</v>
      </c>
      <c r="H1597" s="113" t="s">
        <v>6</v>
      </c>
    </row>
    <row r="1598" spans="1:8" x14ac:dyDescent="0.25">
      <c r="A1598" s="7">
        <v>45096</v>
      </c>
      <c r="B1598" s="1">
        <v>0.66666666666666663</v>
      </c>
      <c r="C1598" s="1">
        <v>0.71875</v>
      </c>
      <c r="D1598" s="113" t="s">
        <v>1321</v>
      </c>
      <c r="E1598" s="1">
        <v>5.2083333333333336E-2</v>
      </c>
      <c r="F1598" s="113" t="s">
        <v>921</v>
      </c>
      <c r="G1598" s="113" t="s">
        <v>922</v>
      </c>
      <c r="H1598" s="113" t="s">
        <v>6</v>
      </c>
    </row>
    <row r="1599" spans="1:8" x14ac:dyDescent="0.25">
      <c r="A1599" s="7">
        <v>45096</v>
      </c>
      <c r="B1599" s="1">
        <v>0.71875</v>
      </c>
      <c r="C1599" s="1">
        <v>0.73819444444444449</v>
      </c>
      <c r="D1599" s="113" t="s">
        <v>1322</v>
      </c>
      <c r="E1599" s="1">
        <v>2.0833333333333332E-2</v>
      </c>
      <c r="F1599" s="113" t="s">
        <v>784</v>
      </c>
      <c r="G1599" s="113" t="s">
        <v>785</v>
      </c>
      <c r="H1599" s="113" t="s">
        <v>6</v>
      </c>
    </row>
    <row r="1600" spans="1:8" x14ac:dyDescent="0.25">
      <c r="A1600" s="7">
        <v>45096</v>
      </c>
      <c r="B1600" s="1">
        <v>0.73819444444444449</v>
      </c>
      <c r="C1600" s="1">
        <v>0.77361111111111114</v>
      </c>
      <c r="D1600" s="113" t="s">
        <v>1323</v>
      </c>
      <c r="E1600" s="1">
        <v>3.125E-2</v>
      </c>
      <c r="F1600" s="113" t="s">
        <v>715</v>
      </c>
      <c r="G1600" s="113" t="s">
        <v>716</v>
      </c>
      <c r="H1600" s="113" t="s">
        <v>6</v>
      </c>
    </row>
    <row r="1601" spans="1:8" x14ac:dyDescent="0.25">
      <c r="A1601" s="7">
        <v>45097</v>
      </c>
      <c r="B1601" s="1">
        <v>0.375</v>
      </c>
      <c r="C1601" s="1">
        <v>0.3972222222222222</v>
      </c>
      <c r="D1601" s="113" t="s">
        <v>1324</v>
      </c>
      <c r="E1601" s="1">
        <v>2.0833333333333332E-2</v>
      </c>
      <c r="F1601" s="113" t="s">
        <v>140</v>
      </c>
      <c r="G1601" s="113" t="s">
        <v>186</v>
      </c>
      <c r="H1601" s="113" t="s">
        <v>6</v>
      </c>
    </row>
    <row r="1602" spans="1:8" x14ac:dyDescent="0.25">
      <c r="A1602" s="7">
        <v>45097</v>
      </c>
      <c r="B1602" s="1">
        <v>0.3972222222222222</v>
      </c>
      <c r="C1602" s="1">
        <v>0.49652777777777779</v>
      </c>
      <c r="D1602" s="113" t="s">
        <v>1265</v>
      </c>
      <c r="E1602" s="1">
        <v>0.10416666666666667</v>
      </c>
      <c r="F1602" s="113" t="s">
        <v>1255</v>
      </c>
      <c r="G1602" s="113" t="s">
        <v>1256</v>
      </c>
      <c r="H1602" s="113" t="s">
        <v>6</v>
      </c>
    </row>
    <row r="1603" spans="1:8" x14ac:dyDescent="0.25">
      <c r="A1603" s="7">
        <v>45097</v>
      </c>
      <c r="B1603" s="1">
        <v>0.51041666666666663</v>
      </c>
      <c r="C1603" s="1">
        <v>0.54166666666666663</v>
      </c>
      <c r="D1603" s="113" t="s">
        <v>1265</v>
      </c>
      <c r="E1603" s="1">
        <v>3.125E-2</v>
      </c>
      <c r="F1603" s="113" t="s">
        <v>1255</v>
      </c>
      <c r="G1603" s="113" t="s">
        <v>1256</v>
      </c>
      <c r="H1603" s="113" t="s">
        <v>6</v>
      </c>
    </row>
    <row r="1604" spans="1:8" x14ac:dyDescent="0.25">
      <c r="A1604" s="7">
        <v>45097</v>
      </c>
      <c r="B1604" s="1">
        <v>0.54166666666666663</v>
      </c>
      <c r="C1604" s="1">
        <v>0.57291666666666663</v>
      </c>
      <c r="D1604" s="113" t="s">
        <v>848</v>
      </c>
      <c r="E1604" s="1">
        <v>3.125E-2</v>
      </c>
      <c r="F1604" s="113" t="s">
        <v>715</v>
      </c>
      <c r="G1604" s="113" t="s">
        <v>716</v>
      </c>
      <c r="H1604" s="113" t="s">
        <v>6</v>
      </c>
    </row>
    <row r="1605" spans="1:8" x14ac:dyDescent="0.25">
      <c r="A1605" s="7">
        <v>45097</v>
      </c>
      <c r="B1605" s="1">
        <v>0.58333333333333337</v>
      </c>
      <c r="C1605" s="1">
        <v>0.625</v>
      </c>
      <c r="D1605" s="113" t="s">
        <v>1325</v>
      </c>
      <c r="E1605" s="1">
        <v>4.1666666666666664E-2</v>
      </c>
      <c r="F1605" s="113" t="s">
        <v>935</v>
      </c>
      <c r="G1605" s="113" t="s">
        <v>936</v>
      </c>
      <c r="H1605" s="113" t="s">
        <v>6</v>
      </c>
    </row>
    <row r="1606" spans="1:8" x14ac:dyDescent="0.25">
      <c r="A1606" s="7">
        <v>45097</v>
      </c>
      <c r="B1606" s="1">
        <v>0.64583333333333337</v>
      </c>
      <c r="C1606" s="1">
        <v>0.66597222222222219</v>
      </c>
      <c r="D1606" s="113" t="s">
        <v>1326</v>
      </c>
      <c r="E1606" s="1">
        <v>2.0833333333333332E-2</v>
      </c>
      <c r="F1606" s="113" t="s">
        <v>346</v>
      </c>
      <c r="G1606" s="113" t="s">
        <v>835</v>
      </c>
      <c r="H1606" s="113" t="s">
        <v>6</v>
      </c>
    </row>
    <row r="1607" spans="1:8" x14ac:dyDescent="0.25">
      <c r="A1607" s="7">
        <v>45097</v>
      </c>
      <c r="B1607" s="1">
        <v>0.66666666666666663</v>
      </c>
      <c r="C1607" s="1">
        <v>0.6875</v>
      </c>
      <c r="D1607" s="113" t="s">
        <v>931</v>
      </c>
      <c r="E1607" s="1">
        <v>2.0833333333333332E-2</v>
      </c>
      <c r="F1607" s="113" t="s">
        <v>189</v>
      </c>
      <c r="G1607" s="113" t="s">
        <v>186</v>
      </c>
      <c r="H1607" s="113" t="s">
        <v>6</v>
      </c>
    </row>
    <row r="1608" spans="1:8" x14ac:dyDescent="0.25">
      <c r="A1608" s="7">
        <v>45097</v>
      </c>
      <c r="B1608" s="1">
        <v>0.6875</v>
      </c>
      <c r="C1608" s="1">
        <v>0.72916666666666663</v>
      </c>
      <c r="D1608" s="113" t="s">
        <v>1327</v>
      </c>
      <c r="E1608" s="1">
        <v>4.1666666666666664E-2</v>
      </c>
      <c r="F1608" s="113" t="s">
        <v>346</v>
      </c>
      <c r="G1608" s="113" t="s">
        <v>1319</v>
      </c>
      <c r="H1608" s="113" t="s">
        <v>6</v>
      </c>
    </row>
    <row r="1609" spans="1:8" x14ac:dyDescent="0.25">
      <c r="A1609" s="7">
        <v>45098</v>
      </c>
      <c r="B1609" s="1">
        <v>0.375</v>
      </c>
      <c r="C1609" s="1">
        <v>0.39583333333333331</v>
      </c>
      <c r="D1609" s="113" t="s">
        <v>1328</v>
      </c>
      <c r="E1609" s="1">
        <v>2.0833333333333332E-2</v>
      </c>
      <c r="F1609" s="113" t="s">
        <v>571</v>
      </c>
      <c r="G1609" s="113" t="s">
        <v>572</v>
      </c>
      <c r="H1609" s="113" t="s">
        <v>6</v>
      </c>
    </row>
    <row r="1610" spans="1:8" x14ac:dyDescent="0.25">
      <c r="A1610" s="7">
        <v>45098</v>
      </c>
      <c r="B1610" s="1">
        <v>0.39583333333333331</v>
      </c>
      <c r="C1610" s="1">
        <v>0.41666666666666669</v>
      </c>
      <c r="D1610" s="113" t="s">
        <v>1329</v>
      </c>
      <c r="E1610" s="1">
        <v>2.0833333333333332E-2</v>
      </c>
      <c r="F1610" s="113" t="s">
        <v>346</v>
      </c>
      <c r="G1610" s="113" t="s">
        <v>1319</v>
      </c>
      <c r="H1610" s="113" t="s">
        <v>6</v>
      </c>
    </row>
    <row r="1611" spans="1:8" x14ac:dyDescent="0.25">
      <c r="A1611" s="7">
        <v>45098</v>
      </c>
      <c r="B1611" s="1">
        <v>0.41666666666666669</v>
      </c>
      <c r="C1611" s="1">
        <v>0.45833333333333331</v>
      </c>
      <c r="D1611" s="113" t="s">
        <v>845</v>
      </c>
      <c r="E1611" s="1">
        <v>4.1666666666666664E-2</v>
      </c>
      <c r="F1611" s="113" t="s">
        <v>1209</v>
      </c>
      <c r="G1611" s="113" t="s">
        <v>1032</v>
      </c>
      <c r="H1611" s="113" t="s">
        <v>6</v>
      </c>
    </row>
    <row r="1612" spans="1:8" x14ac:dyDescent="0.25">
      <c r="A1612" s="7">
        <v>45098</v>
      </c>
      <c r="B1612" s="1">
        <v>0.45833333333333331</v>
      </c>
      <c r="C1612" s="1">
        <v>0.4861111111111111</v>
      </c>
      <c r="D1612" s="113" t="s">
        <v>1330</v>
      </c>
      <c r="E1612" s="1">
        <v>3.125E-2</v>
      </c>
      <c r="F1612" s="113" t="s">
        <v>784</v>
      </c>
      <c r="G1612" s="113" t="s">
        <v>785</v>
      </c>
      <c r="H1612" s="113" t="s">
        <v>6</v>
      </c>
    </row>
    <row r="1613" spans="1:8" x14ac:dyDescent="0.25">
      <c r="A1613" s="7">
        <v>45098</v>
      </c>
      <c r="B1613" s="1">
        <v>0.4861111111111111</v>
      </c>
      <c r="C1613" s="1">
        <v>0.53055555555555556</v>
      </c>
      <c r="D1613" s="113" t="s">
        <v>1264</v>
      </c>
      <c r="E1613" s="1">
        <v>4.1666666666666664E-2</v>
      </c>
      <c r="F1613" s="113" t="s">
        <v>588</v>
      </c>
      <c r="G1613" s="113" t="s">
        <v>589</v>
      </c>
      <c r="H1613" s="113" t="s">
        <v>6</v>
      </c>
    </row>
    <row r="1614" spans="1:8" x14ac:dyDescent="0.25">
      <c r="A1614" s="7">
        <v>45098</v>
      </c>
      <c r="B1614" s="1">
        <v>0.5625</v>
      </c>
      <c r="C1614" s="1">
        <v>0.58333333333333337</v>
      </c>
      <c r="D1614" s="113" t="s">
        <v>1264</v>
      </c>
      <c r="E1614" s="1">
        <v>2.0833333333333332E-2</v>
      </c>
      <c r="F1614" s="113" t="s">
        <v>588</v>
      </c>
      <c r="G1614" s="113" t="s">
        <v>589</v>
      </c>
      <c r="H1614" s="113" t="s">
        <v>6</v>
      </c>
    </row>
    <row r="1615" spans="1:8" x14ac:dyDescent="0.25">
      <c r="A1615" s="7">
        <v>45098</v>
      </c>
      <c r="B1615" s="1">
        <v>0.58333333333333337</v>
      </c>
      <c r="C1615" s="1">
        <v>0.59722222222222221</v>
      </c>
      <c r="D1615" s="113" t="s">
        <v>1331</v>
      </c>
      <c r="E1615" s="1">
        <v>1.0416666666666666E-2</v>
      </c>
      <c r="F1615" s="113" t="s">
        <v>571</v>
      </c>
      <c r="G1615" s="113" t="s">
        <v>572</v>
      </c>
      <c r="H1615" s="113" t="s">
        <v>6</v>
      </c>
    </row>
    <row r="1616" spans="1:8" x14ac:dyDescent="0.25">
      <c r="A1616" s="7">
        <v>45098</v>
      </c>
      <c r="B1616" s="1">
        <v>0.59722222222222221</v>
      </c>
      <c r="C1616" s="1">
        <v>0.61250000000000004</v>
      </c>
      <c r="D1616" s="113" t="s">
        <v>1332</v>
      </c>
      <c r="E1616" s="1">
        <v>1.0416666666666666E-2</v>
      </c>
      <c r="F1616" s="113" t="s">
        <v>784</v>
      </c>
      <c r="G1616" s="113" t="s">
        <v>785</v>
      </c>
      <c r="H1616" s="113" t="s">
        <v>6</v>
      </c>
    </row>
    <row r="1617" spans="1:8" x14ac:dyDescent="0.25">
      <c r="A1617" s="7">
        <v>45098</v>
      </c>
      <c r="B1617" s="1">
        <v>0.59722222222222221</v>
      </c>
      <c r="C1617" s="1">
        <v>0.61736111111111114</v>
      </c>
      <c r="D1617" s="113" t="s">
        <v>1333</v>
      </c>
      <c r="E1617" s="1">
        <v>2.0833333333333332E-2</v>
      </c>
      <c r="F1617" s="113" t="s">
        <v>715</v>
      </c>
      <c r="G1617" s="113" t="s">
        <v>716</v>
      </c>
      <c r="H1617" s="113" t="s">
        <v>6</v>
      </c>
    </row>
    <row r="1618" spans="1:8" x14ac:dyDescent="0.25">
      <c r="A1618" s="7">
        <v>45098</v>
      </c>
      <c r="B1618" s="1">
        <v>0.6875</v>
      </c>
      <c r="C1618" s="1">
        <v>0.71180555555555558</v>
      </c>
      <c r="D1618" s="113" t="s">
        <v>1334</v>
      </c>
      <c r="E1618" s="1">
        <v>2.0833333333333332E-2</v>
      </c>
      <c r="F1618" s="113" t="s">
        <v>571</v>
      </c>
      <c r="G1618" s="113" t="s">
        <v>572</v>
      </c>
      <c r="H1618" s="113" t="s">
        <v>6</v>
      </c>
    </row>
    <row r="1619" spans="1:8" x14ac:dyDescent="0.25">
      <c r="A1619" s="7">
        <v>45098</v>
      </c>
      <c r="B1619" s="1">
        <v>0.73958333333333337</v>
      </c>
      <c r="C1619" s="1">
        <v>0.77222222222222225</v>
      </c>
      <c r="D1619" s="113" t="s">
        <v>1259</v>
      </c>
      <c r="E1619" s="1">
        <v>3.125E-2</v>
      </c>
      <c r="F1619" s="113" t="s">
        <v>1255</v>
      </c>
      <c r="G1619" s="113" t="s">
        <v>1256</v>
      </c>
      <c r="H1619" s="113" t="s">
        <v>6</v>
      </c>
    </row>
    <row r="1620" spans="1:8" x14ac:dyDescent="0.25">
      <c r="A1620" s="7">
        <v>45098</v>
      </c>
      <c r="B1620" s="1">
        <v>0.95833333333333337</v>
      </c>
      <c r="C1620" s="1">
        <v>0.99930555555555556</v>
      </c>
      <c r="D1620" s="113" t="s">
        <v>1335</v>
      </c>
      <c r="E1620" s="1">
        <v>4.1666666666666664E-2</v>
      </c>
      <c r="F1620" s="113" t="s">
        <v>1255</v>
      </c>
      <c r="G1620" s="113" t="s">
        <v>1256</v>
      </c>
      <c r="H1620" s="113" t="s">
        <v>6</v>
      </c>
    </row>
    <row r="1621" spans="1:8" x14ac:dyDescent="0.25">
      <c r="A1621" s="7">
        <v>45099</v>
      </c>
      <c r="B1621" s="1">
        <v>0.35416666666666669</v>
      </c>
      <c r="C1621" s="1">
        <v>0.36805555555555558</v>
      </c>
      <c r="D1621" s="113" t="s">
        <v>1264</v>
      </c>
      <c r="E1621" s="1">
        <v>1.0416666666666666E-2</v>
      </c>
      <c r="F1621" s="113" t="s">
        <v>588</v>
      </c>
      <c r="G1621" s="113" t="s">
        <v>589</v>
      </c>
      <c r="H1621" s="113" t="s">
        <v>6</v>
      </c>
    </row>
    <row r="1622" spans="1:8" x14ac:dyDescent="0.25">
      <c r="A1622" s="7">
        <v>45099</v>
      </c>
      <c r="B1622" s="1">
        <v>0.36805555555555558</v>
      </c>
      <c r="C1622" s="1">
        <v>0.41666666666666669</v>
      </c>
      <c r="D1622" s="113" t="s">
        <v>1259</v>
      </c>
      <c r="E1622" s="1">
        <v>5.2083333333333336E-2</v>
      </c>
      <c r="F1622" s="113" t="s">
        <v>715</v>
      </c>
      <c r="G1622" s="113" t="s">
        <v>716</v>
      </c>
      <c r="H1622" s="113" t="s">
        <v>6</v>
      </c>
    </row>
    <row r="1623" spans="1:8" x14ac:dyDescent="0.25">
      <c r="A1623" s="7">
        <v>45099</v>
      </c>
      <c r="B1623" s="1">
        <v>0.41666666666666669</v>
      </c>
      <c r="C1623" s="1">
        <v>0.5</v>
      </c>
      <c r="D1623" s="113" t="s">
        <v>1336</v>
      </c>
      <c r="E1623" s="1">
        <v>8.3333333333333329E-2</v>
      </c>
      <c r="F1623" s="113" t="s">
        <v>571</v>
      </c>
      <c r="G1623" s="113" t="s">
        <v>572</v>
      </c>
      <c r="H1623" s="113" t="s">
        <v>6</v>
      </c>
    </row>
    <row r="1624" spans="1:8" x14ac:dyDescent="0.25">
      <c r="A1624" s="7">
        <v>45099</v>
      </c>
      <c r="B1624" s="1">
        <v>0.54166666666666663</v>
      </c>
      <c r="C1624" s="1">
        <v>0.5625</v>
      </c>
      <c r="D1624" s="113" t="s">
        <v>1337</v>
      </c>
      <c r="E1624" s="1">
        <v>2.0833333333333332E-2</v>
      </c>
      <c r="F1624" s="113" t="s">
        <v>346</v>
      </c>
      <c r="G1624" s="113" t="s">
        <v>1319</v>
      </c>
      <c r="H1624" s="113" t="s">
        <v>6</v>
      </c>
    </row>
    <row r="1625" spans="1:8" x14ac:dyDescent="0.25">
      <c r="A1625" s="7">
        <v>45099</v>
      </c>
      <c r="B1625" s="1">
        <v>0.5625</v>
      </c>
      <c r="C1625" s="1">
        <v>0.60416666666666663</v>
      </c>
      <c r="D1625" s="113" t="s">
        <v>1259</v>
      </c>
      <c r="E1625" s="1">
        <v>4.1666666666666664E-2</v>
      </c>
      <c r="F1625" s="113" t="s">
        <v>715</v>
      </c>
      <c r="G1625" s="113" t="s">
        <v>716</v>
      </c>
      <c r="H1625" s="113" t="s">
        <v>6</v>
      </c>
    </row>
    <row r="1626" spans="1:8" x14ac:dyDescent="0.25">
      <c r="A1626" s="7">
        <v>45099</v>
      </c>
      <c r="B1626" s="1">
        <v>0.60416666666666663</v>
      </c>
      <c r="C1626" s="1">
        <v>0.625</v>
      </c>
      <c r="D1626" s="113" t="s">
        <v>1251</v>
      </c>
      <c r="E1626" s="1">
        <v>2.0833333333333332E-2</v>
      </c>
      <c r="F1626" s="113" t="s">
        <v>1165</v>
      </c>
      <c r="G1626" s="113" t="s">
        <v>1222</v>
      </c>
      <c r="H1626" s="113" t="s">
        <v>6</v>
      </c>
    </row>
    <row r="1627" spans="1:8" x14ac:dyDescent="0.25">
      <c r="A1627" s="7">
        <v>45099</v>
      </c>
      <c r="B1627" s="1">
        <v>0.625</v>
      </c>
      <c r="C1627" s="1">
        <v>0.63541666666666663</v>
      </c>
      <c r="D1627" s="113" t="s">
        <v>1339</v>
      </c>
      <c r="E1627" s="1">
        <v>1.0416666666666666E-2</v>
      </c>
      <c r="F1627" s="113" t="s">
        <v>346</v>
      </c>
      <c r="G1627" s="113" t="s">
        <v>1319</v>
      </c>
      <c r="H1627" s="113" t="s">
        <v>6</v>
      </c>
    </row>
    <row r="1628" spans="1:8" x14ac:dyDescent="0.25">
      <c r="A1628" s="7">
        <v>45099</v>
      </c>
      <c r="B1628" s="1">
        <v>0.63541666666666663</v>
      </c>
      <c r="C1628" s="1">
        <v>0.65208333333333335</v>
      </c>
      <c r="D1628" s="113" t="s">
        <v>1265</v>
      </c>
      <c r="E1628" s="1">
        <v>2.0833333333333332E-2</v>
      </c>
      <c r="F1628" s="113" t="s">
        <v>1255</v>
      </c>
      <c r="G1628" s="113" t="s">
        <v>1256</v>
      </c>
      <c r="H1628" s="113" t="s">
        <v>6</v>
      </c>
    </row>
    <row r="1629" spans="1:8" x14ac:dyDescent="0.25">
      <c r="A1629" s="7">
        <v>45099</v>
      </c>
      <c r="B1629" s="1">
        <v>0.65208333333333335</v>
      </c>
      <c r="C1629" s="1">
        <v>0.75</v>
      </c>
      <c r="D1629" s="113" t="s">
        <v>1265</v>
      </c>
      <c r="E1629" s="1">
        <v>9.375E-2</v>
      </c>
      <c r="F1629" s="113" t="s">
        <v>1255</v>
      </c>
      <c r="G1629" s="113" t="s">
        <v>1256</v>
      </c>
      <c r="H1629" s="113" t="s">
        <v>6</v>
      </c>
    </row>
    <row r="1630" spans="1:8" x14ac:dyDescent="0.25">
      <c r="A1630" s="7">
        <v>45099</v>
      </c>
      <c r="B1630" s="1">
        <v>0.77777777777777779</v>
      </c>
      <c r="C1630" s="1">
        <v>0.82291666666666663</v>
      </c>
      <c r="D1630" s="113" t="s">
        <v>1265</v>
      </c>
      <c r="E1630" s="1">
        <v>4.1666666666666664E-2</v>
      </c>
      <c r="F1630" s="113" t="s">
        <v>1255</v>
      </c>
      <c r="G1630" s="113" t="s">
        <v>1256</v>
      </c>
      <c r="H1630" s="113" t="s">
        <v>6</v>
      </c>
    </row>
    <row r="1631" spans="1:8" x14ac:dyDescent="0.25">
      <c r="A1631" s="7">
        <v>45100</v>
      </c>
      <c r="B1631" s="1">
        <v>0.33333333333333331</v>
      </c>
      <c r="C1631" s="1">
        <v>0.375</v>
      </c>
      <c r="D1631" s="113" t="s">
        <v>1265</v>
      </c>
      <c r="E1631" s="1">
        <v>4.1666666666666664E-2</v>
      </c>
      <c r="F1631" s="113" t="s">
        <v>1255</v>
      </c>
      <c r="G1631" s="113" t="s">
        <v>1256</v>
      </c>
      <c r="H1631" s="113" t="s">
        <v>6</v>
      </c>
    </row>
    <row r="1632" spans="1:8" x14ac:dyDescent="0.25">
      <c r="A1632" s="7">
        <v>45100</v>
      </c>
      <c r="B1632" s="1">
        <v>0.41666666666666669</v>
      </c>
      <c r="C1632" s="1">
        <v>0.55208333333333337</v>
      </c>
      <c r="D1632" s="113" t="s">
        <v>1340</v>
      </c>
      <c r="E1632" s="1">
        <v>0.13541666666666666</v>
      </c>
      <c r="F1632" s="113" t="s">
        <v>921</v>
      </c>
      <c r="G1632" s="113" t="s">
        <v>922</v>
      </c>
      <c r="H1632" s="113" t="s">
        <v>6</v>
      </c>
    </row>
    <row r="1633" spans="1:8" x14ac:dyDescent="0.25">
      <c r="A1633" s="7">
        <v>45100</v>
      </c>
      <c r="B1633" s="1">
        <v>0.55208333333333337</v>
      </c>
      <c r="C1633" s="1">
        <v>0.57222222222222219</v>
      </c>
      <c r="D1633" s="113" t="s">
        <v>1341</v>
      </c>
      <c r="E1633" s="1">
        <v>2.0833333333333332E-2</v>
      </c>
      <c r="F1633" s="113" t="s">
        <v>1165</v>
      </c>
      <c r="G1633" s="113" t="s">
        <v>1222</v>
      </c>
      <c r="H1633" s="113" t="s">
        <v>6</v>
      </c>
    </row>
    <row r="1634" spans="1:8" x14ac:dyDescent="0.25">
      <c r="A1634" s="7">
        <v>45100</v>
      </c>
      <c r="B1634" s="1">
        <v>0.57222222222222219</v>
      </c>
      <c r="C1634" s="1">
        <v>0.67708333333333337</v>
      </c>
      <c r="D1634" s="113" t="s">
        <v>1259</v>
      </c>
      <c r="E1634" s="1">
        <v>0.10416666666666667</v>
      </c>
      <c r="F1634" s="113" t="s">
        <v>1255</v>
      </c>
      <c r="G1634" s="113" t="s">
        <v>1256</v>
      </c>
      <c r="H1634" s="113" t="s">
        <v>6</v>
      </c>
    </row>
    <row r="1635" spans="1:8" x14ac:dyDescent="0.25">
      <c r="A1635" s="7">
        <v>45102</v>
      </c>
      <c r="B1635" s="1">
        <v>0.875</v>
      </c>
      <c r="C1635" s="1">
        <v>0.99930555555555556</v>
      </c>
      <c r="D1635" s="113" t="s">
        <v>1265</v>
      </c>
      <c r="E1635" s="1">
        <v>0.125</v>
      </c>
      <c r="F1635" s="113" t="s">
        <v>1255</v>
      </c>
      <c r="G1635" s="113" t="s">
        <v>1256</v>
      </c>
      <c r="H1635" s="113" t="s">
        <v>6</v>
      </c>
    </row>
    <row r="1636" spans="1:8" x14ac:dyDescent="0.25">
      <c r="A1636" s="7">
        <v>45103</v>
      </c>
      <c r="B1636" s="1">
        <v>0</v>
      </c>
      <c r="C1636" s="1">
        <v>0.10416666666666667</v>
      </c>
      <c r="D1636" s="113" t="s">
        <v>1259</v>
      </c>
      <c r="E1636" s="1">
        <v>0.10416666666666667</v>
      </c>
      <c r="F1636" s="113" t="s">
        <v>1255</v>
      </c>
      <c r="G1636" s="113" t="s">
        <v>1256</v>
      </c>
      <c r="H1636" s="113" t="s">
        <v>6</v>
      </c>
    </row>
    <row r="1637" spans="1:8" x14ac:dyDescent="0.25">
      <c r="A1637" s="7">
        <v>45103</v>
      </c>
      <c r="B1637" s="1">
        <v>0.35416666666666669</v>
      </c>
      <c r="C1637" s="1">
        <v>0.39583333333333331</v>
      </c>
      <c r="D1637" s="113" t="s">
        <v>1267</v>
      </c>
      <c r="E1637" s="1">
        <v>4.1666666666666664E-2</v>
      </c>
      <c r="F1637" s="113" t="s">
        <v>1255</v>
      </c>
      <c r="G1637" s="113" t="s">
        <v>1256</v>
      </c>
      <c r="H1637" s="113" t="s">
        <v>6</v>
      </c>
    </row>
    <row r="1638" spans="1:8" x14ac:dyDescent="0.25">
      <c r="A1638" s="7">
        <v>45103</v>
      </c>
      <c r="B1638" s="1">
        <v>0.39583333333333331</v>
      </c>
      <c r="C1638" s="1">
        <v>0.44444444444444442</v>
      </c>
      <c r="D1638" s="113" t="s">
        <v>1342</v>
      </c>
      <c r="E1638" s="1">
        <v>5.2083333333333336E-2</v>
      </c>
      <c r="F1638" s="113" t="s">
        <v>346</v>
      </c>
      <c r="G1638" s="113" t="s">
        <v>1319</v>
      </c>
      <c r="H1638" s="113" t="s">
        <v>6</v>
      </c>
    </row>
    <row r="1639" spans="1:8" x14ac:dyDescent="0.25">
      <c r="A1639" s="7">
        <v>45103</v>
      </c>
      <c r="B1639" s="1">
        <v>0.44444444444444442</v>
      </c>
      <c r="C1639" s="1">
        <v>0.45902777777777776</v>
      </c>
      <c r="D1639" s="113" t="s">
        <v>152</v>
      </c>
      <c r="E1639" s="1">
        <v>1.0416666666666666E-2</v>
      </c>
      <c r="F1639" s="113" t="s">
        <v>571</v>
      </c>
      <c r="G1639" s="113" t="s">
        <v>572</v>
      </c>
      <c r="H1639" s="113" t="s">
        <v>6</v>
      </c>
    </row>
    <row r="1640" spans="1:8" x14ac:dyDescent="0.25">
      <c r="A1640" s="7">
        <v>45103</v>
      </c>
      <c r="B1640" s="1">
        <v>0.5</v>
      </c>
      <c r="C1640" s="1">
        <v>0.54166666666666663</v>
      </c>
      <c r="D1640" s="113" t="s">
        <v>828</v>
      </c>
      <c r="E1640" s="1">
        <v>4.1666666666666664E-2</v>
      </c>
      <c r="F1640" s="113" t="s">
        <v>562</v>
      </c>
      <c r="G1640" s="113" t="s">
        <v>829</v>
      </c>
      <c r="H1640" s="113" t="s">
        <v>6</v>
      </c>
    </row>
    <row r="1641" spans="1:8" x14ac:dyDescent="0.25">
      <c r="A1641" s="7">
        <v>45103</v>
      </c>
      <c r="B1641" s="1">
        <v>0.54166666666666663</v>
      </c>
      <c r="C1641" s="1">
        <v>0.5625</v>
      </c>
      <c r="D1641" s="113" t="s">
        <v>1343</v>
      </c>
      <c r="E1641" s="1">
        <v>2.0833333333333332E-2</v>
      </c>
      <c r="F1641" s="113" t="s">
        <v>943</v>
      </c>
      <c r="G1641" s="113" t="s">
        <v>944</v>
      </c>
      <c r="H1641" s="113" t="s">
        <v>6</v>
      </c>
    </row>
    <row r="1642" spans="1:8" x14ac:dyDescent="0.25">
      <c r="A1642" s="7">
        <v>45103</v>
      </c>
      <c r="B1642" s="1">
        <v>0.58333333333333337</v>
      </c>
      <c r="C1642" s="1">
        <v>0.60347222222222219</v>
      </c>
      <c r="D1642" s="113" t="s">
        <v>65</v>
      </c>
      <c r="E1642" s="1">
        <v>2.0833333333333332E-2</v>
      </c>
      <c r="F1642" s="113" t="s">
        <v>571</v>
      </c>
      <c r="G1642" s="113" t="s">
        <v>572</v>
      </c>
      <c r="H1642" s="113" t="s">
        <v>6</v>
      </c>
    </row>
    <row r="1643" spans="1:8" x14ac:dyDescent="0.25">
      <c r="A1643" s="7">
        <v>45103</v>
      </c>
      <c r="B1643" s="1">
        <v>0.60347222222222219</v>
      </c>
      <c r="C1643" s="1">
        <v>0.625</v>
      </c>
      <c r="D1643" s="113" t="s">
        <v>65</v>
      </c>
      <c r="E1643" s="1">
        <v>2.0833333333333332E-2</v>
      </c>
      <c r="F1643" s="113" t="s">
        <v>715</v>
      </c>
      <c r="G1643" s="113" t="s">
        <v>716</v>
      </c>
      <c r="H1643" s="113" t="s">
        <v>6</v>
      </c>
    </row>
    <row r="1644" spans="1:8" x14ac:dyDescent="0.25">
      <c r="A1644" s="7">
        <v>45103</v>
      </c>
      <c r="B1644" s="1">
        <v>0.625</v>
      </c>
      <c r="C1644" s="1">
        <v>0.66666666666666663</v>
      </c>
      <c r="D1644" s="113" t="s">
        <v>1344</v>
      </c>
      <c r="E1644" s="1">
        <v>4.1666666666666664E-2</v>
      </c>
      <c r="F1644" s="113" t="s">
        <v>1255</v>
      </c>
      <c r="G1644" s="113" t="s">
        <v>1256</v>
      </c>
      <c r="H1644" s="113" t="s">
        <v>6</v>
      </c>
    </row>
    <row r="1645" spans="1:8" x14ac:dyDescent="0.25">
      <c r="A1645" s="7">
        <v>45103</v>
      </c>
      <c r="B1645" s="1">
        <v>0.69791666666666663</v>
      </c>
      <c r="C1645" s="1">
        <v>0.70833333333333337</v>
      </c>
      <c r="D1645" s="113" t="s">
        <v>1257</v>
      </c>
      <c r="E1645" s="1">
        <v>1.0416666666666666E-2</v>
      </c>
      <c r="F1645" s="113" t="s">
        <v>562</v>
      </c>
      <c r="G1645" s="113" t="s">
        <v>829</v>
      </c>
      <c r="H1645" s="113" t="s">
        <v>6</v>
      </c>
    </row>
    <row r="1646" spans="1:8" x14ac:dyDescent="0.25">
      <c r="A1646" s="7">
        <v>45103</v>
      </c>
      <c r="B1646" s="1">
        <v>0.91666666666666663</v>
      </c>
      <c r="C1646" s="1">
        <v>0.99930555555555556</v>
      </c>
      <c r="D1646" s="113" t="s">
        <v>1265</v>
      </c>
      <c r="E1646" s="1">
        <v>8.3333333333333329E-2</v>
      </c>
      <c r="F1646" s="113" t="s">
        <v>1255</v>
      </c>
      <c r="G1646" s="113" t="s">
        <v>1256</v>
      </c>
      <c r="H1646" s="113" t="s">
        <v>6</v>
      </c>
    </row>
    <row r="1647" spans="1:8" x14ac:dyDescent="0.25">
      <c r="A1647" s="7">
        <v>45104</v>
      </c>
      <c r="B1647" s="1">
        <v>0.10416666666666667</v>
      </c>
      <c r="C1647" s="1">
        <v>0.20833333333333334</v>
      </c>
      <c r="D1647" s="113" t="s">
        <v>1265</v>
      </c>
      <c r="E1647" s="1">
        <v>0.10416666666666667</v>
      </c>
      <c r="F1647" s="113" t="s">
        <v>1255</v>
      </c>
      <c r="G1647" s="113" t="s">
        <v>1256</v>
      </c>
      <c r="H1647" s="113" t="s">
        <v>6</v>
      </c>
    </row>
    <row r="1648" spans="1:8" x14ac:dyDescent="0.25">
      <c r="A1648" s="7">
        <v>45104</v>
      </c>
      <c r="B1648" s="1">
        <v>0.375</v>
      </c>
      <c r="C1648" s="1">
        <v>0.40069444444444446</v>
      </c>
      <c r="D1648" s="113" t="s">
        <v>1345</v>
      </c>
      <c r="E1648" s="1">
        <v>2.0833333333333332E-2</v>
      </c>
      <c r="F1648" s="113" t="s">
        <v>921</v>
      </c>
      <c r="G1648" s="113" t="s">
        <v>922</v>
      </c>
      <c r="H1648" s="113" t="s">
        <v>6</v>
      </c>
    </row>
    <row r="1649" spans="1:8" x14ac:dyDescent="0.25">
      <c r="A1649" s="7">
        <v>45104</v>
      </c>
      <c r="B1649" s="1">
        <v>0.40277777777777779</v>
      </c>
      <c r="C1649" s="1">
        <v>0.41666666666666669</v>
      </c>
      <c r="D1649" s="113" t="s">
        <v>1346</v>
      </c>
      <c r="E1649" s="1">
        <v>1.0416666666666666E-2</v>
      </c>
      <c r="F1649" s="113" t="s">
        <v>571</v>
      </c>
      <c r="G1649" s="113" t="s">
        <v>572</v>
      </c>
      <c r="H1649" s="113" t="s">
        <v>6</v>
      </c>
    </row>
    <row r="1650" spans="1:8" x14ac:dyDescent="0.25">
      <c r="A1650" s="7">
        <v>45104</v>
      </c>
      <c r="B1650" s="1">
        <v>0.54166666666666663</v>
      </c>
      <c r="C1650" s="1">
        <v>0.58333333333333337</v>
      </c>
      <c r="D1650" s="113" t="s">
        <v>1347</v>
      </c>
      <c r="E1650" s="1">
        <v>4.1666666666666664E-2</v>
      </c>
      <c r="F1650" s="113" t="s">
        <v>1209</v>
      </c>
      <c r="G1650" s="113" t="s">
        <v>1032</v>
      </c>
      <c r="H1650" s="113" t="s">
        <v>6</v>
      </c>
    </row>
    <row r="1651" spans="1:8" x14ac:dyDescent="0.25">
      <c r="A1651" s="7">
        <v>45104</v>
      </c>
      <c r="B1651" s="1">
        <v>0.58333333333333337</v>
      </c>
      <c r="C1651" s="1">
        <v>0.625</v>
      </c>
      <c r="D1651" s="113" t="s">
        <v>1348</v>
      </c>
      <c r="E1651" s="1">
        <v>4.1666666666666664E-2</v>
      </c>
      <c r="F1651" s="113" t="s">
        <v>1255</v>
      </c>
      <c r="G1651" s="113" t="s">
        <v>1256</v>
      </c>
      <c r="H1651" s="113" t="s">
        <v>6</v>
      </c>
    </row>
    <row r="1652" spans="1:8" x14ac:dyDescent="0.25">
      <c r="A1652" s="7">
        <v>45104</v>
      </c>
      <c r="B1652" s="1">
        <v>0.625</v>
      </c>
      <c r="C1652" s="1">
        <v>0.66666666666666663</v>
      </c>
      <c r="D1652" s="113" t="s">
        <v>1349</v>
      </c>
      <c r="E1652" s="1">
        <v>4.1666666666666664E-2</v>
      </c>
      <c r="F1652" s="113" t="s">
        <v>571</v>
      </c>
      <c r="G1652" s="113" t="s">
        <v>572</v>
      </c>
      <c r="H1652" s="113" t="s">
        <v>6</v>
      </c>
    </row>
    <row r="1653" spans="1:8" x14ac:dyDescent="0.25">
      <c r="A1653" s="7">
        <v>45104</v>
      </c>
      <c r="B1653" s="1">
        <v>0.66666666666666663</v>
      </c>
      <c r="C1653" s="1">
        <v>0.6875</v>
      </c>
      <c r="D1653" s="113" t="s">
        <v>931</v>
      </c>
      <c r="E1653" s="1">
        <v>2.0833333333333332E-2</v>
      </c>
      <c r="F1653" s="113" t="s">
        <v>140</v>
      </c>
      <c r="G1653" s="113" t="s">
        <v>186</v>
      </c>
      <c r="H1653" s="113" t="s">
        <v>6</v>
      </c>
    </row>
    <row r="1654" spans="1:8" x14ac:dyDescent="0.25">
      <c r="A1654" s="7">
        <v>45104</v>
      </c>
      <c r="B1654" s="1">
        <v>0.6875</v>
      </c>
      <c r="C1654" s="1">
        <v>0.70833333333333337</v>
      </c>
      <c r="D1654" s="113" t="s">
        <v>848</v>
      </c>
      <c r="E1654" s="1">
        <v>2.0833333333333332E-2</v>
      </c>
      <c r="F1654" s="113" t="s">
        <v>715</v>
      </c>
      <c r="G1654" s="113" t="s">
        <v>716</v>
      </c>
      <c r="H1654" s="113" t="s">
        <v>6</v>
      </c>
    </row>
    <row r="1655" spans="1:8" x14ac:dyDescent="0.25">
      <c r="A1655" s="7">
        <v>45104</v>
      </c>
      <c r="B1655" s="1">
        <v>0.6875</v>
      </c>
      <c r="C1655" s="1">
        <v>0.70833333333333337</v>
      </c>
      <c r="D1655" s="113" t="s">
        <v>848</v>
      </c>
      <c r="E1655" s="1">
        <v>2.0833333333333332E-2</v>
      </c>
      <c r="F1655" s="113" t="s">
        <v>715</v>
      </c>
      <c r="G1655" s="113" t="s">
        <v>716</v>
      </c>
      <c r="H1655" s="113" t="s">
        <v>6</v>
      </c>
    </row>
    <row r="1656" spans="1:8" x14ac:dyDescent="0.25">
      <c r="A1656" s="7">
        <v>45104</v>
      </c>
      <c r="B1656" s="1">
        <v>0.71805555555555556</v>
      </c>
      <c r="C1656" s="1">
        <v>0.73888888888888893</v>
      </c>
      <c r="D1656" s="113" t="s">
        <v>177</v>
      </c>
      <c r="E1656" s="1">
        <v>2.0833333333333332E-2</v>
      </c>
      <c r="F1656" s="113" t="s">
        <v>140</v>
      </c>
      <c r="G1656" s="113" t="s">
        <v>186</v>
      </c>
      <c r="H1656" s="113" t="s">
        <v>6</v>
      </c>
    </row>
    <row r="1657" spans="1:8" x14ac:dyDescent="0.25">
      <c r="A1657" s="7">
        <v>45104</v>
      </c>
      <c r="B1657" s="1">
        <v>0.73888888888888893</v>
      </c>
      <c r="C1657" s="1">
        <v>0.75972222222222219</v>
      </c>
      <c r="D1657" s="113" t="s">
        <v>177</v>
      </c>
      <c r="E1657" s="1">
        <v>2.0833333333333332E-2</v>
      </c>
      <c r="F1657" s="113" t="s">
        <v>715</v>
      </c>
      <c r="G1657" s="113" t="s">
        <v>716</v>
      </c>
      <c r="H1657" s="113" t="s">
        <v>6</v>
      </c>
    </row>
    <row r="1658" spans="1:8" x14ac:dyDescent="0.25">
      <c r="A1658" s="7">
        <v>45104</v>
      </c>
      <c r="B1658" s="1">
        <v>0.73958333333333337</v>
      </c>
      <c r="C1658" s="1">
        <v>0.75763888888888886</v>
      </c>
      <c r="D1658" s="113" t="s">
        <v>1350</v>
      </c>
      <c r="E1658" s="1">
        <v>2.0833333333333332E-2</v>
      </c>
      <c r="F1658" s="113" t="s">
        <v>921</v>
      </c>
      <c r="G1658" s="113" t="s">
        <v>922</v>
      </c>
      <c r="H1658" s="113" t="s">
        <v>6</v>
      </c>
    </row>
    <row r="1659" spans="1:8" x14ac:dyDescent="0.25">
      <c r="A1659" s="7">
        <v>45104</v>
      </c>
      <c r="B1659" s="1">
        <v>0.75972222222222219</v>
      </c>
      <c r="C1659" s="1">
        <v>0.77152777777777781</v>
      </c>
      <c r="D1659" s="113" t="s">
        <v>1331</v>
      </c>
      <c r="E1659" s="1">
        <v>1.0416666666666666E-2</v>
      </c>
      <c r="F1659" s="113" t="s">
        <v>571</v>
      </c>
      <c r="G1659" s="113" t="s">
        <v>572</v>
      </c>
      <c r="H1659" s="113" t="s">
        <v>6</v>
      </c>
    </row>
    <row r="1660" spans="1:8" x14ac:dyDescent="0.25">
      <c r="A1660" s="7">
        <v>45105</v>
      </c>
      <c r="B1660" s="1">
        <v>0.375</v>
      </c>
      <c r="C1660" s="1">
        <v>0.39583333333333331</v>
      </c>
      <c r="D1660" s="113" t="s">
        <v>1351</v>
      </c>
      <c r="E1660" s="1">
        <v>2.0833333333333332E-2</v>
      </c>
      <c r="F1660" s="113" t="s">
        <v>921</v>
      </c>
      <c r="G1660" s="113" t="s">
        <v>922</v>
      </c>
      <c r="H1660" s="113" t="s">
        <v>6</v>
      </c>
    </row>
    <row r="1661" spans="1:8" x14ac:dyDescent="0.25">
      <c r="A1661" s="7">
        <v>45105</v>
      </c>
      <c r="B1661" s="1">
        <v>0.41666666666666669</v>
      </c>
      <c r="C1661" s="1">
        <v>0.45833333333333331</v>
      </c>
      <c r="D1661" s="113" t="s">
        <v>845</v>
      </c>
      <c r="E1661" s="1">
        <v>4.1666666666666664E-2</v>
      </c>
      <c r="F1661" s="113" t="s">
        <v>1209</v>
      </c>
      <c r="G1661" s="113" t="s">
        <v>1032</v>
      </c>
      <c r="H1661" s="113" t="s">
        <v>6</v>
      </c>
    </row>
    <row r="1662" spans="1:8" x14ac:dyDescent="0.25">
      <c r="A1662" s="7">
        <v>45105</v>
      </c>
      <c r="B1662" s="1">
        <v>0.45833333333333331</v>
      </c>
      <c r="C1662" s="1">
        <v>0.47916666666666669</v>
      </c>
      <c r="D1662" s="113" t="s">
        <v>1204</v>
      </c>
      <c r="E1662" s="1">
        <v>2.0833333333333332E-2</v>
      </c>
      <c r="F1662" s="113" t="s">
        <v>284</v>
      </c>
      <c r="G1662" s="113" t="s">
        <v>831</v>
      </c>
      <c r="H1662" s="113" t="s">
        <v>6</v>
      </c>
    </row>
    <row r="1663" spans="1:8" x14ac:dyDescent="0.25">
      <c r="A1663" s="7">
        <v>45105</v>
      </c>
      <c r="B1663" s="1">
        <v>0.47916666666666669</v>
      </c>
      <c r="C1663" s="1">
        <v>0.5</v>
      </c>
      <c r="D1663" s="113" t="s">
        <v>1352</v>
      </c>
      <c r="E1663" s="1">
        <v>2.0833333333333332E-2</v>
      </c>
      <c r="F1663" s="113" t="s">
        <v>921</v>
      </c>
      <c r="G1663" s="113" t="s">
        <v>922</v>
      </c>
      <c r="H1663" s="113" t="s">
        <v>6</v>
      </c>
    </row>
    <row r="1664" spans="1:8" x14ac:dyDescent="0.25">
      <c r="A1664" s="7">
        <v>45105</v>
      </c>
      <c r="B1664" s="1">
        <v>0.5</v>
      </c>
      <c r="C1664" s="1">
        <v>0.52430555555555558</v>
      </c>
      <c r="D1664" s="113" t="s">
        <v>1353</v>
      </c>
      <c r="E1664" s="1">
        <v>2.0833333333333332E-2</v>
      </c>
      <c r="F1664" s="113" t="s">
        <v>921</v>
      </c>
      <c r="G1664" s="113" t="s">
        <v>922</v>
      </c>
      <c r="H1664" s="113" t="s">
        <v>6</v>
      </c>
    </row>
    <row r="1665" spans="1:8" x14ac:dyDescent="0.25">
      <c r="A1665" s="7">
        <v>45105</v>
      </c>
      <c r="B1665" s="1">
        <v>0.55208333333333337</v>
      </c>
      <c r="C1665" s="1">
        <v>0.57291666666666663</v>
      </c>
      <c r="D1665" s="113" t="s">
        <v>1354</v>
      </c>
      <c r="E1665" s="1">
        <v>2.0833333333333332E-2</v>
      </c>
      <c r="F1665" s="113" t="s">
        <v>750</v>
      </c>
      <c r="G1665" s="113" t="s">
        <v>751</v>
      </c>
      <c r="H1665" s="113" t="s">
        <v>6</v>
      </c>
    </row>
    <row r="1666" spans="1:8" x14ac:dyDescent="0.25">
      <c r="A1666" s="7">
        <v>45105</v>
      </c>
      <c r="B1666" s="1">
        <v>0.57291666666666663</v>
      </c>
      <c r="C1666" s="1">
        <v>0.59375</v>
      </c>
      <c r="D1666" s="113" t="s">
        <v>1354</v>
      </c>
      <c r="E1666" s="1">
        <v>2.0833333333333332E-2</v>
      </c>
      <c r="F1666" s="113" t="s">
        <v>571</v>
      </c>
      <c r="G1666" s="113" t="s">
        <v>572</v>
      </c>
      <c r="H1666" s="113" t="s">
        <v>6</v>
      </c>
    </row>
    <row r="1667" spans="1:8" x14ac:dyDescent="0.25">
      <c r="A1667" s="7">
        <v>45105</v>
      </c>
      <c r="B1667" s="1">
        <v>0.59375</v>
      </c>
      <c r="C1667" s="1">
        <v>0.625</v>
      </c>
      <c r="D1667" s="113" t="s">
        <v>1355</v>
      </c>
      <c r="E1667" s="1">
        <v>3.125E-2</v>
      </c>
      <c r="F1667" s="113" t="s">
        <v>881</v>
      </c>
      <c r="G1667" s="113" t="s">
        <v>831</v>
      </c>
      <c r="H1667" s="113" t="s">
        <v>6</v>
      </c>
    </row>
    <row r="1668" spans="1:8" x14ac:dyDescent="0.25">
      <c r="A1668" s="7">
        <v>45105</v>
      </c>
      <c r="B1668" s="1">
        <v>0.625</v>
      </c>
      <c r="C1668" s="1">
        <v>0.70138888888888884</v>
      </c>
      <c r="D1668" s="113" t="s">
        <v>1356</v>
      </c>
      <c r="E1668" s="1">
        <v>7.2916666666666671E-2</v>
      </c>
      <c r="F1668" s="113" t="s">
        <v>1165</v>
      </c>
      <c r="G1668" s="113" t="s">
        <v>1222</v>
      </c>
      <c r="H1668" s="113" t="s">
        <v>6</v>
      </c>
    </row>
    <row r="1669" spans="1:8" x14ac:dyDescent="0.25">
      <c r="A1669" s="7">
        <v>45106</v>
      </c>
      <c r="B1669" s="1">
        <v>0.29166666666666669</v>
      </c>
      <c r="C1669" s="1">
        <v>0.375</v>
      </c>
      <c r="D1669" s="113" t="s">
        <v>1357</v>
      </c>
      <c r="E1669" s="1">
        <v>8.3333333333333329E-2</v>
      </c>
      <c r="F1669" s="113" t="s">
        <v>784</v>
      </c>
      <c r="G1669" s="113" t="s">
        <v>785</v>
      </c>
      <c r="H1669" s="113" t="s">
        <v>6</v>
      </c>
    </row>
    <row r="1670" spans="1:8" x14ac:dyDescent="0.25">
      <c r="A1670" s="7">
        <v>45106</v>
      </c>
      <c r="B1670" s="1">
        <v>0.375</v>
      </c>
      <c r="C1670" s="1">
        <v>0.5625</v>
      </c>
      <c r="D1670" s="113" t="s">
        <v>1358</v>
      </c>
      <c r="E1670" s="1">
        <v>0.1875</v>
      </c>
      <c r="F1670" s="113" t="s">
        <v>784</v>
      </c>
      <c r="G1670" s="113" t="s">
        <v>785</v>
      </c>
      <c r="H1670" s="113" t="s">
        <v>6</v>
      </c>
    </row>
    <row r="1671" spans="1:8" x14ac:dyDescent="0.25">
      <c r="A1671" s="7">
        <v>45106</v>
      </c>
      <c r="B1671" s="1">
        <v>0.5625</v>
      </c>
      <c r="C1671" s="1">
        <v>0.59375</v>
      </c>
      <c r="D1671" s="113" t="s">
        <v>1357</v>
      </c>
      <c r="E1671" s="1">
        <v>3.125E-2</v>
      </c>
      <c r="F1671" s="113" t="s">
        <v>784</v>
      </c>
      <c r="G1671" s="113" t="s">
        <v>785</v>
      </c>
      <c r="H1671" s="113" t="s">
        <v>6</v>
      </c>
    </row>
    <row r="1672" spans="1:8" x14ac:dyDescent="0.25">
      <c r="A1672" s="7">
        <v>45106</v>
      </c>
      <c r="B1672" s="1">
        <v>0.59375</v>
      </c>
      <c r="C1672" s="1">
        <v>0.66736111111111107</v>
      </c>
      <c r="D1672" s="113" t="s">
        <v>1359</v>
      </c>
      <c r="E1672" s="1">
        <v>7.2916666666666671E-2</v>
      </c>
      <c r="F1672" s="113" t="s">
        <v>715</v>
      </c>
      <c r="G1672" s="113" t="s">
        <v>716</v>
      </c>
      <c r="H1672" s="113" t="s">
        <v>6</v>
      </c>
    </row>
    <row r="1673" spans="1:8" x14ac:dyDescent="0.25">
      <c r="A1673" s="7">
        <v>45106</v>
      </c>
      <c r="B1673" s="1">
        <v>0.66666666666666663</v>
      </c>
      <c r="C1673" s="1">
        <v>0.69444444444444442</v>
      </c>
      <c r="D1673" s="113" t="s">
        <v>812</v>
      </c>
      <c r="E1673" s="1">
        <v>3.125E-2</v>
      </c>
      <c r="F1673" s="113" t="s">
        <v>571</v>
      </c>
      <c r="G1673" s="113" t="s">
        <v>572</v>
      </c>
      <c r="H1673" s="113" t="s">
        <v>6</v>
      </c>
    </row>
    <row r="1674" spans="1:8" x14ac:dyDescent="0.25">
      <c r="A1674" s="7">
        <v>45106</v>
      </c>
      <c r="B1674" s="1">
        <v>0.84583333333333333</v>
      </c>
      <c r="C1674" s="1">
        <v>0.88749999999999996</v>
      </c>
      <c r="D1674" s="113" t="s">
        <v>1360</v>
      </c>
      <c r="E1674" s="1">
        <v>4.1666666666666664E-2</v>
      </c>
      <c r="F1674" s="113" t="s">
        <v>517</v>
      </c>
      <c r="G1674" s="113" t="s">
        <v>827</v>
      </c>
      <c r="H1674" s="113" t="s">
        <v>6</v>
      </c>
    </row>
    <row r="1675" spans="1:8" x14ac:dyDescent="0.25">
      <c r="A1675" s="7">
        <v>45107</v>
      </c>
      <c r="B1675" s="1">
        <v>0.34722222222222221</v>
      </c>
      <c r="C1675" s="1">
        <v>0.38194444444444442</v>
      </c>
      <c r="D1675" s="113" t="s">
        <v>1361</v>
      </c>
      <c r="E1675" s="1">
        <v>3.125E-2</v>
      </c>
      <c r="F1675" s="113" t="s">
        <v>517</v>
      </c>
      <c r="G1675" s="113" t="s">
        <v>827</v>
      </c>
      <c r="H1675" s="113" t="s">
        <v>6</v>
      </c>
    </row>
    <row r="1676" spans="1:8" x14ac:dyDescent="0.25">
      <c r="A1676" s="7">
        <v>45107</v>
      </c>
      <c r="B1676" s="1">
        <v>0.41666666666666669</v>
      </c>
      <c r="C1676" s="1">
        <v>0.45833333333333331</v>
      </c>
      <c r="D1676" s="113" t="s">
        <v>1362</v>
      </c>
      <c r="E1676" s="1">
        <v>4.1666666666666664E-2</v>
      </c>
      <c r="F1676" s="113" t="s">
        <v>921</v>
      </c>
      <c r="G1676" s="113" t="s">
        <v>922</v>
      </c>
      <c r="H1676" s="113" t="s">
        <v>6</v>
      </c>
    </row>
    <row r="1677" spans="1:8" x14ac:dyDescent="0.25">
      <c r="A1677" s="7">
        <v>45107</v>
      </c>
      <c r="B1677" s="1">
        <v>0.45833333333333331</v>
      </c>
      <c r="C1677" s="1">
        <v>0.48958333333333331</v>
      </c>
      <c r="D1677" s="113" t="s">
        <v>1363</v>
      </c>
      <c r="E1677" s="1">
        <v>3.125E-2</v>
      </c>
      <c r="F1677" s="113" t="s">
        <v>943</v>
      </c>
      <c r="G1677" s="113" t="s">
        <v>944</v>
      </c>
      <c r="H1677" s="113" t="s">
        <v>6</v>
      </c>
    </row>
    <row r="1678" spans="1:8" x14ac:dyDescent="0.25">
      <c r="A1678" s="7">
        <v>45107</v>
      </c>
      <c r="B1678" s="1">
        <v>0.48958333333333331</v>
      </c>
      <c r="C1678" s="1">
        <v>0.52083333333333337</v>
      </c>
      <c r="D1678" s="113" t="s">
        <v>1364</v>
      </c>
      <c r="E1678" s="1">
        <v>3.125E-2</v>
      </c>
      <c r="F1678" s="113" t="s">
        <v>517</v>
      </c>
      <c r="G1678" s="113" t="s">
        <v>827</v>
      </c>
      <c r="H1678" s="113" t="s">
        <v>6</v>
      </c>
    </row>
    <row r="1679" spans="1:8" x14ac:dyDescent="0.25">
      <c r="A1679" s="7">
        <v>45107</v>
      </c>
      <c r="B1679" s="1">
        <v>0.54166666666666663</v>
      </c>
      <c r="C1679" s="1">
        <v>0.60416666666666663</v>
      </c>
      <c r="D1679" s="113" t="s">
        <v>1325</v>
      </c>
      <c r="E1679" s="1">
        <v>6.25E-2</v>
      </c>
      <c r="F1679" s="113" t="s">
        <v>921</v>
      </c>
      <c r="G1679" s="113" t="s">
        <v>922</v>
      </c>
      <c r="H1679" s="113" t="s">
        <v>6</v>
      </c>
    </row>
    <row r="1680" spans="1:8" x14ac:dyDescent="0.25">
      <c r="A1680" s="7">
        <v>45107</v>
      </c>
      <c r="B1680" s="1">
        <v>0.625</v>
      </c>
      <c r="C1680" s="1">
        <v>0.66666666666666663</v>
      </c>
      <c r="D1680" s="113" t="s">
        <v>1365</v>
      </c>
      <c r="E1680" s="1">
        <v>4.1666666666666664E-2</v>
      </c>
      <c r="F1680" s="113" t="s">
        <v>921</v>
      </c>
      <c r="G1680" s="113" t="s">
        <v>922</v>
      </c>
      <c r="H1680" s="113" t="s">
        <v>6</v>
      </c>
    </row>
    <row r="1681" spans="1:8" x14ac:dyDescent="0.25">
      <c r="A1681" s="7">
        <v>45107</v>
      </c>
      <c r="B1681" s="1">
        <v>0.89583333333333337</v>
      </c>
      <c r="C1681" s="1">
        <v>0.90555555555555556</v>
      </c>
      <c r="D1681" s="113" t="s">
        <v>1251</v>
      </c>
      <c r="E1681" s="1">
        <v>1.0416666666666666E-2</v>
      </c>
      <c r="F1681" s="113" t="s">
        <v>1165</v>
      </c>
      <c r="G1681" s="113" t="s">
        <v>1222</v>
      </c>
      <c r="H1681" s="113" t="s">
        <v>6</v>
      </c>
    </row>
    <row r="1682" spans="1:8" x14ac:dyDescent="0.25">
      <c r="A1682" s="7">
        <v>45110</v>
      </c>
      <c r="B1682" s="1">
        <v>0</v>
      </c>
      <c r="C1682" s="1">
        <v>9.375E-2</v>
      </c>
      <c r="D1682" s="113" t="s">
        <v>1361</v>
      </c>
      <c r="E1682" s="1">
        <v>9.375E-2</v>
      </c>
      <c r="F1682" s="113" t="s">
        <v>517</v>
      </c>
      <c r="G1682" s="113" t="s">
        <v>827</v>
      </c>
      <c r="H1682" s="113" t="s">
        <v>6</v>
      </c>
    </row>
    <row r="1683" spans="1:8" x14ac:dyDescent="0.25">
      <c r="A1683" s="7">
        <v>45110</v>
      </c>
      <c r="B1683" s="1">
        <v>9.375E-2</v>
      </c>
      <c r="C1683" s="1">
        <v>0.19791666666666666</v>
      </c>
      <c r="D1683" s="113" t="s">
        <v>1366</v>
      </c>
      <c r="E1683" s="1">
        <v>0.10416666666666667</v>
      </c>
      <c r="F1683" s="113" t="s">
        <v>517</v>
      </c>
      <c r="G1683" s="113" t="s">
        <v>827</v>
      </c>
      <c r="H1683" s="113" t="s">
        <v>6</v>
      </c>
    </row>
    <row r="1684" spans="1:8" x14ac:dyDescent="0.25">
      <c r="A1684" s="7">
        <v>45110</v>
      </c>
      <c r="B1684" s="1">
        <v>0.35416666666666669</v>
      </c>
      <c r="C1684" s="1">
        <v>0.36805555555555558</v>
      </c>
      <c r="D1684" s="113" t="s">
        <v>812</v>
      </c>
      <c r="E1684" s="1">
        <v>1.0416666666666666E-2</v>
      </c>
      <c r="F1684" s="113" t="s">
        <v>571</v>
      </c>
      <c r="G1684" s="113" t="s">
        <v>572</v>
      </c>
      <c r="H1684" s="113" t="s">
        <v>6</v>
      </c>
    </row>
    <row r="1685" spans="1:8" x14ac:dyDescent="0.25">
      <c r="A1685" s="7">
        <v>45110</v>
      </c>
      <c r="B1685" s="1">
        <v>0.375</v>
      </c>
      <c r="C1685" s="1">
        <v>0.39027777777777778</v>
      </c>
      <c r="D1685" s="113" t="s">
        <v>152</v>
      </c>
      <c r="E1685" s="1">
        <v>1.0416666666666666E-2</v>
      </c>
      <c r="F1685" s="113" t="s">
        <v>571</v>
      </c>
      <c r="G1685" s="113" t="s">
        <v>572</v>
      </c>
      <c r="H1685" s="113" t="s">
        <v>6</v>
      </c>
    </row>
    <row r="1686" spans="1:8" x14ac:dyDescent="0.25">
      <c r="A1686" s="7">
        <v>45110</v>
      </c>
      <c r="B1686" s="1">
        <v>0.39027777777777778</v>
      </c>
      <c r="C1686" s="1">
        <v>0.3972222222222222</v>
      </c>
      <c r="D1686" s="113" t="s">
        <v>1367</v>
      </c>
      <c r="E1686" s="1">
        <v>1.0416666666666666E-2</v>
      </c>
      <c r="F1686" s="113" t="s">
        <v>571</v>
      </c>
      <c r="G1686" s="113" t="s">
        <v>572</v>
      </c>
      <c r="H1686" s="113" t="s">
        <v>6</v>
      </c>
    </row>
    <row r="1687" spans="1:8" x14ac:dyDescent="0.25">
      <c r="A1687" s="7">
        <v>45110</v>
      </c>
      <c r="B1687" s="1">
        <v>0.40416666666666667</v>
      </c>
      <c r="C1687" s="1">
        <v>0.46944444444444444</v>
      </c>
      <c r="D1687" s="113" t="s">
        <v>1368</v>
      </c>
      <c r="E1687" s="1">
        <v>6.25E-2</v>
      </c>
      <c r="F1687" s="113" t="s">
        <v>921</v>
      </c>
      <c r="G1687" s="113" t="s">
        <v>922</v>
      </c>
      <c r="H1687" s="113" t="s">
        <v>6</v>
      </c>
    </row>
    <row r="1688" spans="1:8" x14ac:dyDescent="0.25">
      <c r="A1688" s="7">
        <v>45110</v>
      </c>
      <c r="B1688" s="1">
        <v>0.46944444444444444</v>
      </c>
      <c r="C1688" s="1">
        <v>0.48472222222222222</v>
      </c>
      <c r="D1688" s="113" t="s">
        <v>1369</v>
      </c>
      <c r="E1688" s="1">
        <v>1.0416666666666666E-2</v>
      </c>
      <c r="F1688" s="113" t="s">
        <v>284</v>
      </c>
      <c r="G1688" s="113" t="s">
        <v>831</v>
      </c>
      <c r="H1688" s="113" t="s">
        <v>6</v>
      </c>
    </row>
    <row r="1689" spans="1:8" x14ac:dyDescent="0.25">
      <c r="A1689" s="7">
        <v>45110</v>
      </c>
      <c r="B1689" s="1">
        <v>0.5</v>
      </c>
      <c r="C1689" s="1">
        <v>0.52777777777777779</v>
      </c>
      <c r="D1689" s="113" t="s">
        <v>828</v>
      </c>
      <c r="E1689" s="1">
        <v>3.125E-2</v>
      </c>
      <c r="F1689" s="113" t="s">
        <v>562</v>
      </c>
      <c r="G1689" s="113" t="s">
        <v>829</v>
      </c>
      <c r="H1689" s="113" t="s">
        <v>6</v>
      </c>
    </row>
    <row r="1690" spans="1:8" x14ac:dyDescent="0.25">
      <c r="A1690" s="7">
        <v>45110</v>
      </c>
      <c r="B1690" s="1">
        <v>0.57291666666666663</v>
      </c>
      <c r="C1690" s="1">
        <v>0.58333333333333337</v>
      </c>
      <c r="D1690" s="113" t="s">
        <v>1361</v>
      </c>
      <c r="E1690" s="1">
        <v>1.0416666666666666E-2</v>
      </c>
      <c r="F1690" s="113" t="s">
        <v>1255</v>
      </c>
      <c r="G1690" s="113" t="s">
        <v>1256</v>
      </c>
      <c r="H1690" s="113" t="s">
        <v>6</v>
      </c>
    </row>
    <row r="1691" spans="1:8" x14ac:dyDescent="0.25">
      <c r="A1691" s="7">
        <v>45110</v>
      </c>
      <c r="B1691" s="1">
        <v>0.58333333333333337</v>
      </c>
      <c r="C1691" s="1">
        <v>0.63194444444444442</v>
      </c>
      <c r="D1691" s="113" t="s">
        <v>65</v>
      </c>
      <c r="E1691" s="1">
        <v>5.2083333333333336E-2</v>
      </c>
      <c r="F1691" s="113" t="s">
        <v>254</v>
      </c>
      <c r="G1691" s="113" t="s">
        <v>831</v>
      </c>
      <c r="H1691" s="113" t="s">
        <v>6</v>
      </c>
    </row>
    <row r="1692" spans="1:8" x14ac:dyDescent="0.25">
      <c r="A1692" s="7">
        <v>45110</v>
      </c>
      <c r="B1692" s="1">
        <v>0.625</v>
      </c>
      <c r="C1692" s="1">
        <v>0.65972222222222221</v>
      </c>
      <c r="D1692" s="113" t="s">
        <v>707</v>
      </c>
      <c r="E1692" s="1">
        <v>3.125E-2</v>
      </c>
      <c r="F1692" s="113" t="s">
        <v>562</v>
      </c>
      <c r="G1692" s="113" t="s">
        <v>829</v>
      </c>
      <c r="H1692" s="113" t="s">
        <v>6</v>
      </c>
    </row>
    <row r="1693" spans="1:8" x14ac:dyDescent="0.25">
      <c r="A1693" s="7">
        <v>45110</v>
      </c>
      <c r="B1693" s="1">
        <v>0.65972222222222221</v>
      </c>
      <c r="C1693" s="1">
        <v>0.67291666666666672</v>
      </c>
      <c r="D1693" s="113" t="s">
        <v>1370</v>
      </c>
      <c r="E1693" s="1">
        <v>1.0416666666666666E-2</v>
      </c>
      <c r="F1693" s="113" t="s">
        <v>921</v>
      </c>
      <c r="G1693" s="113" t="s">
        <v>922</v>
      </c>
      <c r="H1693" s="113" t="s">
        <v>6</v>
      </c>
    </row>
    <row r="1694" spans="1:8" x14ac:dyDescent="0.25">
      <c r="A1694" s="7">
        <v>45110</v>
      </c>
      <c r="B1694" s="1">
        <v>0.70833333333333337</v>
      </c>
      <c r="C1694" s="1">
        <v>0.71875</v>
      </c>
      <c r="D1694" s="113" t="s">
        <v>1371</v>
      </c>
      <c r="E1694" s="1">
        <v>1.0416666666666666E-2</v>
      </c>
      <c r="F1694" s="113" t="s">
        <v>140</v>
      </c>
      <c r="G1694" s="113" t="s">
        <v>186</v>
      </c>
      <c r="H1694" s="113" t="s">
        <v>6</v>
      </c>
    </row>
    <row r="1695" spans="1:8" x14ac:dyDescent="0.25">
      <c r="A1695" s="7">
        <v>45110</v>
      </c>
      <c r="B1695" s="1">
        <v>0.71875</v>
      </c>
      <c r="C1695" s="1">
        <v>0.73958333333333337</v>
      </c>
      <c r="D1695" s="113" t="s">
        <v>1372</v>
      </c>
      <c r="E1695" s="1">
        <v>2.0833333333333332E-2</v>
      </c>
      <c r="F1695" s="113" t="s">
        <v>346</v>
      </c>
      <c r="G1695" s="113" t="s">
        <v>850</v>
      </c>
      <c r="H1695" s="113" t="s">
        <v>6</v>
      </c>
    </row>
    <row r="1696" spans="1:8" x14ac:dyDescent="0.25">
      <c r="A1696" s="7">
        <v>45111</v>
      </c>
      <c r="B1696" s="1">
        <v>0.34375</v>
      </c>
      <c r="C1696" s="1">
        <v>0.36458333333333331</v>
      </c>
      <c r="D1696" s="113" t="s">
        <v>90</v>
      </c>
      <c r="E1696" s="1">
        <v>2.0833333333333332E-2</v>
      </c>
      <c r="F1696" s="113" t="s">
        <v>571</v>
      </c>
      <c r="G1696" s="113" t="s">
        <v>572</v>
      </c>
      <c r="H1696" s="113" t="s">
        <v>6</v>
      </c>
    </row>
    <row r="1697" spans="1:8" x14ac:dyDescent="0.25">
      <c r="A1697" s="7">
        <v>45111</v>
      </c>
      <c r="B1697" s="1">
        <v>0.36458333333333331</v>
      </c>
      <c r="C1697" s="1">
        <v>0.41875000000000001</v>
      </c>
      <c r="D1697" s="113" t="s">
        <v>1373</v>
      </c>
      <c r="E1697" s="1">
        <v>5.2083333333333336E-2</v>
      </c>
      <c r="F1697" s="113" t="s">
        <v>1255</v>
      </c>
      <c r="G1697" s="113" t="s">
        <v>1256</v>
      </c>
      <c r="H1697" s="113" t="s">
        <v>6</v>
      </c>
    </row>
    <row r="1698" spans="1:8" x14ac:dyDescent="0.25">
      <c r="A1698" s="7">
        <v>45111</v>
      </c>
      <c r="B1698" s="1">
        <v>0.41875000000000001</v>
      </c>
      <c r="C1698" s="1">
        <v>0.4909722222222222</v>
      </c>
      <c r="D1698" s="113" t="s">
        <v>110</v>
      </c>
      <c r="E1698" s="1">
        <v>7.2916666666666671E-2</v>
      </c>
      <c r="F1698" s="113" t="s">
        <v>110</v>
      </c>
      <c r="G1698" s="113" t="s">
        <v>1374</v>
      </c>
      <c r="H1698" s="113" t="s">
        <v>6</v>
      </c>
    </row>
    <row r="1699" spans="1:8" x14ac:dyDescent="0.25">
      <c r="A1699" s="7">
        <v>45111</v>
      </c>
      <c r="B1699" s="1">
        <v>0.4909722222222222</v>
      </c>
      <c r="C1699" s="1">
        <v>0.51041666666666663</v>
      </c>
      <c r="D1699" s="113" t="s">
        <v>90</v>
      </c>
      <c r="E1699" s="1">
        <v>2.0833333333333332E-2</v>
      </c>
      <c r="F1699" s="113" t="s">
        <v>715</v>
      </c>
      <c r="G1699" s="113" t="s">
        <v>716</v>
      </c>
      <c r="H1699" s="113" t="s">
        <v>6</v>
      </c>
    </row>
    <row r="1700" spans="1:8" x14ac:dyDescent="0.25">
      <c r="A1700" s="7">
        <v>45111</v>
      </c>
      <c r="B1700" s="1">
        <v>0.54166666666666663</v>
      </c>
      <c r="C1700" s="1">
        <v>0.58333333333333337</v>
      </c>
      <c r="D1700" s="113" t="s">
        <v>1375</v>
      </c>
      <c r="E1700" s="1">
        <v>4.1666666666666664E-2</v>
      </c>
      <c r="F1700" s="113" t="s">
        <v>750</v>
      </c>
      <c r="G1700" s="113" t="s">
        <v>751</v>
      </c>
      <c r="H1700" s="113" t="s">
        <v>6</v>
      </c>
    </row>
    <row r="1701" spans="1:8" x14ac:dyDescent="0.25">
      <c r="A1701" s="7">
        <v>45111</v>
      </c>
      <c r="B1701" s="1">
        <v>0.58333333333333337</v>
      </c>
      <c r="C1701" s="1">
        <v>0.625</v>
      </c>
      <c r="D1701" s="113" t="s">
        <v>848</v>
      </c>
      <c r="E1701" s="1">
        <v>4.1666666666666664E-2</v>
      </c>
      <c r="F1701" s="113" t="s">
        <v>715</v>
      </c>
      <c r="G1701" s="113" t="s">
        <v>716</v>
      </c>
      <c r="H1701" s="113" t="s">
        <v>6</v>
      </c>
    </row>
    <row r="1702" spans="1:8" x14ac:dyDescent="0.25">
      <c r="A1702" s="7">
        <v>45111</v>
      </c>
      <c r="B1702" s="1">
        <v>0.625</v>
      </c>
      <c r="C1702" s="1">
        <v>0.66666666666666663</v>
      </c>
      <c r="D1702" s="113" t="s">
        <v>398</v>
      </c>
      <c r="E1702" s="1">
        <v>4.1666666666666664E-2</v>
      </c>
      <c r="F1702" s="113" t="s">
        <v>140</v>
      </c>
      <c r="G1702" s="113" t="s">
        <v>186</v>
      </c>
      <c r="H1702" s="113" t="s">
        <v>6</v>
      </c>
    </row>
    <row r="1703" spans="1:8" x14ac:dyDescent="0.25">
      <c r="A1703" s="7">
        <v>45111</v>
      </c>
      <c r="B1703" s="1">
        <v>0.66666666666666663</v>
      </c>
      <c r="C1703" s="1">
        <v>0.72152777777777777</v>
      </c>
      <c r="D1703" s="113" t="s">
        <v>1376</v>
      </c>
      <c r="E1703" s="1">
        <v>5.2083333333333336E-2</v>
      </c>
      <c r="F1703" s="113" t="s">
        <v>1165</v>
      </c>
      <c r="G1703" s="113" t="s">
        <v>1222</v>
      </c>
      <c r="H1703" s="113" t="s">
        <v>6</v>
      </c>
    </row>
    <row r="1704" spans="1:8" x14ac:dyDescent="0.25">
      <c r="A1704" s="7">
        <v>45111</v>
      </c>
      <c r="B1704" s="1">
        <v>0.72152777777777777</v>
      </c>
      <c r="C1704" s="1">
        <v>0.76041666666666663</v>
      </c>
      <c r="D1704" s="113" t="s">
        <v>1377</v>
      </c>
      <c r="E1704" s="1">
        <v>4.1666666666666664E-2</v>
      </c>
      <c r="F1704" s="113" t="s">
        <v>715</v>
      </c>
      <c r="G1704" s="113" t="s">
        <v>716</v>
      </c>
      <c r="H1704" s="113" t="s">
        <v>6</v>
      </c>
    </row>
    <row r="1705" spans="1:8" x14ac:dyDescent="0.25">
      <c r="A1705" s="7">
        <v>45111</v>
      </c>
      <c r="B1705" s="1">
        <v>0.91666666666666663</v>
      </c>
      <c r="C1705" s="1">
        <v>0.99027777777777781</v>
      </c>
      <c r="D1705" s="113" t="s">
        <v>123</v>
      </c>
      <c r="E1705" s="1">
        <v>7.2916666666666671E-2</v>
      </c>
      <c r="F1705" s="113" t="s">
        <v>654</v>
      </c>
      <c r="G1705" s="113" t="s">
        <v>827</v>
      </c>
      <c r="H1705" s="113" t="s">
        <v>6</v>
      </c>
    </row>
    <row r="1706" spans="1:8" x14ac:dyDescent="0.25">
      <c r="A1706" s="7">
        <v>45112</v>
      </c>
      <c r="B1706" s="1">
        <v>0.375</v>
      </c>
      <c r="C1706" s="1">
        <v>0.45833333333333331</v>
      </c>
      <c r="D1706" s="113" t="s">
        <v>1378</v>
      </c>
      <c r="E1706" s="1">
        <v>8.3333333333333329E-2</v>
      </c>
      <c r="F1706" s="113" t="s">
        <v>1255</v>
      </c>
      <c r="G1706" s="113" t="s">
        <v>1256</v>
      </c>
      <c r="H1706" s="113" t="s">
        <v>6</v>
      </c>
    </row>
    <row r="1707" spans="1:8" x14ac:dyDescent="0.25">
      <c r="A1707" s="7">
        <v>45112</v>
      </c>
      <c r="B1707" s="1">
        <v>0.45833333333333331</v>
      </c>
      <c r="C1707" s="1">
        <v>0.52083333333333337</v>
      </c>
      <c r="D1707" s="113" t="s">
        <v>845</v>
      </c>
      <c r="E1707" s="1">
        <v>6.25E-2</v>
      </c>
      <c r="F1707" s="113" t="s">
        <v>1209</v>
      </c>
      <c r="G1707" s="113" t="s">
        <v>1032</v>
      </c>
      <c r="H1707" s="113" t="s">
        <v>6</v>
      </c>
    </row>
    <row r="1708" spans="1:8" x14ac:dyDescent="0.25">
      <c r="A1708" s="7">
        <v>45112</v>
      </c>
      <c r="B1708" s="1">
        <v>0.54166666666666663</v>
      </c>
      <c r="C1708" s="1">
        <v>0.625</v>
      </c>
      <c r="D1708" s="113" t="s">
        <v>1379</v>
      </c>
      <c r="E1708" s="1">
        <v>8.3333333333333329E-2</v>
      </c>
      <c r="F1708" s="113" t="s">
        <v>1380</v>
      </c>
      <c r="G1708" s="113" t="s">
        <v>1381</v>
      </c>
      <c r="H1708" s="113" t="s">
        <v>6</v>
      </c>
    </row>
    <row r="1709" spans="1:8" x14ac:dyDescent="0.25">
      <c r="A1709" s="7">
        <v>45112</v>
      </c>
      <c r="B1709" s="1">
        <v>0.625</v>
      </c>
      <c r="C1709" s="1">
        <v>0.63611111111111107</v>
      </c>
      <c r="D1709" s="113" t="s">
        <v>1382</v>
      </c>
      <c r="E1709" s="1">
        <v>1.0416666666666666E-2</v>
      </c>
      <c r="F1709" s="113" t="s">
        <v>921</v>
      </c>
      <c r="G1709" s="113" t="s">
        <v>922</v>
      </c>
      <c r="H1709" s="113" t="s">
        <v>6</v>
      </c>
    </row>
    <row r="1710" spans="1:8" x14ac:dyDescent="0.25">
      <c r="A1710" s="7">
        <v>45112</v>
      </c>
      <c r="B1710" s="1">
        <v>0.875</v>
      </c>
      <c r="C1710" s="1">
        <v>0.99930555555555556</v>
      </c>
      <c r="D1710" s="113" t="s">
        <v>1383</v>
      </c>
      <c r="E1710" s="1">
        <v>0.125</v>
      </c>
      <c r="F1710" s="113" t="s">
        <v>654</v>
      </c>
      <c r="G1710" s="113" t="s">
        <v>827</v>
      </c>
      <c r="H1710" s="113" t="s">
        <v>6</v>
      </c>
    </row>
    <row r="1711" spans="1:8" x14ac:dyDescent="0.25">
      <c r="A1711" s="7">
        <v>45113</v>
      </c>
      <c r="B1711" s="1">
        <v>0.3263888888888889</v>
      </c>
      <c r="C1711" s="1">
        <v>0.35069444444444442</v>
      </c>
      <c r="D1711" s="113" t="s">
        <v>1384</v>
      </c>
      <c r="E1711" s="1">
        <v>2.0833333333333332E-2</v>
      </c>
      <c r="F1711" s="113" t="s">
        <v>921</v>
      </c>
      <c r="G1711" s="113" t="s">
        <v>922</v>
      </c>
      <c r="H1711" s="113" t="s">
        <v>6</v>
      </c>
    </row>
    <row r="1712" spans="1:8" x14ac:dyDescent="0.25">
      <c r="A1712" s="7">
        <v>45113</v>
      </c>
      <c r="B1712" s="1">
        <v>0.35069444444444442</v>
      </c>
      <c r="C1712" s="1">
        <v>0.48541666666666666</v>
      </c>
      <c r="D1712" s="113" t="s">
        <v>123</v>
      </c>
      <c r="E1712" s="1">
        <v>0.13541666666666666</v>
      </c>
      <c r="F1712" s="113" t="s">
        <v>1255</v>
      </c>
      <c r="G1712" s="113" t="s">
        <v>1256</v>
      </c>
      <c r="H1712" s="113" t="s">
        <v>6</v>
      </c>
    </row>
    <row r="1713" spans="1:8" x14ac:dyDescent="0.25">
      <c r="A1713" s="7">
        <v>45113</v>
      </c>
      <c r="B1713" s="1">
        <v>0.53125</v>
      </c>
      <c r="C1713" s="1">
        <v>0.54166666666666663</v>
      </c>
      <c r="D1713" s="113" t="s">
        <v>90</v>
      </c>
      <c r="E1713" s="1">
        <v>1.0416666666666666E-2</v>
      </c>
      <c r="F1713" s="113" t="s">
        <v>921</v>
      </c>
      <c r="G1713" s="113" t="s">
        <v>922</v>
      </c>
      <c r="H1713" s="113" t="s">
        <v>6</v>
      </c>
    </row>
    <row r="1714" spans="1:8" x14ac:dyDescent="0.25">
      <c r="A1714" s="7">
        <v>45113</v>
      </c>
      <c r="B1714" s="1">
        <v>0.54166666666666663</v>
      </c>
      <c r="C1714" s="1">
        <v>0.70833333333333337</v>
      </c>
      <c r="D1714" s="113" t="s">
        <v>1385</v>
      </c>
      <c r="E1714" s="1">
        <v>0.16666666666666666</v>
      </c>
      <c r="F1714" s="113" t="s">
        <v>943</v>
      </c>
      <c r="G1714" s="113" t="s">
        <v>944</v>
      </c>
      <c r="H1714" s="113" t="s">
        <v>6</v>
      </c>
    </row>
    <row r="1715" spans="1:8" x14ac:dyDescent="0.25">
      <c r="A1715" s="7">
        <v>45113</v>
      </c>
      <c r="B1715" s="1">
        <v>0.70833333333333337</v>
      </c>
      <c r="C1715" s="1">
        <v>0.75</v>
      </c>
      <c r="D1715" s="113" t="s">
        <v>1386</v>
      </c>
      <c r="E1715" s="1">
        <v>4.1666666666666664E-2</v>
      </c>
      <c r="F1715" s="113" t="s">
        <v>715</v>
      </c>
      <c r="G1715" s="113" t="s">
        <v>716</v>
      </c>
      <c r="H1715" s="113" t="s">
        <v>6</v>
      </c>
    </row>
    <row r="1716" spans="1:8" x14ac:dyDescent="0.25">
      <c r="A1716" s="7">
        <v>45114</v>
      </c>
      <c r="B1716" s="1">
        <v>0.34375</v>
      </c>
      <c r="C1716" s="1">
        <v>0.38541666666666669</v>
      </c>
      <c r="D1716" s="113" t="s">
        <v>1387</v>
      </c>
      <c r="E1716" s="1">
        <v>4.1666666666666664E-2</v>
      </c>
      <c r="F1716" s="113" t="s">
        <v>221</v>
      </c>
      <c r="G1716" s="113" t="s">
        <v>1082</v>
      </c>
      <c r="H1716" s="113" t="s">
        <v>6</v>
      </c>
    </row>
    <row r="1717" spans="1:8" x14ac:dyDescent="0.25">
      <c r="A1717" s="7">
        <v>45114</v>
      </c>
      <c r="B1717" s="1">
        <v>0.38541666666666669</v>
      </c>
      <c r="C1717" s="1">
        <v>0.45833333333333331</v>
      </c>
      <c r="D1717" s="113" t="s">
        <v>1061</v>
      </c>
      <c r="E1717" s="1">
        <v>7.2916666666666671E-2</v>
      </c>
      <c r="F1717" s="113" t="s">
        <v>921</v>
      </c>
      <c r="G1717" s="113" t="s">
        <v>922</v>
      </c>
      <c r="H1717" s="113" t="s">
        <v>6</v>
      </c>
    </row>
    <row r="1718" spans="1:8" x14ac:dyDescent="0.25">
      <c r="A1718" s="7">
        <v>45114</v>
      </c>
      <c r="B1718" s="1">
        <v>0.45833333333333331</v>
      </c>
      <c r="C1718" s="1">
        <v>0.47916666666666669</v>
      </c>
      <c r="D1718" s="113" t="s">
        <v>145</v>
      </c>
      <c r="E1718" s="1">
        <v>2.0833333333333332E-2</v>
      </c>
      <c r="F1718" s="113" t="s">
        <v>284</v>
      </c>
      <c r="G1718" s="113" t="s">
        <v>831</v>
      </c>
      <c r="H1718" s="113" t="s">
        <v>6</v>
      </c>
    </row>
    <row r="1719" spans="1:8" x14ac:dyDescent="0.25">
      <c r="A1719" s="7">
        <v>45114</v>
      </c>
      <c r="B1719" s="1">
        <v>0.5</v>
      </c>
      <c r="C1719" s="1">
        <v>0.52083333333333337</v>
      </c>
      <c r="D1719" s="113" t="s">
        <v>1388</v>
      </c>
      <c r="E1719" s="1">
        <v>2.0833333333333332E-2</v>
      </c>
      <c r="F1719" s="113" t="s">
        <v>881</v>
      </c>
      <c r="G1719" s="113" t="s">
        <v>831</v>
      </c>
      <c r="H1719" s="113" t="s">
        <v>6</v>
      </c>
    </row>
    <row r="1720" spans="1:8" x14ac:dyDescent="0.25">
      <c r="A1720" s="7">
        <v>45114</v>
      </c>
      <c r="B1720" s="1">
        <v>0.52083333333333337</v>
      </c>
      <c r="C1720" s="1">
        <v>0.54166666666666663</v>
      </c>
      <c r="D1720" s="113" t="s">
        <v>1389</v>
      </c>
      <c r="E1720" s="1">
        <v>2.0833333333333332E-2</v>
      </c>
      <c r="F1720" s="113" t="s">
        <v>943</v>
      </c>
      <c r="G1720" s="113" t="s">
        <v>944</v>
      </c>
      <c r="H1720" s="113" t="s">
        <v>6</v>
      </c>
    </row>
    <row r="1721" spans="1:8" x14ac:dyDescent="0.25">
      <c r="A1721" s="7">
        <v>45114</v>
      </c>
      <c r="B1721" s="1">
        <v>0.54166666666666663</v>
      </c>
      <c r="C1721" s="1">
        <v>0.5625</v>
      </c>
      <c r="D1721" s="113" t="s">
        <v>1390</v>
      </c>
      <c r="E1721" s="1">
        <v>2.0833333333333332E-2</v>
      </c>
      <c r="F1721" s="113" t="s">
        <v>284</v>
      </c>
      <c r="G1721" s="113" t="s">
        <v>831</v>
      </c>
      <c r="H1721" s="113" t="s">
        <v>6</v>
      </c>
    </row>
    <row r="1722" spans="1:8" x14ac:dyDescent="0.25">
      <c r="A1722" s="7">
        <v>45114</v>
      </c>
      <c r="B1722" s="1">
        <v>0.54861111111111116</v>
      </c>
      <c r="C1722" s="1">
        <v>0.56944444444444442</v>
      </c>
      <c r="D1722" s="113" t="s">
        <v>1390</v>
      </c>
      <c r="E1722" s="1">
        <v>2.0833333333333332E-2</v>
      </c>
      <c r="F1722" s="113" t="s">
        <v>284</v>
      </c>
      <c r="G1722" s="113" t="s">
        <v>831</v>
      </c>
      <c r="H1722" s="113" t="s">
        <v>6</v>
      </c>
    </row>
    <row r="1723" spans="1:8" x14ac:dyDescent="0.25">
      <c r="A1723" s="7">
        <v>45114</v>
      </c>
      <c r="B1723" s="1">
        <v>0.56944444444444442</v>
      </c>
      <c r="C1723" s="1">
        <v>0.59375</v>
      </c>
      <c r="D1723" s="113" t="s">
        <v>1391</v>
      </c>
      <c r="E1723" s="1">
        <v>2.0833333333333332E-2</v>
      </c>
      <c r="F1723" s="113" t="s">
        <v>140</v>
      </c>
      <c r="G1723" s="113" t="s">
        <v>186</v>
      </c>
      <c r="H1723" s="113" t="s">
        <v>6</v>
      </c>
    </row>
    <row r="1724" spans="1:8" x14ac:dyDescent="0.25">
      <c r="A1724" s="7">
        <v>45117</v>
      </c>
      <c r="B1724" s="1">
        <v>0.375</v>
      </c>
      <c r="C1724" s="1">
        <v>0.38194444444444442</v>
      </c>
      <c r="D1724" s="113" t="s">
        <v>1392</v>
      </c>
      <c r="E1724" s="1">
        <v>1.0416666666666666E-2</v>
      </c>
      <c r="F1724" s="113" t="s">
        <v>921</v>
      </c>
      <c r="G1724" s="113" t="s">
        <v>922</v>
      </c>
      <c r="H1724" s="113" t="s">
        <v>6</v>
      </c>
    </row>
    <row r="1725" spans="1:8" x14ac:dyDescent="0.25">
      <c r="A1725" s="7">
        <v>45117</v>
      </c>
      <c r="B1725" s="1">
        <v>0.38194444444444442</v>
      </c>
      <c r="C1725" s="1">
        <v>0.39791666666666664</v>
      </c>
      <c r="D1725" s="113" t="s">
        <v>1392</v>
      </c>
      <c r="E1725" s="1">
        <v>2.0833333333333332E-2</v>
      </c>
      <c r="F1725" s="113" t="s">
        <v>715</v>
      </c>
      <c r="G1725" s="113" t="s">
        <v>716</v>
      </c>
      <c r="H1725" s="113" t="s">
        <v>6</v>
      </c>
    </row>
    <row r="1726" spans="1:8" x14ac:dyDescent="0.25">
      <c r="A1726" s="7">
        <v>45117</v>
      </c>
      <c r="B1726" s="1">
        <v>0.39791666666666664</v>
      </c>
      <c r="C1726" s="1">
        <v>0.41041666666666665</v>
      </c>
      <c r="D1726" s="113" t="s">
        <v>1392</v>
      </c>
      <c r="E1726" s="1">
        <v>1.0416666666666666E-2</v>
      </c>
      <c r="F1726" s="113" t="s">
        <v>571</v>
      </c>
      <c r="G1726" s="113" t="s">
        <v>572</v>
      </c>
      <c r="H1726" s="113" t="s">
        <v>6</v>
      </c>
    </row>
    <row r="1727" spans="1:8" x14ac:dyDescent="0.25">
      <c r="A1727" s="7">
        <v>45117</v>
      </c>
      <c r="B1727" s="1">
        <v>0.41666666666666669</v>
      </c>
      <c r="C1727" s="1">
        <v>0.4375</v>
      </c>
      <c r="D1727" s="113" t="s">
        <v>1137</v>
      </c>
      <c r="E1727" s="1">
        <v>2.0833333333333332E-2</v>
      </c>
      <c r="F1727" s="113" t="s">
        <v>921</v>
      </c>
      <c r="G1727" s="113" t="s">
        <v>922</v>
      </c>
      <c r="H1727" s="113" t="s">
        <v>6</v>
      </c>
    </row>
    <row r="1728" spans="1:8" x14ac:dyDescent="0.25">
      <c r="A1728" s="7">
        <v>45117</v>
      </c>
      <c r="B1728" s="1">
        <v>0.45833333333333331</v>
      </c>
      <c r="C1728" s="1">
        <v>0.48958333333333331</v>
      </c>
      <c r="D1728" s="113" t="s">
        <v>1393</v>
      </c>
      <c r="E1728" s="1">
        <v>3.125E-2</v>
      </c>
      <c r="F1728" s="113" t="s">
        <v>346</v>
      </c>
      <c r="G1728" s="113" t="s">
        <v>850</v>
      </c>
      <c r="H1728" s="113" t="s">
        <v>6</v>
      </c>
    </row>
    <row r="1729" spans="1:8" x14ac:dyDescent="0.25">
      <c r="A1729" s="7">
        <v>45117</v>
      </c>
      <c r="B1729" s="1">
        <v>0.5</v>
      </c>
      <c r="C1729" s="1">
        <v>0.53125</v>
      </c>
      <c r="D1729" s="113" t="s">
        <v>1394</v>
      </c>
      <c r="E1729" s="1">
        <v>3.125E-2</v>
      </c>
      <c r="F1729" s="113" t="s">
        <v>921</v>
      </c>
      <c r="G1729" s="113" t="s">
        <v>922</v>
      </c>
      <c r="H1729" s="113" t="s">
        <v>6</v>
      </c>
    </row>
    <row r="1730" spans="1:8" x14ac:dyDescent="0.25">
      <c r="A1730" s="7">
        <v>45117</v>
      </c>
      <c r="B1730" s="1">
        <v>0.54166666666666663</v>
      </c>
      <c r="C1730" s="1">
        <v>0.625</v>
      </c>
      <c r="D1730" s="113" t="s">
        <v>688</v>
      </c>
      <c r="E1730" s="1">
        <v>8.3333333333333329E-2</v>
      </c>
      <c r="F1730" s="113" t="s">
        <v>562</v>
      </c>
      <c r="G1730" s="113" t="s">
        <v>829</v>
      </c>
      <c r="H1730" s="113" t="s">
        <v>6</v>
      </c>
    </row>
    <row r="1731" spans="1:8" x14ac:dyDescent="0.25">
      <c r="A1731" s="7">
        <v>45117</v>
      </c>
      <c r="B1731" s="1">
        <v>0.65972222222222221</v>
      </c>
      <c r="C1731" s="1">
        <v>0.68055555555555558</v>
      </c>
      <c r="D1731" s="113" t="s">
        <v>1395</v>
      </c>
      <c r="E1731" s="1">
        <v>2.0833333333333332E-2</v>
      </c>
      <c r="F1731" s="113" t="s">
        <v>881</v>
      </c>
      <c r="G1731" s="113" t="s">
        <v>831</v>
      </c>
      <c r="H1731" s="113" t="s">
        <v>6</v>
      </c>
    </row>
    <row r="1732" spans="1:8" x14ac:dyDescent="0.25">
      <c r="A1732" s="7">
        <v>45117</v>
      </c>
      <c r="B1732" s="1">
        <v>0.6875</v>
      </c>
      <c r="C1732" s="1">
        <v>0.70833333333333337</v>
      </c>
      <c r="D1732" s="113" t="s">
        <v>65</v>
      </c>
      <c r="E1732" s="1">
        <v>2.0833333333333332E-2</v>
      </c>
      <c r="F1732" s="113" t="s">
        <v>1255</v>
      </c>
      <c r="G1732" s="113" t="s">
        <v>1256</v>
      </c>
      <c r="H1732" s="113" t="s">
        <v>6</v>
      </c>
    </row>
    <row r="1733" spans="1:8" x14ac:dyDescent="0.25">
      <c r="A1733" s="7">
        <v>45117</v>
      </c>
      <c r="B1733" s="1">
        <v>0.70833333333333337</v>
      </c>
      <c r="C1733" s="1">
        <v>0.72916666666666663</v>
      </c>
      <c r="D1733" s="113" t="s">
        <v>65</v>
      </c>
      <c r="E1733" s="1">
        <v>2.0833333333333332E-2</v>
      </c>
      <c r="F1733" s="113" t="s">
        <v>571</v>
      </c>
      <c r="G1733" s="113" t="s">
        <v>572</v>
      </c>
      <c r="H1733" s="113" t="s">
        <v>6</v>
      </c>
    </row>
    <row r="1734" spans="1:8" x14ac:dyDescent="0.25">
      <c r="A1734" s="7">
        <v>45117</v>
      </c>
      <c r="B1734" s="1">
        <v>0.72916666666666663</v>
      </c>
      <c r="C1734" s="1">
        <v>0.75</v>
      </c>
      <c r="D1734" s="113" t="s">
        <v>1396</v>
      </c>
      <c r="E1734" s="1">
        <v>2.0833333333333332E-2</v>
      </c>
      <c r="F1734" s="113" t="s">
        <v>221</v>
      </c>
      <c r="G1734" s="113" t="s">
        <v>1082</v>
      </c>
      <c r="H1734" s="113" t="s">
        <v>6</v>
      </c>
    </row>
    <row r="1735" spans="1:8" x14ac:dyDescent="0.25">
      <c r="A1735" s="7">
        <v>45117</v>
      </c>
      <c r="B1735" s="1">
        <v>0.75</v>
      </c>
      <c r="C1735" s="1">
        <v>0.77083333333333337</v>
      </c>
      <c r="D1735" s="113" t="s">
        <v>1397</v>
      </c>
      <c r="E1735" s="1">
        <v>2.0833333333333332E-2</v>
      </c>
      <c r="F1735" s="113" t="s">
        <v>140</v>
      </c>
      <c r="G1735" s="113" t="s">
        <v>186</v>
      </c>
      <c r="H1735" s="113" t="s">
        <v>6</v>
      </c>
    </row>
    <row r="1736" spans="1:8" x14ac:dyDescent="0.25">
      <c r="A1736" s="7">
        <v>45117</v>
      </c>
      <c r="B1736" s="1">
        <v>0.77083333333333337</v>
      </c>
      <c r="C1736" s="1">
        <v>0.79513888888888884</v>
      </c>
      <c r="D1736" s="113" t="s">
        <v>1398</v>
      </c>
      <c r="E1736" s="1">
        <v>2.0833333333333332E-2</v>
      </c>
      <c r="F1736" s="113" t="s">
        <v>1165</v>
      </c>
      <c r="G1736" s="113" t="s">
        <v>1222</v>
      </c>
      <c r="H1736" s="113" t="s">
        <v>6</v>
      </c>
    </row>
    <row r="1737" spans="1:8" x14ac:dyDescent="0.25">
      <c r="A1737" s="7">
        <v>45117</v>
      </c>
      <c r="B1737" s="1">
        <v>0.875</v>
      </c>
      <c r="C1737" s="1">
        <v>0.95902777777777781</v>
      </c>
      <c r="D1737" s="113" t="s">
        <v>1378</v>
      </c>
      <c r="E1737" s="1">
        <v>8.3333333333333329E-2</v>
      </c>
      <c r="F1737" s="113" t="s">
        <v>654</v>
      </c>
      <c r="G1737" s="113" t="s">
        <v>827</v>
      </c>
      <c r="H1737" s="113" t="s">
        <v>6</v>
      </c>
    </row>
    <row r="1738" spans="1:8" x14ac:dyDescent="0.25">
      <c r="A1738" s="7">
        <v>45118</v>
      </c>
      <c r="B1738" s="1">
        <v>0.35416666666666669</v>
      </c>
      <c r="C1738" s="1">
        <v>0.39583333333333331</v>
      </c>
      <c r="D1738" s="113" t="s">
        <v>1399</v>
      </c>
      <c r="E1738" s="1">
        <v>4.1666666666666664E-2</v>
      </c>
      <c r="F1738" s="113" t="s">
        <v>935</v>
      </c>
      <c r="G1738" s="113" t="s">
        <v>936</v>
      </c>
      <c r="H1738" s="113" t="s">
        <v>6</v>
      </c>
    </row>
    <row r="1739" spans="1:8" x14ac:dyDescent="0.25">
      <c r="A1739" s="7">
        <v>45118</v>
      </c>
      <c r="B1739" s="1">
        <v>0.39583333333333331</v>
      </c>
      <c r="C1739" s="1">
        <v>0.4375</v>
      </c>
      <c r="D1739" s="113" t="s">
        <v>1400</v>
      </c>
      <c r="E1739" s="1">
        <v>4.1666666666666664E-2</v>
      </c>
      <c r="F1739" s="113" t="s">
        <v>784</v>
      </c>
      <c r="G1739" s="113" t="s">
        <v>785</v>
      </c>
      <c r="H1739" s="113" t="s">
        <v>6</v>
      </c>
    </row>
    <row r="1740" spans="1:8" x14ac:dyDescent="0.25">
      <c r="A1740" s="7">
        <v>45118</v>
      </c>
      <c r="B1740" s="1">
        <v>0.4375</v>
      </c>
      <c r="C1740" s="1">
        <v>0.47916666666666669</v>
      </c>
      <c r="D1740" s="113" t="s">
        <v>1401</v>
      </c>
      <c r="E1740" s="1">
        <v>4.1666666666666664E-2</v>
      </c>
      <c r="F1740" s="113" t="s">
        <v>571</v>
      </c>
      <c r="G1740" s="113" t="s">
        <v>572</v>
      </c>
      <c r="H1740" s="113" t="s">
        <v>6</v>
      </c>
    </row>
    <row r="1741" spans="1:8" x14ac:dyDescent="0.25">
      <c r="A1741" s="7">
        <v>45118</v>
      </c>
      <c r="B1741" s="1">
        <v>0.47916666666666669</v>
      </c>
      <c r="C1741" s="1">
        <v>0.5</v>
      </c>
      <c r="D1741" s="113" t="s">
        <v>1400</v>
      </c>
      <c r="E1741" s="1">
        <v>2.0833333333333332E-2</v>
      </c>
      <c r="F1741" s="113" t="s">
        <v>784</v>
      </c>
      <c r="G1741" s="113" t="s">
        <v>785</v>
      </c>
      <c r="H1741" s="113" t="s">
        <v>6</v>
      </c>
    </row>
    <row r="1742" spans="1:8" x14ac:dyDescent="0.25">
      <c r="A1742" s="7">
        <v>45118</v>
      </c>
      <c r="B1742" s="1">
        <v>0.5</v>
      </c>
      <c r="C1742" s="1">
        <v>0.52083333333333337</v>
      </c>
      <c r="D1742" s="113" t="s">
        <v>1402</v>
      </c>
      <c r="E1742" s="1">
        <v>2.0833333333333332E-2</v>
      </c>
      <c r="F1742" s="113" t="s">
        <v>921</v>
      </c>
      <c r="G1742" s="113" t="s">
        <v>922</v>
      </c>
      <c r="H1742" s="113" t="s">
        <v>6</v>
      </c>
    </row>
    <row r="1743" spans="1:8" x14ac:dyDescent="0.25">
      <c r="A1743" s="7">
        <v>45118</v>
      </c>
      <c r="B1743" s="1">
        <v>0.52083333333333337</v>
      </c>
      <c r="C1743" s="1">
        <v>0.54166666666666663</v>
      </c>
      <c r="D1743" s="113" t="s">
        <v>1403</v>
      </c>
      <c r="E1743" s="1">
        <v>2.0833333333333332E-2</v>
      </c>
      <c r="F1743" s="113" t="s">
        <v>140</v>
      </c>
      <c r="G1743" s="113" t="s">
        <v>186</v>
      </c>
      <c r="H1743" s="113" t="s">
        <v>6</v>
      </c>
    </row>
    <row r="1744" spans="1:8" x14ac:dyDescent="0.25">
      <c r="A1744" s="7">
        <v>45118</v>
      </c>
      <c r="B1744" s="1">
        <v>0.54166666666666663</v>
      </c>
      <c r="C1744" s="1">
        <v>0.56388888888888888</v>
      </c>
      <c r="D1744" s="113" t="s">
        <v>1404</v>
      </c>
      <c r="E1744" s="1">
        <v>2.0833333333333332E-2</v>
      </c>
      <c r="F1744" s="113" t="s">
        <v>1255</v>
      </c>
      <c r="G1744" s="113" t="s">
        <v>1256</v>
      </c>
      <c r="H1744" s="113" t="s">
        <v>6</v>
      </c>
    </row>
    <row r="1745" spans="1:8" x14ac:dyDescent="0.25">
      <c r="A1745" s="7">
        <v>45118</v>
      </c>
      <c r="B1745" s="1">
        <v>0.57291666666666663</v>
      </c>
      <c r="C1745" s="1">
        <v>0.61458333333333337</v>
      </c>
      <c r="D1745" s="113" t="s">
        <v>1338</v>
      </c>
      <c r="E1745" s="1">
        <v>4.1666666666666664E-2</v>
      </c>
      <c r="F1745" s="113" t="s">
        <v>921</v>
      </c>
      <c r="G1745" s="113" t="s">
        <v>922</v>
      </c>
      <c r="H1745" s="113" t="s">
        <v>6</v>
      </c>
    </row>
    <row r="1746" spans="1:8" x14ac:dyDescent="0.25">
      <c r="A1746" s="7">
        <v>45118</v>
      </c>
      <c r="B1746" s="1">
        <v>0.61458333333333337</v>
      </c>
      <c r="C1746" s="1">
        <v>0.66666666666666663</v>
      </c>
      <c r="D1746" s="113" t="s">
        <v>1338</v>
      </c>
      <c r="E1746" s="1">
        <v>5.2083333333333336E-2</v>
      </c>
      <c r="F1746" s="113" t="s">
        <v>1380</v>
      </c>
      <c r="G1746" s="113" t="s">
        <v>1381</v>
      </c>
      <c r="H1746" s="113" t="s">
        <v>6</v>
      </c>
    </row>
    <row r="1747" spans="1:8" x14ac:dyDescent="0.25">
      <c r="A1747" s="7">
        <v>45118</v>
      </c>
      <c r="B1747" s="1">
        <v>0.66666666666666663</v>
      </c>
      <c r="C1747" s="1">
        <v>0.6875</v>
      </c>
      <c r="D1747" s="113" t="s">
        <v>931</v>
      </c>
      <c r="E1747" s="1">
        <v>2.0833333333333332E-2</v>
      </c>
      <c r="F1747" s="113" t="s">
        <v>140</v>
      </c>
      <c r="G1747" s="113" t="s">
        <v>186</v>
      </c>
      <c r="H1747" s="113" t="s">
        <v>6</v>
      </c>
    </row>
    <row r="1748" spans="1:8" x14ac:dyDescent="0.25">
      <c r="A1748" s="7">
        <v>45118</v>
      </c>
      <c r="B1748" s="1">
        <v>0.6875</v>
      </c>
      <c r="C1748" s="1">
        <v>0.72222222222222221</v>
      </c>
      <c r="D1748" s="113" t="s">
        <v>848</v>
      </c>
      <c r="E1748" s="1">
        <v>3.125E-2</v>
      </c>
      <c r="F1748" s="113" t="s">
        <v>715</v>
      </c>
      <c r="G1748" s="113" t="s">
        <v>716</v>
      </c>
      <c r="H1748" s="113" t="s">
        <v>6</v>
      </c>
    </row>
    <row r="1749" spans="1:8" x14ac:dyDescent="0.25">
      <c r="A1749" s="7">
        <v>45118</v>
      </c>
      <c r="B1749" s="1">
        <v>0.72222222222222221</v>
      </c>
      <c r="C1749" s="1">
        <v>0.73611111111111116</v>
      </c>
      <c r="D1749" s="113" t="s">
        <v>1405</v>
      </c>
      <c r="E1749" s="1">
        <v>1.0416666666666666E-2</v>
      </c>
      <c r="F1749" s="113" t="s">
        <v>110</v>
      </c>
      <c r="G1749" s="113" t="s">
        <v>1374</v>
      </c>
      <c r="H1749" s="113" t="s">
        <v>6</v>
      </c>
    </row>
    <row r="1750" spans="1:8" x14ac:dyDescent="0.25">
      <c r="A1750" s="7">
        <v>45118</v>
      </c>
      <c r="B1750" s="1">
        <v>0.87569444444444444</v>
      </c>
      <c r="C1750" s="1">
        <v>0.91736111111111107</v>
      </c>
      <c r="D1750" s="113" t="s">
        <v>1406</v>
      </c>
      <c r="E1750" s="1">
        <v>4.1666666666666664E-2</v>
      </c>
      <c r="F1750" s="113" t="s">
        <v>1255</v>
      </c>
      <c r="G1750" s="113" t="s">
        <v>1256</v>
      </c>
      <c r="H1750" s="113" t="s">
        <v>6</v>
      </c>
    </row>
    <row r="1751" spans="1:8" x14ac:dyDescent="0.25">
      <c r="A1751" s="7">
        <v>45119</v>
      </c>
      <c r="B1751" s="1">
        <v>0.375</v>
      </c>
      <c r="C1751" s="1">
        <v>0.41180555555555554</v>
      </c>
      <c r="D1751" s="113" t="s">
        <v>367</v>
      </c>
      <c r="E1751" s="1">
        <v>4.1666666666666664E-2</v>
      </c>
      <c r="F1751" s="113" t="s">
        <v>715</v>
      </c>
      <c r="G1751" s="113" t="s">
        <v>716</v>
      </c>
      <c r="H1751" s="113" t="s">
        <v>6</v>
      </c>
    </row>
    <row r="1752" spans="1:8" x14ac:dyDescent="0.25">
      <c r="A1752" s="7">
        <v>45119</v>
      </c>
      <c r="B1752" s="1">
        <v>0.41666666666666669</v>
      </c>
      <c r="C1752" s="1">
        <v>0.45833333333333331</v>
      </c>
      <c r="D1752" s="113" t="s">
        <v>845</v>
      </c>
      <c r="E1752" s="1">
        <v>4.1666666666666664E-2</v>
      </c>
      <c r="F1752" s="113" t="s">
        <v>1209</v>
      </c>
      <c r="G1752" s="113" t="s">
        <v>1032</v>
      </c>
      <c r="H1752" s="113" t="s">
        <v>6</v>
      </c>
    </row>
    <row r="1753" spans="1:8" x14ac:dyDescent="0.25">
      <c r="A1753" s="7">
        <v>45119</v>
      </c>
      <c r="B1753" s="1">
        <v>0.45833333333333331</v>
      </c>
      <c r="C1753" s="1">
        <v>0.47916666666666669</v>
      </c>
      <c r="D1753" s="113" t="s">
        <v>1204</v>
      </c>
      <c r="E1753" s="1">
        <v>2.0833333333333332E-2</v>
      </c>
      <c r="F1753" s="113" t="s">
        <v>284</v>
      </c>
      <c r="G1753" s="113" t="s">
        <v>831</v>
      </c>
      <c r="H1753" s="113" t="s">
        <v>6</v>
      </c>
    </row>
    <row r="1754" spans="1:8" x14ac:dyDescent="0.25">
      <c r="A1754" s="7">
        <v>45119</v>
      </c>
      <c r="B1754" s="1">
        <v>0.45833333333333331</v>
      </c>
      <c r="C1754" s="1">
        <v>0.61458333333333337</v>
      </c>
      <c r="D1754" s="113" t="s">
        <v>1407</v>
      </c>
      <c r="E1754" s="1">
        <v>0.15625</v>
      </c>
      <c r="F1754" s="113" t="s">
        <v>1255</v>
      </c>
      <c r="G1754" s="113" t="s">
        <v>1256</v>
      </c>
      <c r="H1754" s="113" t="s">
        <v>6</v>
      </c>
    </row>
    <row r="1755" spans="1:8" x14ac:dyDescent="0.25">
      <c r="A1755" s="7">
        <v>45120</v>
      </c>
      <c r="B1755" s="1">
        <v>0.3263888888888889</v>
      </c>
      <c r="C1755" s="1">
        <v>0.45833333333333331</v>
      </c>
      <c r="D1755" s="113" t="s">
        <v>1408</v>
      </c>
      <c r="E1755" s="1">
        <v>0.13541666666666666</v>
      </c>
      <c r="F1755" s="113" t="s">
        <v>1409</v>
      </c>
      <c r="G1755" s="113" t="s">
        <v>1410</v>
      </c>
      <c r="H1755" s="113" t="s">
        <v>6</v>
      </c>
    </row>
    <row r="1756" spans="1:8" x14ac:dyDescent="0.25">
      <c r="A1756" s="7">
        <v>45120</v>
      </c>
      <c r="B1756" s="1">
        <v>0.47916666666666669</v>
      </c>
      <c r="C1756" s="1">
        <v>0.5</v>
      </c>
      <c r="D1756" s="113" t="s">
        <v>812</v>
      </c>
      <c r="E1756" s="1">
        <v>2.0833333333333332E-2</v>
      </c>
      <c r="F1756" s="113" t="s">
        <v>571</v>
      </c>
      <c r="G1756" s="113" t="s">
        <v>572</v>
      </c>
      <c r="H1756" s="113" t="s">
        <v>6</v>
      </c>
    </row>
    <row r="1757" spans="1:8" x14ac:dyDescent="0.25">
      <c r="A1757" s="7">
        <v>45120</v>
      </c>
      <c r="B1757" s="1">
        <v>0.5</v>
      </c>
      <c r="C1757" s="1">
        <v>0.625</v>
      </c>
      <c r="D1757" s="113" t="s">
        <v>1411</v>
      </c>
      <c r="E1757" s="1">
        <v>0.125</v>
      </c>
      <c r="F1757" s="113" t="s">
        <v>1409</v>
      </c>
      <c r="G1757" s="113" t="s">
        <v>1410</v>
      </c>
      <c r="H1757" s="113" t="s">
        <v>6</v>
      </c>
    </row>
    <row r="1758" spans="1:8" x14ac:dyDescent="0.25">
      <c r="A1758" s="7">
        <v>45120</v>
      </c>
      <c r="B1758" s="1">
        <v>0.625</v>
      </c>
      <c r="C1758" s="1">
        <v>0.66666666666666663</v>
      </c>
      <c r="D1758" s="113" t="s">
        <v>1412</v>
      </c>
      <c r="E1758" s="1">
        <v>4.1666666666666664E-2</v>
      </c>
      <c r="F1758" s="113" t="s">
        <v>346</v>
      </c>
      <c r="G1758" s="113" t="s">
        <v>850</v>
      </c>
      <c r="H1758" s="113" t="s">
        <v>6</v>
      </c>
    </row>
    <row r="1759" spans="1:8" x14ac:dyDescent="0.25">
      <c r="A1759" s="7">
        <v>45120</v>
      </c>
      <c r="B1759" s="1">
        <v>0.66666666666666663</v>
      </c>
      <c r="C1759" s="1">
        <v>0.75</v>
      </c>
      <c r="D1759" s="113" t="s">
        <v>1411</v>
      </c>
      <c r="E1759" s="1">
        <v>8.3333333333333329E-2</v>
      </c>
      <c r="F1759" s="113" t="s">
        <v>1409</v>
      </c>
      <c r="G1759" s="113" t="s">
        <v>1410</v>
      </c>
      <c r="H1759" s="113" t="s">
        <v>6</v>
      </c>
    </row>
    <row r="1760" spans="1:8" x14ac:dyDescent="0.25">
      <c r="A1760" s="7">
        <v>45120</v>
      </c>
      <c r="B1760" s="1">
        <v>0.75</v>
      </c>
      <c r="C1760" s="1">
        <v>0.88888888888888884</v>
      </c>
      <c r="D1760" s="113" t="s">
        <v>1408</v>
      </c>
      <c r="E1760" s="1">
        <v>0.13541666666666666</v>
      </c>
      <c r="F1760" s="113" t="s">
        <v>1409</v>
      </c>
      <c r="G1760" s="113" t="s">
        <v>1410</v>
      </c>
      <c r="H1760" s="113" t="s">
        <v>6</v>
      </c>
    </row>
    <row r="1761" spans="1:8" x14ac:dyDescent="0.25">
      <c r="A1761" s="7">
        <v>45121</v>
      </c>
      <c r="B1761" s="1">
        <v>0.35416666666666669</v>
      </c>
      <c r="C1761" s="1">
        <v>0.39583333333333331</v>
      </c>
      <c r="D1761" s="113" t="s">
        <v>812</v>
      </c>
      <c r="E1761" s="1">
        <v>4.1666666666666664E-2</v>
      </c>
      <c r="F1761" s="113" t="s">
        <v>571</v>
      </c>
      <c r="G1761" s="113" t="s">
        <v>572</v>
      </c>
      <c r="H1761" s="113" t="s">
        <v>6</v>
      </c>
    </row>
    <row r="1762" spans="1:8" x14ac:dyDescent="0.25">
      <c r="A1762" s="7">
        <v>45121</v>
      </c>
      <c r="B1762" s="1">
        <v>0.39583333333333331</v>
      </c>
      <c r="C1762" s="1">
        <v>0.45833333333333331</v>
      </c>
      <c r="D1762" s="113" t="s">
        <v>1061</v>
      </c>
      <c r="E1762" s="1">
        <v>6.25E-2</v>
      </c>
      <c r="F1762" s="113" t="s">
        <v>921</v>
      </c>
      <c r="G1762" s="113" t="s">
        <v>922</v>
      </c>
      <c r="H1762" s="113" t="s">
        <v>6</v>
      </c>
    </row>
    <row r="1763" spans="1:8" x14ac:dyDescent="0.25">
      <c r="A1763" s="7">
        <v>45121</v>
      </c>
      <c r="B1763" s="1">
        <v>0.45833333333333331</v>
      </c>
      <c r="C1763" s="1">
        <v>0.47916666666666669</v>
      </c>
      <c r="D1763" s="113" t="s">
        <v>145</v>
      </c>
      <c r="E1763" s="1">
        <v>2.0833333333333332E-2</v>
      </c>
      <c r="F1763" s="113" t="s">
        <v>284</v>
      </c>
      <c r="G1763" s="113" t="s">
        <v>831</v>
      </c>
      <c r="H1763" s="113" t="s">
        <v>6</v>
      </c>
    </row>
    <row r="1764" spans="1:8" x14ac:dyDescent="0.25">
      <c r="A1764" s="7">
        <v>45121</v>
      </c>
      <c r="B1764" s="1">
        <v>0.47916666666666669</v>
      </c>
      <c r="C1764" s="1">
        <v>0.5</v>
      </c>
      <c r="D1764" s="113" t="s">
        <v>1390</v>
      </c>
      <c r="E1764" s="1">
        <v>2.0833333333333332E-2</v>
      </c>
      <c r="F1764" s="113" t="s">
        <v>284</v>
      </c>
      <c r="G1764" s="113" t="s">
        <v>831</v>
      </c>
      <c r="H1764" s="113" t="s">
        <v>6</v>
      </c>
    </row>
    <row r="1765" spans="1:8" x14ac:dyDescent="0.25">
      <c r="A1765" s="7">
        <v>45121</v>
      </c>
      <c r="B1765" s="1">
        <v>0.52083333333333337</v>
      </c>
      <c r="C1765" s="1">
        <v>0.54166666666666663</v>
      </c>
      <c r="D1765" s="113" t="s">
        <v>1413</v>
      </c>
      <c r="E1765" s="1">
        <v>2.0833333333333332E-2</v>
      </c>
      <c r="F1765" s="113" t="s">
        <v>1167</v>
      </c>
      <c r="G1765" s="113" t="s">
        <v>1168</v>
      </c>
      <c r="H1765" s="113" t="s">
        <v>6</v>
      </c>
    </row>
    <row r="1766" spans="1:8" x14ac:dyDescent="0.25">
      <c r="A1766" s="7">
        <v>45121</v>
      </c>
      <c r="B1766" s="1">
        <v>0.54166666666666663</v>
      </c>
      <c r="C1766" s="1">
        <v>0.58333333333333337</v>
      </c>
      <c r="D1766" s="113" t="s">
        <v>1414</v>
      </c>
      <c r="E1766" s="1">
        <v>4.1666666666666664E-2</v>
      </c>
      <c r="F1766" s="113" t="s">
        <v>784</v>
      </c>
      <c r="G1766" s="113" t="s">
        <v>785</v>
      </c>
      <c r="H1766" s="113" t="s">
        <v>6</v>
      </c>
    </row>
    <row r="1767" spans="1:8" x14ac:dyDescent="0.25">
      <c r="A1767" s="7">
        <v>45121</v>
      </c>
      <c r="B1767" s="1">
        <v>0.58333333333333337</v>
      </c>
      <c r="C1767" s="1">
        <v>0.6333333333333333</v>
      </c>
      <c r="D1767" s="113" t="s">
        <v>1415</v>
      </c>
      <c r="E1767" s="1">
        <v>5.2083333333333336E-2</v>
      </c>
      <c r="F1767" s="113" t="s">
        <v>784</v>
      </c>
      <c r="G1767" s="113" t="s">
        <v>785</v>
      </c>
      <c r="H1767" s="113" t="s">
        <v>6</v>
      </c>
    </row>
    <row r="1768" spans="1:8" x14ac:dyDescent="0.25">
      <c r="A1768" s="7">
        <v>45121</v>
      </c>
      <c r="B1768" s="1">
        <v>0.6333333333333333</v>
      </c>
      <c r="C1768" s="1">
        <v>0.69444444444444442</v>
      </c>
      <c r="D1768" s="113" t="s">
        <v>1416</v>
      </c>
      <c r="E1768" s="1">
        <v>6.25E-2</v>
      </c>
      <c r="F1768" s="113" t="s">
        <v>921</v>
      </c>
      <c r="G1768" s="113" t="s">
        <v>922</v>
      </c>
      <c r="H1768" s="113" t="s">
        <v>6</v>
      </c>
    </row>
    <row r="1769" spans="1:8" x14ac:dyDescent="0.25">
      <c r="A1769" s="7">
        <v>45124</v>
      </c>
      <c r="B1769" s="1">
        <v>0.375</v>
      </c>
      <c r="C1769" s="1">
        <v>0.3888888888888889</v>
      </c>
      <c r="D1769" s="113" t="s">
        <v>152</v>
      </c>
      <c r="E1769" s="1">
        <v>1.0416666666666666E-2</v>
      </c>
      <c r="F1769" s="113" t="s">
        <v>715</v>
      </c>
      <c r="G1769" s="113" t="s">
        <v>716</v>
      </c>
      <c r="H1769" s="113" t="s">
        <v>6</v>
      </c>
    </row>
    <row r="1770" spans="1:8" x14ac:dyDescent="0.25">
      <c r="A1770" s="7">
        <v>45124</v>
      </c>
      <c r="B1770" s="1">
        <v>0.3888888888888889</v>
      </c>
      <c r="C1770" s="1">
        <v>0.41666666666666669</v>
      </c>
      <c r="D1770" s="113" t="s">
        <v>1417</v>
      </c>
      <c r="E1770" s="1">
        <v>3.125E-2</v>
      </c>
      <c r="F1770" s="113" t="s">
        <v>571</v>
      </c>
      <c r="G1770" s="113" t="s">
        <v>572</v>
      </c>
      <c r="H1770" s="113" t="s">
        <v>6</v>
      </c>
    </row>
    <row r="1771" spans="1:8" x14ac:dyDescent="0.25">
      <c r="A1771" s="7">
        <v>45124</v>
      </c>
      <c r="B1771" s="1">
        <v>0.41666666666666669</v>
      </c>
      <c r="C1771" s="1">
        <v>0.4375</v>
      </c>
      <c r="D1771" s="113" t="s">
        <v>1137</v>
      </c>
      <c r="E1771" s="1">
        <v>2.0833333333333332E-2</v>
      </c>
      <c r="F1771" s="113" t="s">
        <v>921</v>
      </c>
      <c r="G1771" s="113" t="s">
        <v>922</v>
      </c>
      <c r="H1771" s="113" t="s">
        <v>6</v>
      </c>
    </row>
    <row r="1772" spans="1:8" x14ac:dyDescent="0.25">
      <c r="A1772" s="7">
        <v>45124</v>
      </c>
      <c r="B1772" s="1">
        <v>0.4375</v>
      </c>
      <c r="C1772" s="1">
        <v>0.45833333333333331</v>
      </c>
      <c r="D1772" s="113" t="s">
        <v>1418</v>
      </c>
      <c r="E1772" s="1">
        <v>2.0833333333333332E-2</v>
      </c>
      <c r="F1772" s="113" t="s">
        <v>346</v>
      </c>
      <c r="G1772" s="113" t="s">
        <v>850</v>
      </c>
      <c r="H1772" s="113" t="s">
        <v>6</v>
      </c>
    </row>
    <row r="1773" spans="1:8" x14ac:dyDescent="0.25">
      <c r="A1773" s="7">
        <v>45124</v>
      </c>
      <c r="B1773" s="1">
        <v>0.45833333333333331</v>
      </c>
      <c r="C1773" s="1">
        <v>0.47916666666666669</v>
      </c>
      <c r="D1773" s="113" t="s">
        <v>1213</v>
      </c>
      <c r="E1773" s="1">
        <v>2.0833333333333332E-2</v>
      </c>
      <c r="F1773" s="113" t="s">
        <v>715</v>
      </c>
      <c r="G1773" s="113" t="s">
        <v>716</v>
      </c>
      <c r="H1773" s="113" t="s">
        <v>6</v>
      </c>
    </row>
    <row r="1774" spans="1:8" x14ac:dyDescent="0.25">
      <c r="A1774" s="7">
        <v>45124</v>
      </c>
      <c r="B1774" s="1">
        <v>0.47916666666666669</v>
      </c>
      <c r="C1774" s="1">
        <v>0.5</v>
      </c>
      <c r="D1774" s="113" t="s">
        <v>1419</v>
      </c>
      <c r="E1774" s="1">
        <v>2.0833333333333332E-2</v>
      </c>
      <c r="F1774" s="113" t="s">
        <v>921</v>
      </c>
      <c r="G1774" s="113" t="s">
        <v>922</v>
      </c>
      <c r="H1774" s="113" t="s">
        <v>6</v>
      </c>
    </row>
    <row r="1775" spans="1:8" x14ac:dyDescent="0.25">
      <c r="A1775" s="7">
        <v>45124</v>
      </c>
      <c r="B1775" s="1">
        <v>0.5</v>
      </c>
      <c r="C1775" s="1">
        <v>0.54166666666666663</v>
      </c>
      <c r="D1775" s="113" t="s">
        <v>828</v>
      </c>
      <c r="E1775" s="1">
        <v>4.1666666666666664E-2</v>
      </c>
      <c r="F1775" s="113" t="s">
        <v>562</v>
      </c>
      <c r="G1775" s="113" t="s">
        <v>829</v>
      </c>
      <c r="H1775" s="113" t="s">
        <v>6</v>
      </c>
    </row>
    <row r="1776" spans="1:8" x14ac:dyDescent="0.25">
      <c r="A1776" s="7">
        <v>45124</v>
      </c>
      <c r="B1776" s="1">
        <v>0.58333333333333337</v>
      </c>
      <c r="C1776" s="1">
        <v>0.60416666666666663</v>
      </c>
      <c r="D1776" s="113" t="s">
        <v>65</v>
      </c>
      <c r="E1776" s="1">
        <v>2.0833333333333332E-2</v>
      </c>
      <c r="F1776" s="113" t="s">
        <v>1172</v>
      </c>
      <c r="G1776" s="113" t="s">
        <v>1220</v>
      </c>
      <c r="H1776" s="113" t="s">
        <v>6</v>
      </c>
    </row>
    <row r="1777" spans="1:8" x14ac:dyDescent="0.25">
      <c r="A1777" s="7">
        <v>45124</v>
      </c>
      <c r="B1777" s="1">
        <v>0.60416666666666663</v>
      </c>
      <c r="C1777" s="1">
        <v>0.625</v>
      </c>
      <c r="D1777" s="113" t="s">
        <v>65</v>
      </c>
      <c r="E1777" s="1">
        <v>2.0833333333333332E-2</v>
      </c>
      <c r="F1777" s="113" t="s">
        <v>1165</v>
      </c>
      <c r="G1777" s="113" t="s">
        <v>1222</v>
      </c>
      <c r="H1777" s="113" t="s">
        <v>6</v>
      </c>
    </row>
    <row r="1778" spans="1:8" x14ac:dyDescent="0.25">
      <c r="A1778" s="7">
        <v>45124</v>
      </c>
      <c r="B1778" s="1">
        <v>0.625</v>
      </c>
      <c r="C1778" s="1">
        <v>0.64583333333333337</v>
      </c>
      <c r="D1778" s="113" t="s">
        <v>707</v>
      </c>
      <c r="E1778" s="1">
        <v>2.0833333333333332E-2</v>
      </c>
      <c r="F1778" s="113" t="s">
        <v>562</v>
      </c>
      <c r="G1778" s="113" t="s">
        <v>829</v>
      </c>
      <c r="H1778" s="113" t="s">
        <v>6</v>
      </c>
    </row>
    <row r="1779" spans="1:8" x14ac:dyDescent="0.25">
      <c r="A1779" s="7">
        <v>45124</v>
      </c>
      <c r="B1779" s="1">
        <v>0.64583333333333337</v>
      </c>
      <c r="C1779" s="1">
        <v>0.66666666666666663</v>
      </c>
      <c r="D1779" s="113" t="s">
        <v>177</v>
      </c>
      <c r="E1779" s="1">
        <v>2.0833333333333332E-2</v>
      </c>
      <c r="F1779" s="113" t="s">
        <v>715</v>
      </c>
      <c r="G1779" s="113" t="s">
        <v>716</v>
      </c>
      <c r="H1779" s="113" t="s">
        <v>6</v>
      </c>
    </row>
    <row r="1780" spans="1:8" x14ac:dyDescent="0.25">
      <c r="A1780" s="7">
        <v>45124</v>
      </c>
      <c r="B1780" s="1">
        <v>0.73611111111111116</v>
      </c>
      <c r="C1780" s="1">
        <v>0.75763888888888886</v>
      </c>
      <c r="D1780" s="113" t="s">
        <v>1420</v>
      </c>
      <c r="E1780" s="1">
        <v>2.0833333333333332E-2</v>
      </c>
      <c r="F1780" s="113" t="s">
        <v>1421</v>
      </c>
      <c r="G1780" s="113" t="s">
        <v>1422</v>
      </c>
      <c r="H1780" s="113" t="s">
        <v>6</v>
      </c>
    </row>
    <row r="1781" spans="1:8" x14ac:dyDescent="0.25">
      <c r="A1781" s="7">
        <v>45124</v>
      </c>
      <c r="B1781" s="1">
        <v>0.91666666666666663</v>
      </c>
      <c r="C1781" s="1">
        <v>0.93958333333333333</v>
      </c>
      <c r="D1781" s="113" t="s">
        <v>1423</v>
      </c>
      <c r="E1781" s="1">
        <v>2.0833333333333332E-2</v>
      </c>
      <c r="F1781" s="113" t="s">
        <v>935</v>
      </c>
      <c r="G1781" s="113" t="s">
        <v>936</v>
      </c>
      <c r="H1781" s="113" t="s">
        <v>6</v>
      </c>
    </row>
    <row r="1782" spans="1:8" x14ac:dyDescent="0.25">
      <c r="A1782" s="7">
        <v>45124</v>
      </c>
      <c r="B1782" s="1">
        <v>0.93958333333333333</v>
      </c>
      <c r="C1782" s="1">
        <v>0.95833333333333337</v>
      </c>
      <c r="D1782" s="113" t="s">
        <v>177</v>
      </c>
      <c r="E1782" s="1">
        <v>2.0833333333333332E-2</v>
      </c>
      <c r="F1782" s="113" t="s">
        <v>784</v>
      </c>
      <c r="G1782" s="113" t="s">
        <v>785</v>
      </c>
      <c r="H1782" s="113" t="s">
        <v>6</v>
      </c>
    </row>
    <row r="1783" spans="1:8" x14ac:dyDescent="0.25">
      <c r="A1783" s="7">
        <v>45124</v>
      </c>
      <c r="B1783" s="1">
        <v>0.95833333333333337</v>
      </c>
      <c r="C1783" s="1">
        <v>0.99930555555555556</v>
      </c>
      <c r="D1783" s="113" t="s">
        <v>1424</v>
      </c>
      <c r="E1783" s="1">
        <v>4.1666666666666664E-2</v>
      </c>
      <c r="F1783" s="113" t="s">
        <v>346</v>
      </c>
      <c r="G1783" s="113" t="s">
        <v>850</v>
      </c>
      <c r="H1783" s="113" t="s">
        <v>6</v>
      </c>
    </row>
    <row r="1784" spans="1:8" x14ac:dyDescent="0.25">
      <c r="A1784" s="7">
        <v>45125</v>
      </c>
      <c r="B1784" s="1">
        <v>0</v>
      </c>
      <c r="C1784" s="1">
        <v>3.4722222222222224E-2</v>
      </c>
      <c r="D1784" s="113" t="s">
        <v>1424</v>
      </c>
      <c r="E1784" s="1">
        <v>3.125E-2</v>
      </c>
      <c r="F1784" s="113" t="s">
        <v>346</v>
      </c>
      <c r="G1784" s="113" t="s">
        <v>850</v>
      </c>
      <c r="H1784" s="113" t="s">
        <v>6</v>
      </c>
    </row>
    <row r="1785" spans="1:8" x14ac:dyDescent="0.25">
      <c r="A1785" s="7">
        <v>45125</v>
      </c>
      <c r="B1785" s="1">
        <v>0.34722222222222221</v>
      </c>
      <c r="C1785" s="1">
        <v>0.36527777777777776</v>
      </c>
      <c r="D1785" s="113" t="s">
        <v>1425</v>
      </c>
      <c r="E1785" s="1">
        <v>2.0833333333333332E-2</v>
      </c>
      <c r="F1785" s="113" t="s">
        <v>935</v>
      </c>
      <c r="G1785" s="113" t="s">
        <v>936</v>
      </c>
      <c r="H1785" s="113" t="s">
        <v>6</v>
      </c>
    </row>
    <row r="1786" spans="1:8" x14ac:dyDescent="0.25">
      <c r="A1786" s="7">
        <v>45125</v>
      </c>
      <c r="B1786" s="1">
        <v>0.375</v>
      </c>
      <c r="C1786" s="1">
        <v>0.40833333333333333</v>
      </c>
      <c r="D1786" s="113" t="s">
        <v>1426</v>
      </c>
      <c r="E1786" s="1">
        <v>3.125E-2</v>
      </c>
      <c r="F1786" s="113" t="s">
        <v>346</v>
      </c>
      <c r="G1786" s="113" t="s">
        <v>850</v>
      </c>
      <c r="H1786" s="113" t="s">
        <v>6</v>
      </c>
    </row>
    <row r="1787" spans="1:8" x14ac:dyDescent="0.25">
      <c r="A1787" s="7">
        <v>45125</v>
      </c>
      <c r="B1787" s="1">
        <v>0.41666666666666669</v>
      </c>
      <c r="C1787" s="1">
        <v>0.4375</v>
      </c>
      <c r="D1787" s="113" t="s">
        <v>848</v>
      </c>
      <c r="E1787" s="1">
        <v>2.0833333333333332E-2</v>
      </c>
      <c r="F1787" s="113" t="s">
        <v>715</v>
      </c>
      <c r="G1787" s="113" t="s">
        <v>716</v>
      </c>
      <c r="H1787" s="113" t="s">
        <v>6</v>
      </c>
    </row>
    <row r="1788" spans="1:8" x14ac:dyDescent="0.25">
      <c r="A1788" s="7">
        <v>45125</v>
      </c>
      <c r="B1788" s="1">
        <v>0.4375</v>
      </c>
      <c r="C1788" s="1">
        <v>0.47916666666666669</v>
      </c>
      <c r="D1788" s="113" t="s">
        <v>1427</v>
      </c>
      <c r="E1788" s="1">
        <v>4.1666666666666664E-2</v>
      </c>
      <c r="F1788" s="113" t="s">
        <v>1255</v>
      </c>
      <c r="G1788" s="113" t="s">
        <v>1256</v>
      </c>
      <c r="H1788" s="113" t="s">
        <v>6</v>
      </c>
    </row>
    <row r="1789" spans="1:8" x14ac:dyDescent="0.25">
      <c r="A1789" s="7">
        <v>45125</v>
      </c>
      <c r="B1789" s="1">
        <v>0.5</v>
      </c>
      <c r="C1789" s="1">
        <v>0.54166666666666663</v>
      </c>
      <c r="D1789" s="113" t="s">
        <v>1428</v>
      </c>
      <c r="E1789" s="1">
        <v>4.1666666666666664E-2</v>
      </c>
      <c r="F1789" s="113" t="s">
        <v>346</v>
      </c>
      <c r="G1789" s="113" t="s">
        <v>850</v>
      </c>
      <c r="H1789" s="113" t="s">
        <v>6</v>
      </c>
    </row>
    <row r="1790" spans="1:8" x14ac:dyDescent="0.25">
      <c r="A1790" s="7">
        <v>45125</v>
      </c>
      <c r="B1790" s="1">
        <v>0.54166666666666663</v>
      </c>
      <c r="C1790" s="1">
        <v>0.625</v>
      </c>
      <c r="D1790" s="113" t="s">
        <v>1429</v>
      </c>
      <c r="E1790" s="1">
        <v>8.3333333333333329E-2</v>
      </c>
      <c r="F1790" s="113" t="s">
        <v>346</v>
      </c>
      <c r="G1790" s="113" t="s">
        <v>850</v>
      </c>
      <c r="H1790" s="113" t="s">
        <v>6</v>
      </c>
    </row>
    <row r="1791" spans="1:8" x14ac:dyDescent="0.25">
      <c r="A1791" s="7">
        <v>45125</v>
      </c>
      <c r="B1791" s="1">
        <v>0.625</v>
      </c>
      <c r="C1791" s="1">
        <v>0.66666666666666663</v>
      </c>
      <c r="D1791" s="113" t="s">
        <v>1430</v>
      </c>
      <c r="E1791" s="1">
        <v>4.1666666666666664E-2</v>
      </c>
      <c r="F1791" s="113" t="s">
        <v>1255</v>
      </c>
      <c r="G1791" s="113" t="s">
        <v>1256</v>
      </c>
      <c r="H1791" s="113" t="s">
        <v>6</v>
      </c>
    </row>
    <row r="1792" spans="1:8" x14ac:dyDescent="0.25">
      <c r="A1792" s="7">
        <v>45125</v>
      </c>
      <c r="B1792" s="1">
        <v>0.6875</v>
      </c>
      <c r="C1792" s="1">
        <v>0.70833333333333337</v>
      </c>
      <c r="D1792" s="113" t="s">
        <v>1431</v>
      </c>
      <c r="E1792" s="1">
        <v>2.0833333333333332E-2</v>
      </c>
      <c r="F1792" s="113" t="s">
        <v>346</v>
      </c>
      <c r="G1792" s="113" t="s">
        <v>850</v>
      </c>
      <c r="H1792" s="113" t="s">
        <v>6</v>
      </c>
    </row>
    <row r="1793" spans="1:8" x14ac:dyDescent="0.25">
      <c r="A1793" s="7">
        <v>45125</v>
      </c>
      <c r="B1793" s="1">
        <v>0.85416666666666663</v>
      </c>
      <c r="C1793" s="1">
        <v>0.87916666666666665</v>
      </c>
      <c r="D1793" s="113" t="s">
        <v>1432</v>
      </c>
      <c r="E1793" s="1">
        <v>2.0833333333333332E-2</v>
      </c>
      <c r="F1793" s="113" t="s">
        <v>1167</v>
      </c>
      <c r="G1793" s="113" t="s">
        <v>1168</v>
      </c>
      <c r="H1793" s="113" t="s">
        <v>6</v>
      </c>
    </row>
    <row r="1794" spans="1:8" x14ac:dyDescent="0.25">
      <c r="A1794" s="7">
        <v>45125</v>
      </c>
      <c r="B1794" s="1">
        <v>0.87916666666666665</v>
      </c>
      <c r="C1794" s="1">
        <v>0.88541666666666663</v>
      </c>
      <c r="D1794" s="113" t="s">
        <v>152</v>
      </c>
      <c r="E1794" s="1">
        <v>1.0416666666666666E-2</v>
      </c>
      <c r="F1794" s="113" t="s">
        <v>571</v>
      </c>
      <c r="G1794" s="113" t="s">
        <v>572</v>
      </c>
      <c r="H1794" s="113" t="s">
        <v>6</v>
      </c>
    </row>
    <row r="1795" spans="1:8" x14ac:dyDescent="0.25">
      <c r="A1795" s="7">
        <v>45125</v>
      </c>
      <c r="B1795" s="1">
        <v>0.94791666666666663</v>
      </c>
      <c r="C1795" s="1">
        <v>0.99930555555555556</v>
      </c>
      <c r="D1795" s="113" t="s">
        <v>1433</v>
      </c>
      <c r="E1795" s="1">
        <v>5.2083333333333336E-2</v>
      </c>
      <c r="F1795" s="113" t="s">
        <v>921</v>
      </c>
      <c r="G1795" s="113" t="s">
        <v>922</v>
      </c>
      <c r="H1795" s="113" t="s">
        <v>6</v>
      </c>
    </row>
    <row r="1796" spans="1:8" x14ac:dyDescent="0.25">
      <c r="A1796" s="7">
        <v>45126</v>
      </c>
      <c r="B1796" s="1">
        <v>0.35416666666666669</v>
      </c>
      <c r="C1796" s="1">
        <v>0.3659722222222222</v>
      </c>
      <c r="D1796" s="113" t="s">
        <v>177</v>
      </c>
      <c r="E1796" s="1">
        <v>1.0416666666666666E-2</v>
      </c>
      <c r="F1796" s="113" t="s">
        <v>784</v>
      </c>
      <c r="G1796" s="113" t="s">
        <v>785</v>
      </c>
      <c r="H1796" s="113" t="s">
        <v>6</v>
      </c>
    </row>
    <row r="1797" spans="1:8" x14ac:dyDescent="0.25">
      <c r="A1797" s="7">
        <v>45126</v>
      </c>
      <c r="B1797" s="1">
        <v>0.375</v>
      </c>
      <c r="C1797" s="1">
        <v>0.39583333333333331</v>
      </c>
      <c r="D1797" s="113" t="s">
        <v>1434</v>
      </c>
      <c r="E1797" s="1">
        <v>2.0833333333333332E-2</v>
      </c>
      <c r="F1797" s="113" t="s">
        <v>346</v>
      </c>
      <c r="G1797" s="113" t="s">
        <v>850</v>
      </c>
      <c r="H1797" s="113" t="s">
        <v>6</v>
      </c>
    </row>
    <row r="1798" spans="1:8" x14ac:dyDescent="0.25">
      <c r="A1798" s="7">
        <v>45126</v>
      </c>
      <c r="B1798" s="1">
        <v>0.41666666666666669</v>
      </c>
      <c r="C1798" s="1">
        <v>0.45833333333333331</v>
      </c>
      <c r="D1798" s="113" t="s">
        <v>845</v>
      </c>
      <c r="E1798" s="1">
        <v>4.1666666666666664E-2</v>
      </c>
      <c r="F1798" s="113" t="s">
        <v>1209</v>
      </c>
      <c r="G1798" s="113" t="s">
        <v>1032</v>
      </c>
      <c r="H1798" s="113" t="s">
        <v>6</v>
      </c>
    </row>
    <row r="1799" spans="1:8" x14ac:dyDescent="0.25">
      <c r="A1799" s="7">
        <v>45126</v>
      </c>
      <c r="B1799" s="1">
        <v>0.45833333333333331</v>
      </c>
      <c r="C1799" s="1">
        <v>0.5</v>
      </c>
      <c r="D1799" s="113" t="s">
        <v>1435</v>
      </c>
      <c r="E1799" s="1">
        <v>4.1666666666666664E-2</v>
      </c>
      <c r="F1799" s="113" t="s">
        <v>346</v>
      </c>
      <c r="G1799" s="113" t="s">
        <v>850</v>
      </c>
      <c r="H1799" s="113" t="s">
        <v>6</v>
      </c>
    </row>
    <row r="1800" spans="1:8" x14ac:dyDescent="0.25">
      <c r="A1800" s="7">
        <v>45126</v>
      </c>
      <c r="B1800" s="1">
        <v>0.50208333333333333</v>
      </c>
      <c r="C1800" s="1">
        <v>0.54374999999999996</v>
      </c>
      <c r="D1800" s="113" t="s">
        <v>1436</v>
      </c>
      <c r="E1800" s="1">
        <v>4.1666666666666664E-2</v>
      </c>
      <c r="F1800" s="113" t="s">
        <v>346</v>
      </c>
      <c r="G1800" s="113" t="s">
        <v>850</v>
      </c>
      <c r="H1800" s="113" t="s">
        <v>6</v>
      </c>
    </row>
    <row r="1801" spans="1:8" x14ac:dyDescent="0.25">
      <c r="A1801" s="7">
        <v>45126</v>
      </c>
      <c r="B1801" s="1">
        <v>0.54374999999999996</v>
      </c>
      <c r="C1801" s="1">
        <v>0.5625</v>
      </c>
      <c r="D1801" s="113" t="s">
        <v>815</v>
      </c>
      <c r="E1801" s="1">
        <v>2.0833333333333332E-2</v>
      </c>
      <c r="F1801" s="113" t="s">
        <v>1255</v>
      </c>
      <c r="G1801" s="113" t="s">
        <v>1256</v>
      </c>
      <c r="H1801" s="113" t="s">
        <v>6</v>
      </c>
    </row>
    <row r="1802" spans="1:8" x14ac:dyDescent="0.25">
      <c r="A1802" s="7">
        <v>45126</v>
      </c>
      <c r="B1802" s="1">
        <v>0.5625</v>
      </c>
      <c r="C1802" s="1">
        <v>0.58333333333333337</v>
      </c>
      <c r="D1802" s="113" t="s">
        <v>1437</v>
      </c>
      <c r="E1802" s="1">
        <v>2.0833333333333332E-2</v>
      </c>
      <c r="F1802" s="113" t="s">
        <v>110</v>
      </c>
      <c r="G1802" s="113" t="s">
        <v>1374</v>
      </c>
      <c r="H1802" s="113" t="s">
        <v>6</v>
      </c>
    </row>
    <row r="1803" spans="1:8" x14ac:dyDescent="0.25">
      <c r="A1803" s="7">
        <v>45126</v>
      </c>
      <c r="B1803" s="1">
        <v>0.58333333333333337</v>
      </c>
      <c r="C1803" s="1">
        <v>0.60416666666666663</v>
      </c>
      <c r="D1803" s="113" t="s">
        <v>1438</v>
      </c>
      <c r="E1803" s="1">
        <v>2.0833333333333332E-2</v>
      </c>
      <c r="F1803" s="113" t="s">
        <v>346</v>
      </c>
      <c r="G1803" s="113" t="s">
        <v>850</v>
      </c>
      <c r="H1803" s="113" t="s">
        <v>6</v>
      </c>
    </row>
    <row r="1804" spans="1:8" x14ac:dyDescent="0.25">
      <c r="A1804" s="7">
        <v>45126</v>
      </c>
      <c r="B1804" s="1">
        <v>0.60624999999999996</v>
      </c>
      <c r="C1804" s="1">
        <v>0.6479166666666667</v>
      </c>
      <c r="D1804" s="113" t="s">
        <v>1439</v>
      </c>
      <c r="E1804" s="1">
        <v>4.1666666666666664E-2</v>
      </c>
      <c r="F1804" s="113" t="s">
        <v>1421</v>
      </c>
      <c r="G1804" s="113" t="s">
        <v>1422</v>
      </c>
      <c r="H1804" s="113" t="s">
        <v>6</v>
      </c>
    </row>
    <row r="1805" spans="1:8" x14ac:dyDescent="0.25">
      <c r="A1805" s="7">
        <v>45126</v>
      </c>
      <c r="B1805" s="1">
        <v>0.6479166666666667</v>
      </c>
      <c r="C1805" s="1">
        <v>0.67708333333333337</v>
      </c>
      <c r="D1805" s="113" t="s">
        <v>1440</v>
      </c>
      <c r="E1805" s="1">
        <v>3.125E-2</v>
      </c>
      <c r="F1805" s="113" t="s">
        <v>1167</v>
      </c>
      <c r="G1805" s="113" t="s">
        <v>1168</v>
      </c>
      <c r="H1805" s="113" t="s">
        <v>6</v>
      </c>
    </row>
    <row r="1806" spans="1:8" x14ac:dyDescent="0.25">
      <c r="A1806" s="7">
        <v>45126</v>
      </c>
      <c r="B1806" s="1">
        <v>0.67708333333333337</v>
      </c>
      <c r="C1806" s="1">
        <v>0.69791666666666663</v>
      </c>
      <c r="D1806" s="113" t="s">
        <v>1441</v>
      </c>
      <c r="E1806" s="1">
        <v>2.0833333333333332E-2</v>
      </c>
      <c r="F1806" s="113" t="s">
        <v>715</v>
      </c>
      <c r="G1806" s="113" t="s">
        <v>716</v>
      </c>
      <c r="H1806" s="113" t="s">
        <v>6</v>
      </c>
    </row>
    <row r="1807" spans="1:8" x14ac:dyDescent="0.25">
      <c r="A1807" s="7">
        <v>45126</v>
      </c>
      <c r="B1807" s="1">
        <v>0.69791666666666663</v>
      </c>
      <c r="C1807" s="1">
        <v>0.71875</v>
      </c>
      <c r="D1807" s="113" t="s">
        <v>1442</v>
      </c>
      <c r="E1807" s="1">
        <v>2.0833333333333332E-2</v>
      </c>
      <c r="F1807" s="113" t="s">
        <v>715</v>
      </c>
      <c r="G1807" s="113" t="s">
        <v>716</v>
      </c>
      <c r="H1807" s="113" t="s">
        <v>6</v>
      </c>
    </row>
    <row r="1808" spans="1:8" x14ac:dyDescent="0.25">
      <c r="A1808" s="7">
        <v>45126</v>
      </c>
      <c r="B1808" s="1">
        <v>0.71875</v>
      </c>
      <c r="C1808" s="1">
        <v>0.89861111111111114</v>
      </c>
      <c r="D1808" s="113" t="s">
        <v>1443</v>
      </c>
      <c r="E1808" s="1">
        <v>0.17708333333333334</v>
      </c>
      <c r="F1808" s="113" t="s">
        <v>1421</v>
      </c>
      <c r="G1808" s="113" t="s">
        <v>1422</v>
      </c>
      <c r="H1808" s="113" t="s">
        <v>6</v>
      </c>
    </row>
    <row r="1809" spans="1:8" x14ac:dyDescent="0.25">
      <c r="A1809" s="7">
        <v>45126</v>
      </c>
      <c r="B1809" s="1">
        <v>0.94444444444444442</v>
      </c>
      <c r="C1809" s="1">
        <v>0.95138888888888884</v>
      </c>
      <c r="D1809" s="113" t="s">
        <v>1039</v>
      </c>
      <c r="E1809" s="1">
        <v>1.0416666666666666E-2</v>
      </c>
      <c r="F1809" s="113" t="s">
        <v>921</v>
      </c>
      <c r="G1809" s="113" t="s">
        <v>922</v>
      </c>
      <c r="H1809" s="113" t="s">
        <v>6</v>
      </c>
    </row>
    <row r="1810" spans="1:8" x14ac:dyDescent="0.25">
      <c r="A1810" s="7">
        <v>45126</v>
      </c>
      <c r="B1810" s="1">
        <v>0.95138888888888884</v>
      </c>
      <c r="C1810" s="1">
        <v>0.97291666666666665</v>
      </c>
      <c r="D1810" s="113" t="s">
        <v>1444</v>
      </c>
      <c r="E1810" s="1">
        <v>2.0833333333333332E-2</v>
      </c>
      <c r="F1810" s="113" t="s">
        <v>346</v>
      </c>
      <c r="G1810" s="113" t="s">
        <v>850</v>
      </c>
      <c r="H1810" s="113" t="s">
        <v>6</v>
      </c>
    </row>
    <row r="1811" spans="1:8" x14ac:dyDescent="0.25">
      <c r="A1811" s="7">
        <v>45126</v>
      </c>
      <c r="B1811" s="1">
        <v>0.97291666666666665</v>
      </c>
      <c r="C1811" s="1">
        <v>0.99930555555555556</v>
      </c>
      <c r="D1811" s="113" t="s">
        <v>853</v>
      </c>
      <c r="E1811" s="1">
        <v>3.125E-2</v>
      </c>
      <c r="F1811" s="113" t="s">
        <v>921</v>
      </c>
      <c r="G1811" s="113" t="s">
        <v>922</v>
      </c>
      <c r="H1811" s="113" t="s">
        <v>6</v>
      </c>
    </row>
    <row r="1812" spans="1:8" x14ac:dyDescent="0.25">
      <c r="A1812" s="7">
        <v>45127</v>
      </c>
      <c r="B1812" s="1">
        <v>0</v>
      </c>
      <c r="C1812" s="1">
        <v>2.0833333333333332E-2</v>
      </c>
      <c r="D1812" s="113" t="s">
        <v>1445</v>
      </c>
      <c r="E1812" s="1">
        <v>2.0833333333333332E-2</v>
      </c>
      <c r="F1812" s="113" t="s">
        <v>921</v>
      </c>
      <c r="G1812" s="113" t="s">
        <v>922</v>
      </c>
      <c r="H1812" s="113" t="s">
        <v>6</v>
      </c>
    </row>
    <row r="1813" spans="1:8" x14ac:dyDescent="0.25">
      <c r="A1813" s="7">
        <v>45127</v>
      </c>
      <c r="B1813" s="1">
        <v>0.35416666666666669</v>
      </c>
      <c r="C1813" s="1">
        <v>0.38541666666666669</v>
      </c>
      <c r="D1813" s="113" t="s">
        <v>1445</v>
      </c>
      <c r="E1813" s="1">
        <v>3.125E-2</v>
      </c>
      <c r="F1813" s="113" t="s">
        <v>921</v>
      </c>
      <c r="G1813" s="113" t="s">
        <v>922</v>
      </c>
      <c r="H1813" s="113" t="s">
        <v>6</v>
      </c>
    </row>
    <row r="1814" spans="1:8" x14ac:dyDescent="0.25">
      <c r="A1814" s="7">
        <v>45127</v>
      </c>
      <c r="B1814" s="1">
        <v>0.43055555555555558</v>
      </c>
      <c r="C1814" s="1">
        <v>0.44097222222222221</v>
      </c>
      <c r="D1814" s="113" t="s">
        <v>1446</v>
      </c>
      <c r="E1814" s="1">
        <v>1.0416666666666666E-2</v>
      </c>
      <c r="F1814" s="113" t="s">
        <v>1167</v>
      </c>
      <c r="G1814" s="113" t="s">
        <v>1168</v>
      </c>
      <c r="H1814" s="113" t="s">
        <v>6</v>
      </c>
    </row>
    <row r="1815" spans="1:8" x14ac:dyDescent="0.25">
      <c r="A1815" s="7">
        <v>45127</v>
      </c>
      <c r="B1815" s="1">
        <v>0.44097222222222221</v>
      </c>
      <c r="C1815" s="1">
        <v>0.45833333333333331</v>
      </c>
      <c r="D1815" s="113" t="s">
        <v>1447</v>
      </c>
      <c r="E1815" s="1">
        <v>2.0833333333333332E-2</v>
      </c>
      <c r="F1815" s="113" t="s">
        <v>346</v>
      </c>
      <c r="G1815" s="113" t="s">
        <v>850</v>
      </c>
      <c r="H1815" s="113" t="s">
        <v>6</v>
      </c>
    </row>
    <row r="1816" spans="1:8" x14ac:dyDescent="0.25">
      <c r="A1816" s="7">
        <v>45127</v>
      </c>
      <c r="B1816" s="1">
        <v>0.45833333333333331</v>
      </c>
      <c r="C1816" s="1">
        <v>0.46875</v>
      </c>
      <c r="D1816" s="113" t="s">
        <v>1448</v>
      </c>
      <c r="E1816" s="1">
        <v>1.0416666666666666E-2</v>
      </c>
      <c r="F1816" s="113" t="s">
        <v>1167</v>
      </c>
      <c r="G1816" s="113" t="s">
        <v>1168</v>
      </c>
      <c r="H1816" s="113" t="s">
        <v>6</v>
      </c>
    </row>
    <row r="1817" spans="1:8" x14ac:dyDescent="0.25">
      <c r="A1817" s="7">
        <v>45127</v>
      </c>
      <c r="B1817" s="1">
        <v>0.46875</v>
      </c>
      <c r="C1817" s="1">
        <v>0.48055555555555557</v>
      </c>
      <c r="D1817" s="113" t="s">
        <v>812</v>
      </c>
      <c r="E1817" s="1">
        <v>1.0416666666666666E-2</v>
      </c>
      <c r="F1817" s="113" t="s">
        <v>571</v>
      </c>
      <c r="G1817" s="113" t="s">
        <v>572</v>
      </c>
      <c r="H1817" s="113" t="s">
        <v>6</v>
      </c>
    </row>
    <row r="1818" spans="1:8" x14ac:dyDescent="0.25">
      <c r="A1818" s="7">
        <v>45127</v>
      </c>
      <c r="B1818" s="1">
        <v>0.48055555555555557</v>
      </c>
      <c r="C1818" s="1">
        <v>0.49236111111111114</v>
      </c>
      <c r="D1818" s="113" t="s">
        <v>1449</v>
      </c>
      <c r="E1818" s="1">
        <v>1.0416666666666666E-2</v>
      </c>
      <c r="F1818" s="113" t="s">
        <v>346</v>
      </c>
      <c r="G1818" s="113" t="s">
        <v>850</v>
      </c>
      <c r="H1818" s="113" t="s">
        <v>6</v>
      </c>
    </row>
    <row r="1819" spans="1:8" x14ac:dyDescent="0.25">
      <c r="A1819" s="7">
        <v>45127</v>
      </c>
      <c r="B1819" s="1">
        <v>0.49236111111111114</v>
      </c>
      <c r="C1819" s="1">
        <v>0.53194444444444444</v>
      </c>
      <c r="D1819" s="113" t="s">
        <v>1450</v>
      </c>
      <c r="E1819" s="1">
        <v>4.1666666666666664E-2</v>
      </c>
      <c r="F1819" s="113" t="s">
        <v>1255</v>
      </c>
      <c r="G1819" s="113" t="s">
        <v>1256</v>
      </c>
      <c r="H1819" s="113" t="s">
        <v>6</v>
      </c>
    </row>
    <row r="1820" spans="1:8" x14ac:dyDescent="0.25">
      <c r="A1820" s="7">
        <v>45127</v>
      </c>
      <c r="B1820" s="1">
        <v>0.53194444444444444</v>
      </c>
      <c r="C1820" s="1">
        <v>0.54097222222222219</v>
      </c>
      <c r="D1820" s="113" t="s">
        <v>177</v>
      </c>
      <c r="E1820" s="1">
        <v>1.0416666666666666E-2</v>
      </c>
      <c r="F1820" s="113" t="s">
        <v>715</v>
      </c>
      <c r="G1820" s="113" t="s">
        <v>716</v>
      </c>
      <c r="H1820" s="113" t="s">
        <v>6</v>
      </c>
    </row>
    <row r="1821" spans="1:8" x14ac:dyDescent="0.25">
      <c r="A1821" s="7">
        <v>45127</v>
      </c>
      <c r="B1821" s="1">
        <v>0.5625</v>
      </c>
      <c r="C1821" s="1">
        <v>0.60416666666666663</v>
      </c>
      <c r="D1821" s="113" t="s">
        <v>1414</v>
      </c>
      <c r="E1821" s="1">
        <v>4.1666666666666664E-2</v>
      </c>
      <c r="F1821" s="113" t="s">
        <v>784</v>
      </c>
      <c r="G1821" s="113" t="s">
        <v>785</v>
      </c>
      <c r="H1821" s="113" t="s">
        <v>6</v>
      </c>
    </row>
    <row r="1822" spans="1:8" x14ac:dyDescent="0.25">
      <c r="A1822" s="7">
        <v>45127</v>
      </c>
      <c r="B1822" s="1">
        <v>0.60416666666666663</v>
      </c>
      <c r="C1822" s="1">
        <v>0.625</v>
      </c>
      <c r="D1822" s="113" t="s">
        <v>735</v>
      </c>
      <c r="E1822" s="1">
        <v>2.0833333333333332E-2</v>
      </c>
      <c r="F1822" s="113" t="s">
        <v>715</v>
      </c>
      <c r="G1822" s="113" t="s">
        <v>716</v>
      </c>
      <c r="H1822" s="113" t="s">
        <v>6</v>
      </c>
    </row>
    <row r="1823" spans="1:8" x14ac:dyDescent="0.25">
      <c r="A1823" s="7">
        <v>45127</v>
      </c>
      <c r="B1823" s="1">
        <v>0.625</v>
      </c>
      <c r="C1823" s="1">
        <v>0.64583333333333337</v>
      </c>
      <c r="D1823" s="113" t="s">
        <v>1451</v>
      </c>
      <c r="E1823" s="1">
        <v>2.0833333333333332E-2</v>
      </c>
      <c r="F1823" s="113" t="s">
        <v>346</v>
      </c>
      <c r="G1823" s="113" t="s">
        <v>850</v>
      </c>
      <c r="H1823" s="113" t="s">
        <v>6</v>
      </c>
    </row>
    <row r="1824" spans="1:8" x14ac:dyDescent="0.25">
      <c r="A1824" s="7">
        <v>45127</v>
      </c>
      <c r="B1824" s="1">
        <v>0.64583333333333337</v>
      </c>
      <c r="C1824" s="1">
        <v>0.66666666666666663</v>
      </c>
      <c r="D1824" s="113" t="s">
        <v>177</v>
      </c>
      <c r="E1824" s="1">
        <v>2.0833333333333332E-2</v>
      </c>
      <c r="F1824" s="113" t="s">
        <v>571</v>
      </c>
      <c r="G1824" s="113" t="s">
        <v>572</v>
      </c>
      <c r="H1824" s="113" t="s">
        <v>6</v>
      </c>
    </row>
    <row r="1825" spans="1:8" x14ac:dyDescent="0.25">
      <c r="A1825" s="7">
        <v>45127</v>
      </c>
      <c r="B1825" s="1">
        <v>0.66666666666666663</v>
      </c>
      <c r="C1825" s="1">
        <v>0.6875</v>
      </c>
      <c r="D1825" s="113" t="s">
        <v>1452</v>
      </c>
      <c r="E1825" s="1">
        <v>2.0833333333333332E-2</v>
      </c>
      <c r="F1825" s="113" t="s">
        <v>346</v>
      </c>
      <c r="G1825" s="113" t="s">
        <v>850</v>
      </c>
      <c r="H1825" s="113" t="s">
        <v>6</v>
      </c>
    </row>
    <row r="1826" spans="1:8" x14ac:dyDescent="0.25">
      <c r="A1826" s="7">
        <v>45127</v>
      </c>
      <c r="B1826" s="1">
        <v>0.86805555555555558</v>
      </c>
      <c r="C1826" s="1">
        <v>0.88888888888888884</v>
      </c>
      <c r="D1826" s="113" t="s">
        <v>1453</v>
      </c>
      <c r="E1826" s="1">
        <v>2.0833333333333332E-2</v>
      </c>
      <c r="F1826" s="113" t="s">
        <v>346</v>
      </c>
      <c r="G1826" s="113" t="s">
        <v>850</v>
      </c>
      <c r="H1826" s="113" t="s">
        <v>6</v>
      </c>
    </row>
    <row r="1827" spans="1:8" x14ac:dyDescent="0.25">
      <c r="A1827" s="7">
        <v>45127</v>
      </c>
      <c r="B1827" s="1">
        <v>0.91666666666666663</v>
      </c>
      <c r="C1827" s="1">
        <v>0.97916666666666663</v>
      </c>
      <c r="D1827" s="113" t="s">
        <v>1454</v>
      </c>
      <c r="E1827" s="1">
        <v>6.25E-2</v>
      </c>
      <c r="F1827" s="113" t="s">
        <v>715</v>
      </c>
      <c r="G1827" s="113" t="s">
        <v>716</v>
      </c>
      <c r="H1827" s="113" t="s">
        <v>6</v>
      </c>
    </row>
    <row r="1828" spans="1:8" x14ac:dyDescent="0.25">
      <c r="A1828" s="7">
        <v>45128</v>
      </c>
      <c r="B1828" s="1">
        <v>0.35416666666666669</v>
      </c>
      <c r="C1828" s="1">
        <v>0.39583333333333331</v>
      </c>
      <c r="D1828" s="113" t="s">
        <v>1455</v>
      </c>
      <c r="E1828" s="1">
        <v>4.1666666666666664E-2</v>
      </c>
      <c r="F1828" s="113" t="s">
        <v>921</v>
      </c>
      <c r="G1828" s="113" t="s">
        <v>922</v>
      </c>
      <c r="H1828" s="113" t="s">
        <v>6</v>
      </c>
    </row>
    <row r="1829" spans="1:8" x14ac:dyDescent="0.25">
      <c r="A1829" s="7">
        <v>45128</v>
      </c>
      <c r="B1829" s="1">
        <v>0.39583333333333331</v>
      </c>
      <c r="C1829" s="1">
        <v>0.4375</v>
      </c>
      <c r="D1829" s="113" t="s">
        <v>1061</v>
      </c>
      <c r="E1829" s="1">
        <v>4.1666666666666664E-2</v>
      </c>
      <c r="F1829" s="113" t="s">
        <v>921</v>
      </c>
      <c r="G1829" s="113" t="s">
        <v>922</v>
      </c>
      <c r="H1829" s="113" t="s">
        <v>6</v>
      </c>
    </row>
    <row r="1830" spans="1:8" x14ac:dyDescent="0.25">
      <c r="A1830" s="7">
        <v>45128</v>
      </c>
      <c r="B1830" s="1">
        <v>0.4375</v>
      </c>
      <c r="C1830" s="1">
        <v>0.47916666666666669</v>
      </c>
      <c r="D1830" s="113" t="s">
        <v>1456</v>
      </c>
      <c r="E1830" s="1">
        <v>4.1666666666666664E-2</v>
      </c>
      <c r="F1830" s="113" t="s">
        <v>715</v>
      </c>
      <c r="G1830" s="113" t="s">
        <v>716</v>
      </c>
      <c r="H1830" s="113" t="s">
        <v>6</v>
      </c>
    </row>
    <row r="1831" spans="1:8" x14ac:dyDescent="0.25">
      <c r="A1831" s="7">
        <v>45128</v>
      </c>
      <c r="B1831" s="1">
        <v>0.47916666666666669</v>
      </c>
      <c r="C1831" s="1">
        <v>0.52083333333333337</v>
      </c>
      <c r="D1831" s="113" t="s">
        <v>1457</v>
      </c>
      <c r="E1831" s="1">
        <v>4.1666666666666664E-2</v>
      </c>
      <c r="F1831" s="113" t="s">
        <v>715</v>
      </c>
      <c r="G1831" s="113" t="s">
        <v>716</v>
      </c>
      <c r="H1831" s="113" t="s">
        <v>6</v>
      </c>
    </row>
    <row r="1832" spans="1:8" x14ac:dyDescent="0.25">
      <c r="A1832" s="7">
        <v>45128</v>
      </c>
      <c r="B1832" s="1">
        <v>0.52083333333333337</v>
      </c>
      <c r="C1832" s="1">
        <v>0.54166666666666663</v>
      </c>
      <c r="D1832" s="113" t="s">
        <v>145</v>
      </c>
      <c r="E1832" s="1">
        <v>2.0833333333333332E-2</v>
      </c>
      <c r="F1832" s="113" t="s">
        <v>1165</v>
      </c>
      <c r="G1832" s="113" t="s">
        <v>1222</v>
      </c>
      <c r="H1832" s="113" t="s">
        <v>6</v>
      </c>
    </row>
    <row r="1833" spans="1:8" x14ac:dyDescent="0.25">
      <c r="A1833" s="7">
        <v>45128</v>
      </c>
      <c r="B1833" s="1">
        <v>0.54166666666666663</v>
      </c>
      <c r="C1833" s="1">
        <v>0.625</v>
      </c>
      <c r="D1833" s="113" t="s">
        <v>1458</v>
      </c>
      <c r="E1833" s="1">
        <v>8.3333333333333329E-2</v>
      </c>
      <c r="F1833" s="113" t="s">
        <v>1380</v>
      </c>
      <c r="G1833" s="113" t="s">
        <v>1381</v>
      </c>
      <c r="H1833" s="113" t="s">
        <v>6</v>
      </c>
    </row>
    <row r="1834" spans="1:8" x14ac:dyDescent="0.25">
      <c r="A1834" s="7">
        <v>45128</v>
      </c>
      <c r="B1834" s="1">
        <v>0.625</v>
      </c>
      <c r="C1834" s="1">
        <v>0.66666666666666663</v>
      </c>
      <c r="D1834" s="113" t="s">
        <v>1459</v>
      </c>
      <c r="E1834" s="1">
        <v>4.1666666666666664E-2</v>
      </c>
      <c r="F1834" s="113" t="s">
        <v>736</v>
      </c>
      <c r="G1834" s="113" t="s">
        <v>737</v>
      </c>
      <c r="H1834" s="113" t="s">
        <v>6</v>
      </c>
    </row>
    <row r="1835" spans="1:8" x14ac:dyDescent="0.25">
      <c r="A1835" s="7">
        <v>45128</v>
      </c>
      <c r="B1835" s="1">
        <v>0.66666666666666663</v>
      </c>
      <c r="C1835" s="1">
        <v>0.6875</v>
      </c>
      <c r="D1835" s="113" t="s">
        <v>1460</v>
      </c>
      <c r="E1835" s="1">
        <v>2.0833333333333332E-2</v>
      </c>
      <c r="F1835" s="113" t="s">
        <v>1380</v>
      </c>
      <c r="G1835" s="113" t="s">
        <v>1381</v>
      </c>
      <c r="H1835" s="113" t="s">
        <v>6</v>
      </c>
    </row>
    <row r="1836" spans="1:8" x14ac:dyDescent="0.25">
      <c r="A1836" s="7">
        <v>45128</v>
      </c>
      <c r="B1836" s="1">
        <v>0.6875</v>
      </c>
      <c r="C1836" s="1">
        <v>0.85416666666666663</v>
      </c>
      <c r="D1836" s="113" t="s">
        <v>1461</v>
      </c>
      <c r="E1836" s="1">
        <v>0.16666666666666666</v>
      </c>
      <c r="F1836" s="113" t="s">
        <v>1421</v>
      </c>
      <c r="G1836" s="113" t="s">
        <v>1422</v>
      </c>
      <c r="H1836" s="113" t="s">
        <v>6</v>
      </c>
    </row>
    <row r="1837" spans="1:8" x14ac:dyDescent="0.25">
      <c r="A1837" s="7">
        <v>45129</v>
      </c>
      <c r="B1837" s="1">
        <v>0</v>
      </c>
      <c r="C1837" s="1">
        <v>5.6250000000000001E-2</v>
      </c>
      <c r="D1837" s="113" t="s">
        <v>1458</v>
      </c>
      <c r="E1837" s="1">
        <v>5.2083333333333336E-2</v>
      </c>
      <c r="F1837" s="113" t="s">
        <v>1380</v>
      </c>
      <c r="G1837" s="113" t="s">
        <v>1381</v>
      </c>
      <c r="H1837" s="113" t="s">
        <v>6</v>
      </c>
    </row>
    <row r="1838" spans="1:8" x14ac:dyDescent="0.25">
      <c r="A1838" s="7">
        <v>45129</v>
      </c>
      <c r="B1838" s="1">
        <v>0.36458333333333331</v>
      </c>
      <c r="C1838" s="1">
        <v>0.375</v>
      </c>
      <c r="D1838" s="113" t="s">
        <v>1462</v>
      </c>
      <c r="E1838" s="1">
        <v>1.0416666666666666E-2</v>
      </c>
      <c r="F1838" s="113" t="s">
        <v>1167</v>
      </c>
      <c r="G1838" s="113" t="s">
        <v>1168</v>
      </c>
      <c r="H1838" s="113" t="s">
        <v>6</v>
      </c>
    </row>
    <row r="1839" spans="1:8" x14ac:dyDescent="0.25">
      <c r="A1839" s="7">
        <v>45129</v>
      </c>
      <c r="B1839" s="1">
        <v>0.37847222222222221</v>
      </c>
      <c r="C1839" s="1">
        <v>0.40972222222222221</v>
      </c>
      <c r="D1839" s="113" t="s">
        <v>1463</v>
      </c>
      <c r="E1839" s="1">
        <v>3.125E-2</v>
      </c>
      <c r="F1839" s="113" t="s">
        <v>1380</v>
      </c>
      <c r="G1839" s="113" t="s">
        <v>1381</v>
      </c>
      <c r="H1839" s="113" t="s">
        <v>6</v>
      </c>
    </row>
    <row r="1840" spans="1:8" x14ac:dyDescent="0.25">
      <c r="A1840" s="7">
        <v>45129</v>
      </c>
      <c r="B1840" s="1">
        <v>0.40972222222222221</v>
      </c>
      <c r="C1840" s="1">
        <v>0.46875</v>
      </c>
      <c r="D1840" s="113" t="s">
        <v>1464</v>
      </c>
      <c r="E1840" s="1">
        <v>6.25E-2</v>
      </c>
      <c r="F1840" s="113" t="s">
        <v>715</v>
      </c>
      <c r="G1840" s="113" t="s">
        <v>716</v>
      </c>
      <c r="H1840" s="113" t="s">
        <v>6</v>
      </c>
    </row>
    <row r="1841" spans="1:8" x14ac:dyDescent="0.25">
      <c r="A1841" s="7">
        <v>45129</v>
      </c>
      <c r="B1841" s="1">
        <v>0.46875</v>
      </c>
      <c r="C1841" s="1">
        <v>0.47916666666666669</v>
      </c>
      <c r="D1841" s="113" t="s">
        <v>245</v>
      </c>
      <c r="E1841" s="1">
        <v>1.0416666666666666E-2</v>
      </c>
      <c r="F1841" s="113" t="s">
        <v>715</v>
      </c>
      <c r="G1841" s="113" t="s">
        <v>716</v>
      </c>
      <c r="H1841" s="113" t="s">
        <v>6</v>
      </c>
    </row>
    <row r="1842" spans="1:8" x14ac:dyDescent="0.25">
      <c r="A1842" s="7">
        <v>45129</v>
      </c>
      <c r="B1842" s="1">
        <v>0.83333333333333337</v>
      </c>
      <c r="C1842" s="1">
        <v>0.84375</v>
      </c>
      <c r="D1842" s="113" t="s">
        <v>152</v>
      </c>
      <c r="E1842" s="1">
        <v>1.0416666666666666E-2</v>
      </c>
      <c r="F1842" s="113" t="s">
        <v>715</v>
      </c>
      <c r="G1842" s="113" t="s">
        <v>716</v>
      </c>
      <c r="H1842" s="113" t="s">
        <v>6</v>
      </c>
    </row>
    <row r="1843" spans="1:8" x14ac:dyDescent="0.25">
      <c r="A1843" s="7">
        <v>45129</v>
      </c>
      <c r="B1843" s="1">
        <v>0.88541666666666663</v>
      </c>
      <c r="C1843" s="1">
        <v>0.91736111111111107</v>
      </c>
      <c r="D1843" s="113" t="s">
        <v>1465</v>
      </c>
      <c r="E1843" s="1">
        <v>3.125E-2</v>
      </c>
      <c r="F1843" s="113" t="s">
        <v>784</v>
      </c>
      <c r="G1843" s="113" t="s">
        <v>785</v>
      </c>
      <c r="H1843" s="113" t="s">
        <v>6</v>
      </c>
    </row>
    <row r="1844" spans="1:8" x14ac:dyDescent="0.25">
      <c r="A1844" s="7">
        <v>45129</v>
      </c>
      <c r="B1844" s="1">
        <v>0.91736111111111107</v>
      </c>
      <c r="C1844" s="1">
        <v>0.95694444444444449</v>
      </c>
      <c r="D1844" s="113" t="s">
        <v>1466</v>
      </c>
      <c r="E1844" s="1">
        <v>4.1666666666666664E-2</v>
      </c>
      <c r="F1844" s="113" t="s">
        <v>571</v>
      </c>
      <c r="G1844" s="113" t="s">
        <v>572</v>
      </c>
      <c r="H1844" s="113" t="s">
        <v>6</v>
      </c>
    </row>
    <row r="1845" spans="1:8" x14ac:dyDescent="0.25">
      <c r="A1845" s="7">
        <v>45129</v>
      </c>
      <c r="B1845" s="1">
        <v>0.95694444444444449</v>
      </c>
      <c r="C1845" s="1">
        <v>0.99930555555555556</v>
      </c>
      <c r="D1845" s="113" t="s">
        <v>1467</v>
      </c>
      <c r="E1845" s="1">
        <v>4.1666666666666664E-2</v>
      </c>
      <c r="F1845" s="113" t="s">
        <v>571</v>
      </c>
      <c r="G1845" s="113" t="s">
        <v>572</v>
      </c>
      <c r="H1845" s="113" t="s">
        <v>6</v>
      </c>
    </row>
    <row r="1846" spans="1:8" x14ac:dyDescent="0.25">
      <c r="A1846" s="7">
        <v>45141</v>
      </c>
      <c r="B1846" s="1">
        <v>0.4236111111111111</v>
      </c>
      <c r="C1846" s="1">
        <v>0.45833333333333331</v>
      </c>
      <c r="D1846" s="113" t="s">
        <v>1468</v>
      </c>
      <c r="E1846" s="1">
        <v>3.125E-2</v>
      </c>
      <c r="F1846" s="113" t="s">
        <v>571</v>
      </c>
      <c r="G1846" s="113" t="s">
        <v>572</v>
      </c>
      <c r="H1846" s="113" t="s">
        <v>6</v>
      </c>
    </row>
    <row r="1847" spans="1:8" x14ac:dyDescent="0.25">
      <c r="A1847" s="7">
        <v>45141</v>
      </c>
      <c r="B1847" s="1">
        <v>0.45833333333333331</v>
      </c>
      <c r="C1847" s="1">
        <v>0.47430555555555554</v>
      </c>
      <c r="D1847" s="113" t="s">
        <v>1469</v>
      </c>
      <c r="E1847" s="1">
        <v>2.0833333333333332E-2</v>
      </c>
      <c r="F1847" s="113" t="s">
        <v>1172</v>
      </c>
      <c r="G1847" s="113" t="s">
        <v>1220</v>
      </c>
      <c r="H1847" s="113" t="s">
        <v>6</v>
      </c>
    </row>
    <row r="1848" spans="1:8" x14ac:dyDescent="0.25">
      <c r="A1848" s="7">
        <v>45141</v>
      </c>
      <c r="B1848" s="1">
        <v>0.47430555555555554</v>
      </c>
      <c r="C1848" s="1">
        <v>0.48958333333333331</v>
      </c>
      <c r="D1848" s="113" t="s">
        <v>1470</v>
      </c>
      <c r="E1848" s="1">
        <v>1.0416666666666666E-2</v>
      </c>
      <c r="F1848" s="113" t="s">
        <v>571</v>
      </c>
      <c r="G1848" s="113" t="s">
        <v>572</v>
      </c>
      <c r="H1848" s="113" t="s">
        <v>6</v>
      </c>
    </row>
    <row r="1849" spans="1:8" x14ac:dyDescent="0.25">
      <c r="A1849" s="7">
        <v>45141</v>
      </c>
      <c r="B1849" s="1">
        <v>0.5</v>
      </c>
      <c r="C1849" s="1">
        <v>0.54166666666666663</v>
      </c>
      <c r="D1849" s="113" t="s">
        <v>1471</v>
      </c>
      <c r="E1849" s="1">
        <v>4.1666666666666664E-2</v>
      </c>
      <c r="F1849" s="113" t="s">
        <v>784</v>
      </c>
      <c r="G1849" s="113" t="s">
        <v>785</v>
      </c>
      <c r="H1849" s="113" t="s">
        <v>6</v>
      </c>
    </row>
    <row r="1850" spans="1:8" x14ac:dyDescent="0.25">
      <c r="A1850" s="7">
        <v>45141</v>
      </c>
      <c r="B1850" s="1">
        <v>0.54166666666666663</v>
      </c>
      <c r="C1850" s="1">
        <v>0.60069444444444442</v>
      </c>
      <c r="D1850" s="113" t="s">
        <v>1472</v>
      </c>
      <c r="E1850" s="1">
        <v>6.25E-2</v>
      </c>
      <c r="F1850" s="113" t="s">
        <v>715</v>
      </c>
      <c r="G1850" s="113" t="s">
        <v>716</v>
      </c>
      <c r="H1850" s="113" t="s">
        <v>6</v>
      </c>
    </row>
    <row r="1851" spans="1:8" x14ac:dyDescent="0.25">
      <c r="A1851" s="7">
        <v>45141</v>
      </c>
      <c r="B1851" s="1">
        <v>0.60069444444444442</v>
      </c>
      <c r="C1851" s="1">
        <v>0.61597222222222225</v>
      </c>
      <c r="D1851" s="113" t="s">
        <v>1473</v>
      </c>
      <c r="E1851" s="1">
        <v>1.0416666666666666E-2</v>
      </c>
      <c r="F1851" s="113" t="s">
        <v>921</v>
      </c>
      <c r="G1851" s="113" t="s">
        <v>922</v>
      </c>
      <c r="H1851" s="113" t="s">
        <v>6</v>
      </c>
    </row>
    <row r="1852" spans="1:8" x14ac:dyDescent="0.25">
      <c r="A1852" s="7">
        <v>45141</v>
      </c>
      <c r="B1852" s="1">
        <v>0.61597222222222225</v>
      </c>
      <c r="C1852" s="1">
        <v>0.65763888888888888</v>
      </c>
      <c r="D1852" s="113" t="s">
        <v>1470</v>
      </c>
      <c r="E1852" s="1">
        <v>4.1666666666666664E-2</v>
      </c>
      <c r="F1852" s="113" t="s">
        <v>921</v>
      </c>
      <c r="G1852" s="113" t="s">
        <v>922</v>
      </c>
      <c r="H1852" s="113" t="s">
        <v>6</v>
      </c>
    </row>
    <row r="1853" spans="1:8" x14ac:dyDescent="0.25">
      <c r="A1853" s="7">
        <v>45141</v>
      </c>
      <c r="B1853" s="1">
        <v>0.65763888888888888</v>
      </c>
      <c r="C1853" s="1">
        <v>0.69930555555555551</v>
      </c>
      <c r="D1853" s="113" t="s">
        <v>1470</v>
      </c>
      <c r="E1853" s="1">
        <v>4.1666666666666664E-2</v>
      </c>
      <c r="F1853" s="113" t="s">
        <v>715</v>
      </c>
      <c r="G1853" s="113" t="s">
        <v>716</v>
      </c>
      <c r="H1853" s="113" t="s">
        <v>6</v>
      </c>
    </row>
    <row r="1854" spans="1:8" x14ac:dyDescent="0.25">
      <c r="A1854" s="7">
        <v>45141</v>
      </c>
      <c r="B1854" s="1">
        <v>0.69930555555555551</v>
      </c>
      <c r="C1854" s="1">
        <v>0.72916666666666663</v>
      </c>
      <c r="D1854" s="113" t="s">
        <v>1470</v>
      </c>
      <c r="E1854" s="1">
        <v>3.125E-2</v>
      </c>
      <c r="F1854" s="113" t="s">
        <v>571</v>
      </c>
      <c r="G1854" s="113" t="s">
        <v>572</v>
      </c>
      <c r="H1854" s="113" t="s">
        <v>6</v>
      </c>
    </row>
    <row r="1855" spans="1:8" x14ac:dyDescent="0.25">
      <c r="A1855" s="7">
        <v>45142</v>
      </c>
      <c r="B1855" s="1">
        <v>0.35416666666666669</v>
      </c>
      <c r="C1855" s="1">
        <v>0.375</v>
      </c>
      <c r="D1855" s="113" t="s">
        <v>1474</v>
      </c>
      <c r="E1855" s="1">
        <v>2.0833333333333332E-2</v>
      </c>
      <c r="F1855" s="113" t="s">
        <v>1167</v>
      </c>
      <c r="G1855" s="113" t="s">
        <v>1168</v>
      </c>
      <c r="H1855" s="113" t="s">
        <v>6</v>
      </c>
    </row>
    <row r="1856" spans="1:8" x14ac:dyDescent="0.25">
      <c r="A1856" s="7">
        <v>45142</v>
      </c>
      <c r="B1856" s="1">
        <v>0.375</v>
      </c>
      <c r="C1856" s="1">
        <v>0.45833333333333331</v>
      </c>
      <c r="D1856" s="113" t="s">
        <v>1475</v>
      </c>
      <c r="E1856" s="1">
        <v>8.3333333333333329E-2</v>
      </c>
      <c r="F1856" s="113" t="s">
        <v>517</v>
      </c>
      <c r="G1856" s="113" t="s">
        <v>827</v>
      </c>
      <c r="H1856" s="113" t="s">
        <v>6</v>
      </c>
    </row>
    <row r="1857" spans="1:8" x14ac:dyDescent="0.25">
      <c r="A1857" s="7">
        <v>45142</v>
      </c>
      <c r="B1857" s="1">
        <v>0.45833333333333331</v>
      </c>
      <c r="C1857" s="1">
        <v>0.47916666666666669</v>
      </c>
      <c r="D1857" s="113" t="s">
        <v>145</v>
      </c>
      <c r="E1857" s="1">
        <v>2.0833333333333332E-2</v>
      </c>
      <c r="F1857" s="113" t="s">
        <v>1165</v>
      </c>
      <c r="G1857" s="113" t="s">
        <v>1222</v>
      </c>
      <c r="H1857" s="113" t="s">
        <v>6</v>
      </c>
    </row>
    <row r="1858" spans="1:8" x14ac:dyDescent="0.25">
      <c r="A1858" s="7">
        <v>45142</v>
      </c>
      <c r="B1858" s="1">
        <v>0.47916666666666669</v>
      </c>
      <c r="C1858" s="1">
        <v>0.53125</v>
      </c>
      <c r="D1858" s="113" t="s">
        <v>1390</v>
      </c>
      <c r="E1858" s="1">
        <v>5.2083333333333336E-2</v>
      </c>
      <c r="F1858" s="113" t="s">
        <v>750</v>
      </c>
      <c r="G1858" s="113" t="s">
        <v>751</v>
      </c>
      <c r="H1858" s="113" t="s">
        <v>6</v>
      </c>
    </row>
    <row r="1859" spans="1:8" x14ac:dyDescent="0.25">
      <c r="A1859" s="7">
        <v>45142</v>
      </c>
      <c r="B1859" s="1">
        <v>0.54166666666666663</v>
      </c>
      <c r="C1859" s="1">
        <v>0.58333333333333337</v>
      </c>
      <c r="D1859" s="113" t="s">
        <v>1476</v>
      </c>
      <c r="E1859" s="1">
        <v>4.1666666666666664E-2</v>
      </c>
      <c r="F1859" s="113" t="s">
        <v>1165</v>
      </c>
      <c r="G1859" s="113" t="s">
        <v>1222</v>
      </c>
      <c r="H1859" s="113" t="s">
        <v>6</v>
      </c>
    </row>
    <row r="1860" spans="1:8" x14ac:dyDescent="0.25">
      <c r="A1860" s="7">
        <v>45142</v>
      </c>
      <c r="B1860" s="1">
        <v>0.58333333333333337</v>
      </c>
      <c r="C1860" s="1">
        <v>0.625</v>
      </c>
      <c r="D1860" s="113" t="s">
        <v>1347</v>
      </c>
      <c r="E1860" s="1">
        <v>4.1666666666666664E-2</v>
      </c>
      <c r="F1860" s="113" t="s">
        <v>571</v>
      </c>
      <c r="G1860" s="113" t="s">
        <v>572</v>
      </c>
      <c r="H1860" s="113" t="s">
        <v>6</v>
      </c>
    </row>
    <row r="1861" spans="1:8" x14ac:dyDescent="0.25">
      <c r="A1861" s="7">
        <v>45142</v>
      </c>
      <c r="B1861" s="1">
        <v>0.625</v>
      </c>
      <c r="C1861" s="1">
        <v>0.65763888888888888</v>
      </c>
      <c r="D1861" s="113" t="s">
        <v>1477</v>
      </c>
      <c r="E1861" s="1">
        <v>3.125E-2</v>
      </c>
      <c r="F1861" s="113" t="s">
        <v>1478</v>
      </c>
      <c r="G1861" s="113" t="s">
        <v>1479</v>
      </c>
      <c r="H1861" s="113" t="s">
        <v>6</v>
      </c>
    </row>
    <row r="1862" spans="1:8" x14ac:dyDescent="0.25">
      <c r="A1862" s="7"/>
      <c r="B1862" s="1"/>
      <c r="C1862" s="1"/>
      <c r="D1862" s="113" t="s">
        <v>6</v>
      </c>
      <c r="E1862" s="1"/>
      <c r="F1862" s="113" t="s">
        <v>6</v>
      </c>
      <c r="G1862" s="113" t="s">
        <v>6</v>
      </c>
      <c r="H1862" s="113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3F61-3D17-4EDC-9763-9A8731907E33}">
  <dimension ref="A1:U1513"/>
  <sheetViews>
    <sheetView tabSelected="1" topLeftCell="G1" workbookViewId="0">
      <pane ySplit="1" topLeftCell="A2" activePane="bottomLeft" state="frozen"/>
      <selection pane="bottomLeft" activeCell="L63" sqref="L63"/>
    </sheetView>
  </sheetViews>
  <sheetFormatPr defaultRowHeight="15" x14ac:dyDescent="0.25"/>
  <cols>
    <col min="1" max="1" width="14" style="7" customWidth="1"/>
    <col min="2" max="2" width="8.85546875" style="1"/>
    <col min="3" max="3" width="10.7109375" style="1" customWidth="1"/>
    <col min="4" max="4" width="31.7109375" bestFit="1" customWidth="1"/>
    <col min="5" max="5" width="10.5703125" style="1" customWidth="1"/>
    <col min="6" max="6" width="9.140625" style="1" customWidth="1"/>
    <col min="7" max="7" width="44.140625" bestFit="1" customWidth="1"/>
    <col min="8" max="8" width="40.28515625" customWidth="1"/>
    <col min="9" max="9" width="17.5703125" customWidth="1"/>
    <col min="10" max="10" width="12" style="7" bestFit="1" customWidth="1"/>
    <col min="11" max="11" width="48.7109375" customWidth="1"/>
    <col min="12" max="12" width="32.85546875" customWidth="1"/>
    <col min="13" max="13" width="8.85546875" style="46"/>
    <col min="14" max="15" width="8.85546875"/>
    <col min="16" max="16" width="19" style="44" customWidth="1"/>
    <col min="17" max="17" width="27.42578125" style="46" customWidth="1"/>
    <col min="18" max="18" width="27.42578125" style="44" customWidth="1"/>
    <col min="19" max="19" width="27.42578125" customWidth="1"/>
    <col min="20" max="20" width="22.85546875" bestFit="1" customWidth="1"/>
  </cols>
  <sheetData>
    <row r="1" spans="1:21" s="49" customFormat="1" ht="15.75" thickBot="1" x14ac:dyDescent="0.3">
      <c r="A1" s="51" t="str">
        <f>WorkingHours[[#Headers],[Day]]</f>
        <v>Day</v>
      </c>
      <c r="B1" s="48" t="str">
        <f>WorkingHours[[#Headers],[Start]]</f>
        <v>Start</v>
      </c>
      <c r="C1" s="48" t="str">
        <f>WorkingHours[[#Headers],[End]]</f>
        <v>End</v>
      </c>
      <c r="D1" s="49" t="str">
        <f>WorkingHours[[#Headers],[Work unit description]]</f>
        <v>Work unit description</v>
      </c>
      <c r="E1" s="48" t="str">
        <f>WorkingHours[[#Headers],[Duration]]</f>
        <v>Duration</v>
      </c>
      <c r="F1" s="48" t="e">
        <f>#REF!</f>
        <v>#REF!</v>
      </c>
      <c r="G1" s="49" t="str">
        <f>WorkingHours[[#Headers],[Task]]</f>
        <v>Task</v>
      </c>
      <c r="I1" s="49" t="s">
        <v>120</v>
      </c>
      <c r="J1" s="112" t="s">
        <v>121</v>
      </c>
      <c r="K1" s="49" t="s">
        <v>52</v>
      </c>
      <c r="L1" s="49" t="s">
        <v>1481</v>
      </c>
      <c r="M1" s="47" t="s">
        <v>18</v>
      </c>
      <c r="N1" s="49" t="s">
        <v>25</v>
      </c>
      <c r="O1" s="49" t="s">
        <v>19</v>
      </c>
      <c r="P1" s="50" t="s">
        <v>71</v>
      </c>
      <c r="Q1" s="47" t="s">
        <v>67</v>
      </c>
      <c r="R1" s="50" t="s">
        <v>68</v>
      </c>
      <c r="T1" s="3">
        <v>1.0416666666666666E-2</v>
      </c>
      <c r="U1" s="4" t="s">
        <v>20</v>
      </c>
    </row>
    <row r="2" spans="1:21" x14ac:dyDescent="0.25">
      <c r="A2" s="7">
        <f>WorkingHours[[#This Row],[Day]]</f>
        <v>44840</v>
      </c>
      <c r="B2" s="1">
        <f>WorkingHours[[#This Row],[Start]]</f>
        <v>0.35416666666666669</v>
      </c>
      <c r="C2" s="1">
        <f>WorkingHours[[#This Row],[End]]</f>
        <v>0.375</v>
      </c>
      <c r="D2" t="str">
        <f>WorkingHours[[#This Row],[Work unit description]]</f>
        <v>Admin time</v>
      </c>
      <c r="E2" s="1">
        <f>WorkingHours[[#This Row],[Duration]]</f>
        <v>2.0833333333333332E-2</v>
      </c>
      <c r="F2" s="1" t="e">
        <f>#REF!</f>
        <v>#REF!</v>
      </c>
      <c r="G2" t="str">
        <f>WorkingHours[[#This Row],[Task]]</f>
        <v>Without task</v>
      </c>
      <c r="K2">
        <f t="shared" ref="K2:K65" si="0">IF(ISNUMBER(SEARCH(",",H2)),LEFT(H2, SEARCH(",",H2,1)-1),H2)</f>
        <v>0</v>
      </c>
      <c r="M2" s="43"/>
      <c r="N2" s="1"/>
      <c r="Q2" s="46">
        <f>IF(K2="",0,COUNTIF('Timesheet - Week'!$A:$A,WorkingHoursUpdated!K2))</f>
        <v>0</v>
      </c>
      <c r="R2" s="44">
        <f>IF(K2="",0,COUNTIF('Timesheet - Week'!$A:$A,WorkingHoursUpdated!K2))</f>
        <v>0</v>
      </c>
    </row>
    <row r="3" spans="1:21" x14ac:dyDescent="0.25">
      <c r="A3" s="7">
        <f>WorkingHours[[#This Row],[Day]]</f>
        <v>44840</v>
      </c>
      <c r="B3" s="1">
        <f>WorkingHours[[#This Row],[Start]]</f>
        <v>0.375</v>
      </c>
      <c r="C3" s="1">
        <f>WorkingHours[[#This Row],[End]]</f>
        <v>0.4375</v>
      </c>
      <c r="D3" t="str">
        <f>WorkingHours[[#This Row],[Work unit description]]</f>
        <v>Alpine racing</v>
      </c>
      <c r="E3" s="1">
        <f>WorkingHours[[#This Row],[Duration]]</f>
        <v>6.25E-2</v>
      </c>
      <c r="F3" s="1" t="e">
        <f>#REF!</f>
        <v>#REF!</v>
      </c>
      <c r="G3" t="str">
        <f>WorkingHours[[#This Row],[Task]]</f>
        <v>Without task</v>
      </c>
      <c r="K3">
        <f t="shared" si="0"/>
        <v>0</v>
      </c>
      <c r="M3" s="43">
        <f t="shared" ref="M3:M66" si="1">IF(A3=A2,IF(B3&lt;C2,"Error",B3-C2),0)</f>
        <v>0</v>
      </c>
      <c r="N3" s="1">
        <f t="shared" ref="N3:N66" si="2">IF(M3&lt;$T$1,M3,0)</f>
        <v>0</v>
      </c>
      <c r="O3" s="1">
        <f t="shared" ref="O3:O66" si="3">IF(M3&gt;$T$1,M3,0)</f>
        <v>0</v>
      </c>
      <c r="P3" s="45" t="e">
        <f>E3+F3+N3</f>
        <v>#REF!</v>
      </c>
      <c r="Q3" s="46">
        <f>IF(K3="",0,COUNTIF('Timesheet - Week'!$A:$A,WorkingHoursUpdated!K3))</f>
        <v>0</v>
      </c>
      <c r="R3" s="44">
        <f>IF(K3="",0,COUNTIF('Timesheet - Week'!$A:$A,WorkingHoursUpdated!K3))</f>
        <v>0</v>
      </c>
    </row>
    <row r="4" spans="1:21" x14ac:dyDescent="0.25">
      <c r="A4" s="7">
        <f>WorkingHours[[#This Row],[Day]]</f>
        <v>44840</v>
      </c>
      <c r="B4" s="1">
        <f>WorkingHours[[#This Row],[Start]]</f>
        <v>0.4375</v>
      </c>
      <c r="C4" s="1">
        <f>WorkingHours[[#This Row],[End]]</f>
        <v>0.5</v>
      </c>
      <c r="D4" t="str">
        <f>WorkingHours[[#This Row],[Work unit description]]</f>
        <v>GenomeKey</v>
      </c>
      <c r="E4" s="1">
        <f>WorkingHours[[#This Row],[Duration]]</f>
        <v>6.25E-2</v>
      </c>
      <c r="F4" s="1" t="e">
        <f>#REF!</f>
        <v>#REF!</v>
      </c>
      <c r="G4" t="str">
        <f>WorkingHours[[#This Row],[Task]]</f>
        <v>Without task</v>
      </c>
      <c r="J4" s="7">
        <f t="shared" ref="J4:J67" si="4">IF(I4,A4+7,A4)</f>
        <v>44840</v>
      </c>
      <c r="K4">
        <f t="shared" si="0"/>
        <v>0</v>
      </c>
      <c r="M4" s="43">
        <f t="shared" si="1"/>
        <v>0</v>
      </c>
      <c r="N4" s="1">
        <f t="shared" si="2"/>
        <v>0</v>
      </c>
      <c r="O4" s="1">
        <f t="shared" si="3"/>
        <v>0</v>
      </c>
      <c r="P4" s="45" t="e">
        <f>E4+F4+N4</f>
        <v>#REF!</v>
      </c>
      <c r="Q4" s="46">
        <f>IF(K4="",0,COUNTIF('Timesheet - Week'!$A:$A,WorkingHoursUpdated!K4))</f>
        <v>0</v>
      </c>
      <c r="R4" s="44">
        <f>IF(K4="",0,COUNTIF('Timesheet - Week'!$A:$A,WorkingHoursUpdated!K4))</f>
        <v>0</v>
      </c>
    </row>
    <row r="5" spans="1:21" x14ac:dyDescent="0.25">
      <c r="A5" s="7">
        <f>WorkingHours[[#This Row],[Day]]</f>
        <v>44840</v>
      </c>
      <c r="B5" s="1">
        <f>WorkingHours[[#This Row],[Start]]</f>
        <v>0.54166666666666663</v>
      </c>
      <c r="C5" s="1">
        <f>WorkingHours[[#This Row],[End]]</f>
        <v>0.60416666666666663</v>
      </c>
      <c r="D5" t="str">
        <f>WorkingHours[[#This Row],[Work unit description]]</f>
        <v>GenomeKey</v>
      </c>
      <c r="E5" s="1">
        <f>WorkingHours[[#This Row],[Duration]]</f>
        <v>6.25E-2</v>
      </c>
      <c r="F5" s="1" t="e">
        <f>#REF!</f>
        <v>#REF!</v>
      </c>
      <c r="G5" t="str">
        <f>WorkingHours[[#This Row],[Task]]</f>
        <v>Without task</v>
      </c>
      <c r="H5" t="str">
        <f>WorkingHours[[#This Row],[Tags]]</f>
        <v/>
      </c>
      <c r="I5" t="b">
        <f t="shared" ref="I5:I68" si="5">IF(ISNUMBER(SEARCH("CarryHours",H5)),TRUE,FALSE)</f>
        <v>0</v>
      </c>
      <c r="J5" s="7">
        <f t="shared" si="4"/>
        <v>44840</v>
      </c>
      <c r="K5" t="str">
        <f t="shared" si="0"/>
        <v/>
      </c>
      <c r="M5" s="43">
        <f t="shared" si="1"/>
        <v>4.166666666666663E-2</v>
      </c>
      <c r="N5" s="1">
        <f t="shared" si="2"/>
        <v>0</v>
      </c>
      <c r="O5" s="1">
        <f t="shared" si="3"/>
        <v>4.166666666666663E-2</v>
      </c>
      <c r="P5" s="45" t="e">
        <f>E5+F5+N5</f>
        <v>#REF!</v>
      </c>
      <c r="Q5" s="46">
        <f>IF(K5="",0,COUNTIF('Timesheet - Week'!$A:$A,WorkingHoursUpdated!K5))</f>
        <v>0</v>
      </c>
      <c r="R5" s="44">
        <f>IF(K5="",0,COUNTIF('Timesheet - Week'!$A:$A,WorkingHoursUpdated!K5))</f>
        <v>0</v>
      </c>
    </row>
    <row r="6" spans="1:21" x14ac:dyDescent="0.25">
      <c r="A6" s="7">
        <f>WorkingHours[[#This Row],[Day]]</f>
        <v>44840</v>
      </c>
      <c r="B6" s="1">
        <f>WorkingHours[[#This Row],[Start]]</f>
        <v>0.58333333333333337</v>
      </c>
      <c r="C6" s="1">
        <f>WorkingHours[[#This Row],[End]]</f>
        <v>0.60416666666666663</v>
      </c>
      <c r="D6" t="str">
        <f>WorkingHours[[#This Row],[Work unit description]]</f>
        <v>WeldVue discussion</v>
      </c>
      <c r="E6" s="1">
        <f>WorkingHours[[#This Row],[Duration]]</f>
        <v>2.0833333333333332E-2</v>
      </c>
      <c r="F6" s="1" t="e">
        <f>#REF!</f>
        <v>#REF!</v>
      </c>
      <c r="G6" t="str">
        <f>WorkingHours[[#This Row],[Task]]</f>
        <v>Without task</v>
      </c>
      <c r="H6" t="str">
        <f>WorkingHours[[#This Row],[Tags]]</f>
        <v/>
      </c>
      <c r="I6" t="b">
        <f t="shared" si="5"/>
        <v>0</v>
      </c>
      <c r="J6" s="7">
        <f t="shared" si="4"/>
        <v>44840</v>
      </c>
      <c r="K6" t="str">
        <f t="shared" si="0"/>
        <v/>
      </c>
      <c r="M6" s="43" t="str">
        <f t="shared" si="1"/>
        <v>Error</v>
      </c>
      <c r="N6" s="1">
        <f t="shared" si="2"/>
        <v>0</v>
      </c>
      <c r="O6" s="1" t="str">
        <f t="shared" si="3"/>
        <v>Error</v>
      </c>
      <c r="P6" s="45" t="e">
        <f>E6+F6+N6</f>
        <v>#REF!</v>
      </c>
      <c r="Q6" s="46">
        <f>IF(K6="",0,COUNTIF('Timesheet - Week'!$A:$A,WorkingHoursUpdated!K6))</f>
        <v>0</v>
      </c>
      <c r="R6" s="44">
        <f>IF(K6="",0,COUNTIF('Timesheet - Week'!$A:$A,WorkingHoursUpdated!K6))</f>
        <v>0</v>
      </c>
    </row>
    <row r="7" spans="1:21" x14ac:dyDescent="0.25">
      <c r="A7" s="7">
        <f>WorkingHours[[#This Row],[Day]]</f>
        <v>44840</v>
      </c>
      <c r="B7" s="1">
        <f>WorkingHours[[#This Row],[Start]]</f>
        <v>0.60416666666666663</v>
      </c>
      <c r="C7" s="1">
        <f>WorkingHours[[#This Row],[End]]</f>
        <v>0.6875</v>
      </c>
      <c r="D7" t="str">
        <f>WorkingHours[[#This Row],[Work unit description]]</f>
        <v>GenomeKey</v>
      </c>
      <c r="E7" s="1">
        <f>WorkingHours[[#This Row],[Duration]]</f>
        <v>8.3333333333333329E-2</v>
      </c>
      <c r="F7" s="1" t="e">
        <f>#REF!</f>
        <v>#REF!</v>
      </c>
      <c r="G7" t="str">
        <f>WorkingHours[[#This Row],[Task]]</f>
        <v>Without task</v>
      </c>
      <c r="H7" t="str">
        <f>WorkingHours[[#This Row],[Tags]]</f>
        <v/>
      </c>
      <c r="I7" t="b">
        <f t="shared" si="5"/>
        <v>0</v>
      </c>
      <c r="J7" s="7">
        <f t="shared" si="4"/>
        <v>44840</v>
      </c>
      <c r="K7" t="str">
        <f t="shared" si="0"/>
        <v/>
      </c>
      <c r="M7" s="43">
        <f t="shared" si="1"/>
        <v>0</v>
      </c>
      <c r="N7" s="1">
        <f t="shared" si="2"/>
        <v>0</v>
      </c>
      <c r="O7" s="1">
        <f t="shared" si="3"/>
        <v>0</v>
      </c>
      <c r="P7" s="45" t="e">
        <f>E7+F7+N7</f>
        <v>#REF!</v>
      </c>
      <c r="Q7" s="46">
        <f>IF(K7="",0,COUNTIF('Timesheet - Week'!$A:$A,WorkingHoursUpdated!K7))</f>
        <v>0</v>
      </c>
      <c r="R7" s="44">
        <f>IF(K7="",0,COUNTIF('Timesheet - Week'!$A:$A,WorkingHoursUpdated!K7))</f>
        <v>0</v>
      </c>
    </row>
    <row r="8" spans="1:21" x14ac:dyDescent="0.25">
      <c r="A8" s="7">
        <f>WorkingHours[[#This Row],[Day]]</f>
        <v>44840</v>
      </c>
      <c r="B8" s="1">
        <f>WorkingHours[[#This Row],[Start]]</f>
        <v>0.70833333333333337</v>
      </c>
      <c r="C8" s="1">
        <f>WorkingHours[[#This Row],[End]]</f>
        <v>0.74583333333333335</v>
      </c>
      <c r="D8" t="str">
        <f>WorkingHours[[#This Row],[Work unit description]]</f>
        <v>QLM Technical Management</v>
      </c>
      <c r="E8" s="1">
        <f>WorkingHours[[#This Row],[Duration]]</f>
        <v>4.1666666666666664E-2</v>
      </c>
      <c r="F8" s="1" t="e">
        <f>#REF!</f>
        <v>#REF!</v>
      </c>
      <c r="G8" t="str">
        <f>WorkingHours[[#This Row],[Task]]</f>
        <v>Without task</v>
      </c>
      <c r="H8" t="str">
        <f>WorkingHours[[#This Row],[Tags]]</f>
        <v/>
      </c>
      <c r="I8" t="b">
        <f t="shared" si="5"/>
        <v>0</v>
      </c>
      <c r="J8" s="7">
        <f t="shared" si="4"/>
        <v>44840</v>
      </c>
      <c r="K8" t="str">
        <f t="shared" si="0"/>
        <v/>
      </c>
      <c r="M8" s="43">
        <f t="shared" si="1"/>
        <v>2.083333333333337E-2</v>
      </c>
      <c r="N8" s="1">
        <f t="shared" si="2"/>
        <v>0</v>
      </c>
      <c r="O8" s="1">
        <f t="shared" si="3"/>
        <v>2.083333333333337E-2</v>
      </c>
      <c r="P8" s="45" t="e">
        <f>E8+F8+N8</f>
        <v>#REF!</v>
      </c>
      <c r="Q8" s="46">
        <f>IF(K8="",0,COUNTIF('Timesheet - Week'!$A:$A,WorkingHoursUpdated!K8))</f>
        <v>0</v>
      </c>
      <c r="R8" s="44">
        <f>IF(K8="",0,COUNTIF('Timesheet - Week'!$A:$A,WorkingHoursUpdated!K8))</f>
        <v>0</v>
      </c>
    </row>
    <row r="9" spans="1:21" x14ac:dyDescent="0.25">
      <c r="A9" s="7">
        <f>WorkingHours[[#This Row],[Day]]</f>
        <v>44840</v>
      </c>
      <c r="B9" s="1">
        <f>WorkingHours[[#This Row],[Start]]</f>
        <v>0.74583333333333335</v>
      </c>
      <c r="C9" s="1">
        <f>WorkingHours[[#This Row],[End]]</f>
        <v>0.81527777777777777</v>
      </c>
      <c r="D9" t="str">
        <f>WorkingHours[[#This Row],[Work unit description]]</f>
        <v>Get hardware confluence area organised</v>
      </c>
      <c r="E9" s="1">
        <f>WorkingHours[[#This Row],[Duration]]</f>
        <v>7.2916666666666671E-2</v>
      </c>
      <c r="F9" s="1" t="e">
        <f>#REF!</f>
        <v>#REF!</v>
      </c>
      <c r="G9" t="str">
        <f>WorkingHours[[#This Row],[Task]]</f>
        <v>Without task</v>
      </c>
      <c r="H9" t="str">
        <f>WorkingHours[[#This Row],[Tags]]</f>
        <v/>
      </c>
      <c r="I9" t="b">
        <f t="shared" si="5"/>
        <v>0</v>
      </c>
      <c r="J9" s="7">
        <f t="shared" si="4"/>
        <v>44840</v>
      </c>
      <c r="K9" t="str">
        <f t="shared" si="0"/>
        <v/>
      </c>
      <c r="M9" s="43">
        <f t="shared" si="1"/>
        <v>0</v>
      </c>
      <c r="N9" s="1">
        <f t="shared" si="2"/>
        <v>0</v>
      </c>
      <c r="O9" s="1">
        <f t="shared" si="3"/>
        <v>0</v>
      </c>
      <c r="P9" s="45" t="e">
        <f>E9+F9+N9</f>
        <v>#REF!</v>
      </c>
      <c r="Q9" s="46">
        <f>IF(K9="",0,COUNTIF('Timesheet - Week'!$A:$A,WorkingHoursUpdated!K9))</f>
        <v>0</v>
      </c>
      <c r="R9" s="44">
        <f>IF(K9="",0,COUNTIF('Timesheet - Week'!$A:$A,WorkingHoursUpdated!K9))</f>
        <v>0</v>
      </c>
    </row>
    <row r="10" spans="1:21" x14ac:dyDescent="0.25">
      <c r="A10" s="7">
        <f>WorkingHours[[#This Row],[Day]]</f>
        <v>44840</v>
      </c>
      <c r="B10" s="1">
        <f>WorkingHours[[#This Row],[Start]]</f>
        <v>0.81527777777777777</v>
      </c>
      <c r="C10" s="1">
        <f>WorkingHours[[#This Row],[End]]</f>
        <v>0.88680555555555551</v>
      </c>
      <c r="D10" t="str">
        <f>WorkingHours[[#This Row],[Work unit description]]</f>
        <v>PCB Process</v>
      </c>
      <c r="E10" s="1">
        <f>WorkingHours[[#This Row],[Duration]]</f>
        <v>7.2916666666666671E-2</v>
      </c>
      <c r="F10" s="1" t="e">
        <f>#REF!</f>
        <v>#REF!</v>
      </c>
      <c r="G10" t="str">
        <f>WorkingHours[[#This Row],[Task]]</f>
        <v>Without task</v>
      </c>
      <c r="H10" t="str">
        <f>WorkingHours[[#This Row],[Tags]]</f>
        <v/>
      </c>
      <c r="I10" t="b">
        <f t="shared" si="5"/>
        <v>0</v>
      </c>
      <c r="J10" s="7">
        <f t="shared" si="4"/>
        <v>44840</v>
      </c>
      <c r="K10" t="str">
        <f t="shared" si="0"/>
        <v/>
      </c>
      <c r="M10" s="43">
        <f t="shared" si="1"/>
        <v>0</v>
      </c>
      <c r="N10" s="1">
        <f t="shared" si="2"/>
        <v>0</v>
      </c>
      <c r="O10" s="1">
        <f t="shared" si="3"/>
        <v>0</v>
      </c>
      <c r="P10" s="45" t="e">
        <f>E10+F10+N10</f>
        <v>#REF!</v>
      </c>
      <c r="Q10" s="46">
        <f>IF(K10="",0,COUNTIF('Timesheet - Week'!$A:$A,WorkingHoursUpdated!K10))</f>
        <v>0</v>
      </c>
      <c r="R10" s="44">
        <f>IF(K10="",0,COUNTIF('Timesheet - Week'!$A:$A,WorkingHoursUpdated!K10))</f>
        <v>0</v>
      </c>
    </row>
    <row r="11" spans="1:21" x14ac:dyDescent="0.25">
      <c r="A11" s="7">
        <f>WorkingHours[[#This Row],[Day]]</f>
        <v>44841</v>
      </c>
      <c r="B11" s="1">
        <f>WorkingHours[[#This Row],[Start]]</f>
        <v>0.33333333333333331</v>
      </c>
      <c r="C11" s="1">
        <f>WorkingHours[[#This Row],[End]]</f>
        <v>0.34305555555555556</v>
      </c>
      <c r="D11" t="str">
        <f>WorkingHours[[#This Row],[Work unit description]]</f>
        <v>Emails etc.</v>
      </c>
      <c r="E11" s="1">
        <f>WorkingHours[[#This Row],[Duration]]</f>
        <v>1.0416666666666666E-2</v>
      </c>
      <c r="F11" s="1" t="e">
        <f>#REF!</f>
        <v>#REF!</v>
      </c>
      <c r="G11" t="str">
        <f>WorkingHours[[#This Row],[Task]]</f>
        <v>Without task</v>
      </c>
      <c r="H11" t="str">
        <f>WorkingHours[[#This Row],[Tags]]</f>
        <v/>
      </c>
      <c r="I11" t="b">
        <f t="shared" si="5"/>
        <v>0</v>
      </c>
      <c r="J11" s="7">
        <f t="shared" si="4"/>
        <v>44841</v>
      </c>
      <c r="K11" t="str">
        <f t="shared" si="0"/>
        <v/>
      </c>
      <c r="M11" s="43">
        <f t="shared" si="1"/>
        <v>0</v>
      </c>
      <c r="N11" s="1">
        <f t="shared" si="2"/>
        <v>0</v>
      </c>
      <c r="O11" s="1">
        <f t="shared" si="3"/>
        <v>0</v>
      </c>
      <c r="P11" s="45" t="e">
        <f>E11+F11+N11</f>
        <v>#REF!</v>
      </c>
      <c r="Q11" s="46">
        <f>IF(K11="",0,COUNTIF('Timesheet - Week'!$A:$A,WorkingHoursUpdated!K11))</f>
        <v>0</v>
      </c>
      <c r="R11" s="44">
        <f>IF(K11="",0,COUNTIF('Timesheet - Week'!$A:$A,WorkingHoursUpdated!K11))</f>
        <v>0</v>
      </c>
    </row>
    <row r="12" spans="1:21" x14ac:dyDescent="0.25">
      <c r="A12" s="7">
        <f>WorkingHours[[#This Row],[Day]]</f>
        <v>44841</v>
      </c>
      <c r="B12" s="1">
        <f>WorkingHours[[#This Row],[Start]]</f>
        <v>0.34305555555555556</v>
      </c>
      <c r="C12" s="1">
        <f>WorkingHours[[#This Row],[End]]</f>
        <v>0.3888888888888889</v>
      </c>
      <c r="D12" t="str">
        <f>WorkingHours[[#This Row],[Work unit description]]</f>
        <v>Confluence work</v>
      </c>
      <c r="E12" s="1">
        <f>WorkingHours[[#This Row],[Duration]]</f>
        <v>4.1666666666666664E-2</v>
      </c>
      <c r="F12" s="1" t="e">
        <f>#REF!</f>
        <v>#REF!</v>
      </c>
      <c r="G12" t="str">
        <f>WorkingHours[[#This Row],[Task]]</f>
        <v>Without task</v>
      </c>
      <c r="H12" t="str">
        <f>WorkingHours[[#This Row],[Tags]]</f>
        <v/>
      </c>
      <c r="I12" t="b">
        <f t="shared" si="5"/>
        <v>0</v>
      </c>
      <c r="J12" s="7">
        <f t="shared" si="4"/>
        <v>44841</v>
      </c>
      <c r="K12" t="str">
        <f t="shared" si="0"/>
        <v/>
      </c>
      <c r="M12" s="43">
        <f t="shared" si="1"/>
        <v>0</v>
      </c>
      <c r="N12" s="1">
        <f t="shared" si="2"/>
        <v>0</v>
      </c>
      <c r="O12" s="1">
        <f t="shared" si="3"/>
        <v>0</v>
      </c>
      <c r="P12" s="45" t="e">
        <f>E12+F12+N12</f>
        <v>#REF!</v>
      </c>
      <c r="Q12" s="46">
        <f>IF(K12="",0,COUNTIF('Timesheet - Week'!$A:$A,WorkingHoursUpdated!K12))</f>
        <v>0</v>
      </c>
      <c r="R12" s="44">
        <f>IF(K12="",0,COUNTIF('Timesheet - Week'!$A:$A,WorkingHoursUpdated!K12))</f>
        <v>0</v>
      </c>
    </row>
    <row r="13" spans="1:21" x14ac:dyDescent="0.25">
      <c r="A13" s="7">
        <f>WorkingHours[[#This Row],[Day]]</f>
        <v>44841</v>
      </c>
      <c r="B13" s="1">
        <f>WorkingHours[[#This Row],[Start]]</f>
        <v>0.3888888888888889</v>
      </c>
      <c r="C13" s="1">
        <f>WorkingHours[[#This Row],[End]]</f>
        <v>0.4375</v>
      </c>
      <c r="D13" t="str">
        <f>WorkingHours[[#This Row],[Work unit description]]</f>
        <v>One-to-one Peter Parks</v>
      </c>
      <c r="E13" s="1">
        <f>WorkingHours[[#This Row],[Duration]]</f>
        <v>5.2083333333333336E-2</v>
      </c>
      <c r="F13" s="1" t="e">
        <f>#REF!</f>
        <v>#REF!</v>
      </c>
      <c r="G13" t="str">
        <f>WorkingHours[[#This Row],[Task]]</f>
        <v>Without task</v>
      </c>
      <c r="H13" t="str">
        <f>WorkingHours[[#This Row],[Tags]]</f>
        <v/>
      </c>
      <c r="I13" t="b">
        <f t="shared" si="5"/>
        <v>0</v>
      </c>
      <c r="J13" s="7">
        <f t="shared" si="4"/>
        <v>44841</v>
      </c>
      <c r="K13" t="str">
        <f t="shared" si="0"/>
        <v/>
      </c>
      <c r="M13" s="43">
        <f t="shared" si="1"/>
        <v>0</v>
      </c>
      <c r="N13" s="1">
        <f t="shared" si="2"/>
        <v>0</v>
      </c>
      <c r="O13" s="1">
        <f t="shared" si="3"/>
        <v>0</v>
      </c>
      <c r="P13" s="45" t="e">
        <f>E13+F13+N13</f>
        <v>#REF!</v>
      </c>
      <c r="Q13" s="46">
        <f>IF(K13="",0,COUNTIF('Timesheet - Week'!$A:$A,WorkingHoursUpdated!K13))</f>
        <v>0</v>
      </c>
      <c r="R13" s="44">
        <f>IF(K13="",0,COUNTIF('Timesheet - Week'!$A:$A,WorkingHoursUpdated!K13))</f>
        <v>0</v>
      </c>
    </row>
    <row r="14" spans="1:21" x14ac:dyDescent="0.25">
      <c r="A14" s="7">
        <f>WorkingHours[[#This Row],[Day]]</f>
        <v>44841</v>
      </c>
      <c r="B14" s="1">
        <f>WorkingHours[[#This Row],[Start]]</f>
        <v>0.4375</v>
      </c>
      <c r="C14" s="1">
        <f>WorkingHours[[#This Row],[End]]</f>
        <v>0.45833333333333331</v>
      </c>
      <c r="D14" t="str">
        <f>WorkingHours[[#This Row],[Work unit description]]</f>
        <v>GenomeKey Proposal - Review</v>
      </c>
      <c r="E14" s="1">
        <f>WorkingHours[[#This Row],[Duration]]</f>
        <v>2.0833333333333332E-2</v>
      </c>
      <c r="F14" s="1" t="e">
        <f>#REF!</f>
        <v>#REF!</v>
      </c>
      <c r="G14" t="str">
        <f>WorkingHours[[#This Row],[Task]]</f>
        <v>Without task</v>
      </c>
      <c r="H14" t="str">
        <f>WorkingHours[[#This Row],[Tags]]</f>
        <v/>
      </c>
      <c r="I14" t="b">
        <f t="shared" si="5"/>
        <v>0</v>
      </c>
      <c r="J14" s="7">
        <f t="shared" si="4"/>
        <v>44841</v>
      </c>
      <c r="K14" t="str">
        <f t="shared" si="0"/>
        <v/>
      </c>
      <c r="M14" s="43">
        <f t="shared" si="1"/>
        <v>0</v>
      </c>
      <c r="N14" s="1">
        <f t="shared" si="2"/>
        <v>0</v>
      </c>
      <c r="O14" s="1">
        <f t="shared" si="3"/>
        <v>0</v>
      </c>
      <c r="P14" s="45" t="e">
        <f>E14+F14+N14</f>
        <v>#REF!</v>
      </c>
      <c r="Q14" s="46">
        <f>IF(K14="",0,COUNTIF('Timesheet - Week'!$A:$A,WorkingHoursUpdated!K14))</f>
        <v>0</v>
      </c>
      <c r="R14" s="44">
        <f>IF(K14="",0,COUNTIF('Timesheet - Week'!$A:$A,WorkingHoursUpdated!K14))</f>
        <v>0</v>
      </c>
    </row>
    <row r="15" spans="1:21" x14ac:dyDescent="0.25">
      <c r="A15" s="7">
        <f>WorkingHours[[#This Row],[Day]]</f>
        <v>44841</v>
      </c>
      <c r="B15" s="1">
        <f>WorkingHours[[#This Row],[Start]]</f>
        <v>0.45833333333333331</v>
      </c>
      <c r="C15" s="1">
        <f>WorkingHours[[#This Row],[End]]</f>
        <v>0.52083333333333337</v>
      </c>
      <c r="D15" t="str">
        <f>WorkingHours[[#This Row],[Work unit description]]</f>
        <v>GenomeKey Propsal work</v>
      </c>
      <c r="E15" s="1">
        <f>WorkingHours[[#This Row],[Duration]]</f>
        <v>6.25E-2</v>
      </c>
      <c r="F15" s="1" t="e">
        <f>#REF!</f>
        <v>#REF!</v>
      </c>
      <c r="G15" t="str">
        <f>WorkingHours[[#This Row],[Task]]</f>
        <v>Without task</v>
      </c>
      <c r="H15" t="str">
        <f>WorkingHours[[#This Row],[Tags]]</f>
        <v/>
      </c>
      <c r="I15" t="b">
        <f t="shared" si="5"/>
        <v>0</v>
      </c>
      <c r="J15" s="7">
        <f t="shared" si="4"/>
        <v>44841</v>
      </c>
      <c r="K15" t="str">
        <f t="shared" si="0"/>
        <v/>
      </c>
      <c r="M15" s="43">
        <f t="shared" si="1"/>
        <v>0</v>
      </c>
      <c r="N15" s="1">
        <f t="shared" si="2"/>
        <v>0</v>
      </c>
      <c r="O15" s="1">
        <f t="shared" si="3"/>
        <v>0</v>
      </c>
      <c r="P15" s="45" t="e">
        <f>E15+F15+N15</f>
        <v>#REF!</v>
      </c>
      <c r="Q15" s="46">
        <f>IF(K15="",0,COUNTIF('Timesheet - Week'!$A:$A,WorkingHoursUpdated!K15))</f>
        <v>0</v>
      </c>
      <c r="R15" s="44">
        <f>IF(K15="",0,COUNTIF('Timesheet - Week'!$A:$A,WorkingHoursUpdated!K15))</f>
        <v>0</v>
      </c>
    </row>
    <row r="16" spans="1:21" x14ac:dyDescent="0.25">
      <c r="A16" s="7">
        <f>WorkingHours[[#This Row],[Day]]</f>
        <v>44841</v>
      </c>
      <c r="B16" s="1">
        <f>WorkingHours[[#This Row],[Start]]</f>
        <v>0.5625</v>
      </c>
      <c r="C16" s="1">
        <f>WorkingHours[[#This Row],[End]]</f>
        <v>0.58333333333333337</v>
      </c>
      <c r="D16" t="str">
        <f>WorkingHours[[#This Row],[Work unit description]]</f>
        <v>Hardware and Integration Processes</v>
      </c>
      <c r="E16" s="1">
        <f>WorkingHours[[#This Row],[Duration]]</f>
        <v>2.0833333333333332E-2</v>
      </c>
      <c r="F16" s="1" t="e">
        <f>#REF!</f>
        <v>#REF!</v>
      </c>
      <c r="G16" t="str">
        <f>WorkingHours[[#This Row],[Task]]</f>
        <v>Without task</v>
      </c>
      <c r="H16" t="str">
        <f>WorkingHours[[#This Row],[Tags]]</f>
        <v/>
      </c>
      <c r="I16" t="b">
        <f t="shared" si="5"/>
        <v>0</v>
      </c>
      <c r="J16" s="7">
        <f t="shared" si="4"/>
        <v>44841</v>
      </c>
      <c r="K16" t="str">
        <f t="shared" si="0"/>
        <v/>
      </c>
      <c r="M16" s="43">
        <f t="shared" si="1"/>
        <v>4.166666666666663E-2</v>
      </c>
      <c r="N16" s="1">
        <f t="shared" si="2"/>
        <v>0</v>
      </c>
      <c r="O16" s="1">
        <f t="shared" si="3"/>
        <v>4.166666666666663E-2</v>
      </c>
      <c r="P16" s="45" t="e">
        <f>E16+F16+N16</f>
        <v>#REF!</v>
      </c>
      <c r="Q16" s="46">
        <f>IF(K16="",0,COUNTIF('Timesheet - Week'!$A:$A,WorkingHoursUpdated!K16))</f>
        <v>0</v>
      </c>
      <c r="R16" s="44">
        <f>IF(K16="",0,COUNTIF('Timesheet - Week'!$A:$A,WorkingHoursUpdated!K16))</f>
        <v>0</v>
      </c>
    </row>
    <row r="17" spans="1:18" x14ac:dyDescent="0.25">
      <c r="A17" s="7">
        <f>WorkingHours[[#This Row],[Day]]</f>
        <v>44841</v>
      </c>
      <c r="B17" s="1">
        <f>WorkingHours[[#This Row],[Start]]</f>
        <v>0.58333333333333337</v>
      </c>
      <c r="C17" s="1">
        <f>WorkingHours[[#This Row],[End]]</f>
        <v>0.66666666666666663</v>
      </c>
      <c r="D17" t="str">
        <f>WorkingHours[[#This Row],[Work unit description]]</f>
        <v>Lessons Learned Session - RAB Projects</v>
      </c>
      <c r="E17" s="1">
        <f>WorkingHours[[#This Row],[Duration]]</f>
        <v>8.3333333333333329E-2</v>
      </c>
      <c r="F17" s="1" t="e">
        <f>#REF!</f>
        <v>#REF!</v>
      </c>
      <c r="G17" t="str">
        <f>WorkingHours[[#This Row],[Task]]</f>
        <v>Without task</v>
      </c>
      <c r="H17" t="str">
        <f>WorkingHours[[#This Row],[Tags]]</f>
        <v/>
      </c>
      <c r="I17" t="b">
        <f t="shared" si="5"/>
        <v>0</v>
      </c>
      <c r="J17" s="7">
        <f t="shared" si="4"/>
        <v>44841</v>
      </c>
      <c r="K17" t="str">
        <f t="shared" si="0"/>
        <v/>
      </c>
      <c r="M17" s="43">
        <f t="shared" si="1"/>
        <v>0</v>
      </c>
      <c r="N17" s="1">
        <f t="shared" si="2"/>
        <v>0</v>
      </c>
      <c r="O17" s="1">
        <f t="shared" si="3"/>
        <v>0</v>
      </c>
      <c r="P17" s="45" t="e">
        <f>E17+F17+N17</f>
        <v>#REF!</v>
      </c>
      <c r="Q17" s="46">
        <f>IF(K17="",0,COUNTIF('Timesheet - Week'!$A:$A,WorkingHoursUpdated!K17))</f>
        <v>0</v>
      </c>
      <c r="R17" s="44">
        <f>IF(K17="",0,COUNTIF('Timesheet - Week'!$A:$A,WorkingHoursUpdated!K17))</f>
        <v>0</v>
      </c>
    </row>
    <row r="18" spans="1:18" x14ac:dyDescent="0.25">
      <c r="A18" s="7">
        <f>WorkingHours[[#This Row],[Day]]</f>
        <v>44841</v>
      </c>
      <c r="B18" s="1">
        <f>WorkingHours[[#This Row],[Start]]</f>
        <v>0.66666666666666663</v>
      </c>
      <c r="C18" s="1">
        <f>WorkingHours[[#This Row],[End]]</f>
        <v>0.6875</v>
      </c>
      <c r="D18" t="str">
        <f>WorkingHours[[#This Row],[Work unit description]]</f>
        <v>GenomeKey Proposal - Review</v>
      </c>
      <c r="E18" s="1">
        <f>WorkingHours[[#This Row],[Duration]]</f>
        <v>2.0833333333333332E-2</v>
      </c>
      <c r="F18" s="1" t="e">
        <f>#REF!</f>
        <v>#REF!</v>
      </c>
      <c r="G18" t="str">
        <f>WorkingHours[[#This Row],[Task]]</f>
        <v>Without task</v>
      </c>
      <c r="H18" t="str">
        <f>WorkingHours[[#This Row],[Tags]]</f>
        <v/>
      </c>
      <c r="I18" t="b">
        <f t="shared" si="5"/>
        <v>0</v>
      </c>
      <c r="J18" s="7">
        <f t="shared" si="4"/>
        <v>44841</v>
      </c>
      <c r="K18" t="str">
        <f t="shared" si="0"/>
        <v/>
      </c>
      <c r="M18" s="43">
        <f t="shared" si="1"/>
        <v>0</v>
      </c>
      <c r="N18" s="1">
        <f t="shared" si="2"/>
        <v>0</v>
      </c>
      <c r="O18" s="1">
        <f t="shared" si="3"/>
        <v>0</v>
      </c>
      <c r="P18" s="45" t="e">
        <f>E18+F18+N18</f>
        <v>#REF!</v>
      </c>
      <c r="Q18" s="46">
        <f>IF(K18="",0,COUNTIF('Timesheet - Week'!$A:$A,WorkingHoursUpdated!K18))</f>
        <v>0</v>
      </c>
      <c r="R18" s="44">
        <f>IF(K18="",0,COUNTIF('Timesheet - Week'!$A:$A,WorkingHoursUpdated!K18))</f>
        <v>0</v>
      </c>
    </row>
    <row r="19" spans="1:18" x14ac:dyDescent="0.25">
      <c r="A19" s="7">
        <f>WorkingHours[[#This Row],[Day]]</f>
        <v>44841</v>
      </c>
      <c r="B19" s="1">
        <f>WorkingHours[[#This Row],[Start]]</f>
        <v>0.68958333333333333</v>
      </c>
      <c r="C19" s="1">
        <f>WorkingHours[[#This Row],[End]]</f>
        <v>0.70833333333333337</v>
      </c>
      <c r="D19" t="str">
        <f>WorkingHours[[#This Row],[Work unit description]]</f>
        <v>Genome Key Proposal</v>
      </c>
      <c r="E19" s="1">
        <f>WorkingHours[[#This Row],[Duration]]</f>
        <v>2.0833333333333332E-2</v>
      </c>
      <c r="F19" s="1" t="e">
        <f>#REF!</f>
        <v>#REF!</v>
      </c>
      <c r="G19" t="str">
        <f>WorkingHours[[#This Row],[Task]]</f>
        <v>Without task</v>
      </c>
      <c r="H19" t="str">
        <f>WorkingHours[[#This Row],[Tags]]</f>
        <v/>
      </c>
      <c r="I19" t="b">
        <f t="shared" si="5"/>
        <v>0</v>
      </c>
      <c r="J19" s="7">
        <f t="shared" si="4"/>
        <v>44841</v>
      </c>
      <c r="K19" t="str">
        <f t="shared" si="0"/>
        <v/>
      </c>
      <c r="M19" s="43">
        <f t="shared" si="1"/>
        <v>2.0833333333333259E-3</v>
      </c>
      <c r="N19" s="1">
        <f t="shared" si="2"/>
        <v>2.0833333333333259E-3</v>
      </c>
      <c r="O19" s="1">
        <f t="shared" si="3"/>
        <v>0</v>
      </c>
      <c r="P19" s="45" t="e">
        <f>E19+F19+N19</f>
        <v>#REF!</v>
      </c>
      <c r="Q19" s="46">
        <f>IF(K19="",0,COUNTIF('Timesheet - Week'!$A:$A,WorkingHoursUpdated!K19))</f>
        <v>0</v>
      </c>
      <c r="R19" s="44">
        <f>IF(K19="",0,COUNTIF('Timesheet - Week'!$A:$A,WorkingHoursUpdated!K19))</f>
        <v>0</v>
      </c>
    </row>
    <row r="20" spans="1:18" x14ac:dyDescent="0.25">
      <c r="A20" s="7">
        <f>WorkingHours[[#This Row],[Day]]</f>
        <v>44841</v>
      </c>
      <c r="B20" s="1">
        <f>WorkingHours[[#This Row],[Start]]</f>
        <v>0.70833333333333337</v>
      </c>
      <c r="C20" s="1">
        <f>WorkingHours[[#This Row],[End]]</f>
        <v>0.73124999999999996</v>
      </c>
      <c r="D20" t="str">
        <f>WorkingHours[[#This Row],[Work unit description]]</f>
        <v>Charles' leaving drinks</v>
      </c>
      <c r="E20" s="1">
        <f>WorkingHours[[#This Row],[Duration]]</f>
        <v>2.0833333333333332E-2</v>
      </c>
      <c r="F20" s="1" t="e">
        <f>#REF!</f>
        <v>#REF!</v>
      </c>
      <c r="G20" t="str">
        <f>WorkingHours[[#This Row],[Task]]</f>
        <v>Without task</v>
      </c>
      <c r="H20" t="str">
        <f>WorkingHours[[#This Row],[Tags]]</f>
        <v/>
      </c>
      <c r="I20" t="b">
        <f t="shared" si="5"/>
        <v>0</v>
      </c>
      <c r="J20" s="7">
        <f t="shared" si="4"/>
        <v>44841</v>
      </c>
      <c r="K20" t="str">
        <f t="shared" si="0"/>
        <v/>
      </c>
      <c r="M20" s="43">
        <f t="shared" si="1"/>
        <v>0</v>
      </c>
      <c r="N20" s="1">
        <f t="shared" si="2"/>
        <v>0</v>
      </c>
      <c r="O20" s="1">
        <f t="shared" si="3"/>
        <v>0</v>
      </c>
      <c r="P20" s="45" t="e">
        <f>E20+F20+N20</f>
        <v>#REF!</v>
      </c>
      <c r="Q20" s="46">
        <f>IF(K20="",0,COUNTIF('Timesheet - Week'!$A:$A,WorkingHoursUpdated!K20))</f>
        <v>0</v>
      </c>
      <c r="R20" s="44">
        <f>IF(K20="",0,COUNTIF('Timesheet - Week'!$A:$A,WorkingHoursUpdated!K20))</f>
        <v>0</v>
      </c>
    </row>
    <row r="21" spans="1:18" x14ac:dyDescent="0.25">
      <c r="A21" s="7">
        <f>WorkingHours[[#This Row],[Day]]</f>
        <v>44844</v>
      </c>
      <c r="B21" s="1">
        <f>WorkingHours[[#This Row],[Start]]</f>
        <v>0.375</v>
      </c>
      <c r="C21" s="1">
        <f>WorkingHours[[#This Row],[End]]</f>
        <v>0.38680555555555557</v>
      </c>
      <c r="D21" t="str">
        <f>WorkingHours[[#This Row],[Work unit description]]</f>
        <v>Timesheet</v>
      </c>
      <c r="E21" s="1">
        <f>WorkingHours[[#This Row],[Duration]]</f>
        <v>1.0416666666666666E-2</v>
      </c>
      <c r="F21" s="1" t="e">
        <f>#REF!</f>
        <v>#REF!</v>
      </c>
      <c r="G21" t="str">
        <f>WorkingHours[[#This Row],[Task]]</f>
        <v>Without task</v>
      </c>
      <c r="H21" t="str">
        <f>WorkingHours[[#This Row],[Tags]]</f>
        <v/>
      </c>
      <c r="I21" t="b">
        <f t="shared" si="5"/>
        <v>0</v>
      </c>
      <c r="J21" s="7">
        <f t="shared" si="4"/>
        <v>44844</v>
      </c>
      <c r="K21" t="str">
        <f t="shared" si="0"/>
        <v/>
      </c>
      <c r="M21" s="43">
        <f t="shared" si="1"/>
        <v>0</v>
      </c>
      <c r="N21" s="1">
        <f t="shared" si="2"/>
        <v>0</v>
      </c>
      <c r="O21" s="1">
        <f t="shared" si="3"/>
        <v>0</v>
      </c>
      <c r="P21" s="45" t="e">
        <f>E21+F21+N21</f>
        <v>#REF!</v>
      </c>
      <c r="Q21" s="46">
        <f>IF(K21="",0,COUNTIF('Timesheet - Week'!$A:$A,WorkingHoursUpdated!K21))</f>
        <v>0</v>
      </c>
      <c r="R21" s="44">
        <f>IF(K21="",0,COUNTIF('Timesheet - Week'!$A:$A,WorkingHoursUpdated!K21))</f>
        <v>0</v>
      </c>
    </row>
    <row r="22" spans="1:18" x14ac:dyDescent="0.25">
      <c r="A22" s="7">
        <f>WorkingHours[[#This Row],[Day]]</f>
        <v>44844</v>
      </c>
      <c r="B22" s="1">
        <f>WorkingHours[[#This Row],[Start]]</f>
        <v>0.38680555555555557</v>
      </c>
      <c r="C22" s="1">
        <f>WorkingHours[[#This Row],[End]]</f>
        <v>0.4375</v>
      </c>
      <c r="D22" t="str">
        <f>WorkingHours[[#This Row],[Work unit description]]</f>
        <v>PDR</v>
      </c>
      <c r="E22" s="1">
        <f>WorkingHours[[#This Row],[Duration]]</f>
        <v>5.2083333333333336E-2</v>
      </c>
      <c r="F22" s="1" t="e">
        <f>#REF!</f>
        <v>#REF!</v>
      </c>
      <c r="G22" t="str">
        <f>WorkingHours[[#This Row],[Task]]</f>
        <v>Without task</v>
      </c>
      <c r="H22" t="str">
        <f>WorkingHours[[#This Row],[Tags]]</f>
        <v/>
      </c>
      <c r="I22" t="b">
        <f t="shared" si="5"/>
        <v>0</v>
      </c>
      <c r="J22" s="7">
        <f t="shared" si="4"/>
        <v>44844</v>
      </c>
      <c r="K22" t="str">
        <f t="shared" si="0"/>
        <v/>
      </c>
      <c r="M22" s="43">
        <f t="shared" si="1"/>
        <v>0</v>
      </c>
      <c r="N22" s="1">
        <f t="shared" si="2"/>
        <v>0</v>
      </c>
      <c r="O22" s="1">
        <f t="shared" si="3"/>
        <v>0</v>
      </c>
      <c r="P22" s="45" t="e">
        <f>E22+F22+N22</f>
        <v>#REF!</v>
      </c>
      <c r="Q22" s="46">
        <f>IF(K22="",0,COUNTIF('Timesheet - Week'!$A:$A,WorkingHoursUpdated!K22))</f>
        <v>0</v>
      </c>
      <c r="R22" s="44">
        <f>IF(K22="",0,COUNTIF('Timesheet - Week'!$A:$A,WorkingHoursUpdated!K22))</f>
        <v>0</v>
      </c>
    </row>
    <row r="23" spans="1:18" x14ac:dyDescent="0.25">
      <c r="A23" s="7">
        <f>WorkingHours[[#This Row],[Day]]</f>
        <v>44844</v>
      </c>
      <c r="B23" s="1">
        <f>WorkingHours[[#This Row],[Start]]</f>
        <v>0.4375</v>
      </c>
      <c r="C23" s="1">
        <f>WorkingHours[[#This Row],[End]]</f>
        <v>0.46736111111111112</v>
      </c>
      <c r="D23" t="str">
        <f>WorkingHours[[#This Row],[Work unit description]]</f>
        <v>Weekly Resource Loading</v>
      </c>
      <c r="E23" s="1">
        <f>WorkingHours[[#This Row],[Duration]]</f>
        <v>3.125E-2</v>
      </c>
      <c r="F23" s="1" t="e">
        <f>#REF!</f>
        <v>#REF!</v>
      </c>
      <c r="G23" t="str">
        <f>WorkingHours[[#This Row],[Task]]</f>
        <v>Without task</v>
      </c>
      <c r="H23" t="str">
        <f>WorkingHours[[#This Row],[Tags]]</f>
        <v/>
      </c>
      <c r="I23" t="b">
        <f t="shared" si="5"/>
        <v>0</v>
      </c>
      <c r="J23" s="7">
        <f t="shared" si="4"/>
        <v>44844</v>
      </c>
      <c r="K23" t="str">
        <f t="shared" si="0"/>
        <v/>
      </c>
      <c r="M23" s="43">
        <f t="shared" si="1"/>
        <v>0</v>
      </c>
      <c r="N23" s="1">
        <f t="shared" si="2"/>
        <v>0</v>
      </c>
      <c r="O23" s="1">
        <f t="shared" si="3"/>
        <v>0</v>
      </c>
      <c r="P23" s="45" t="e">
        <f>E23+F23+N23</f>
        <v>#REF!</v>
      </c>
      <c r="Q23" s="46">
        <f>IF(K23="",0,COUNTIF('Timesheet - Week'!$A:$A,WorkingHoursUpdated!K23))</f>
        <v>0</v>
      </c>
      <c r="R23" s="44">
        <f>IF(K23="",0,COUNTIF('Timesheet - Week'!$A:$A,WorkingHoursUpdated!K23))</f>
        <v>0</v>
      </c>
    </row>
    <row r="24" spans="1:18" x14ac:dyDescent="0.25">
      <c r="A24" s="7">
        <f>WorkingHours[[#This Row],[Day]]</f>
        <v>44844</v>
      </c>
      <c r="B24" s="1">
        <f>WorkingHours[[#This Row],[Start]]</f>
        <v>0.47291666666666665</v>
      </c>
      <c r="C24" s="1">
        <f>WorkingHours[[#This Row],[End]]</f>
        <v>0.5</v>
      </c>
      <c r="D24" t="str">
        <f>WorkingHours[[#This Row],[Work unit description]]</f>
        <v>Electronics Library Work</v>
      </c>
      <c r="E24" s="1">
        <f>WorkingHours[[#This Row],[Duration]]</f>
        <v>3.125E-2</v>
      </c>
      <c r="F24" s="1" t="e">
        <f>#REF!</f>
        <v>#REF!</v>
      </c>
      <c r="G24" t="str">
        <f>WorkingHours[[#This Row],[Task]]</f>
        <v>Without task</v>
      </c>
      <c r="H24" t="str">
        <f>WorkingHours[[#This Row],[Tags]]</f>
        <v/>
      </c>
      <c r="I24" t="b">
        <f t="shared" si="5"/>
        <v>0</v>
      </c>
      <c r="J24" s="7">
        <f t="shared" si="4"/>
        <v>44844</v>
      </c>
      <c r="K24" t="str">
        <f t="shared" si="0"/>
        <v/>
      </c>
      <c r="M24" s="43">
        <f t="shared" si="1"/>
        <v>5.5555555555555358E-3</v>
      </c>
      <c r="N24" s="1">
        <f t="shared" si="2"/>
        <v>5.5555555555555358E-3</v>
      </c>
      <c r="O24" s="1">
        <f t="shared" si="3"/>
        <v>0</v>
      </c>
      <c r="P24" s="45" t="e">
        <f>E24+F24+N24</f>
        <v>#REF!</v>
      </c>
      <c r="Q24" s="46">
        <f>IF(K24="",0,COUNTIF('Timesheet - Week'!$A:$A,WorkingHoursUpdated!K24))</f>
        <v>0</v>
      </c>
      <c r="R24" s="44">
        <f>IF(K24="",0,COUNTIF('Timesheet - Week'!$A:$A,WorkingHoursUpdated!K24))</f>
        <v>0</v>
      </c>
    </row>
    <row r="25" spans="1:18" x14ac:dyDescent="0.25">
      <c r="A25" s="7">
        <f>WorkingHours[[#This Row],[Day]]</f>
        <v>44844</v>
      </c>
      <c r="B25" s="1">
        <f>WorkingHours[[#This Row],[Start]]</f>
        <v>0.54166666666666663</v>
      </c>
      <c r="C25" s="1">
        <f>WorkingHours[[#This Row],[End]]</f>
        <v>0.5625</v>
      </c>
      <c r="D25" t="str">
        <f>WorkingHours[[#This Row],[Work unit description]]</f>
        <v>Electronics Library Work</v>
      </c>
      <c r="E25" s="1">
        <f>WorkingHours[[#This Row],[Duration]]</f>
        <v>2.0833333333333332E-2</v>
      </c>
      <c r="F25" s="1" t="e">
        <f>#REF!</f>
        <v>#REF!</v>
      </c>
      <c r="G25" t="str">
        <f>WorkingHours[[#This Row],[Task]]</f>
        <v>Without task</v>
      </c>
      <c r="H25" t="str">
        <f>WorkingHours[[#This Row],[Tags]]</f>
        <v/>
      </c>
      <c r="I25" t="b">
        <f t="shared" si="5"/>
        <v>0</v>
      </c>
      <c r="J25" s="7">
        <f t="shared" si="4"/>
        <v>44844</v>
      </c>
      <c r="K25" t="str">
        <f t="shared" si="0"/>
        <v/>
      </c>
      <c r="M25" s="43">
        <f t="shared" si="1"/>
        <v>4.166666666666663E-2</v>
      </c>
      <c r="N25" s="1">
        <f t="shared" si="2"/>
        <v>0</v>
      </c>
      <c r="O25" s="1">
        <f t="shared" si="3"/>
        <v>4.166666666666663E-2</v>
      </c>
      <c r="P25" s="45" t="e">
        <f>E25+F25+N25</f>
        <v>#REF!</v>
      </c>
      <c r="Q25" s="46">
        <f>IF(K25="",0,COUNTIF('Timesheet - Week'!$A:$A,WorkingHoursUpdated!K25))</f>
        <v>0</v>
      </c>
      <c r="R25" s="44">
        <f>IF(K25="",0,COUNTIF('Timesheet - Week'!$A:$A,WorkingHoursUpdated!K25))</f>
        <v>0</v>
      </c>
    </row>
    <row r="26" spans="1:18" x14ac:dyDescent="0.25">
      <c r="A26" s="7">
        <f>WorkingHours[[#This Row],[Day]]</f>
        <v>44844</v>
      </c>
      <c r="B26" s="1">
        <f>WorkingHours[[#This Row],[Start]]</f>
        <v>0.5625</v>
      </c>
      <c r="C26" s="1">
        <f>WorkingHours[[#This Row],[End]]</f>
        <v>0.58333333333333337</v>
      </c>
      <c r="D26" t="str">
        <f>WorkingHours[[#This Row],[Work unit description]]</f>
        <v>QLM Confluence Management</v>
      </c>
      <c r="E26" s="1">
        <f>WorkingHours[[#This Row],[Duration]]</f>
        <v>2.0833333333333332E-2</v>
      </c>
      <c r="F26" s="1" t="e">
        <f>#REF!</f>
        <v>#REF!</v>
      </c>
      <c r="G26" t="str">
        <f>WorkingHours[[#This Row],[Task]]</f>
        <v>Without task</v>
      </c>
      <c r="H26" t="str">
        <f>WorkingHours[[#This Row],[Tags]]</f>
        <v/>
      </c>
      <c r="I26" t="b">
        <f t="shared" si="5"/>
        <v>0</v>
      </c>
      <c r="J26" s="7">
        <f t="shared" si="4"/>
        <v>44844</v>
      </c>
      <c r="K26" t="str">
        <f t="shared" si="0"/>
        <v/>
      </c>
      <c r="M26" s="43">
        <f t="shared" si="1"/>
        <v>0</v>
      </c>
      <c r="N26" s="1">
        <f t="shared" si="2"/>
        <v>0</v>
      </c>
      <c r="O26" s="1">
        <f t="shared" si="3"/>
        <v>0</v>
      </c>
      <c r="P26" s="45" t="e">
        <f>E26+F26+N26</f>
        <v>#REF!</v>
      </c>
      <c r="Q26" s="46">
        <f>IF(K26="",0,COUNTIF('Timesheet - Week'!$A:$A,WorkingHoursUpdated!K26))</f>
        <v>0</v>
      </c>
      <c r="R26" s="44">
        <f>IF(K26="",0,COUNTIF('Timesheet - Week'!$A:$A,WorkingHoursUpdated!K26))</f>
        <v>0</v>
      </c>
    </row>
    <row r="27" spans="1:18" x14ac:dyDescent="0.25">
      <c r="A27" s="7">
        <f>WorkingHours[[#This Row],[Day]]</f>
        <v>44844</v>
      </c>
      <c r="B27" s="1">
        <f>WorkingHours[[#This Row],[Start]]</f>
        <v>0.58333333333333337</v>
      </c>
      <c r="C27" s="1">
        <f>WorkingHours[[#This Row],[End]]</f>
        <v>0.625</v>
      </c>
      <c r="D27" t="str">
        <f>WorkingHours[[#This Row],[Work unit description]]</f>
        <v>Hardware Weekly Meeting</v>
      </c>
      <c r="E27" s="1">
        <f>WorkingHours[[#This Row],[Duration]]</f>
        <v>4.1666666666666664E-2</v>
      </c>
      <c r="F27" s="1" t="e">
        <f>#REF!</f>
        <v>#REF!</v>
      </c>
      <c r="G27" t="str">
        <f>WorkingHours[[#This Row],[Task]]</f>
        <v>Without task</v>
      </c>
      <c r="H27" t="str">
        <f>WorkingHours[[#This Row],[Tags]]</f>
        <v/>
      </c>
      <c r="I27" t="b">
        <f t="shared" si="5"/>
        <v>0</v>
      </c>
      <c r="J27" s="7">
        <f t="shared" si="4"/>
        <v>44844</v>
      </c>
      <c r="K27" t="str">
        <f t="shared" si="0"/>
        <v/>
      </c>
      <c r="M27" s="43">
        <f t="shared" si="1"/>
        <v>0</v>
      </c>
      <c r="N27" s="1">
        <f t="shared" si="2"/>
        <v>0</v>
      </c>
      <c r="O27" s="1">
        <f t="shared" si="3"/>
        <v>0</v>
      </c>
      <c r="P27" s="45" t="e">
        <f>E27+F27+N27</f>
        <v>#REF!</v>
      </c>
      <c r="Q27" s="46">
        <f>IF(K27="",0,COUNTIF('Timesheet - Week'!$A:$A,WorkingHoursUpdated!K27))</f>
        <v>0</v>
      </c>
      <c r="R27" s="44">
        <f>IF(K27="",0,COUNTIF('Timesheet - Week'!$A:$A,WorkingHoursUpdated!K27))</f>
        <v>0</v>
      </c>
    </row>
    <row r="28" spans="1:18" x14ac:dyDescent="0.25">
      <c r="A28" s="7">
        <f>WorkingHours[[#This Row],[Day]]</f>
        <v>44844</v>
      </c>
      <c r="B28" s="1">
        <f>WorkingHours[[#This Row],[Start]]</f>
        <v>0.625</v>
      </c>
      <c r="C28" s="1">
        <f>WorkingHours[[#This Row],[End]]</f>
        <v>0.66666666666666663</v>
      </c>
      <c r="D28" t="str">
        <f>WorkingHours[[#This Row],[Work unit description]]</f>
        <v>QLM meeting on remote update</v>
      </c>
      <c r="E28" s="1">
        <f>WorkingHours[[#This Row],[Duration]]</f>
        <v>4.1666666666666664E-2</v>
      </c>
      <c r="F28" s="1" t="e">
        <f>#REF!</f>
        <v>#REF!</v>
      </c>
      <c r="G28" t="str">
        <f>WorkingHours[[#This Row],[Task]]</f>
        <v>Without task</v>
      </c>
      <c r="H28" t="str">
        <f>WorkingHours[[#This Row],[Tags]]</f>
        <v/>
      </c>
      <c r="I28" t="b">
        <f t="shared" si="5"/>
        <v>0</v>
      </c>
      <c r="J28" s="7">
        <f t="shared" si="4"/>
        <v>44844</v>
      </c>
      <c r="K28" t="str">
        <f t="shared" si="0"/>
        <v/>
      </c>
      <c r="M28" s="43">
        <f t="shared" si="1"/>
        <v>0</v>
      </c>
      <c r="N28" s="1">
        <f t="shared" si="2"/>
        <v>0</v>
      </c>
      <c r="O28" s="1">
        <f t="shared" si="3"/>
        <v>0</v>
      </c>
      <c r="P28" s="45" t="e">
        <f>E28+F28+N28</f>
        <v>#REF!</v>
      </c>
      <c r="Q28" s="46">
        <f>IF(K28="",0,COUNTIF('Timesheet - Week'!$A:$A,WorkingHoursUpdated!K28))</f>
        <v>0</v>
      </c>
      <c r="R28" s="44">
        <f>IF(K28="",0,COUNTIF('Timesheet - Week'!$A:$A,WorkingHoursUpdated!K28))</f>
        <v>0</v>
      </c>
    </row>
    <row r="29" spans="1:18" x14ac:dyDescent="0.25">
      <c r="A29" s="7">
        <f>WorkingHours[[#This Row],[Day]]</f>
        <v>44845</v>
      </c>
      <c r="B29" s="1">
        <f>WorkingHours[[#This Row],[Start]]</f>
        <v>0.35416666666666669</v>
      </c>
      <c r="C29" s="1">
        <f>WorkingHours[[#This Row],[End]]</f>
        <v>0.375</v>
      </c>
      <c r="D29" t="str">
        <f>WorkingHours[[#This Row],[Work unit description]]</f>
        <v>General tasks</v>
      </c>
      <c r="E29" s="1">
        <f>WorkingHours[[#This Row],[Duration]]</f>
        <v>2.0833333333333332E-2</v>
      </c>
      <c r="F29" s="1" t="e">
        <f>#REF!</f>
        <v>#REF!</v>
      </c>
      <c r="G29" t="str">
        <f>WorkingHours[[#This Row],[Task]]</f>
        <v>Without task</v>
      </c>
      <c r="H29" t="str">
        <f>WorkingHours[[#This Row],[Tags]]</f>
        <v/>
      </c>
      <c r="I29" t="b">
        <f t="shared" si="5"/>
        <v>0</v>
      </c>
      <c r="J29" s="7">
        <f t="shared" si="4"/>
        <v>44845</v>
      </c>
      <c r="K29" t="str">
        <f t="shared" si="0"/>
        <v/>
      </c>
      <c r="M29" s="43">
        <f t="shared" si="1"/>
        <v>0</v>
      </c>
      <c r="N29" s="1">
        <f t="shared" si="2"/>
        <v>0</v>
      </c>
      <c r="O29" s="1">
        <f t="shared" si="3"/>
        <v>0</v>
      </c>
      <c r="P29" s="45" t="e">
        <f>E29+F29+N29</f>
        <v>#REF!</v>
      </c>
      <c r="Q29" s="46">
        <f>IF(K29="",0,COUNTIF('Timesheet - Week'!$A:$A,WorkingHoursUpdated!K29))</f>
        <v>0</v>
      </c>
      <c r="R29" s="44">
        <f>IF(K29="",0,COUNTIF('Timesheet - Week'!$A:$A,WorkingHoursUpdated!K29))</f>
        <v>0</v>
      </c>
    </row>
    <row r="30" spans="1:18" x14ac:dyDescent="0.25">
      <c r="A30" s="7">
        <f>WorkingHours[[#This Row],[Day]]</f>
        <v>44845</v>
      </c>
      <c r="B30" s="1">
        <f>WorkingHours[[#This Row],[Start]]</f>
        <v>0.375</v>
      </c>
      <c r="C30" s="1">
        <f>WorkingHours[[#This Row],[End]]</f>
        <v>0.41666666666666669</v>
      </c>
      <c r="D30" t="str">
        <f>WorkingHours[[#This Row],[Work unit description]]</f>
        <v>Placeholder - QLM updates</v>
      </c>
      <c r="E30" s="1">
        <f>WorkingHours[[#This Row],[Duration]]</f>
        <v>4.1666666666666664E-2</v>
      </c>
      <c r="F30" s="1" t="e">
        <f>#REF!</f>
        <v>#REF!</v>
      </c>
      <c r="G30" t="str">
        <f>WorkingHours[[#This Row],[Task]]</f>
        <v>Without task</v>
      </c>
      <c r="H30" t="str">
        <f>WorkingHours[[#This Row],[Tags]]</f>
        <v/>
      </c>
      <c r="I30" t="b">
        <f t="shared" si="5"/>
        <v>0</v>
      </c>
      <c r="J30" s="7">
        <f t="shared" si="4"/>
        <v>44845</v>
      </c>
      <c r="K30" t="str">
        <f t="shared" si="0"/>
        <v/>
      </c>
      <c r="M30" s="43">
        <f t="shared" si="1"/>
        <v>0</v>
      </c>
      <c r="N30" s="1">
        <f t="shared" si="2"/>
        <v>0</v>
      </c>
      <c r="O30" s="1">
        <f t="shared" si="3"/>
        <v>0</v>
      </c>
      <c r="P30" s="45" t="e">
        <f>E30+F30+N30</f>
        <v>#REF!</v>
      </c>
      <c r="Q30" s="46">
        <f>IF(K30="",0,COUNTIF('Timesheet - Week'!$A:$A,WorkingHoursUpdated!K30))</f>
        <v>0</v>
      </c>
      <c r="R30" s="44">
        <f>IF(K30="",0,COUNTIF('Timesheet - Week'!$A:$A,WorkingHoursUpdated!K30))</f>
        <v>0</v>
      </c>
    </row>
    <row r="31" spans="1:18" x14ac:dyDescent="0.25">
      <c r="A31" s="7">
        <f>WorkingHours[[#This Row],[Day]]</f>
        <v>44845</v>
      </c>
      <c r="B31" s="1">
        <f>WorkingHours[[#This Row],[Start]]</f>
        <v>0.41666666666666669</v>
      </c>
      <c r="C31" s="1">
        <f>WorkingHours[[#This Row],[End]]</f>
        <v>0.51041666666666663</v>
      </c>
      <c r="D31" t="str">
        <f>WorkingHours[[#This Row],[Work unit description]]</f>
        <v>QLM Review of Optics PTS and some Jira reqs</v>
      </c>
      <c r="E31" s="1">
        <f>WorkingHours[[#This Row],[Duration]]</f>
        <v>9.375E-2</v>
      </c>
      <c r="F31" s="1" t="e">
        <f>#REF!</f>
        <v>#REF!</v>
      </c>
      <c r="G31" t="str">
        <f>WorkingHours[[#This Row],[Task]]</f>
        <v>Without task</v>
      </c>
      <c r="H31" t="str">
        <f>WorkingHours[[#This Row],[Tags]]</f>
        <v/>
      </c>
      <c r="I31" t="b">
        <f t="shared" si="5"/>
        <v>0</v>
      </c>
      <c r="J31" s="7">
        <f t="shared" si="4"/>
        <v>44845</v>
      </c>
      <c r="K31" t="str">
        <f t="shared" si="0"/>
        <v/>
      </c>
      <c r="M31" s="43">
        <f t="shared" si="1"/>
        <v>0</v>
      </c>
      <c r="N31" s="1">
        <f t="shared" si="2"/>
        <v>0</v>
      </c>
      <c r="O31" s="1">
        <f t="shared" si="3"/>
        <v>0</v>
      </c>
      <c r="P31" s="45" t="e">
        <f>E31+F31+N31</f>
        <v>#REF!</v>
      </c>
      <c r="Q31" s="46">
        <f>IF(K31="",0,COUNTIF('Timesheet - Week'!$A:$A,WorkingHoursUpdated!K31))</f>
        <v>0</v>
      </c>
      <c r="R31" s="44">
        <f>IF(K31="",0,COUNTIF('Timesheet - Week'!$A:$A,WorkingHoursUpdated!K31))</f>
        <v>0</v>
      </c>
    </row>
    <row r="32" spans="1:18" x14ac:dyDescent="0.25">
      <c r="A32" s="7">
        <f>WorkingHours[[#This Row],[Day]]</f>
        <v>44845</v>
      </c>
      <c r="B32" s="1">
        <f>WorkingHours[[#This Row],[Start]]</f>
        <v>0.53125</v>
      </c>
      <c r="C32" s="1">
        <f>WorkingHours[[#This Row],[End]]</f>
        <v>0.58333333333333337</v>
      </c>
      <c r="D32" t="str">
        <f>WorkingHours[[#This Row],[Work unit description]]</f>
        <v>QLM Tech man</v>
      </c>
      <c r="E32" s="1">
        <f>WorkingHours[[#This Row],[Duration]]</f>
        <v>5.2083333333333336E-2</v>
      </c>
      <c r="F32" s="1" t="e">
        <f>#REF!</f>
        <v>#REF!</v>
      </c>
      <c r="G32" t="str">
        <f>WorkingHours[[#This Row],[Task]]</f>
        <v>Without task</v>
      </c>
      <c r="H32" t="str">
        <f>WorkingHours[[#This Row],[Tags]]</f>
        <v/>
      </c>
      <c r="I32" t="b">
        <f t="shared" si="5"/>
        <v>0</v>
      </c>
      <c r="J32" s="7">
        <f t="shared" si="4"/>
        <v>44845</v>
      </c>
      <c r="K32" t="str">
        <f t="shared" si="0"/>
        <v/>
      </c>
      <c r="M32" s="43">
        <f t="shared" si="1"/>
        <v>2.083333333333337E-2</v>
      </c>
      <c r="N32" s="1">
        <f t="shared" si="2"/>
        <v>0</v>
      </c>
      <c r="O32" s="1">
        <f t="shared" si="3"/>
        <v>2.083333333333337E-2</v>
      </c>
      <c r="P32" s="45" t="e">
        <f>E32+F32+N32</f>
        <v>#REF!</v>
      </c>
      <c r="Q32" s="46">
        <f>IF(K32="",0,COUNTIF('Timesheet - Week'!$A:$A,WorkingHoursUpdated!K32))</f>
        <v>0</v>
      </c>
      <c r="R32" s="44">
        <f>IF(K32="",0,COUNTIF('Timesheet - Week'!$A:$A,WorkingHoursUpdated!K32))</f>
        <v>0</v>
      </c>
    </row>
    <row r="33" spans="1:18" x14ac:dyDescent="0.25">
      <c r="A33" s="7">
        <f>WorkingHours[[#This Row],[Day]]</f>
        <v>44845</v>
      </c>
      <c r="B33" s="1">
        <f>WorkingHours[[#This Row],[Start]]</f>
        <v>0.58333333333333337</v>
      </c>
      <c r="C33" s="1">
        <f>WorkingHours[[#This Row],[End]]</f>
        <v>0.65625</v>
      </c>
      <c r="D33" t="str">
        <f>WorkingHours[[#This Row],[Work unit description]]</f>
        <v>RAB</v>
      </c>
      <c r="E33" s="1">
        <f>WorkingHours[[#This Row],[Duration]]</f>
        <v>7.2916666666666671E-2</v>
      </c>
      <c r="F33" s="1" t="e">
        <f>#REF!</f>
        <v>#REF!</v>
      </c>
      <c r="G33" t="str">
        <f>WorkingHours[[#This Row],[Task]]</f>
        <v>Without task</v>
      </c>
      <c r="H33" t="str">
        <f>WorkingHours[[#This Row],[Tags]]</f>
        <v/>
      </c>
      <c r="I33" t="b">
        <f t="shared" si="5"/>
        <v>0</v>
      </c>
      <c r="J33" s="7">
        <f t="shared" si="4"/>
        <v>44845</v>
      </c>
      <c r="K33" t="str">
        <f t="shared" si="0"/>
        <v/>
      </c>
      <c r="M33" s="43">
        <f t="shared" si="1"/>
        <v>0</v>
      </c>
      <c r="N33" s="1">
        <f t="shared" si="2"/>
        <v>0</v>
      </c>
      <c r="O33" s="1">
        <f t="shared" si="3"/>
        <v>0</v>
      </c>
      <c r="P33" s="45" t="e">
        <f>E33+F33+N33</f>
        <v>#REF!</v>
      </c>
      <c r="Q33" s="46">
        <f>IF(K33="",0,COUNTIF('Timesheet - Week'!$A:$A,WorkingHoursUpdated!K33))</f>
        <v>0</v>
      </c>
      <c r="R33" s="44">
        <f>IF(K33="",0,COUNTIF('Timesheet - Week'!$A:$A,WorkingHoursUpdated!K33))</f>
        <v>0</v>
      </c>
    </row>
    <row r="34" spans="1:18" x14ac:dyDescent="0.25">
      <c r="A34" s="7">
        <f>WorkingHours[[#This Row],[Day]]</f>
        <v>44845</v>
      </c>
      <c r="B34" s="1">
        <f>WorkingHours[[#This Row],[Start]]</f>
        <v>0.65625</v>
      </c>
      <c r="C34" s="1">
        <f>WorkingHours[[#This Row],[End]]</f>
        <v>0.66666666666666663</v>
      </c>
      <c r="D34" t="str">
        <f>WorkingHours[[#This Row],[Work unit description]]</f>
        <v>SHow Genome Key around lab</v>
      </c>
      <c r="E34" s="1">
        <f>WorkingHours[[#This Row],[Duration]]</f>
        <v>1.0416666666666666E-2</v>
      </c>
      <c r="F34" s="1" t="e">
        <f>#REF!</f>
        <v>#REF!</v>
      </c>
      <c r="G34" t="str">
        <f>WorkingHours[[#This Row],[Task]]</f>
        <v>Without task</v>
      </c>
      <c r="H34" t="str">
        <f>WorkingHours[[#This Row],[Tags]]</f>
        <v/>
      </c>
      <c r="I34" t="b">
        <f t="shared" si="5"/>
        <v>0</v>
      </c>
      <c r="J34" s="7">
        <f t="shared" si="4"/>
        <v>44845</v>
      </c>
      <c r="K34" t="str">
        <f t="shared" si="0"/>
        <v/>
      </c>
      <c r="M34" s="43">
        <f t="shared" si="1"/>
        <v>0</v>
      </c>
      <c r="N34" s="1">
        <f t="shared" si="2"/>
        <v>0</v>
      </c>
      <c r="O34" s="1">
        <f t="shared" si="3"/>
        <v>0</v>
      </c>
      <c r="P34" s="45" t="e">
        <f>E34+F34+N34</f>
        <v>#REF!</v>
      </c>
      <c r="Q34" s="46">
        <f>IF(K34="",0,COUNTIF('Timesheet - Week'!$A:$A,WorkingHoursUpdated!K34))</f>
        <v>0</v>
      </c>
      <c r="R34" s="44">
        <f>IF(K34="",0,COUNTIF('Timesheet - Week'!$A:$A,WorkingHoursUpdated!K34))</f>
        <v>0</v>
      </c>
    </row>
    <row r="35" spans="1:18" x14ac:dyDescent="0.25">
      <c r="A35" s="7">
        <f>WorkingHours[[#This Row],[Day]]</f>
        <v>44845</v>
      </c>
      <c r="B35" s="1">
        <f>WorkingHours[[#This Row],[Start]]</f>
        <v>0.66666666666666663</v>
      </c>
      <c r="C35" s="1">
        <f>WorkingHours[[#This Row],[End]]</f>
        <v>0.70833333333333337</v>
      </c>
      <c r="D35" t="str">
        <f>WorkingHours[[#This Row],[Work unit description]]</f>
        <v>QLM/STL HW weekly</v>
      </c>
      <c r="E35" s="1">
        <f>WorkingHours[[#This Row],[Duration]]</f>
        <v>4.1666666666666664E-2</v>
      </c>
      <c r="F35" s="1" t="e">
        <f>#REF!</f>
        <v>#REF!</v>
      </c>
      <c r="G35" t="str">
        <f>WorkingHours[[#This Row],[Task]]</f>
        <v>Without task</v>
      </c>
      <c r="H35" t="str">
        <f>WorkingHours[[#This Row],[Tags]]</f>
        <v/>
      </c>
      <c r="I35" t="b">
        <f t="shared" si="5"/>
        <v>0</v>
      </c>
      <c r="J35" s="7">
        <f t="shared" si="4"/>
        <v>44845</v>
      </c>
      <c r="K35" t="str">
        <f t="shared" si="0"/>
        <v/>
      </c>
      <c r="M35" s="43">
        <f t="shared" si="1"/>
        <v>0</v>
      </c>
      <c r="N35" s="1">
        <f t="shared" si="2"/>
        <v>0</v>
      </c>
      <c r="O35" s="1">
        <f t="shared" si="3"/>
        <v>0</v>
      </c>
      <c r="P35" s="45" t="e">
        <f>E35+F35+N35</f>
        <v>#REF!</v>
      </c>
      <c r="Q35" s="46">
        <f>IF(K35="",0,COUNTIF('Timesheet - Week'!$A:$A,WorkingHoursUpdated!K35))</f>
        <v>0</v>
      </c>
      <c r="R35" s="44">
        <f>IF(K35="",0,COUNTIF('Timesheet - Week'!$A:$A,WorkingHoursUpdated!K35))</f>
        <v>0</v>
      </c>
    </row>
    <row r="36" spans="1:18" x14ac:dyDescent="0.25">
      <c r="A36" s="7">
        <f>WorkingHours[[#This Row],[Day]]</f>
        <v>44845</v>
      </c>
      <c r="B36" s="1">
        <f>WorkingHours[[#This Row],[Start]]</f>
        <v>0.70833333333333337</v>
      </c>
      <c r="C36" s="1">
        <f>WorkingHours[[#This Row],[End]]</f>
        <v>0.79097222222222219</v>
      </c>
      <c r="D36" t="str">
        <f>WorkingHours[[#This Row],[Work unit description]]</f>
        <v>RAB Board compile</v>
      </c>
      <c r="E36" s="1">
        <f>WorkingHours[[#This Row],[Duration]]</f>
        <v>8.3333333333333329E-2</v>
      </c>
      <c r="F36" s="1" t="e">
        <f>#REF!</f>
        <v>#REF!</v>
      </c>
      <c r="G36" t="str">
        <f>WorkingHours[[#This Row],[Task]]</f>
        <v>Without task</v>
      </c>
      <c r="H36" t="str">
        <f>WorkingHours[[#This Row],[Tags]]</f>
        <v/>
      </c>
      <c r="I36" t="b">
        <f t="shared" si="5"/>
        <v>0</v>
      </c>
      <c r="J36" s="7">
        <f t="shared" si="4"/>
        <v>44845</v>
      </c>
      <c r="K36" t="str">
        <f t="shared" si="0"/>
        <v/>
      </c>
      <c r="M36" s="43">
        <f t="shared" si="1"/>
        <v>0</v>
      </c>
      <c r="N36" s="1">
        <f t="shared" si="2"/>
        <v>0</v>
      </c>
      <c r="O36" s="1">
        <f t="shared" si="3"/>
        <v>0</v>
      </c>
      <c r="P36" s="45" t="e">
        <f>E36+F36+N36</f>
        <v>#REF!</v>
      </c>
      <c r="Q36" s="46">
        <f>IF(K36="",0,COUNTIF('Timesheet - Week'!$A:$A,WorkingHoursUpdated!K36))</f>
        <v>0</v>
      </c>
      <c r="R36" s="44">
        <f>IF(K36="",0,COUNTIF('Timesheet - Week'!$A:$A,WorkingHoursUpdated!K36))</f>
        <v>0</v>
      </c>
    </row>
    <row r="37" spans="1:18" x14ac:dyDescent="0.25">
      <c r="A37" s="7">
        <f>WorkingHours[[#This Row],[Day]]</f>
        <v>44846</v>
      </c>
      <c r="B37" s="1">
        <f>WorkingHours[[#This Row],[Start]]</f>
        <v>0.375</v>
      </c>
      <c r="C37" s="1">
        <f>WorkingHours[[#This Row],[End]]</f>
        <v>0.45833333333333331</v>
      </c>
      <c r="D37" t="str">
        <f>WorkingHours[[#This Row],[Work unit description]]</f>
        <v>WeldVue</v>
      </c>
      <c r="E37" s="1">
        <f>WorkingHours[[#This Row],[Duration]]</f>
        <v>8.3333333333333329E-2</v>
      </c>
      <c r="F37" s="1" t="e">
        <f>#REF!</f>
        <v>#REF!</v>
      </c>
      <c r="G37" t="str">
        <f>WorkingHours[[#This Row],[Task]]</f>
        <v>Without task</v>
      </c>
      <c r="H37" t="str">
        <f>WorkingHours[[#This Row],[Tags]]</f>
        <v/>
      </c>
      <c r="I37" t="b">
        <f t="shared" si="5"/>
        <v>0</v>
      </c>
      <c r="J37" s="7">
        <f t="shared" si="4"/>
        <v>44846</v>
      </c>
      <c r="K37" t="str">
        <f t="shared" si="0"/>
        <v/>
      </c>
      <c r="M37" s="43">
        <f t="shared" si="1"/>
        <v>0</v>
      </c>
      <c r="N37" s="1">
        <f t="shared" si="2"/>
        <v>0</v>
      </c>
      <c r="O37" s="1">
        <f t="shared" si="3"/>
        <v>0</v>
      </c>
      <c r="P37" s="45" t="e">
        <f>E37+F37+N37</f>
        <v>#REF!</v>
      </c>
      <c r="Q37" s="46">
        <f>IF(K37="",0,COUNTIF('Timesheet - Week'!$A:$A,WorkingHoursUpdated!K37))</f>
        <v>0</v>
      </c>
      <c r="R37" s="44">
        <f>IF(K37="",0,COUNTIF('Timesheet - Week'!$A:$A,WorkingHoursUpdated!K37))</f>
        <v>0</v>
      </c>
    </row>
    <row r="38" spans="1:18" x14ac:dyDescent="0.25">
      <c r="A38" s="7">
        <f>WorkingHours[[#This Row],[Day]]</f>
        <v>44846</v>
      </c>
      <c r="B38" s="1">
        <f>WorkingHours[[#This Row],[Start]]</f>
        <v>0.45833333333333331</v>
      </c>
      <c r="C38" s="1">
        <f>WorkingHours[[#This Row],[End]]</f>
        <v>0.5</v>
      </c>
      <c r="D38" t="str">
        <f>WorkingHours[[#This Row],[Work unit description]]</f>
        <v>Part Database Number for QLM</v>
      </c>
      <c r="E38" s="1">
        <f>WorkingHours[[#This Row],[Duration]]</f>
        <v>4.1666666666666664E-2</v>
      </c>
      <c r="F38" s="1" t="e">
        <f>#REF!</f>
        <v>#REF!</v>
      </c>
      <c r="G38" t="str">
        <f>WorkingHours[[#This Row],[Task]]</f>
        <v>Without task</v>
      </c>
      <c r="H38" t="str">
        <f>WorkingHours[[#This Row],[Tags]]</f>
        <v/>
      </c>
      <c r="I38" t="b">
        <f t="shared" si="5"/>
        <v>0</v>
      </c>
      <c r="J38" s="7">
        <f t="shared" si="4"/>
        <v>44846</v>
      </c>
      <c r="K38" t="str">
        <f t="shared" si="0"/>
        <v/>
      </c>
      <c r="M38" s="43">
        <f t="shared" si="1"/>
        <v>0</v>
      </c>
      <c r="N38" s="1">
        <f t="shared" si="2"/>
        <v>0</v>
      </c>
      <c r="O38" s="1">
        <f t="shared" si="3"/>
        <v>0</v>
      </c>
      <c r="P38" s="45" t="e">
        <f>E38+F38+N38</f>
        <v>#REF!</v>
      </c>
      <c r="Q38" s="46">
        <f>IF(K38="",0,COUNTIF('Timesheet - Week'!$A:$A,WorkingHoursUpdated!K38))</f>
        <v>0</v>
      </c>
      <c r="R38" s="44">
        <f>IF(K38="",0,COUNTIF('Timesheet - Week'!$A:$A,WorkingHoursUpdated!K38))</f>
        <v>0</v>
      </c>
    </row>
    <row r="39" spans="1:18" x14ac:dyDescent="0.25">
      <c r="A39" s="7">
        <f>WorkingHours[[#This Row],[Day]]</f>
        <v>44846</v>
      </c>
      <c r="B39" s="1">
        <f>WorkingHours[[#This Row],[Start]]</f>
        <v>0.54166666666666663</v>
      </c>
      <c r="C39" s="1">
        <f>WorkingHours[[#This Row],[End]]</f>
        <v>0.66666666666666663</v>
      </c>
      <c r="D39" t="str">
        <f>WorkingHours[[#This Row],[Work unit description]]</f>
        <v>Electronics Library Work</v>
      </c>
      <c r="E39" s="1">
        <f>WorkingHours[[#This Row],[Duration]]</f>
        <v>0.125</v>
      </c>
      <c r="F39" s="1" t="e">
        <f>#REF!</f>
        <v>#REF!</v>
      </c>
      <c r="G39" t="str">
        <f>WorkingHours[[#This Row],[Task]]</f>
        <v>Without task</v>
      </c>
      <c r="H39" t="str">
        <f>WorkingHours[[#This Row],[Tags]]</f>
        <v/>
      </c>
      <c r="I39" t="b">
        <f t="shared" si="5"/>
        <v>0</v>
      </c>
      <c r="J39" s="7">
        <f t="shared" si="4"/>
        <v>44846</v>
      </c>
      <c r="K39" t="str">
        <f t="shared" si="0"/>
        <v/>
      </c>
      <c r="M39" s="43">
        <f t="shared" si="1"/>
        <v>4.166666666666663E-2</v>
      </c>
      <c r="N39" s="1">
        <f t="shared" si="2"/>
        <v>0</v>
      </c>
      <c r="O39" s="1">
        <f t="shared" si="3"/>
        <v>4.166666666666663E-2</v>
      </c>
      <c r="P39" s="45" t="e">
        <f>E39+F39+N39</f>
        <v>#REF!</v>
      </c>
      <c r="Q39" s="46">
        <f>IF(K39="",0,COUNTIF('Timesheet - Week'!$A:$A,WorkingHoursUpdated!K39))</f>
        <v>0</v>
      </c>
      <c r="R39" s="44">
        <f>IF(K39="",0,COUNTIF('Timesheet - Week'!$A:$A,WorkingHoursUpdated!K39))</f>
        <v>0</v>
      </c>
    </row>
    <row r="40" spans="1:18" x14ac:dyDescent="0.25">
      <c r="A40" s="7">
        <f>WorkingHours[[#This Row],[Day]]</f>
        <v>44847</v>
      </c>
      <c r="B40" s="1">
        <f>WorkingHours[[#This Row],[Start]]</f>
        <v>0.32777777777777778</v>
      </c>
      <c r="C40" s="1">
        <f>WorkingHours[[#This Row],[End]]</f>
        <v>0.35416666666666669</v>
      </c>
      <c r="D40" t="str">
        <f>WorkingHours[[#This Row],[Work unit description]]</f>
        <v>PDR</v>
      </c>
      <c r="E40" s="1">
        <f>WorkingHours[[#This Row],[Duration]]</f>
        <v>3.125E-2</v>
      </c>
      <c r="F40" s="1" t="e">
        <f>#REF!</f>
        <v>#REF!</v>
      </c>
      <c r="G40" t="str">
        <f>WorkingHours[[#This Row],[Task]]</f>
        <v>Without task</v>
      </c>
      <c r="H40" t="str">
        <f>WorkingHours[[#This Row],[Tags]]</f>
        <v/>
      </c>
      <c r="I40" t="b">
        <f t="shared" si="5"/>
        <v>0</v>
      </c>
      <c r="J40" s="7">
        <f t="shared" si="4"/>
        <v>44847</v>
      </c>
      <c r="K40" t="str">
        <f t="shared" si="0"/>
        <v/>
      </c>
      <c r="M40" s="43">
        <f t="shared" si="1"/>
        <v>0</v>
      </c>
      <c r="N40" s="1">
        <f t="shared" si="2"/>
        <v>0</v>
      </c>
      <c r="O40" s="1">
        <f t="shared" si="3"/>
        <v>0</v>
      </c>
      <c r="P40" s="45" t="e">
        <f>E40+F40+N40</f>
        <v>#REF!</v>
      </c>
      <c r="Q40" s="46">
        <f>IF(K40="",0,COUNTIF('Timesheet - Week'!$A:$A,WorkingHoursUpdated!K40))</f>
        <v>0</v>
      </c>
      <c r="R40" s="44">
        <f>IF(K40="",0,COUNTIF('Timesheet - Week'!$A:$A,WorkingHoursUpdated!K40))</f>
        <v>0</v>
      </c>
    </row>
    <row r="41" spans="1:18" x14ac:dyDescent="0.25">
      <c r="A41" s="7">
        <f>WorkingHours[[#This Row],[Day]]</f>
        <v>44847</v>
      </c>
      <c r="B41" s="1">
        <f>WorkingHours[[#This Row],[Start]]</f>
        <v>0.375</v>
      </c>
      <c r="C41" s="1">
        <f>WorkingHours[[#This Row],[End]]</f>
        <v>0.39930555555555558</v>
      </c>
      <c r="D41" t="str">
        <f>WorkingHours[[#This Row],[Work unit description]]</f>
        <v>Internal email on the software release process</v>
      </c>
      <c r="E41" s="1">
        <f>WorkingHours[[#This Row],[Duration]]</f>
        <v>2.0833333333333332E-2</v>
      </c>
      <c r="F41" s="1" t="e">
        <f>#REF!</f>
        <v>#REF!</v>
      </c>
      <c r="G41" t="str">
        <f>WorkingHours[[#This Row],[Task]]</f>
        <v>Without task</v>
      </c>
      <c r="H41" t="str">
        <f>WorkingHours[[#This Row],[Tags]]</f>
        <v/>
      </c>
      <c r="I41" t="b">
        <f t="shared" si="5"/>
        <v>0</v>
      </c>
      <c r="J41" s="7">
        <f t="shared" si="4"/>
        <v>44847</v>
      </c>
      <c r="K41" t="str">
        <f t="shared" si="0"/>
        <v/>
      </c>
      <c r="M41" s="43">
        <f t="shared" si="1"/>
        <v>2.0833333333333315E-2</v>
      </c>
      <c r="N41" s="1">
        <f t="shared" si="2"/>
        <v>0</v>
      </c>
      <c r="O41" s="1">
        <f t="shared" si="3"/>
        <v>2.0833333333333315E-2</v>
      </c>
      <c r="P41" s="45" t="e">
        <f>E41+F41+N41</f>
        <v>#REF!</v>
      </c>
      <c r="Q41" s="46">
        <f>IF(K41="",0,COUNTIF('Timesheet - Week'!$A:$A,WorkingHoursUpdated!K41))</f>
        <v>0</v>
      </c>
      <c r="R41" s="44">
        <f>IF(K41="",0,COUNTIF('Timesheet - Week'!$A:$A,WorkingHoursUpdated!K41))</f>
        <v>0</v>
      </c>
    </row>
    <row r="42" spans="1:18" x14ac:dyDescent="0.25">
      <c r="A42" s="7">
        <f>WorkingHours[[#This Row],[Day]]</f>
        <v>44847</v>
      </c>
      <c r="B42" s="1">
        <f>WorkingHours[[#This Row],[Start]]</f>
        <v>0.4</v>
      </c>
      <c r="C42" s="1">
        <f>WorkingHours[[#This Row],[End]]</f>
        <v>0.64375000000000004</v>
      </c>
      <c r="D42" t="str">
        <f>WorkingHours[[#This Row],[Work unit description]]</f>
        <v>QLM Housekeeping Image</v>
      </c>
      <c r="E42" s="1">
        <f>WorkingHours[[#This Row],[Duration]]</f>
        <v>0.23958333333333334</v>
      </c>
      <c r="F42" s="1" t="e">
        <f>#REF!</f>
        <v>#REF!</v>
      </c>
      <c r="G42" t="str">
        <f>WorkingHours[[#This Row],[Task]]</f>
        <v>Without task</v>
      </c>
      <c r="H42" t="str">
        <f>WorkingHours[[#This Row],[Tags]]</f>
        <v/>
      </c>
      <c r="I42" t="b">
        <f t="shared" si="5"/>
        <v>0</v>
      </c>
      <c r="J42" s="7">
        <f t="shared" si="4"/>
        <v>44847</v>
      </c>
      <c r="K42" t="str">
        <f t="shared" si="0"/>
        <v/>
      </c>
      <c r="M42" s="43">
        <f t="shared" si="1"/>
        <v>6.9444444444444198E-4</v>
      </c>
      <c r="N42" s="1">
        <f t="shared" si="2"/>
        <v>6.9444444444444198E-4</v>
      </c>
      <c r="O42" s="1">
        <f t="shared" si="3"/>
        <v>0</v>
      </c>
      <c r="P42" s="45" t="e">
        <f>E42+F42+N42</f>
        <v>#REF!</v>
      </c>
      <c r="Q42" s="46">
        <f>IF(K42="",0,COUNTIF('Timesheet - Week'!$A:$A,WorkingHoursUpdated!K42))</f>
        <v>0</v>
      </c>
      <c r="R42" s="44">
        <f>IF(K42="",0,COUNTIF('Timesheet - Week'!$A:$A,WorkingHoursUpdated!K42))</f>
        <v>0</v>
      </c>
    </row>
    <row r="43" spans="1:18" x14ac:dyDescent="0.25">
      <c r="A43" s="7">
        <f>WorkingHours[[#This Row],[Day]]</f>
        <v>44847</v>
      </c>
      <c r="B43" s="1">
        <f>WorkingHours[[#This Row],[Start]]</f>
        <v>0.64375000000000004</v>
      </c>
      <c r="C43" s="1">
        <f>WorkingHours[[#This Row],[End]]</f>
        <v>0.70972222222222225</v>
      </c>
      <c r="D43" t="str">
        <f>WorkingHours[[#This Row],[Work unit description]]</f>
        <v>RAB Get unit ready</v>
      </c>
      <c r="E43" s="1">
        <f>WorkingHours[[#This Row],[Duration]]</f>
        <v>6.25E-2</v>
      </c>
      <c r="F43" s="1" t="e">
        <f>#REF!</f>
        <v>#REF!</v>
      </c>
      <c r="G43" t="str">
        <f>WorkingHours[[#This Row],[Task]]</f>
        <v>Without task</v>
      </c>
      <c r="H43" t="str">
        <f>WorkingHours[[#This Row],[Tags]]</f>
        <v/>
      </c>
      <c r="I43" t="b">
        <f t="shared" si="5"/>
        <v>0</v>
      </c>
      <c r="J43" s="7">
        <f t="shared" si="4"/>
        <v>44847</v>
      </c>
      <c r="K43" t="str">
        <f t="shared" si="0"/>
        <v/>
      </c>
      <c r="M43" s="43">
        <f t="shared" si="1"/>
        <v>0</v>
      </c>
      <c r="N43" s="1">
        <f t="shared" si="2"/>
        <v>0</v>
      </c>
      <c r="O43" s="1">
        <f t="shared" si="3"/>
        <v>0</v>
      </c>
      <c r="P43" s="45" t="e">
        <f>E43+F43+N43</f>
        <v>#REF!</v>
      </c>
      <c r="Q43" s="46">
        <f>IF(K43="",0,COUNTIF('Timesheet - Week'!$A:$A,WorkingHoursUpdated!K43))</f>
        <v>0</v>
      </c>
      <c r="R43" s="44">
        <f>IF(K43="",0,COUNTIF('Timesheet - Week'!$A:$A,WorkingHoursUpdated!K43))</f>
        <v>0</v>
      </c>
    </row>
    <row r="44" spans="1:18" x14ac:dyDescent="0.25">
      <c r="A44" s="7">
        <f>WorkingHours[[#This Row],[Day]]</f>
        <v>44848</v>
      </c>
      <c r="B44" s="1">
        <f>WorkingHours[[#This Row],[Start]]</f>
        <v>0.33333333333333331</v>
      </c>
      <c r="C44" s="1">
        <f>WorkingHours[[#This Row],[End]]</f>
        <v>0.375</v>
      </c>
      <c r="D44" t="str">
        <f>WorkingHours[[#This Row],[Work unit description]]</f>
        <v>PCB Library work</v>
      </c>
      <c r="E44" s="1">
        <f>WorkingHours[[#This Row],[Duration]]</f>
        <v>4.1666666666666664E-2</v>
      </c>
      <c r="F44" s="1" t="e">
        <f>#REF!</f>
        <v>#REF!</v>
      </c>
      <c r="G44" t="str">
        <f>WorkingHours[[#This Row],[Task]]</f>
        <v>Without task</v>
      </c>
      <c r="H44" t="str">
        <f>WorkingHours[[#This Row],[Tags]]</f>
        <v/>
      </c>
      <c r="I44" t="b">
        <f t="shared" si="5"/>
        <v>0</v>
      </c>
      <c r="J44" s="7">
        <f t="shared" si="4"/>
        <v>44848</v>
      </c>
      <c r="K44" t="str">
        <f t="shared" si="0"/>
        <v/>
      </c>
      <c r="M44" s="43">
        <f t="shared" si="1"/>
        <v>0</v>
      </c>
      <c r="N44" s="1">
        <f t="shared" si="2"/>
        <v>0</v>
      </c>
      <c r="O44" s="1">
        <f t="shared" si="3"/>
        <v>0</v>
      </c>
      <c r="P44" s="45" t="e">
        <f>E44+F44+N44</f>
        <v>#REF!</v>
      </c>
      <c r="Q44" s="46">
        <f>IF(K44="",0,COUNTIF('Timesheet - Week'!$A:$A,WorkingHoursUpdated!K44))</f>
        <v>0</v>
      </c>
      <c r="R44" s="44">
        <f>IF(K44="",0,COUNTIF('Timesheet - Week'!$A:$A,WorkingHoursUpdated!K44))</f>
        <v>0</v>
      </c>
    </row>
    <row r="45" spans="1:18" x14ac:dyDescent="0.25">
      <c r="A45" s="7">
        <f>WorkingHours[[#This Row],[Day]]</f>
        <v>44848</v>
      </c>
      <c r="B45" s="1">
        <f>WorkingHours[[#This Row],[Start]]</f>
        <v>0.375</v>
      </c>
      <c r="C45" s="1">
        <f>WorkingHours[[#This Row],[End]]</f>
        <v>0.39583333333333331</v>
      </c>
      <c r="D45" t="str">
        <f>WorkingHours[[#This Row],[Work unit description]]</f>
        <v>Emails etc.</v>
      </c>
      <c r="E45" s="1">
        <f>WorkingHours[[#This Row],[Duration]]</f>
        <v>2.0833333333333332E-2</v>
      </c>
      <c r="F45" s="1" t="e">
        <f>#REF!</f>
        <v>#REF!</v>
      </c>
      <c r="G45" t="str">
        <f>WorkingHours[[#This Row],[Task]]</f>
        <v>Without task</v>
      </c>
      <c r="H45" t="str">
        <f>WorkingHours[[#This Row],[Tags]]</f>
        <v/>
      </c>
      <c r="I45" t="b">
        <f t="shared" si="5"/>
        <v>0</v>
      </c>
      <c r="J45" s="7">
        <f t="shared" si="4"/>
        <v>44848</v>
      </c>
      <c r="K45" t="str">
        <f t="shared" si="0"/>
        <v/>
      </c>
      <c r="M45" s="43">
        <f t="shared" si="1"/>
        <v>0</v>
      </c>
      <c r="N45" s="1">
        <f t="shared" si="2"/>
        <v>0</v>
      </c>
      <c r="O45" s="1">
        <f t="shared" si="3"/>
        <v>0</v>
      </c>
      <c r="P45" s="45" t="e">
        <f>E45+F45+N45</f>
        <v>#REF!</v>
      </c>
      <c r="Q45" s="46">
        <f>IF(K45="",0,COUNTIF('Timesheet - Week'!$A:$A,WorkingHoursUpdated!K45))</f>
        <v>0</v>
      </c>
      <c r="R45" s="44">
        <f>IF(K45="",0,COUNTIF('Timesheet - Week'!$A:$A,WorkingHoursUpdated!K45))</f>
        <v>0</v>
      </c>
    </row>
    <row r="46" spans="1:18" x14ac:dyDescent="0.25">
      <c r="A46" s="7">
        <f>WorkingHours[[#This Row],[Day]]</f>
        <v>44848</v>
      </c>
      <c r="B46" s="1">
        <f>WorkingHours[[#This Row],[Start]]</f>
        <v>0.39583333333333331</v>
      </c>
      <c r="C46" s="1">
        <f>WorkingHours[[#This Row],[End]]</f>
        <v>0.5</v>
      </c>
      <c r="D46" t="str">
        <f>WorkingHours[[#This Row],[Work unit description]]</f>
        <v>Pete PDR and prep</v>
      </c>
      <c r="E46" s="1">
        <f>WorkingHours[[#This Row],[Duration]]</f>
        <v>0.10416666666666667</v>
      </c>
      <c r="F46" s="1" t="e">
        <f>#REF!</f>
        <v>#REF!</v>
      </c>
      <c r="G46" t="str">
        <f>WorkingHours[[#This Row],[Task]]</f>
        <v>Without task</v>
      </c>
      <c r="H46" t="str">
        <f>WorkingHours[[#This Row],[Tags]]</f>
        <v/>
      </c>
      <c r="I46" t="b">
        <f t="shared" si="5"/>
        <v>0</v>
      </c>
      <c r="J46" s="7">
        <f t="shared" si="4"/>
        <v>44848</v>
      </c>
      <c r="K46" t="str">
        <f t="shared" si="0"/>
        <v/>
      </c>
      <c r="M46" s="43">
        <f t="shared" si="1"/>
        <v>0</v>
      </c>
      <c r="N46" s="1">
        <f t="shared" si="2"/>
        <v>0</v>
      </c>
      <c r="O46" s="1">
        <f t="shared" si="3"/>
        <v>0</v>
      </c>
      <c r="P46" s="45" t="e">
        <f>E46+F46+N46</f>
        <v>#REF!</v>
      </c>
      <c r="Q46" s="46">
        <f>IF(K46="",0,COUNTIF('Timesheet - Week'!$A:$A,WorkingHoursUpdated!K46))</f>
        <v>0</v>
      </c>
      <c r="R46" s="44">
        <f>IF(K46="",0,COUNTIF('Timesheet - Week'!$A:$A,WorkingHoursUpdated!K46))</f>
        <v>0</v>
      </c>
    </row>
    <row r="47" spans="1:18" x14ac:dyDescent="0.25">
      <c r="A47" s="7">
        <f>WorkingHours[[#This Row],[Day]]</f>
        <v>44848</v>
      </c>
      <c r="B47" s="1">
        <f>WorkingHours[[#This Row],[Start]]</f>
        <v>0.52083333333333337</v>
      </c>
      <c r="C47" s="1">
        <f>WorkingHours[[#This Row],[End]]</f>
        <v>0.54166666666666663</v>
      </c>
      <c r="D47" t="str">
        <f>WorkingHours[[#This Row],[Work unit description]]</f>
        <v>Three methods for building MCAD ready components</v>
      </c>
      <c r="E47" s="1">
        <f>WorkingHours[[#This Row],[Duration]]</f>
        <v>2.0833333333333332E-2</v>
      </c>
      <c r="F47" s="1" t="e">
        <f>#REF!</f>
        <v>#REF!</v>
      </c>
      <c r="G47" t="str">
        <f>WorkingHours[[#This Row],[Task]]</f>
        <v>Without task</v>
      </c>
      <c r="H47" t="str">
        <f>WorkingHours[[#This Row],[Tags]]</f>
        <v/>
      </c>
      <c r="I47" t="b">
        <f t="shared" si="5"/>
        <v>0</v>
      </c>
      <c r="J47" s="7">
        <f t="shared" si="4"/>
        <v>44848</v>
      </c>
      <c r="K47" t="str">
        <f t="shared" si="0"/>
        <v/>
      </c>
      <c r="M47" s="43">
        <f t="shared" si="1"/>
        <v>2.083333333333337E-2</v>
      </c>
      <c r="N47" s="1">
        <f t="shared" si="2"/>
        <v>0</v>
      </c>
      <c r="O47" s="1">
        <f t="shared" si="3"/>
        <v>2.083333333333337E-2</v>
      </c>
      <c r="P47" s="45" t="e">
        <f>E47+F47+N47</f>
        <v>#REF!</v>
      </c>
      <c r="Q47" s="46">
        <f>IF(K47="",0,COUNTIF('Timesheet - Week'!$A:$A,WorkingHoursUpdated!K47))</f>
        <v>0</v>
      </c>
      <c r="R47" s="44">
        <f>IF(K47="",0,COUNTIF('Timesheet - Week'!$A:$A,WorkingHoursUpdated!K47))</f>
        <v>0</v>
      </c>
    </row>
    <row r="48" spans="1:18" x14ac:dyDescent="0.25">
      <c r="A48" s="7">
        <f>WorkingHours[[#This Row],[Day]]</f>
        <v>44848</v>
      </c>
      <c r="B48" s="1">
        <f>WorkingHours[[#This Row],[Start]]</f>
        <v>0.54166666666666663</v>
      </c>
      <c r="C48" s="1">
        <f>WorkingHours[[#This Row],[End]]</f>
        <v>0.60416666666666663</v>
      </c>
      <c r="D48" t="str">
        <f>WorkingHours[[#This Row],[Work unit description]]</f>
        <v>PCB Library Work</v>
      </c>
      <c r="E48" s="1">
        <f>WorkingHours[[#This Row],[Duration]]</f>
        <v>6.25E-2</v>
      </c>
      <c r="F48" s="1" t="e">
        <f>#REF!</f>
        <v>#REF!</v>
      </c>
      <c r="G48" t="str">
        <f>WorkingHours[[#This Row],[Task]]</f>
        <v>Without task</v>
      </c>
      <c r="H48" t="str">
        <f>WorkingHours[[#This Row],[Tags]]</f>
        <v/>
      </c>
      <c r="I48" t="b">
        <f t="shared" si="5"/>
        <v>0</v>
      </c>
      <c r="J48" s="7">
        <f t="shared" si="4"/>
        <v>44848</v>
      </c>
      <c r="K48" t="str">
        <f t="shared" si="0"/>
        <v/>
      </c>
      <c r="M48" s="43">
        <f t="shared" si="1"/>
        <v>0</v>
      </c>
      <c r="N48" s="1">
        <f t="shared" si="2"/>
        <v>0</v>
      </c>
      <c r="O48" s="1">
        <f t="shared" si="3"/>
        <v>0</v>
      </c>
      <c r="P48" s="45" t="e">
        <f>E48+F48+N48</f>
        <v>#REF!</v>
      </c>
      <c r="Q48" s="46">
        <f>IF(K48="",0,COUNTIF('Timesheet - Week'!$A:$A,WorkingHoursUpdated!K48))</f>
        <v>0</v>
      </c>
      <c r="R48" s="44">
        <f>IF(K48="",0,COUNTIF('Timesheet - Week'!$A:$A,WorkingHoursUpdated!K48))</f>
        <v>0</v>
      </c>
    </row>
    <row r="49" spans="1:18" x14ac:dyDescent="0.25">
      <c r="A49" s="7">
        <f>WorkingHours[[#This Row],[Day]]</f>
        <v>44848</v>
      </c>
      <c r="B49" s="1">
        <f>WorkingHours[[#This Row],[Start]]</f>
        <v>0.60416666666666663</v>
      </c>
      <c r="C49" s="1">
        <f>WorkingHours[[#This Row],[End]]</f>
        <v>0.625</v>
      </c>
      <c r="D49" t="str">
        <f>WorkingHours[[#This Row],[Work unit description]]</f>
        <v>Surestop PSU</v>
      </c>
      <c r="E49" s="1">
        <f>WorkingHours[[#This Row],[Duration]]</f>
        <v>2.0833333333333332E-2</v>
      </c>
      <c r="F49" s="1" t="e">
        <f>#REF!</f>
        <v>#REF!</v>
      </c>
      <c r="G49" t="str">
        <f>WorkingHours[[#This Row],[Task]]</f>
        <v>Without task</v>
      </c>
      <c r="H49" t="str">
        <f>WorkingHours[[#This Row],[Tags]]</f>
        <v/>
      </c>
      <c r="I49" t="b">
        <f t="shared" si="5"/>
        <v>0</v>
      </c>
      <c r="J49" s="7">
        <f t="shared" si="4"/>
        <v>44848</v>
      </c>
      <c r="K49" t="str">
        <f t="shared" si="0"/>
        <v/>
      </c>
      <c r="M49" s="43">
        <f t="shared" si="1"/>
        <v>0</v>
      </c>
      <c r="N49" s="1">
        <f t="shared" si="2"/>
        <v>0</v>
      </c>
      <c r="O49" s="1">
        <f t="shared" si="3"/>
        <v>0</v>
      </c>
      <c r="P49" s="45" t="e">
        <f>E49+F49+N49</f>
        <v>#REF!</v>
      </c>
      <c r="Q49" s="46">
        <f>IF(K49="",0,COUNTIF('Timesheet - Week'!$A:$A,WorkingHoursUpdated!K49))</f>
        <v>0</v>
      </c>
      <c r="R49" s="44">
        <f>IF(K49="",0,COUNTIF('Timesheet - Week'!$A:$A,WorkingHoursUpdated!K49))</f>
        <v>0</v>
      </c>
    </row>
    <row r="50" spans="1:18" x14ac:dyDescent="0.25">
      <c r="A50" s="7">
        <f>WorkingHours[[#This Row],[Day]]</f>
        <v>44848</v>
      </c>
      <c r="B50" s="1">
        <f>WorkingHours[[#This Row],[Start]]</f>
        <v>0.625</v>
      </c>
      <c r="C50" s="1">
        <f>WorkingHours[[#This Row],[End]]</f>
        <v>0.70833333333333337</v>
      </c>
      <c r="D50" t="str">
        <f>WorkingHours[[#This Row],[Work unit description]]</f>
        <v>Email to Pete for the policy meeting</v>
      </c>
      <c r="E50" s="1">
        <f>WorkingHours[[#This Row],[Duration]]</f>
        <v>8.3333333333333329E-2</v>
      </c>
      <c r="F50" s="1" t="e">
        <f>#REF!</f>
        <v>#REF!</v>
      </c>
      <c r="G50" t="str">
        <f>WorkingHours[[#This Row],[Task]]</f>
        <v>Without task</v>
      </c>
      <c r="H50" t="str">
        <f>WorkingHours[[#This Row],[Tags]]</f>
        <v/>
      </c>
      <c r="I50" t="b">
        <f t="shared" si="5"/>
        <v>0</v>
      </c>
      <c r="J50" s="7">
        <f t="shared" si="4"/>
        <v>44848</v>
      </c>
      <c r="K50" t="str">
        <f t="shared" si="0"/>
        <v/>
      </c>
      <c r="M50" s="43">
        <f t="shared" si="1"/>
        <v>0</v>
      </c>
      <c r="N50" s="1">
        <f t="shared" si="2"/>
        <v>0</v>
      </c>
      <c r="O50" s="1">
        <f t="shared" si="3"/>
        <v>0</v>
      </c>
      <c r="P50" s="45" t="e">
        <f>E50+F50+N50</f>
        <v>#REF!</v>
      </c>
      <c r="Q50" s="46">
        <f>IF(K50="",0,COUNTIF('Timesheet - Week'!$A:$A,WorkingHoursUpdated!K50))</f>
        <v>0</v>
      </c>
      <c r="R50" s="44">
        <f>IF(K50="",0,COUNTIF('Timesheet - Week'!$A:$A,WorkingHoursUpdated!K50))</f>
        <v>0</v>
      </c>
    </row>
    <row r="51" spans="1:18" x14ac:dyDescent="0.25">
      <c r="A51" s="7">
        <f>WorkingHours[[#This Row],[Day]]</f>
        <v>44851</v>
      </c>
      <c r="B51" s="1">
        <f>WorkingHours[[#This Row],[Start]]</f>
        <v>0.375</v>
      </c>
      <c r="C51" s="1">
        <f>WorkingHours[[#This Row],[End]]</f>
        <v>0.38541666666666669</v>
      </c>
      <c r="D51" t="str">
        <f>WorkingHours[[#This Row],[Work unit description]]</f>
        <v>Timesheet</v>
      </c>
      <c r="E51" s="1">
        <f>WorkingHours[[#This Row],[Duration]]</f>
        <v>1.0416666666666666E-2</v>
      </c>
      <c r="F51" s="1" t="e">
        <f>#REF!</f>
        <v>#REF!</v>
      </c>
      <c r="G51" t="str">
        <f>WorkingHours[[#This Row],[Task]]</f>
        <v>STL:Timesheet</v>
      </c>
      <c r="H51" t="str">
        <f>WorkingHours[[#This Row],[Tags]]</f>
        <v>STL:Admin-PersonalAdmin:Timesheets:319</v>
      </c>
      <c r="I51" t="b">
        <f t="shared" si="5"/>
        <v>0</v>
      </c>
      <c r="J51" s="7">
        <f t="shared" si="4"/>
        <v>44851</v>
      </c>
      <c r="K51" t="str">
        <f t="shared" si="0"/>
        <v>STL:Admin-PersonalAdmin:Timesheets:319</v>
      </c>
      <c r="M51" s="43">
        <f t="shared" si="1"/>
        <v>0</v>
      </c>
      <c r="N51" s="1">
        <f t="shared" si="2"/>
        <v>0</v>
      </c>
      <c r="O51" s="1">
        <f t="shared" si="3"/>
        <v>0</v>
      </c>
      <c r="P51" s="45" t="e">
        <f>E51+F51+N51</f>
        <v>#REF!</v>
      </c>
      <c r="Q51" s="46">
        <f>IF(K51="",0,COUNTIF('Timesheet - Week'!$A:$A,WorkingHoursUpdated!K51))</f>
        <v>0</v>
      </c>
      <c r="R51" s="44">
        <f>IF(K51="",0,COUNTIF('Timesheet - Week'!$A:$A,WorkingHoursUpdated!K51))</f>
        <v>0</v>
      </c>
    </row>
    <row r="52" spans="1:18" x14ac:dyDescent="0.25">
      <c r="A52" s="7">
        <f>WorkingHours[[#This Row],[Day]]</f>
        <v>44851</v>
      </c>
      <c r="B52" s="1">
        <f>WorkingHours[[#This Row],[Start]]</f>
        <v>0.38541666666666669</v>
      </c>
      <c r="C52" s="1">
        <f>WorkingHours[[#This Row],[End]]</f>
        <v>0.39583333333333331</v>
      </c>
      <c r="D52" t="str">
        <f>WorkingHours[[#This Row],[Work unit description]]</f>
        <v>General</v>
      </c>
      <c r="E52" s="1">
        <f>WorkingHours[[#This Row],[Duration]]</f>
        <v>1.0416666666666666E-2</v>
      </c>
      <c r="F52" s="1" t="e">
        <f>#REF!</f>
        <v>#REF!</v>
      </c>
      <c r="G52" t="str">
        <f>WorkingHours[[#This Row],[Task]]</f>
        <v>STL:General</v>
      </c>
      <c r="H52" t="str">
        <f>WorkingHours[[#This Row],[Tags]]</f>
        <v>STL:Admin-PersonalAdmin:Misc:320</v>
      </c>
      <c r="I52" t="b">
        <f t="shared" si="5"/>
        <v>0</v>
      </c>
      <c r="J52" s="7">
        <f t="shared" si="4"/>
        <v>44851</v>
      </c>
      <c r="K52" t="str">
        <f t="shared" si="0"/>
        <v>STL:Admin-PersonalAdmin:Misc:320</v>
      </c>
      <c r="M52" s="43">
        <f t="shared" si="1"/>
        <v>0</v>
      </c>
      <c r="N52" s="1">
        <f t="shared" si="2"/>
        <v>0</v>
      </c>
      <c r="O52" s="1">
        <f t="shared" si="3"/>
        <v>0</v>
      </c>
      <c r="P52" s="45" t="e">
        <f>E52+F52+N52</f>
        <v>#REF!</v>
      </c>
      <c r="Q52" s="46">
        <f>IF(K52="",0,COUNTIF('Timesheet - Week'!$A:$A,WorkingHoursUpdated!K52))</f>
        <v>0</v>
      </c>
      <c r="R52" s="44">
        <f>IF(K52="",0,COUNTIF('Timesheet - Week'!$A:$A,WorkingHoursUpdated!K52))</f>
        <v>0</v>
      </c>
    </row>
    <row r="53" spans="1:18" x14ac:dyDescent="0.25">
      <c r="A53" s="7">
        <f>WorkingHours[[#This Row],[Day]]</f>
        <v>44851</v>
      </c>
      <c r="B53" s="1">
        <f>WorkingHours[[#This Row],[Start]]</f>
        <v>0.39583333333333331</v>
      </c>
      <c r="C53" s="1">
        <f>WorkingHours[[#This Row],[End]]</f>
        <v>0.4375</v>
      </c>
      <c r="D53" t="str">
        <f>WorkingHours[[#This Row],[Work unit description]]</f>
        <v>PDR</v>
      </c>
      <c r="E53" s="1">
        <f>WorkingHours[[#This Row],[Duration]]</f>
        <v>4.1666666666666664E-2</v>
      </c>
      <c r="F53" s="1" t="e">
        <f>#REF!</f>
        <v>#REF!</v>
      </c>
      <c r="G53" t="str">
        <f>WorkingHours[[#This Row],[Task]]</f>
        <v>STL: Personal Development</v>
      </c>
      <c r="H53" t="str">
        <f>WorkingHours[[#This Row],[Tags]]</f>
        <v>STL:Admin-Events:PersonalDevelopment:324</v>
      </c>
      <c r="I53" t="b">
        <f t="shared" si="5"/>
        <v>0</v>
      </c>
      <c r="J53" s="7">
        <f t="shared" si="4"/>
        <v>44851</v>
      </c>
      <c r="K53" t="str">
        <f t="shared" si="0"/>
        <v>STL:Admin-Events:PersonalDevelopment:324</v>
      </c>
      <c r="M53" s="43">
        <f t="shared" si="1"/>
        <v>0</v>
      </c>
      <c r="N53" s="1">
        <f t="shared" si="2"/>
        <v>0</v>
      </c>
      <c r="O53" s="1">
        <f t="shared" si="3"/>
        <v>0</v>
      </c>
      <c r="P53" s="45" t="e">
        <f>E53+F53+N53</f>
        <v>#REF!</v>
      </c>
      <c r="Q53" s="46">
        <f>IF(K53="",0,COUNTIF('Timesheet - Week'!$A:$A,WorkingHoursUpdated!K53))</f>
        <v>0</v>
      </c>
      <c r="R53" s="44">
        <f>IF(K53="",0,COUNTIF('Timesheet - Week'!$A:$A,WorkingHoursUpdated!K53))</f>
        <v>0</v>
      </c>
    </row>
    <row r="54" spans="1:18" x14ac:dyDescent="0.25">
      <c r="A54" s="7">
        <f>WorkingHours[[#This Row],[Day]]</f>
        <v>44851</v>
      </c>
      <c r="B54" s="1">
        <f>WorkingHours[[#This Row],[Start]]</f>
        <v>0.4375</v>
      </c>
      <c r="C54" s="1">
        <f>WorkingHours[[#This Row],[End]]</f>
        <v>0.45416666666666666</v>
      </c>
      <c r="D54" t="str">
        <f>WorkingHours[[#This Row],[Work unit description]]</f>
        <v>Resource Planning</v>
      </c>
      <c r="E54" s="1">
        <f>WorkingHours[[#This Row],[Duration]]</f>
        <v>2.0833333333333332E-2</v>
      </c>
      <c r="F54" s="1" t="e">
        <f>#REF!</f>
        <v>#REF!</v>
      </c>
      <c r="G54" t="str">
        <f>WorkingHours[[#This Row],[Task]]</f>
        <v>ResourceMeeting</v>
      </c>
      <c r="H54" t="str">
        <f>WorkingHours[[#This Row],[Tags]]</f>
        <v>STL:Admin-BusinessMan:Forecast&amp;Planning:314</v>
      </c>
      <c r="I54" t="b">
        <f t="shared" si="5"/>
        <v>0</v>
      </c>
      <c r="J54" s="7">
        <f t="shared" si="4"/>
        <v>44851</v>
      </c>
      <c r="K54" t="str">
        <f t="shared" si="0"/>
        <v>STL:Admin-BusinessMan:Forecast&amp;Planning:314</v>
      </c>
      <c r="M54" s="43">
        <f t="shared" si="1"/>
        <v>0</v>
      </c>
      <c r="N54" s="1">
        <f t="shared" si="2"/>
        <v>0</v>
      </c>
      <c r="O54" s="1">
        <f t="shared" si="3"/>
        <v>0</v>
      </c>
      <c r="P54" s="45" t="e">
        <f>E54+F54+N54</f>
        <v>#REF!</v>
      </c>
      <c r="Q54" s="46">
        <f>IF(K54="",0,COUNTIF('Timesheet - Week'!$A:$A,WorkingHoursUpdated!K54))</f>
        <v>0</v>
      </c>
      <c r="R54" s="44">
        <f>IF(K54="",0,COUNTIF('Timesheet - Week'!$A:$A,WorkingHoursUpdated!K54))</f>
        <v>0</v>
      </c>
    </row>
    <row r="55" spans="1:18" x14ac:dyDescent="0.25">
      <c r="A55" s="7">
        <f>WorkingHours[[#This Row],[Day]]</f>
        <v>44851</v>
      </c>
      <c r="B55" s="1">
        <f>WorkingHours[[#This Row],[Start]]</f>
        <v>0.45416666666666666</v>
      </c>
      <c r="C55" s="1">
        <f>WorkingHours[[#This Row],[End]]</f>
        <v>0.5</v>
      </c>
      <c r="D55" t="str">
        <f>WorkingHours[[#This Row],[Work unit description]]</f>
        <v>Optics board docs release and update</v>
      </c>
      <c r="E55" s="1">
        <f>WorkingHours[[#This Row],[Duration]]</f>
        <v>4.1666666666666664E-2</v>
      </c>
      <c r="F55" s="1" t="e">
        <f>#REF!</f>
        <v>#REF!</v>
      </c>
      <c r="G55" t="str">
        <f>WorkingHours[[#This Row],[Task]]</f>
        <v>QLM Technical Management</v>
      </c>
      <c r="H55" t="str">
        <f>WorkingHours[[#This Row],[Tags]]</f>
        <v>QLM:Hardware:TechnicalManagement:998</v>
      </c>
      <c r="I55" t="b">
        <f t="shared" si="5"/>
        <v>0</v>
      </c>
      <c r="J55" s="7">
        <f t="shared" si="4"/>
        <v>44851</v>
      </c>
      <c r="K55" t="str">
        <f t="shared" si="0"/>
        <v>QLM:Hardware:TechnicalManagement:998</v>
      </c>
      <c r="M55" s="43">
        <f t="shared" si="1"/>
        <v>0</v>
      </c>
      <c r="N55" s="1">
        <f t="shared" si="2"/>
        <v>0</v>
      </c>
      <c r="O55" s="1">
        <f t="shared" si="3"/>
        <v>0</v>
      </c>
      <c r="P55" s="45" t="e">
        <f>E55+F55+N55</f>
        <v>#REF!</v>
      </c>
      <c r="Q55" s="46">
        <f>IF(K55="",0,COUNTIF('Timesheet - Week'!$A:$A,WorkingHoursUpdated!K55))</f>
        <v>0</v>
      </c>
      <c r="R55" s="44">
        <f>IF(K55="",0,COUNTIF('Timesheet - Week'!$A:$A,WorkingHoursUpdated!K55))</f>
        <v>0</v>
      </c>
    </row>
    <row r="56" spans="1:18" x14ac:dyDescent="0.25">
      <c r="A56" s="7">
        <f>WorkingHours[[#This Row],[Day]]</f>
        <v>44851</v>
      </c>
      <c r="B56" s="1">
        <f>WorkingHours[[#This Row],[Start]]</f>
        <v>0.5</v>
      </c>
      <c r="C56" s="1">
        <f>WorkingHours[[#This Row],[End]]</f>
        <v>0.52430555555555558</v>
      </c>
      <c r="D56" t="str">
        <f>WorkingHours[[#This Row],[Work unit description]]</f>
        <v>QLM jira updates</v>
      </c>
      <c r="E56" s="1">
        <f>WorkingHours[[#This Row],[Duration]]</f>
        <v>2.0833333333333332E-2</v>
      </c>
      <c r="F56" s="1" t="e">
        <f>#REF!</f>
        <v>#REF!</v>
      </c>
      <c r="G56" t="str">
        <f>WorkingHours[[#This Row],[Task]]</f>
        <v>QLM Technical Management</v>
      </c>
      <c r="H56" t="str">
        <f>WorkingHours[[#This Row],[Tags]]</f>
        <v>QLM:Hardware:TechnicalManagement:998</v>
      </c>
      <c r="I56" t="b">
        <f t="shared" si="5"/>
        <v>0</v>
      </c>
      <c r="J56" s="7">
        <f t="shared" si="4"/>
        <v>44851</v>
      </c>
      <c r="K56" t="str">
        <f t="shared" si="0"/>
        <v>QLM:Hardware:TechnicalManagement:998</v>
      </c>
      <c r="M56" s="43">
        <f t="shared" si="1"/>
        <v>0</v>
      </c>
      <c r="N56" s="1">
        <f t="shared" si="2"/>
        <v>0</v>
      </c>
      <c r="O56" s="1">
        <f t="shared" si="3"/>
        <v>0</v>
      </c>
      <c r="P56" s="45" t="e">
        <f>E56+F56+N56</f>
        <v>#REF!</v>
      </c>
      <c r="Q56" s="46">
        <f>IF(K56="",0,COUNTIF('Timesheet - Week'!$A:$A,WorkingHoursUpdated!K56))</f>
        <v>0</v>
      </c>
      <c r="R56" s="44">
        <f>IF(K56="",0,COUNTIF('Timesheet - Week'!$A:$A,WorkingHoursUpdated!K56))</f>
        <v>0</v>
      </c>
    </row>
    <row r="57" spans="1:18" x14ac:dyDescent="0.25">
      <c r="A57" s="7">
        <f>WorkingHours[[#This Row],[Day]]</f>
        <v>44851</v>
      </c>
      <c r="B57" s="1">
        <f>WorkingHours[[#This Row],[Start]]</f>
        <v>0.5625</v>
      </c>
      <c r="C57" s="1">
        <f>WorkingHours[[#This Row],[End]]</f>
        <v>0.58333333333333337</v>
      </c>
      <c r="D57" t="str">
        <f>WorkingHours[[#This Row],[Work unit description]]</f>
        <v/>
      </c>
      <c r="E57" s="1">
        <f>WorkingHours[[#This Row],[Duration]]</f>
        <v>2.0833333333333332E-2</v>
      </c>
      <c r="F57" s="1" t="e">
        <f>#REF!</f>
        <v>#REF!</v>
      </c>
      <c r="G57" t="str">
        <f>WorkingHours[[#This Row],[Task]]</f>
        <v>QLM Technical Management</v>
      </c>
      <c r="H57" t="str">
        <f>WorkingHours[[#This Row],[Tags]]</f>
        <v>QLM:Hardware:TechnicalManagement:998</v>
      </c>
      <c r="I57" t="b">
        <f t="shared" si="5"/>
        <v>0</v>
      </c>
      <c r="J57" s="7">
        <f t="shared" si="4"/>
        <v>44851</v>
      </c>
      <c r="K57" t="str">
        <f t="shared" si="0"/>
        <v>QLM:Hardware:TechnicalManagement:998</v>
      </c>
      <c r="M57" s="43">
        <f t="shared" si="1"/>
        <v>3.819444444444442E-2</v>
      </c>
      <c r="N57" s="1">
        <f t="shared" si="2"/>
        <v>0</v>
      </c>
      <c r="O57" s="1">
        <f t="shared" si="3"/>
        <v>3.819444444444442E-2</v>
      </c>
      <c r="P57" s="45" t="e">
        <f>E57+F57+N57</f>
        <v>#REF!</v>
      </c>
      <c r="Q57" s="46">
        <f>IF(K57="",0,COUNTIF('Timesheet - Week'!$A:$A,WorkingHoursUpdated!K57))</f>
        <v>0</v>
      </c>
      <c r="R57" s="44">
        <f>IF(K57="",0,COUNTIF('Timesheet - Week'!$A:$A,WorkingHoursUpdated!K57))</f>
        <v>0</v>
      </c>
    </row>
    <row r="58" spans="1:18" x14ac:dyDescent="0.25">
      <c r="A58" s="7">
        <f>WorkingHours[[#This Row],[Day]]</f>
        <v>44851</v>
      </c>
      <c r="B58" s="1">
        <f>WorkingHours[[#This Row],[Start]]</f>
        <v>0.58333333333333337</v>
      </c>
      <c r="C58" s="1">
        <f>WorkingHours[[#This Row],[End]]</f>
        <v>0.61527777777777781</v>
      </c>
      <c r="D58" t="str">
        <f>WorkingHours[[#This Row],[Work unit description]]</f>
        <v>Hardware Meeting - all QLM</v>
      </c>
      <c r="E58" s="1">
        <f>WorkingHours[[#This Row],[Duration]]</f>
        <v>3.125E-2</v>
      </c>
      <c r="F58" s="1" t="e">
        <f>#REF!</f>
        <v>#REF!</v>
      </c>
      <c r="G58" t="str">
        <f>WorkingHours[[#This Row],[Task]]</f>
        <v>QLM: Internal Meeting</v>
      </c>
      <c r="H58" t="str">
        <f>WorkingHours[[#This Row],[Tags]]</f>
        <v>QLM:Hardware:TechnicalManagement:998</v>
      </c>
      <c r="I58" t="b">
        <f t="shared" si="5"/>
        <v>0</v>
      </c>
      <c r="J58" s="7">
        <f t="shared" si="4"/>
        <v>44851</v>
      </c>
      <c r="K58" t="str">
        <f t="shared" si="0"/>
        <v>QLM:Hardware:TechnicalManagement:998</v>
      </c>
      <c r="M58" s="43">
        <f t="shared" si="1"/>
        <v>0</v>
      </c>
      <c r="N58" s="1">
        <f t="shared" si="2"/>
        <v>0</v>
      </c>
      <c r="O58" s="1">
        <f t="shared" si="3"/>
        <v>0</v>
      </c>
      <c r="P58" s="45" t="e">
        <f>E58+F58+N58</f>
        <v>#REF!</v>
      </c>
      <c r="Q58" s="46">
        <f>IF(K58="",0,COUNTIF('Timesheet - Week'!$A:$A,WorkingHoursUpdated!K58))</f>
        <v>0</v>
      </c>
      <c r="R58" s="44">
        <f>IF(K58="",0,COUNTIF('Timesheet - Week'!$A:$A,WorkingHoursUpdated!K58))</f>
        <v>0</v>
      </c>
    </row>
    <row r="59" spans="1:18" x14ac:dyDescent="0.25">
      <c r="A59" s="7">
        <f>WorkingHours[[#This Row],[Day]]</f>
        <v>44851</v>
      </c>
      <c r="B59" s="1">
        <f>WorkingHours[[#This Row],[Start]]</f>
        <v>0.61527777777777781</v>
      </c>
      <c r="C59" s="1">
        <f>WorkingHours[[#This Row],[End]]</f>
        <v>0.66666666666666663</v>
      </c>
      <c r="D59" t="str">
        <f>WorkingHours[[#This Row],[Work unit description]]</f>
        <v>Electronics Library Work</v>
      </c>
      <c r="E59" s="1">
        <f>WorkingHours[[#This Row],[Duration]]</f>
        <v>5.2083333333333336E-2</v>
      </c>
      <c r="F59" s="1" t="e">
        <f>#REF!</f>
        <v>#REF!</v>
      </c>
      <c r="G59" t="str">
        <f>WorkingHours[[#This Row],[Task]]</f>
        <v>PI-10: Define library management process</v>
      </c>
      <c r="H59" t="str">
        <f>WorkingHours[[#This Row],[Tags]]</f>
        <v>STL:Admin-BusinessMan:BusinessManProcessDev:312</v>
      </c>
      <c r="I59" t="b">
        <f t="shared" si="5"/>
        <v>0</v>
      </c>
      <c r="J59" s="7">
        <f t="shared" si="4"/>
        <v>44851</v>
      </c>
      <c r="K59" t="str">
        <f t="shared" si="0"/>
        <v>STL:Admin-BusinessMan:BusinessManProcessDev:312</v>
      </c>
      <c r="M59" s="43">
        <f t="shared" si="1"/>
        <v>0</v>
      </c>
      <c r="N59" s="1">
        <f t="shared" si="2"/>
        <v>0</v>
      </c>
      <c r="O59" s="1">
        <f t="shared" si="3"/>
        <v>0</v>
      </c>
      <c r="P59" s="45" t="e">
        <f>E59+F59+N59</f>
        <v>#REF!</v>
      </c>
      <c r="Q59" s="46">
        <f>IF(K59="",0,COUNTIF('Timesheet - Week'!$A:$A,WorkingHoursUpdated!K59))</f>
        <v>0</v>
      </c>
      <c r="R59" s="44">
        <f>IF(K59="",0,COUNTIF('Timesheet - Week'!$A:$A,WorkingHoursUpdated!K59))</f>
        <v>0</v>
      </c>
    </row>
    <row r="60" spans="1:18" x14ac:dyDescent="0.25">
      <c r="A60" s="7">
        <f>WorkingHours[[#This Row],[Day]]</f>
        <v>44852</v>
      </c>
      <c r="B60" s="1">
        <f>WorkingHours[[#This Row],[Start]]</f>
        <v>0.33333333333333331</v>
      </c>
      <c r="C60" s="1">
        <f>WorkingHours[[#This Row],[End]]</f>
        <v>0.35416666666666669</v>
      </c>
      <c r="D60" t="str">
        <f>WorkingHours[[#This Row],[Work unit description]]</f>
        <v>Altium Library work</v>
      </c>
      <c r="E60" s="1">
        <f>WorkingHours[[#This Row],[Duration]]</f>
        <v>2.0833333333333332E-2</v>
      </c>
      <c r="F60" s="1" t="e">
        <f>#REF!</f>
        <v>#REF!</v>
      </c>
      <c r="G60" t="str">
        <f>WorkingHours[[#This Row],[Task]]</f>
        <v>PI-10: Define library management process</v>
      </c>
      <c r="H60" t="str">
        <f>WorkingHours[[#This Row],[Tags]]</f>
        <v>STL:Admin-BusinessMan:BusinessManProcessDev:312</v>
      </c>
      <c r="I60" t="b">
        <f t="shared" si="5"/>
        <v>0</v>
      </c>
      <c r="J60" s="7">
        <f t="shared" si="4"/>
        <v>44852</v>
      </c>
      <c r="K60" t="str">
        <f t="shared" si="0"/>
        <v>STL:Admin-BusinessMan:BusinessManProcessDev:312</v>
      </c>
      <c r="M60" s="43">
        <f t="shared" si="1"/>
        <v>0</v>
      </c>
      <c r="N60" s="1">
        <f t="shared" si="2"/>
        <v>0</v>
      </c>
      <c r="O60" s="1">
        <f t="shared" si="3"/>
        <v>0</v>
      </c>
      <c r="P60" s="45" t="e">
        <f>E60+F60+N60</f>
        <v>#REF!</v>
      </c>
      <c r="Q60" s="46">
        <f>IF(K60="",0,COUNTIF('Timesheet - Week'!$A:$A,WorkingHoursUpdated!K60))</f>
        <v>0</v>
      </c>
      <c r="R60" s="44">
        <f>IF(K60="",0,COUNTIF('Timesheet - Week'!$A:$A,WorkingHoursUpdated!K60))</f>
        <v>0</v>
      </c>
    </row>
    <row r="61" spans="1:18" x14ac:dyDescent="0.25">
      <c r="A61" s="7">
        <f>WorkingHours[[#This Row],[Day]]</f>
        <v>44852</v>
      </c>
      <c r="B61" s="1">
        <f>WorkingHours[[#This Row],[Start]]</f>
        <v>0.375</v>
      </c>
      <c r="C61" s="1">
        <f>WorkingHours[[#This Row],[End]]</f>
        <v>0.4375</v>
      </c>
      <c r="D61" t="str">
        <f>WorkingHours[[#This Row],[Work unit description]]</f>
        <v>Placeholder - QLM updates</v>
      </c>
      <c r="E61" s="1">
        <f>WorkingHours[[#This Row],[Duration]]</f>
        <v>6.25E-2</v>
      </c>
      <c r="F61" s="1" t="e">
        <f>#REF!</f>
        <v>#REF!</v>
      </c>
      <c r="G61" t="str">
        <f>WorkingHours[[#This Row],[Task]]</f>
        <v>QLM: Internal Meeting</v>
      </c>
      <c r="H61" t="str">
        <f>WorkingHours[[#This Row],[Tags]]</f>
        <v>QLM:Hardware:TechnicalManagement:998</v>
      </c>
      <c r="I61" t="b">
        <f t="shared" si="5"/>
        <v>0</v>
      </c>
      <c r="J61" s="7">
        <f t="shared" si="4"/>
        <v>44852</v>
      </c>
      <c r="K61" t="str">
        <f t="shared" si="0"/>
        <v>QLM:Hardware:TechnicalManagement:998</v>
      </c>
      <c r="M61" s="43">
        <f t="shared" si="1"/>
        <v>2.0833333333333315E-2</v>
      </c>
      <c r="N61" s="1">
        <f t="shared" si="2"/>
        <v>0</v>
      </c>
      <c r="O61" s="1">
        <f t="shared" si="3"/>
        <v>2.0833333333333315E-2</v>
      </c>
      <c r="P61" s="45" t="e">
        <f>E61+F61+N61</f>
        <v>#REF!</v>
      </c>
      <c r="Q61" s="46">
        <f>IF(K61="",0,COUNTIF('Timesheet - Week'!$A:$A,WorkingHoursUpdated!K61))</f>
        <v>0</v>
      </c>
      <c r="R61" s="44">
        <f>IF(K61="",0,COUNTIF('Timesheet - Week'!$A:$A,WorkingHoursUpdated!K61))</f>
        <v>0</v>
      </c>
    </row>
    <row r="62" spans="1:18" x14ac:dyDescent="0.25">
      <c r="A62" s="7">
        <f>WorkingHours[[#This Row],[Day]]</f>
        <v>44852</v>
      </c>
      <c r="B62" s="1">
        <f>WorkingHours[[#This Row],[Start]]</f>
        <v>0.4375</v>
      </c>
      <c r="C62" s="1">
        <f>WorkingHours[[#This Row],[End]]</f>
        <v>0.52083333333333337</v>
      </c>
      <c r="D62" t="str">
        <f>WorkingHours[[#This Row],[Work unit description]]</f>
        <v>Requirements, Design, Development, Integration, Testing Discussion</v>
      </c>
      <c r="E62" s="1">
        <f>WorkingHours[[#This Row],[Duration]]</f>
        <v>8.3333333333333329E-2</v>
      </c>
      <c r="F62" s="1" t="e">
        <f>#REF!</f>
        <v>#REF!</v>
      </c>
      <c r="G62" t="str">
        <f>WorkingHours[[#This Row],[Task]]</f>
        <v>ISO Work</v>
      </c>
      <c r="H62" t="str">
        <f>WorkingHours[[#This Row],[Tags]]</f>
        <v>STL:STL-1044-ISO-9001:ReviewMeetings:618</v>
      </c>
      <c r="I62" t="b">
        <f t="shared" si="5"/>
        <v>0</v>
      </c>
      <c r="J62" s="7">
        <f t="shared" si="4"/>
        <v>44852</v>
      </c>
      <c r="K62" t="str">
        <f t="shared" si="0"/>
        <v>STL:STL-1044-ISO-9001:ReviewMeetings:618</v>
      </c>
      <c r="M62" s="43">
        <f t="shared" si="1"/>
        <v>0</v>
      </c>
      <c r="N62" s="1">
        <f t="shared" si="2"/>
        <v>0</v>
      </c>
      <c r="O62" s="1">
        <f t="shared" si="3"/>
        <v>0</v>
      </c>
      <c r="P62" s="45" t="e">
        <f>E62+F62+N62</f>
        <v>#REF!</v>
      </c>
      <c r="Q62" s="46">
        <f>IF(K62="",0,COUNTIF('Timesheet - Week'!$A:$A,WorkingHoursUpdated!K62))</f>
        <v>0</v>
      </c>
      <c r="R62" s="44">
        <f>IF(K62="",0,COUNTIF('Timesheet - Week'!$A:$A,WorkingHoursUpdated!K62))</f>
        <v>0</v>
      </c>
    </row>
    <row r="63" spans="1:18" x14ac:dyDescent="0.25">
      <c r="A63" s="7">
        <f>WorkingHours[[#This Row],[Day]]</f>
        <v>44852</v>
      </c>
      <c r="B63" s="1">
        <f>WorkingHours[[#This Row],[Start]]</f>
        <v>0.5625</v>
      </c>
      <c r="C63" s="1">
        <f>WorkingHours[[#This Row],[End]]</f>
        <v>0.58333333333333337</v>
      </c>
      <c r="D63" t="str">
        <f>WorkingHours[[#This Row],[Work unit description]]</f>
        <v>QLM Email on part configuration</v>
      </c>
      <c r="E63" s="1">
        <f>WorkingHours[[#This Row],[Duration]]</f>
        <v>2.0833333333333332E-2</v>
      </c>
      <c r="F63" s="1" t="e">
        <f>#REF!</f>
        <v>#REF!</v>
      </c>
      <c r="G63" t="str">
        <f>WorkingHours[[#This Row],[Task]]</f>
        <v>QLM Technical Management</v>
      </c>
      <c r="H63" t="str">
        <f>WorkingHours[[#This Row],[Tags]]</f>
        <v>QLM:Hardware:TechnicalManagement:998</v>
      </c>
      <c r="I63" t="b">
        <f t="shared" si="5"/>
        <v>0</v>
      </c>
      <c r="J63" s="7">
        <f t="shared" si="4"/>
        <v>44852</v>
      </c>
      <c r="K63" t="str">
        <f t="shared" si="0"/>
        <v>QLM:Hardware:TechnicalManagement:998</v>
      </c>
      <c r="M63" s="43">
        <f t="shared" si="1"/>
        <v>4.166666666666663E-2</v>
      </c>
      <c r="N63" s="1">
        <f t="shared" si="2"/>
        <v>0</v>
      </c>
      <c r="O63" s="1">
        <f t="shared" si="3"/>
        <v>4.166666666666663E-2</v>
      </c>
      <c r="P63" s="45" t="e">
        <f>E63+F63+N63</f>
        <v>#REF!</v>
      </c>
      <c r="Q63" s="46">
        <f>IF(K63="",0,COUNTIF('Timesheet - Week'!$A:$A,WorkingHoursUpdated!K63))</f>
        <v>0</v>
      </c>
      <c r="R63" s="44">
        <f>IF(K63="",0,COUNTIF('Timesheet - Week'!$A:$A,WorkingHoursUpdated!K63))</f>
        <v>0</v>
      </c>
    </row>
    <row r="64" spans="1:18" x14ac:dyDescent="0.25">
      <c r="A64" s="7">
        <f>WorkingHours[[#This Row],[Day]]</f>
        <v>44852</v>
      </c>
      <c r="B64" s="1">
        <f>WorkingHours[[#This Row],[Start]]</f>
        <v>0.58333333333333337</v>
      </c>
      <c r="C64" s="1">
        <f>WorkingHours[[#This Row],[End]]</f>
        <v>0.60416666666666663</v>
      </c>
      <c r="D64" t="str">
        <f>WorkingHours[[#This Row],[Work unit description]]</f>
        <v>General</v>
      </c>
      <c r="E64" s="1">
        <f>WorkingHours[[#This Row],[Duration]]</f>
        <v>2.0833333333333332E-2</v>
      </c>
      <c r="F64" s="1" t="e">
        <f>#REF!</f>
        <v>#REF!</v>
      </c>
      <c r="G64" t="str">
        <f>WorkingHours[[#This Row],[Task]]</f>
        <v>STL:General</v>
      </c>
      <c r="H64" t="str">
        <f>WorkingHours[[#This Row],[Tags]]</f>
        <v>STL:Admin-PersonalAdmin:Misc:320</v>
      </c>
      <c r="I64" t="b">
        <f t="shared" si="5"/>
        <v>0</v>
      </c>
      <c r="J64" s="7">
        <f t="shared" si="4"/>
        <v>44852</v>
      </c>
      <c r="K64" t="str">
        <f t="shared" si="0"/>
        <v>STL:Admin-PersonalAdmin:Misc:320</v>
      </c>
      <c r="M64" s="43">
        <f t="shared" si="1"/>
        <v>0</v>
      </c>
      <c r="N64" s="1">
        <f t="shared" si="2"/>
        <v>0</v>
      </c>
      <c r="O64" s="1">
        <f t="shared" si="3"/>
        <v>0</v>
      </c>
      <c r="P64" s="45" t="e">
        <f>E64+F64+N64</f>
        <v>#REF!</v>
      </c>
      <c r="Q64" s="46">
        <f>IF(K64="",0,COUNTIF('Timesheet - Week'!$A:$A,WorkingHoursUpdated!K64))</f>
        <v>0</v>
      </c>
      <c r="R64" s="44">
        <f>IF(K64="",0,COUNTIF('Timesheet - Week'!$A:$A,WorkingHoursUpdated!K64))</f>
        <v>0</v>
      </c>
    </row>
    <row r="65" spans="1:18" x14ac:dyDescent="0.25">
      <c r="A65" s="7">
        <f>WorkingHours[[#This Row],[Day]]</f>
        <v>44852</v>
      </c>
      <c r="B65" s="1">
        <f>WorkingHours[[#This Row],[Start]]</f>
        <v>0.60416666666666663</v>
      </c>
      <c r="C65" s="1">
        <f>WorkingHours[[#This Row],[End]]</f>
        <v>0.625</v>
      </c>
      <c r="D65" t="str">
        <f>WorkingHours[[#This Row],[Work unit description]]</f>
        <v>QLM remote update with pete</v>
      </c>
      <c r="E65" s="1">
        <f>WorkingHours[[#This Row],[Duration]]</f>
        <v>2.0833333333333332E-2</v>
      </c>
      <c r="F65" s="1" t="e">
        <f>#REF!</f>
        <v>#REF!</v>
      </c>
      <c r="G65" t="str">
        <f>WorkingHours[[#This Row],[Task]]</f>
        <v>QLM Technical Management</v>
      </c>
      <c r="H65" t="str">
        <f>WorkingHours[[#This Row],[Tags]]</f>
        <v>QLM:Hardware:TechnicalManagement:998</v>
      </c>
      <c r="I65" t="b">
        <f t="shared" si="5"/>
        <v>0</v>
      </c>
      <c r="J65" s="7">
        <f t="shared" si="4"/>
        <v>44852</v>
      </c>
      <c r="K65" t="str">
        <f t="shared" si="0"/>
        <v>QLM:Hardware:TechnicalManagement:998</v>
      </c>
      <c r="M65" s="43">
        <f t="shared" si="1"/>
        <v>0</v>
      </c>
      <c r="N65" s="1">
        <f t="shared" si="2"/>
        <v>0</v>
      </c>
      <c r="O65" s="1">
        <f t="shared" si="3"/>
        <v>0</v>
      </c>
      <c r="P65" s="45" t="e">
        <f>E65+F65+N65</f>
        <v>#REF!</v>
      </c>
      <c r="Q65" s="46">
        <f>IF(K65="",0,COUNTIF('Timesheet - Week'!$A:$A,WorkingHoursUpdated!K65))</f>
        <v>0</v>
      </c>
      <c r="R65" s="44">
        <f>IF(K65="",0,COUNTIF('Timesheet - Week'!$A:$A,WorkingHoursUpdated!K65))</f>
        <v>0</v>
      </c>
    </row>
    <row r="66" spans="1:18" x14ac:dyDescent="0.25">
      <c r="A66" s="7">
        <f>WorkingHours[[#This Row],[Day]]</f>
        <v>44852</v>
      </c>
      <c r="B66" s="1">
        <f>WorkingHours[[#This Row],[Start]]</f>
        <v>0.625</v>
      </c>
      <c r="C66" s="1">
        <f>WorkingHours[[#This Row],[End]]</f>
        <v>0.63680555555555551</v>
      </c>
      <c r="D66" t="str">
        <f>WorkingHours[[#This Row],[Work unit description]]</f>
        <v>Altium Email help request</v>
      </c>
      <c r="E66" s="1">
        <f>WorkingHours[[#This Row],[Duration]]</f>
        <v>1.0416666666666666E-2</v>
      </c>
      <c r="F66" s="1" t="e">
        <f>#REF!</f>
        <v>#REF!</v>
      </c>
      <c r="G66" t="str">
        <f>WorkingHours[[#This Row],[Task]]</f>
        <v>PI-10: Define library management process</v>
      </c>
      <c r="H66" t="str">
        <f>WorkingHours[[#This Row],[Tags]]</f>
        <v>STL:Admin-BusinessMan:BusinessManProcessDev:312</v>
      </c>
      <c r="I66" t="b">
        <f t="shared" si="5"/>
        <v>0</v>
      </c>
      <c r="J66" s="7">
        <f t="shared" si="4"/>
        <v>44852</v>
      </c>
      <c r="K66" t="str">
        <f t="shared" ref="K66:K129" si="6">IF(ISNUMBER(SEARCH(",",H66)),LEFT(H66, SEARCH(",",H66,1)-1),H66)</f>
        <v>STL:Admin-BusinessMan:BusinessManProcessDev:312</v>
      </c>
      <c r="M66" s="43">
        <f t="shared" si="1"/>
        <v>0</v>
      </c>
      <c r="N66" s="1">
        <f t="shared" si="2"/>
        <v>0</v>
      </c>
      <c r="O66" s="1">
        <f t="shared" si="3"/>
        <v>0</v>
      </c>
      <c r="P66" s="45" t="e">
        <f>E66+F66+N66</f>
        <v>#REF!</v>
      </c>
      <c r="Q66" s="46">
        <f>IF(K66="",0,COUNTIF('Timesheet - Week'!$A:$A,WorkingHoursUpdated!K66))</f>
        <v>0</v>
      </c>
      <c r="R66" s="44">
        <f>IF(K66="",0,COUNTIF('Timesheet - Week'!$A:$A,WorkingHoursUpdated!K66))</f>
        <v>0</v>
      </c>
    </row>
    <row r="67" spans="1:18" x14ac:dyDescent="0.25">
      <c r="A67" s="7">
        <f>WorkingHours[[#This Row],[Day]]</f>
        <v>44852</v>
      </c>
      <c r="B67" s="1">
        <f>WorkingHours[[#This Row],[Start]]</f>
        <v>0.63680555555555551</v>
      </c>
      <c r="C67" s="1">
        <f>WorkingHours[[#This Row],[End]]</f>
        <v>0.66666666666666663</v>
      </c>
      <c r="D67" t="str">
        <f>WorkingHours[[#This Row],[Work unit description]]</f>
        <v>UART Loop back investigation</v>
      </c>
      <c r="E67" s="1">
        <f>WorkingHours[[#This Row],[Duration]]</f>
        <v>3.125E-2</v>
      </c>
      <c r="F67" s="1" t="e">
        <f>#REF!</f>
        <v>#REF!</v>
      </c>
      <c r="G67" t="str">
        <f>WorkingHours[[#This Row],[Task]]</f>
        <v>QLMHW-131: Support QLM with initial production act</v>
      </c>
      <c r="H67" t="str">
        <f>WorkingHours[[#This Row],[Tags]]</f>
        <v>QLM:QLM-4039-Splice:HardwareBuildTest&amp;Commis:340</v>
      </c>
      <c r="I67" t="b">
        <f t="shared" si="5"/>
        <v>0</v>
      </c>
      <c r="J67" s="7">
        <f t="shared" si="4"/>
        <v>44852</v>
      </c>
      <c r="K67" t="str">
        <f t="shared" si="6"/>
        <v>QLM:QLM-4039-Splice:HardwareBuildTest&amp;Commis:340</v>
      </c>
      <c r="M67" s="43">
        <f t="shared" ref="M67:M130" si="7">IF(A67=A66,IF(B67&lt;C66,"Error",B67-C66),0)</f>
        <v>0</v>
      </c>
      <c r="N67" s="1">
        <f t="shared" ref="N67:N130" si="8">IF(M67&lt;$T$1,M67,0)</f>
        <v>0</v>
      </c>
      <c r="O67" s="1">
        <f t="shared" ref="O67:O130" si="9">IF(M67&gt;$T$1,M67,0)</f>
        <v>0</v>
      </c>
      <c r="P67" s="45" t="e">
        <f t="shared" ref="P67:P130" si="10">E67+F67+N67</f>
        <v>#REF!</v>
      </c>
      <c r="Q67" s="46">
        <f>IF(K67="",0,COUNTIF('Timesheet - Week'!$A:$A,WorkingHoursUpdated!K67))</f>
        <v>0</v>
      </c>
      <c r="R67" s="44">
        <f>IF(K67="",0,COUNTIF('Timesheet - Week'!$A:$A,WorkingHoursUpdated!K67))</f>
        <v>0</v>
      </c>
    </row>
    <row r="68" spans="1:18" x14ac:dyDescent="0.25">
      <c r="A68" s="7">
        <f>WorkingHours[[#This Row],[Day]]</f>
        <v>44852</v>
      </c>
      <c r="B68" s="1">
        <f>WorkingHours[[#This Row],[Start]]</f>
        <v>0.66666666666666663</v>
      </c>
      <c r="C68" s="1">
        <f>WorkingHours[[#This Row],[End]]</f>
        <v>0.70833333333333337</v>
      </c>
      <c r="D68" t="str">
        <f>WorkingHours[[#This Row],[Work unit description]]</f>
        <v>QLM/STL HW weekly</v>
      </c>
      <c r="E68" s="1">
        <f>WorkingHours[[#This Row],[Duration]]</f>
        <v>4.1666666666666664E-2</v>
      </c>
      <c r="F68" s="1" t="e">
        <f>#REF!</f>
        <v>#REF!</v>
      </c>
      <c r="G68" t="str">
        <f>WorkingHours[[#This Row],[Task]]</f>
        <v>QLM Technical Management</v>
      </c>
      <c r="H68" t="str">
        <f>WorkingHours[[#This Row],[Tags]]</f>
        <v>QLM:Hardware:TechnicalManagement:998</v>
      </c>
      <c r="I68" t="b">
        <f t="shared" si="5"/>
        <v>0</v>
      </c>
      <c r="J68" s="7">
        <f t="shared" ref="J68:J131" si="11">IF(I68,A68+7,A68)</f>
        <v>44852</v>
      </c>
      <c r="K68" t="str">
        <f t="shared" si="6"/>
        <v>QLM:Hardware:TechnicalManagement:998</v>
      </c>
      <c r="M68" s="43">
        <f t="shared" si="7"/>
        <v>0</v>
      </c>
      <c r="N68" s="1">
        <f t="shared" si="8"/>
        <v>0</v>
      </c>
      <c r="O68" s="1">
        <f t="shared" si="9"/>
        <v>0</v>
      </c>
      <c r="P68" s="45" t="e">
        <f t="shared" si="10"/>
        <v>#REF!</v>
      </c>
      <c r="Q68" s="46">
        <f>IF(K68="",0,COUNTIF('Timesheet - Week'!$A:$A,WorkingHoursUpdated!K68))</f>
        <v>0</v>
      </c>
      <c r="R68" s="44">
        <f>IF(K68="",0,COUNTIF('Timesheet - Week'!$A:$A,WorkingHoursUpdated!K68))</f>
        <v>0</v>
      </c>
    </row>
    <row r="69" spans="1:18" x14ac:dyDescent="0.25">
      <c r="A69" s="7">
        <f>WorkingHours[[#This Row],[Day]]</f>
        <v>44852</v>
      </c>
      <c r="B69" s="1">
        <f>WorkingHours[[#This Row],[Start]]</f>
        <v>0.70833333333333337</v>
      </c>
      <c r="C69" s="1">
        <f>WorkingHours[[#This Row],[End]]</f>
        <v>0.75</v>
      </c>
      <c r="D69" t="str">
        <f>WorkingHours[[#This Row],[Work unit description]]</f>
        <v>Remote update checks and follow on actions from meeting</v>
      </c>
      <c r="E69" s="1">
        <f>WorkingHours[[#This Row],[Duration]]</f>
        <v>4.1666666666666664E-2</v>
      </c>
      <c r="F69" s="1" t="e">
        <f>#REF!</f>
        <v>#REF!</v>
      </c>
      <c r="G69" t="str">
        <f>WorkingHours[[#This Row],[Task]]</f>
        <v>QLM Technical Management</v>
      </c>
      <c r="H69" t="str">
        <f>WorkingHours[[#This Row],[Tags]]</f>
        <v>QLM:Hardware:TechnicalManagement:998</v>
      </c>
      <c r="I69" t="b">
        <f t="shared" ref="I69:I132" si="12">IF(ISNUMBER(SEARCH("CarryHours",H69)),TRUE,FALSE)</f>
        <v>0</v>
      </c>
      <c r="J69" s="7">
        <f t="shared" si="11"/>
        <v>44852</v>
      </c>
      <c r="K69" t="str">
        <f t="shared" si="6"/>
        <v>QLM:Hardware:TechnicalManagement:998</v>
      </c>
      <c r="M69" s="43">
        <f t="shared" si="7"/>
        <v>0</v>
      </c>
      <c r="N69" s="1">
        <f t="shared" si="8"/>
        <v>0</v>
      </c>
      <c r="O69" s="1">
        <f t="shared" si="9"/>
        <v>0</v>
      </c>
      <c r="P69" s="45" t="e">
        <f t="shared" si="10"/>
        <v>#REF!</v>
      </c>
      <c r="Q69" s="46">
        <f>IF(K69="",0,COUNTIF('Timesheet - Week'!$A:$A,WorkingHoursUpdated!K69))</f>
        <v>0</v>
      </c>
      <c r="R69" s="44">
        <f>IF(K69="",0,COUNTIF('Timesheet - Week'!$A:$A,WorkingHoursUpdated!K69))</f>
        <v>0</v>
      </c>
    </row>
    <row r="70" spans="1:18" x14ac:dyDescent="0.25">
      <c r="A70" s="7">
        <f>WorkingHours[[#This Row],[Day]]</f>
        <v>44852</v>
      </c>
      <c r="B70" s="1">
        <f>WorkingHours[[#This Row],[Start]]</f>
        <v>0.75</v>
      </c>
      <c r="C70" s="1">
        <f>WorkingHours[[#This Row],[End]]</f>
        <v>0.8125</v>
      </c>
      <c r="D70" t="str">
        <f>WorkingHours[[#This Row],[Work unit description]]</f>
        <v>Library Adding of clock and timers templates</v>
      </c>
      <c r="E70" s="1">
        <f>WorkingHours[[#This Row],[Duration]]</f>
        <v>6.25E-2</v>
      </c>
      <c r="F70" s="1" t="e">
        <f>#REF!</f>
        <v>#REF!</v>
      </c>
      <c r="G70" t="str">
        <f>WorkingHours[[#This Row],[Task]]</f>
        <v>PI-10: Define library management process</v>
      </c>
      <c r="H70" t="str">
        <f>WorkingHours[[#This Row],[Tags]]</f>
        <v>STL:Admin-BusinessMan:BusinessManProcessDev:312</v>
      </c>
      <c r="I70" t="b">
        <f t="shared" si="12"/>
        <v>0</v>
      </c>
      <c r="J70" s="7">
        <f t="shared" si="11"/>
        <v>44852</v>
      </c>
      <c r="K70" t="str">
        <f t="shared" si="6"/>
        <v>STL:Admin-BusinessMan:BusinessManProcessDev:312</v>
      </c>
      <c r="M70" s="43">
        <f t="shared" si="7"/>
        <v>0</v>
      </c>
      <c r="N70" s="1">
        <f t="shared" si="8"/>
        <v>0</v>
      </c>
      <c r="O70" s="1">
        <f t="shared" si="9"/>
        <v>0</v>
      </c>
      <c r="P70" s="45" t="e">
        <f t="shared" si="10"/>
        <v>#REF!</v>
      </c>
      <c r="Q70" s="46">
        <f>IF(K70="",0,COUNTIF('Timesheet - Week'!$A:$A,WorkingHoursUpdated!K70))</f>
        <v>0</v>
      </c>
      <c r="R70" s="44">
        <f>IF(K70="",0,COUNTIF('Timesheet - Week'!$A:$A,WorkingHoursUpdated!K70))</f>
        <v>0</v>
      </c>
    </row>
    <row r="71" spans="1:18" x14ac:dyDescent="0.25">
      <c r="A71" s="7">
        <f>WorkingHours[[#This Row],[Day]]</f>
        <v>44852</v>
      </c>
      <c r="B71" s="1">
        <f>WorkingHours[[#This Row],[Start]]</f>
        <v>0.8125</v>
      </c>
      <c r="C71" s="1">
        <f>WorkingHours[[#This Row],[End]]</f>
        <v>0.84375</v>
      </c>
      <c r="D71" t="str">
        <f>WorkingHours[[#This Row],[Work unit description]]</f>
        <v>STEM: Project Schematic</v>
      </c>
      <c r="E71" s="1">
        <f>WorkingHours[[#This Row],[Duration]]</f>
        <v>3.125E-2</v>
      </c>
      <c r="F71" s="1" t="e">
        <f>#REF!</f>
        <v>#REF!</v>
      </c>
      <c r="G71" t="str">
        <f>WorkingHours[[#This Row],[Task]]</f>
        <v>STEM: Design of PCB</v>
      </c>
      <c r="H71" t="str">
        <f>WorkingHours[[#This Row],[Tags]]</f>
        <v/>
      </c>
      <c r="I71" t="b">
        <f t="shared" si="12"/>
        <v>0</v>
      </c>
      <c r="J71" s="7">
        <f t="shared" si="11"/>
        <v>44852</v>
      </c>
      <c r="K71" t="str">
        <f t="shared" si="6"/>
        <v/>
      </c>
      <c r="M71" s="43">
        <f t="shared" si="7"/>
        <v>0</v>
      </c>
      <c r="N71" s="1">
        <f t="shared" si="8"/>
        <v>0</v>
      </c>
      <c r="O71" s="1">
        <f t="shared" si="9"/>
        <v>0</v>
      </c>
      <c r="P71" s="45" t="e">
        <f t="shared" si="10"/>
        <v>#REF!</v>
      </c>
      <c r="Q71" s="46">
        <f>IF(K71="",0,COUNTIF('Timesheet - Week'!$A:$A,WorkingHoursUpdated!K71))</f>
        <v>0</v>
      </c>
      <c r="R71" s="44">
        <f>IF(K71="",0,COUNTIF('Timesheet - Week'!$A:$A,WorkingHoursUpdated!K71))</f>
        <v>0</v>
      </c>
    </row>
    <row r="72" spans="1:18" x14ac:dyDescent="0.25">
      <c r="A72" s="7">
        <f>WorkingHours[[#This Row],[Day]]</f>
        <v>44852</v>
      </c>
      <c r="B72" s="1">
        <f>WorkingHours[[#This Row],[Start]]</f>
        <v>0.85763888888888884</v>
      </c>
      <c r="C72" s="1">
        <f>WorkingHours[[#This Row],[End]]</f>
        <v>0.88194444444444442</v>
      </c>
      <c r="D72" t="str">
        <f>WorkingHours[[#This Row],[Work unit description]]</f>
        <v>STEM project</v>
      </c>
      <c r="E72" s="1">
        <f>WorkingHours[[#This Row],[Duration]]</f>
        <v>2.0833333333333332E-2</v>
      </c>
      <c r="F72" s="1" t="e">
        <f>#REF!</f>
        <v>#REF!</v>
      </c>
      <c r="G72" t="str">
        <f>WorkingHours[[#This Row],[Task]]</f>
        <v>STEM: Design of PCB</v>
      </c>
      <c r="H72" t="str">
        <f>WorkingHours[[#This Row],[Tags]]</f>
        <v/>
      </c>
      <c r="I72" t="b">
        <f t="shared" si="12"/>
        <v>0</v>
      </c>
      <c r="J72" s="7">
        <f t="shared" si="11"/>
        <v>44852</v>
      </c>
      <c r="K72" t="str">
        <f t="shared" si="6"/>
        <v/>
      </c>
      <c r="M72" s="43">
        <f t="shared" si="7"/>
        <v>1.388888888888884E-2</v>
      </c>
      <c r="N72" s="1">
        <f t="shared" si="8"/>
        <v>0</v>
      </c>
      <c r="O72" s="1">
        <f t="shared" si="9"/>
        <v>1.388888888888884E-2</v>
      </c>
      <c r="P72" s="45" t="e">
        <f t="shared" si="10"/>
        <v>#REF!</v>
      </c>
      <c r="Q72" s="46">
        <f>IF(K72="",0,COUNTIF('Timesheet - Week'!$A:$A,WorkingHoursUpdated!K72))</f>
        <v>0</v>
      </c>
      <c r="R72" s="44">
        <f>IF(K72="",0,COUNTIF('Timesheet - Week'!$A:$A,WorkingHoursUpdated!K72))</f>
        <v>0</v>
      </c>
    </row>
    <row r="73" spans="1:18" x14ac:dyDescent="0.25">
      <c r="A73" s="7">
        <f>WorkingHours[[#This Row],[Day]]</f>
        <v>44852</v>
      </c>
      <c r="B73" s="1">
        <f>WorkingHours[[#This Row],[Start]]</f>
        <v>0.88194444444444442</v>
      </c>
      <c r="C73" s="1">
        <f>WorkingHours[[#This Row],[End]]</f>
        <v>0.9458333333333333</v>
      </c>
      <c r="D73" t="str">
        <f>WorkingHours[[#This Row],[Work unit description]]</f>
        <v>STEM project: Calculating the 555 timer values</v>
      </c>
      <c r="E73" s="1">
        <f>WorkingHours[[#This Row],[Duration]]</f>
        <v>6.25E-2</v>
      </c>
      <c r="F73" s="1" t="e">
        <f>#REF!</f>
        <v>#REF!</v>
      </c>
      <c r="G73" t="str">
        <f>WorkingHours[[#This Row],[Task]]</f>
        <v>STEM: Design of PCB</v>
      </c>
      <c r="H73" t="str">
        <f>WorkingHours[[#This Row],[Tags]]</f>
        <v/>
      </c>
      <c r="I73" t="b">
        <f t="shared" si="12"/>
        <v>0</v>
      </c>
      <c r="J73" s="7">
        <f t="shared" si="11"/>
        <v>44852</v>
      </c>
      <c r="K73" t="str">
        <f t="shared" si="6"/>
        <v/>
      </c>
      <c r="M73" s="43">
        <f t="shared" si="7"/>
        <v>0</v>
      </c>
      <c r="N73" s="1">
        <f t="shared" si="8"/>
        <v>0</v>
      </c>
      <c r="O73" s="1">
        <f t="shared" si="9"/>
        <v>0</v>
      </c>
      <c r="P73" s="45" t="e">
        <f t="shared" si="10"/>
        <v>#REF!</v>
      </c>
      <c r="Q73" s="46">
        <f>IF(K73="",0,COUNTIF('Timesheet - Week'!$A:$A,WorkingHoursUpdated!K73))</f>
        <v>0</v>
      </c>
      <c r="R73" s="44">
        <f>IF(K73="",0,COUNTIF('Timesheet - Week'!$A:$A,WorkingHoursUpdated!K73))</f>
        <v>0</v>
      </c>
    </row>
    <row r="74" spans="1:18" x14ac:dyDescent="0.25">
      <c r="A74" s="7">
        <f>WorkingHours[[#This Row],[Day]]</f>
        <v>44853</v>
      </c>
      <c r="B74" s="1">
        <f>WorkingHours[[#This Row],[Start]]</f>
        <v>0.375</v>
      </c>
      <c r="C74" s="1">
        <f>WorkingHours[[#This Row],[End]]</f>
        <v>0.39583333333333331</v>
      </c>
      <c r="D74" t="str">
        <f>WorkingHours[[#This Row],[Work unit description]]</f>
        <v/>
      </c>
      <c r="E74" s="1">
        <f>WorkingHours[[#This Row],[Duration]]</f>
        <v>2.0833333333333332E-2</v>
      </c>
      <c r="F74" s="1" t="e">
        <f>#REF!</f>
        <v>#REF!</v>
      </c>
      <c r="G74" t="str">
        <f>WorkingHours[[#This Row],[Task]]</f>
        <v>STL:General</v>
      </c>
      <c r="H74" t="str">
        <f>WorkingHours[[#This Row],[Tags]]</f>
        <v>STL:Admin-PersonalAdmin:Misc:320</v>
      </c>
      <c r="I74" t="b">
        <f t="shared" si="12"/>
        <v>0</v>
      </c>
      <c r="J74" s="7">
        <f t="shared" si="11"/>
        <v>44853</v>
      </c>
      <c r="K74" t="str">
        <f t="shared" si="6"/>
        <v>STL:Admin-PersonalAdmin:Misc:320</v>
      </c>
      <c r="M74" s="43">
        <f t="shared" si="7"/>
        <v>0</v>
      </c>
      <c r="N74" s="1">
        <f t="shared" si="8"/>
        <v>0</v>
      </c>
      <c r="O74" s="1">
        <f t="shared" si="9"/>
        <v>0</v>
      </c>
      <c r="P74" s="45" t="e">
        <f t="shared" si="10"/>
        <v>#REF!</v>
      </c>
      <c r="Q74" s="46">
        <f>IF(K74="",0,COUNTIF('Timesheet - Week'!$A:$A,WorkingHoursUpdated!K74))</f>
        <v>0</v>
      </c>
      <c r="R74" s="44">
        <f>IF(K74="",0,COUNTIF('Timesheet - Week'!$A:$A,WorkingHoursUpdated!K74))</f>
        <v>0</v>
      </c>
    </row>
    <row r="75" spans="1:18" x14ac:dyDescent="0.25">
      <c r="A75" s="7">
        <f>WorkingHours[[#This Row],[Day]]</f>
        <v>44853</v>
      </c>
      <c r="B75" s="1">
        <f>WorkingHours[[#This Row],[Start]]</f>
        <v>0.39583333333333331</v>
      </c>
      <c r="C75" s="1">
        <f>WorkingHours[[#This Row],[End]]</f>
        <v>0.52083333333333337</v>
      </c>
      <c r="D75" t="str">
        <f>WorkingHours[[#This Row],[Work unit description]]</f>
        <v>Get Dev Board Setup</v>
      </c>
      <c r="E75" s="1">
        <f>WorkingHours[[#This Row],[Duration]]</f>
        <v>0.125</v>
      </c>
      <c r="F75" s="1" t="e">
        <f>#REF!</f>
        <v>#REF!</v>
      </c>
      <c r="G75" t="str">
        <f>WorkingHours[[#This Row],[Task]]</f>
        <v>QLMHW-127:Update of Power Board test firmware to s</v>
      </c>
      <c r="H75" t="str">
        <f>WorkingHours[[#This Row],[Tags]]</f>
        <v>QLM:QLM-4039-Splice:HardwareDesign&amp;Development:341</v>
      </c>
      <c r="I75" t="b">
        <f t="shared" si="12"/>
        <v>0</v>
      </c>
      <c r="J75" s="7">
        <f t="shared" si="11"/>
        <v>44853</v>
      </c>
      <c r="K75" t="str">
        <f t="shared" si="6"/>
        <v>QLM:QLM-4039-Splice:HardwareDesign&amp;Development:341</v>
      </c>
      <c r="M75" s="43">
        <f t="shared" si="7"/>
        <v>0</v>
      </c>
      <c r="N75" s="1">
        <f t="shared" si="8"/>
        <v>0</v>
      </c>
      <c r="O75" s="1">
        <f t="shared" si="9"/>
        <v>0</v>
      </c>
      <c r="P75" s="45" t="e">
        <f t="shared" si="10"/>
        <v>#REF!</v>
      </c>
      <c r="Q75" s="46">
        <f>IF(K75="",0,COUNTIF('Timesheet - Week'!$A:$A,WorkingHoursUpdated!K75))</f>
        <v>0</v>
      </c>
      <c r="R75" s="44">
        <f>IF(K75="",0,COUNTIF('Timesheet - Week'!$A:$A,WorkingHoursUpdated!K75))</f>
        <v>0</v>
      </c>
    </row>
    <row r="76" spans="1:18" x14ac:dyDescent="0.25">
      <c r="A76" s="7">
        <f>WorkingHours[[#This Row],[Day]]</f>
        <v>44853</v>
      </c>
      <c r="B76" s="1">
        <f>WorkingHours[[#This Row],[Start]]</f>
        <v>0.5625</v>
      </c>
      <c r="C76" s="1">
        <f>WorkingHours[[#This Row],[End]]</f>
        <v>0.64583333333333337</v>
      </c>
      <c r="D76" t="str">
        <f>WorkingHours[[#This Row],[Work unit description]]</f>
        <v>Get the UART auto-test working</v>
      </c>
      <c r="E76" s="1">
        <f>WorkingHours[[#This Row],[Duration]]</f>
        <v>8.3333333333333329E-2</v>
      </c>
      <c r="F76" s="1" t="e">
        <f>#REF!</f>
        <v>#REF!</v>
      </c>
      <c r="G76" t="str">
        <f>WorkingHours[[#This Row],[Task]]</f>
        <v>QLMHW-127:Update of Power Board test firmware to s</v>
      </c>
      <c r="H76" t="str">
        <f>WorkingHours[[#This Row],[Tags]]</f>
        <v>QLM:QLM-4039-Splice:HardwareDesign&amp;Development:341</v>
      </c>
      <c r="I76" t="b">
        <f t="shared" si="12"/>
        <v>0</v>
      </c>
      <c r="J76" s="7">
        <f t="shared" si="11"/>
        <v>44853</v>
      </c>
      <c r="K76" t="str">
        <f t="shared" si="6"/>
        <v>QLM:QLM-4039-Splice:HardwareDesign&amp;Development:341</v>
      </c>
      <c r="M76" s="43">
        <f t="shared" si="7"/>
        <v>4.166666666666663E-2</v>
      </c>
      <c r="N76" s="1">
        <f t="shared" si="8"/>
        <v>0</v>
      </c>
      <c r="O76" s="1">
        <f t="shared" si="9"/>
        <v>4.166666666666663E-2</v>
      </c>
      <c r="P76" s="45" t="e">
        <f t="shared" si="10"/>
        <v>#REF!</v>
      </c>
      <c r="Q76" s="46">
        <f>IF(K76="",0,COUNTIF('Timesheet - Week'!$A:$A,WorkingHoursUpdated!K76))</f>
        <v>0</v>
      </c>
      <c r="R76" s="44">
        <f>IF(K76="",0,COUNTIF('Timesheet - Week'!$A:$A,WorkingHoursUpdated!K76))</f>
        <v>0</v>
      </c>
    </row>
    <row r="77" spans="1:18" x14ac:dyDescent="0.25">
      <c r="A77" s="7">
        <f>WorkingHours[[#This Row],[Day]]</f>
        <v>44853</v>
      </c>
      <c r="B77" s="1">
        <f>WorkingHours[[#This Row],[Start]]</f>
        <v>0.625</v>
      </c>
      <c r="C77" s="1">
        <f>WorkingHours[[#This Row],[End]]</f>
        <v>0.64583333333333337</v>
      </c>
      <c r="D77" t="str">
        <f>WorkingHours[[#This Row],[Work unit description]]</f>
        <v>WeldVue data discussion</v>
      </c>
      <c r="E77" s="1">
        <f>WorkingHours[[#This Row],[Duration]]</f>
        <v>2.0833333333333332E-2</v>
      </c>
      <c r="F77" s="1" t="e">
        <f>#REF!</f>
        <v>#REF!</v>
      </c>
      <c r="G77" t="str">
        <f>WorkingHours[[#This Row],[Task]]</f>
        <v>Weld-Vue</v>
      </c>
      <c r="H77" t="str">
        <f>WorkingHours[[#This Row],[Tags]]</f>
        <v>InnovateUK:TWI-3054-WeldVue:RequirementsSpec:536</v>
      </c>
      <c r="I77" t="b">
        <f t="shared" si="12"/>
        <v>0</v>
      </c>
      <c r="J77" s="7">
        <f t="shared" si="11"/>
        <v>44853</v>
      </c>
      <c r="K77" t="str">
        <f t="shared" si="6"/>
        <v>InnovateUK:TWI-3054-WeldVue:RequirementsSpec:536</v>
      </c>
      <c r="M77" s="43" t="str">
        <f t="shared" si="7"/>
        <v>Error</v>
      </c>
      <c r="N77" s="1">
        <f t="shared" si="8"/>
        <v>0</v>
      </c>
      <c r="O77" s="1" t="str">
        <f t="shared" si="9"/>
        <v>Error</v>
      </c>
      <c r="P77" s="45" t="e">
        <f t="shared" si="10"/>
        <v>#REF!</v>
      </c>
      <c r="Q77" s="46">
        <f>IF(K77="",0,COUNTIF('Timesheet - Week'!$A:$A,WorkingHoursUpdated!K77))</f>
        <v>0</v>
      </c>
      <c r="R77" s="44">
        <f>IF(K77="",0,COUNTIF('Timesheet - Week'!$A:$A,WorkingHoursUpdated!K77))</f>
        <v>0</v>
      </c>
    </row>
    <row r="78" spans="1:18" x14ac:dyDescent="0.25">
      <c r="A78" s="7">
        <f>WorkingHours[[#This Row],[Day]]</f>
        <v>44853</v>
      </c>
      <c r="B78" s="1">
        <f>WorkingHours[[#This Row],[Start]]</f>
        <v>0.64583333333333337</v>
      </c>
      <c r="C78" s="1">
        <f>WorkingHours[[#This Row],[End]]</f>
        <v>0.67361111111111116</v>
      </c>
      <c r="D78" t="str">
        <f>WorkingHours[[#This Row],[Work unit description]]</f>
        <v>Chat on the remote update progess</v>
      </c>
      <c r="E78" s="1">
        <f>WorkingHours[[#This Row],[Duration]]</f>
        <v>3.125E-2</v>
      </c>
      <c r="F78" s="1" t="e">
        <f>#REF!</f>
        <v>#REF!</v>
      </c>
      <c r="G78" t="str">
        <f>WorkingHours[[#This Row],[Task]]</f>
        <v>QLM: Internal Meeting</v>
      </c>
      <c r="H78" t="str">
        <f>WorkingHours[[#This Row],[Tags]]</f>
        <v>QLM:Hardware:TechnicalManagement:998</v>
      </c>
      <c r="I78" t="b">
        <f t="shared" si="12"/>
        <v>0</v>
      </c>
      <c r="J78" s="7">
        <f t="shared" si="11"/>
        <v>44853</v>
      </c>
      <c r="K78" t="str">
        <f t="shared" si="6"/>
        <v>QLM:Hardware:TechnicalManagement:998</v>
      </c>
      <c r="M78" s="43">
        <f t="shared" si="7"/>
        <v>0</v>
      </c>
      <c r="N78" s="1">
        <f t="shared" si="8"/>
        <v>0</v>
      </c>
      <c r="O78" s="1">
        <f t="shared" si="9"/>
        <v>0</v>
      </c>
      <c r="P78" s="45" t="e">
        <f t="shared" si="10"/>
        <v>#REF!</v>
      </c>
      <c r="Q78" s="46">
        <f>IF(K78="",0,COUNTIF('Timesheet - Week'!$A:$A,WorkingHoursUpdated!K78))</f>
        <v>0</v>
      </c>
      <c r="R78" s="44">
        <f>IF(K78="",0,COUNTIF('Timesheet - Week'!$A:$A,WorkingHoursUpdated!K78))</f>
        <v>0</v>
      </c>
    </row>
    <row r="79" spans="1:18" x14ac:dyDescent="0.25">
      <c r="A79" s="7">
        <f>WorkingHours[[#This Row],[Day]]</f>
        <v>44853</v>
      </c>
      <c r="B79" s="1">
        <f>WorkingHours[[#This Row],[Start]]</f>
        <v>0.69791666666666663</v>
      </c>
      <c r="C79" s="1">
        <f>WorkingHours[[#This Row],[End]]</f>
        <v>0.73958333333333337</v>
      </c>
      <c r="D79" t="str">
        <f>WorkingHours[[#This Row],[Work unit description]]</f>
        <v>Get the UART Auto-test working</v>
      </c>
      <c r="E79" s="1">
        <f>WorkingHours[[#This Row],[Duration]]</f>
        <v>4.1666666666666664E-2</v>
      </c>
      <c r="F79" s="1" t="e">
        <f>#REF!</f>
        <v>#REF!</v>
      </c>
      <c r="G79" t="str">
        <f>WorkingHours[[#This Row],[Task]]</f>
        <v>QLMHW-127:Update of Power Board test firmware to s</v>
      </c>
      <c r="H79" t="str">
        <f>WorkingHours[[#This Row],[Tags]]</f>
        <v>QLM:QLM-4039-Splice:HardwareDesign&amp;Development:341</v>
      </c>
      <c r="I79" t="b">
        <f t="shared" si="12"/>
        <v>0</v>
      </c>
      <c r="J79" s="7">
        <f t="shared" si="11"/>
        <v>44853</v>
      </c>
      <c r="K79" t="str">
        <f t="shared" si="6"/>
        <v>QLM:QLM-4039-Splice:HardwareDesign&amp;Development:341</v>
      </c>
      <c r="M79" s="43">
        <f t="shared" si="7"/>
        <v>2.4305555555555469E-2</v>
      </c>
      <c r="N79" s="1">
        <f t="shared" si="8"/>
        <v>0</v>
      </c>
      <c r="O79" s="1">
        <f t="shared" si="9"/>
        <v>2.4305555555555469E-2</v>
      </c>
      <c r="P79" s="45" t="e">
        <f t="shared" si="10"/>
        <v>#REF!</v>
      </c>
      <c r="Q79" s="46">
        <f>IF(K79="",0,COUNTIF('Timesheet - Week'!$A:$A,WorkingHoursUpdated!K79))</f>
        <v>0</v>
      </c>
      <c r="R79" s="44">
        <f>IF(K79="",0,COUNTIF('Timesheet - Week'!$A:$A,WorkingHoursUpdated!K79))</f>
        <v>0</v>
      </c>
    </row>
    <row r="80" spans="1:18" x14ac:dyDescent="0.25">
      <c r="A80" s="7">
        <f>WorkingHours[[#This Row],[Day]]</f>
        <v>44854</v>
      </c>
      <c r="B80" s="1">
        <f>WorkingHours[[#This Row],[Start]]</f>
        <v>0.3263888888888889</v>
      </c>
      <c r="C80" s="1">
        <f>WorkingHours[[#This Row],[End]]</f>
        <v>0.35416666666666669</v>
      </c>
      <c r="D80" t="str">
        <f>WorkingHours[[#This Row],[Work unit description]]</f>
        <v>Octopus Design</v>
      </c>
      <c r="E80" s="1">
        <f>WorkingHours[[#This Row],[Duration]]</f>
        <v>3.125E-2</v>
      </c>
      <c r="F80" s="1" t="e">
        <f>#REF!</f>
        <v>#REF!</v>
      </c>
      <c r="G80" t="str">
        <f>WorkingHours[[#This Row],[Task]]</f>
        <v>Without task</v>
      </c>
      <c r="H80" t="str">
        <f>WorkingHours[[#This Row],[Tags]]</f>
        <v/>
      </c>
      <c r="I80" t="b">
        <f t="shared" si="12"/>
        <v>0</v>
      </c>
      <c r="J80" s="7">
        <f t="shared" si="11"/>
        <v>44854</v>
      </c>
      <c r="K80" t="str">
        <f t="shared" si="6"/>
        <v/>
      </c>
      <c r="M80" s="43">
        <f t="shared" si="7"/>
        <v>0</v>
      </c>
      <c r="N80" s="1">
        <f t="shared" si="8"/>
        <v>0</v>
      </c>
      <c r="O80" s="1">
        <f t="shared" si="9"/>
        <v>0</v>
      </c>
      <c r="P80" s="45" t="e">
        <f t="shared" si="10"/>
        <v>#REF!</v>
      </c>
      <c r="Q80" s="46">
        <f>IF(K80="",0,COUNTIF('Timesheet - Week'!$A:$A,WorkingHoursUpdated!K80))</f>
        <v>0</v>
      </c>
      <c r="R80" s="44">
        <f>IF(K80="",0,COUNTIF('Timesheet - Week'!$A:$A,WorkingHoursUpdated!K80))</f>
        <v>0</v>
      </c>
    </row>
    <row r="81" spans="1:18" x14ac:dyDescent="0.25">
      <c r="A81" s="7">
        <f>WorkingHours[[#This Row],[Day]]</f>
        <v>44854</v>
      </c>
      <c r="B81" s="1">
        <f>WorkingHours[[#This Row],[Start]]</f>
        <v>0.375</v>
      </c>
      <c r="C81" s="1">
        <f>WorkingHours[[#This Row],[End]]</f>
        <v>0.3888888888888889</v>
      </c>
      <c r="D81" t="str">
        <f>WorkingHours[[#This Row],[Work unit description]]</f>
        <v>Setting-up tickets etc.</v>
      </c>
      <c r="E81" s="1">
        <f>WorkingHours[[#This Row],[Duration]]</f>
        <v>1.0416666666666666E-2</v>
      </c>
      <c r="F81" s="1" t="e">
        <f>#REF!</f>
        <v>#REF!</v>
      </c>
      <c r="G81" t="str">
        <f>WorkingHours[[#This Row],[Task]]</f>
        <v>STL:Timesheet</v>
      </c>
      <c r="H81" t="str">
        <f>WorkingHours[[#This Row],[Tags]]</f>
        <v>STL:Admin-PersonalAdmin:Timesheets:319</v>
      </c>
      <c r="I81" t="b">
        <f t="shared" si="12"/>
        <v>0</v>
      </c>
      <c r="J81" s="7">
        <f t="shared" si="11"/>
        <v>44854</v>
      </c>
      <c r="K81" t="str">
        <f t="shared" si="6"/>
        <v>STL:Admin-PersonalAdmin:Timesheets:319</v>
      </c>
      <c r="M81" s="43">
        <f t="shared" si="7"/>
        <v>2.0833333333333315E-2</v>
      </c>
      <c r="N81" s="1">
        <f t="shared" si="8"/>
        <v>0</v>
      </c>
      <c r="O81" s="1">
        <f t="shared" si="9"/>
        <v>2.0833333333333315E-2</v>
      </c>
      <c r="P81" s="45" t="e">
        <f t="shared" si="10"/>
        <v>#REF!</v>
      </c>
      <c r="Q81" s="46">
        <f>IF(K81="",0,COUNTIF('Timesheet - Week'!$A:$A,WorkingHoursUpdated!K81))</f>
        <v>0</v>
      </c>
      <c r="R81" s="44">
        <f>IF(K81="",0,COUNTIF('Timesheet - Week'!$A:$A,WorkingHoursUpdated!K81))</f>
        <v>0</v>
      </c>
    </row>
    <row r="82" spans="1:18" x14ac:dyDescent="0.25">
      <c r="A82" s="7">
        <f>WorkingHours[[#This Row],[Day]]</f>
        <v>44854</v>
      </c>
      <c r="B82" s="1">
        <f>WorkingHours[[#This Row],[Start]]</f>
        <v>0.3888888888888889</v>
      </c>
      <c r="C82" s="1">
        <f>WorkingHours[[#This Row],[End]]</f>
        <v>0.40833333333333333</v>
      </c>
      <c r="D82" t="str">
        <f>WorkingHours[[#This Row],[Work unit description]]</f>
        <v>Setting up time tracking app</v>
      </c>
      <c r="E82" s="1">
        <f>WorkingHours[[#This Row],[Duration]]</f>
        <v>2.0833333333333332E-2</v>
      </c>
      <c r="F82" s="1" t="e">
        <f>#REF!</f>
        <v>#REF!</v>
      </c>
      <c r="G82" t="str">
        <f>WorkingHours[[#This Row],[Task]]</f>
        <v>STL:General</v>
      </c>
      <c r="H82" t="str">
        <f>WorkingHours[[#This Row],[Tags]]</f>
        <v>STL:Admin-PersonalAdmin:Misc:320</v>
      </c>
      <c r="I82" t="b">
        <f t="shared" si="12"/>
        <v>0</v>
      </c>
      <c r="J82" s="7">
        <f t="shared" si="11"/>
        <v>44854</v>
      </c>
      <c r="K82" t="str">
        <f t="shared" si="6"/>
        <v>STL:Admin-PersonalAdmin:Misc:320</v>
      </c>
      <c r="M82" s="43">
        <f t="shared" si="7"/>
        <v>0</v>
      </c>
      <c r="N82" s="1">
        <f t="shared" si="8"/>
        <v>0</v>
      </c>
      <c r="O82" s="1">
        <f t="shared" si="9"/>
        <v>0</v>
      </c>
      <c r="P82" s="45" t="e">
        <f t="shared" si="10"/>
        <v>#REF!</v>
      </c>
      <c r="Q82" s="46">
        <f>IF(K82="",0,COUNTIF('Timesheet - Week'!$A:$A,WorkingHoursUpdated!K82))</f>
        <v>0</v>
      </c>
      <c r="R82" s="44">
        <f>IF(K82="",0,COUNTIF('Timesheet - Week'!$A:$A,WorkingHoursUpdated!K82))</f>
        <v>0</v>
      </c>
    </row>
    <row r="83" spans="1:18" x14ac:dyDescent="0.25">
      <c r="A83" s="7">
        <f>WorkingHours[[#This Row],[Day]]</f>
        <v>44854</v>
      </c>
      <c r="B83" s="1">
        <f>WorkingHours[[#This Row],[Start]]</f>
        <v>0.41597222222222224</v>
      </c>
      <c r="C83" s="1">
        <f>WorkingHours[[#This Row],[End]]</f>
        <v>0.42777777777777776</v>
      </c>
      <c r="D83" t="str">
        <f>WorkingHours[[#This Row],[Work unit description]]</f>
        <v>Add support for single wire comms - research</v>
      </c>
      <c r="E83" s="1">
        <f>WorkingHours[[#This Row],[Duration]]</f>
        <v>1.0416666666666666E-2</v>
      </c>
      <c r="F83" s="1" t="e">
        <f>#REF!</f>
        <v>#REF!</v>
      </c>
      <c r="G83" t="str">
        <f>WorkingHours[[#This Row],[Task]]</f>
        <v>QLMHW-127:Update of Power Board test firmware to s</v>
      </c>
      <c r="H83" t="str">
        <f>WorkingHours[[#This Row],[Tags]]</f>
        <v>QLM:QLM-4039-Splice:HardwareDesign&amp;Development:341</v>
      </c>
      <c r="I83" t="b">
        <f t="shared" si="12"/>
        <v>0</v>
      </c>
      <c r="J83" s="7">
        <f t="shared" si="11"/>
        <v>44854</v>
      </c>
      <c r="K83" t="str">
        <f t="shared" si="6"/>
        <v>QLM:QLM-4039-Splice:HardwareDesign&amp;Development:341</v>
      </c>
      <c r="M83" s="43">
        <f t="shared" si="7"/>
        <v>7.6388888888889173E-3</v>
      </c>
      <c r="N83" s="1">
        <f t="shared" si="8"/>
        <v>7.6388888888889173E-3</v>
      </c>
      <c r="O83" s="1">
        <f t="shared" si="9"/>
        <v>0</v>
      </c>
      <c r="P83" s="45" t="e">
        <f t="shared" si="10"/>
        <v>#REF!</v>
      </c>
      <c r="Q83" s="46">
        <f>IF(K83="",0,COUNTIF('Timesheet - Week'!$A:$A,WorkingHoursUpdated!K83))</f>
        <v>0</v>
      </c>
      <c r="R83" s="44">
        <f>IF(K83="",0,COUNTIF('Timesheet - Week'!$A:$A,WorkingHoursUpdated!K83))</f>
        <v>0</v>
      </c>
    </row>
    <row r="84" spans="1:18" x14ac:dyDescent="0.25">
      <c r="A84" s="7">
        <f>WorkingHours[[#This Row],[Day]]</f>
        <v>44854</v>
      </c>
      <c r="B84" s="1">
        <f>WorkingHours[[#This Row],[Start]]</f>
        <v>0.42777777777777776</v>
      </c>
      <c r="C84" s="1">
        <f>WorkingHours[[#This Row],[End]]</f>
        <v>0.47569444444444442</v>
      </c>
      <c r="D84" t="str">
        <f>WorkingHours[[#This Row],[Work unit description]]</f>
        <v>Integrate UART Loopback into main code</v>
      </c>
      <c r="E84" s="1">
        <f>WorkingHours[[#This Row],[Duration]]</f>
        <v>5.2083333333333336E-2</v>
      </c>
      <c r="F84" s="1" t="e">
        <f>#REF!</f>
        <v>#REF!</v>
      </c>
      <c r="G84" t="str">
        <f>WorkingHours[[#This Row],[Task]]</f>
        <v>QLMHW-127:Update of Power Board test firmware to s</v>
      </c>
      <c r="H84" t="str">
        <f>WorkingHours[[#This Row],[Tags]]</f>
        <v>QLM:QLM-4039-Splice:HardwareDesign&amp;Development:341</v>
      </c>
      <c r="I84" t="b">
        <f t="shared" si="12"/>
        <v>0</v>
      </c>
      <c r="J84" s="7">
        <f t="shared" si="11"/>
        <v>44854</v>
      </c>
      <c r="K84" t="str">
        <f t="shared" si="6"/>
        <v>QLM:QLM-4039-Splice:HardwareDesign&amp;Development:341</v>
      </c>
      <c r="M84" s="43">
        <f t="shared" si="7"/>
        <v>0</v>
      </c>
      <c r="N84" s="1">
        <f t="shared" si="8"/>
        <v>0</v>
      </c>
      <c r="O84" s="1">
        <f t="shared" si="9"/>
        <v>0</v>
      </c>
      <c r="P84" s="45" t="e">
        <f t="shared" si="10"/>
        <v>#REF!</v>
      </c>
      <c r="Q84" s="46">
        <f>IF(K84="",0,COUNTIF('Timesheet - Week'!$A:$A,WorkingHoursUpdated!K84))</f>
        <v>0</v>
      </c>
      <c r="R84" s="44">
        <f>IF(K84="",0,COUNTIF('Timesheet - Week'!$A:$A,WorkingHoursUpdated!K84))</f>
        <v>0</v>
      </c>
    </row>
    <row r="85" spans="1:18" x14ac:dyDescent="0.25">
      <c r="A85" s="7">
        <f>WorkingHours[[#This Row],[Day]]</f>
        <v>44854</v>
      </c>
      <c r="B85" s="1">
        <f>WorkingHours[[#This Row],[Start]]</f>
        <v>0.47569444444444442</v>
      </c>
      <c r="C85" s="1">
        <f>WorkingHours[[#This Row],[End]]</f>
        <v>0.49722222222222223</v>
      </c>
      <c r="D85" t="str">
        <f>WorkingHours[[#This Row],[Work unit description]]</f>
        <v>Label up cupboards and get label printer working</v>
      </c>
      <c r="E85" s="1">
        <f>WorkingHours[[#This Row],[Duration]]</f>
        <v>2.0833333333333332E-2</v>
      </c>
      <c r="F85" s="1" t="e">
        <f>#REF!</f>
        <v>#REF!</v>
      </c>
      <c r="G85" t="str">
        <f>WorkingHours[[#This Row],[Task]]</f>
        <v>STL: Lab &amp; Office Management</v>
      </c>
      <c r="H85" t="str">
        <f>WorkingHours[[#This Row],[Tags]]</f>
        <v>STL:Admin-BusinessMan:ISSystems:315</v>
      </c>
      <c r="I85" t="b">
        <f t="shared" si="12"/>
        <v>0</v>
      </c>
      <c r="J85" s="7">
        <f t="shared" si="11"/>
        <v>44854</v>
      </c>
      <c r="K85" t="str">
        <f t="shared" si="6"/>
        <v>STL:Admin-BusinessMan:ISSystems:315</v>
      </c>
      <c r="M85" s="43">
        <f t="shared" si="7"/>
        <v>0</v>
      </c>
      <c r="N85" s="1">
        <f t="shared" si="8"/>
        <v>0</v>
      </c>
      <c r="O85" s="1">
        <f t="shared" si="9"/>
        <v>0</v>
      </c>
      <c r="P85" s="45" t="e">
        <f t="shared" si="10"/>
        <v>#REF!</v>
      </c>
      <c r="Q85" s="46">
        <f>IF(K85="",0,COUNTIF('Timesheet - Week'!$A:$A,WorkingHoursUpdated!K85))</f>
        <v>0</v>
      </c>
      <c r="R85" s="44">
        <f>IF(K85="",0,COUNTIF('Timesheet - Week'!$A:$A,WorkingHoursUpdated!K85))</f>
        <v>0</v>
      </c>
    </row>
    <row r="86" spans="1:18" x14ac:dyDescent="0.25">
      <c r="A86" s="7">
        <f>WorkingHours[[#This Row],[Day]]</f>
        <v>44854</v>
      </c>
      <c r="B86" s="1">
        <f>WorkingHours[[#This Row],[Start]]</f>
        <v>0.49652777777777779</v>
      </c>
      <c r="C86" s="1">
        <f>WorkingHours[[#This Row],[End]]</f>
        <v>0.50069444444444444</v>
      </c>
      <c r="D86" t="str">
        <f>WorkingHours[[#This Row],[Work unit description]]</f>
        <v>Investigate RS-485 test</v>
      </c>
      <c r="E86" s="1">
        <f>WorkingHours[[#This Row],[Duration]]</f>
        <v>0</v>
      </c>
      <c r="F86" s="1" t="e">
        <f>#REF!</f>
        <v>#REF!</v>
      </c>
      <c r="G86" t="str">
        <f>WorkingHours[[#This Row],[Task]]</f>
        <v>QLMHW-127:Update of Power Board test firmware to s</v>
      </c>
      <c r="H86" t="str">
        <f>WorkingHours[[#This Row],[Tags]]</f>
        <v>QLM:QLM-4039-Splice:HardwareDesign&amp;Development:341</v>
      </c>
      <c r="I86" t="b">
        <f t="shared" si="12"/>
        <v>0</v>
      </c>
      <c r="J86" s="7">
        <f t="shared" si="11"/>
        <v>44854</v>
      </c>
      <c r="K86" t="str">
        <f t="shared" si="6"/>
        <v>QLM:QLM-4039-Splice:HardwareDesign&amp;Development:341</v>
      </c>
      <c r="M86" s="43" t="str">
        <f t="shared" si="7"/>
        <v>Error</v>
      </c>
      <c r="N86" s="1">
        <f t="shared" si="8"/>
        <v>0</v>
      </c>
      <c r="O86" s="1" t="str">
        <f t="shared" si="9"/>
        <v>Error</v>
      </c>
      <c r="P86" s="45" t="e">
        <f t="shared" si="10"/>
        <v>#REF!</v>
      </c>
      <c r="Q86" s="46">
        <f>IF(K86="",0,COUNTIF('Timesheet - Week'!$A:$A,WorkingHoursUpdated!K86))</f>
        <v>0</v>
      </c>
      <c r="R86" s="44">
        <f>IF(K86="",0,COUNTIF('Timesheet - Week'!$A:$A,WorkingHoursUpdated!K86))</f>
        <v>0</v>
      </c>
    </row>
    <row r="87" spans="1:18" x14ac:dyDescent="0.25">
      <c r="A87" s="7">
        <f>WorkingHours[[#This Row],[Day]]</f>
        <v>44854</v>
      </c>
      <c r="B87" s="1">
        <f>WorkingHours[[#This Row],[Start]]</f>
        <v>0.50069444444444444</v>
      </c>
      <c r="C87" s="1">
        <f>WorkingHours[[#This Row],[End]]</f>
        <v>0.53125</v>
      </c>
      <c r="D87" t="str">
        <f>WorkingHours[[#This Row],[Work unit description]]</f>
        <v>Add in loopback support for this UART</v>
      </c>
      <c r="E87" s="1">
        <f>WorkingHours[[#This Row],[Duration]]</f>
        <v>3.125E-2</v>
      </c>
      <c r="F87" s="1" t="e">
        <f>#REF!</f>
        <v>#REF!</v>
      </c>
      <c r="G87" t="str">
        <f>WorkingHours[[#This Row],[Task]]</f>
        <v>QLMHW-127:Update of Power Board test firmware to s</v>
      </c>
      <c r="H87" t="str">
        <f>WorkingHours[[#This Row],[Tags]]</f>
        <v>QLM:QLM-4039-Splice:HardwareDesign&amp;Development:341</v>
      </c>
      <c r="I87" t="b">
        <f t="shared" si="12"/>
        <v>0</v>
      </c>
      <c r="J87" s="7">
        <f t="shared" si="11"/>
        <v>44854</v>
      </c>
      <c r="K87" t="str">
        <f t="shared" si="6"/>
        <v>QLM:QLM-4039-Splice:HardwareDesign&amp;Development:341</v>
      </c>
      <c r="M87" s="43">
        <f t="shared" si="7"/>
        <v>0</v>
      </c>
      <c r="N87" s="1">
        <f t="shared" si="8"/>
        <v>0</v>
      </c>
      <c r="O87" s="1">
        <f t="shared" si="9"/>
        <v>0</v>
      </c>
      <c r="P87" s="45" t="e">
        <f t="shared" si="10"/>
        <v>#REF!</v>
      </c>
      <c r="Q87" s="46">
        <f>IF(K87="",0,COUNTIF('Timesheet - Week'!$A:$A,WorkingHoursUpdated!K87))</f>
        <v>0</v>
      </c>
      <c r="R87" s="44">
        <f>IF(K87="",0,COUNTIF('Timesheet - Week'!$A:$A,WorkingHoursUpdated!K87))</f>
        <v>0</v>
      </c>
    </row>
    <row r="88" spans="1:18" x14ac:dyDescent="0.25">
      <c r="A88" s="7">
        <f>WorkingHours[[#This Row],[Day]]</f>
        <v>44854</v>
      </c>
      <c r="B88" s="1">
        <f>WorkingHours[[#This Row],[Start]]</f>
        <v>0.57291666666666663</v>
      </c>
      <c r="C88" s="1">
        <f>WorkingHours[[#This Row],[End]]</f>
        <v>0.59236111111111112</v>
      </c>
      <c r="D88" t="str">
        <f>WorkingHours[[#This Row],[Work unit description]]</f>
        <v>Add loopback for the system test board</v>
      </c>
      <c r="E88" s="1">
        <f>WorkingHours[[#This Row],[Duration]]</f>
        <v>2.0833333333333332E-2</v>
      </c>
      <c r="F88" s="1" t="e">
        <f>#REF!</f>
        <v>#REF!</v>
      </c>
      <c r="G88" t="str">
        <f>WorkingHours[[#This Row],[Task]]</f>
        <v>QLMHW-131: Support QLM with initial production act</v>
      </c>
      <c r="H88" t="str">
        <f>WorkingHours[[#This Row],[Tags]]</f>
        <v>QLM:QLM-4039-Splice:HardwareBuildTest&amp;Commis:340</v>
      </c>
      <c r="I88" t="b">
        <f t="shared" si="12"/>
        <v>0</v>
      </c>
      <c r="J88" s="7">
        <f t="shared" si="11"/>
        <v>44854</v>
      </c>
      <c r="K88" t="str">
        <f t="shared" si="6"/>
        <v>QLM:QLM-4039-Splice:HardwareBuildTest&amp;Commis:340</v>
      </c>
      <c r="M88" s="43">
        <f t="shared" si="7"/>
        <v>4.166666666666663E-2</v>
      </c>
      <c r="N88" s="1">
        <f t="shared" si="8"/>
        <v>0</v>
      </c>
      <c r="O88" s="1">
        <f t="shared" si="9"/>
        <v>4.166666666666663E-2</v>
      </c>
      <c r="P88" s="45" t="e">
        <f t="shared" si="10"/>
        <v>#REF!</v>
      </c>
      <c r="Q88" s="46">
        <f>IF(K88="",0,COUNTIF('Timesheet - Week'!$A:$A,WorkingHoursUpdated!K88))</f>
        <v>0</v>
      </c>
      <c r="R88" s="44">
        <f>IF(K88="",0,COUNTIF('Timesheet - Week'!$A:$A,WorkingHoursUpdated!K88))</f>
        <v>0</v>
      </c>
    </row>
    <row r="89" spans="1:18" x14ac:dyDescent="0.25">
      <c r="A89" s="7">
        <f>WorkingHours[[#This Row],[Day]]</f>
        <v>44854</v>
      </c>
      <c r="B89" s="1">
        <f>WorkingHours[[#This Row],[Start]]</f>
        <v>0.59236111111111112</v>
      </c>
      <c r="C89" s="1">
        <f>WorkingHours[[#This Row],[End]]</f>
        <v>0.61041666666666672</v>
      </c>
      <c r="D89" t="str">
        <f>WorkingHours[[#This Row],[Work unit description]]</f>
        <v>Investigate Rs485</v>
      </c>
      <c r="E89" s="1">
        <f>WorkingHours[[#This Row],[Duration]]</f>
        <v>2.0833333333333332E-2</v>
      </c>
      <c r="F89" s="1" t="e">
        <f>#REF!</f>
        <v>#REF!</v>
      </c>
      <c r="G89" t="str">
        <f>WorkingHours[[#This Row],[Task]]</f>
        <v>QLMHW-131: Support QLM with initial production act</v>
      </c>
      <c r="H89" t="str">
        <f>WorkingHours[[#This Row],[Tags]]</f>
        <v>QLM:QLM-4039-Splice:HardwareBuildTest&amp;Commis:340</v>
      </c>
      <c r="I89" t="b">
        <f t="shared" si="12"/>
        <v>0</v>
      </c>
      <c r="J89" s="7">
        <f t="shared" si="11"/>
        <v>44854</v>
      </c>
      <c r="K89" t="str">
        <f t="shared" si="6"/>
        <v>QLM:QLM-4039-Splice:HardwareBuildTest&amp;Commis:340</v>
      </c>
      <c r="M89" s="43">
        <f t="shared" si="7"/>
        <v>0</v>
      </c>
      <c r="N89" s="1">
        <f t="shared" si="8"/>
        <v>0</v>
      </c>
      <c r="O89" s="1">
        <f t="shared" si="9"/>
        <v>0</v>
      </c>
      <c r="P89" s="45" t="e">
        <f t="shared" si="10"/>
        <v>#REF!</v>
      </c>
      <c r="Q89" s="46">
        <f>IF(K89="",0,COUNTIF('Timesheet - Week'!$A:$A,WorkingHoursUpdated!K89))</f>
        <v>0</v>
      </c>
      <c r="R89" s="44">
        <f>IF(K89="",0,COUNTIF('Timesheet - Week'!$A:$A,WorkingHoursUpdated!K89))</f>
        <v>0</v>
      </c>
    </row>
    <row r="90" spans="1:18" x14ac:dyDescent="0.25">
      <c r="A90" s="7">
        <f>WorkingHours[[#This Row],[Day]]</f>
        <v>44854</v>
      </c>
      <c r="B90" s="1">
        <f>WorkingHours[[#This Row],[Start]]</f>
        <v>0.61041666666666672</v>
      </c>
      <c r="C90" s="1">
        <f>WorkingHours[[#This Row],[End]]</f>
        <v>0.62916666666666665</v>
      </c>
      <c r="D90" t="str">
        <f>WorkingHours[[#This Row],[Work unit description]]</f>
        <v>Put the system back together again</v>
      </c>
      <c r="E90" s="1">
        <f>WorkingHours[[#This Row],[Duration]]</f>
        <v>2.0833333333333332E-2</v>
      </c>
      <c r="F90" s="1" t="e">
        <f>#REF!</f>
        <v>#REF!</v>
      </c>
      <c r="G90" t="str">
        <f>WorkingHours[[#This Row],[Task]]</f>
        <v>QLMHW-131: Support QLM with initial production act</v>
      </c>
      <c r="H90" t="str">
        <f>WorkingHours[[#This Row],[Tags]]</f>
        <v>QLM:QLM-4039-Splice:HardwareBuildTest&amp;Commis:340</v>
      </c>
      <c r="I90" t="b">
        <f t="shared" si="12"/>
        <v>0</v>
      </c>
      <c r="J90" s="7">
        <f t="shared" si="11"/>
        <v>44854</v>
      </c>
      <c r="K90" t="str">
        <f t="shared" si="6"/>
        <v>QLM:QLM-4039-Splice:HardwareBuildTest&amp;Commis:340</v>
      </c>
      <c r="M90" s="43">
        <f t="shared" si="7"/>
        <v>0</v>
      </c>
      <c r="N90" s="1">
        <f t="shared" si="8"/>
        <v>0</v>
      </c>
      <c r="O90" s="1">
        <f t="shared" si="9"/>
        <v>0</v>
      </c>
      <c r="P90" s="45" t="e">
        <f t="shared" si="10"/>
        <v>#REF!</v>
      </c>
      <c r="Q90" s="46">
        <f>IF(K90="",0,COUNTIF('Timesheet - Week'!$A:$A,WorkingHoursUpdated!K90))</f>
        <v>0</v>
      </c>
      <c r="R90" s="44">
        <f>IF(K90="",0,COUNTIF('Timesheet - Week'!$A:$A,WorkingHoursUpdated!K90))</f>
        <v>0</v>
      </c>
    </row>
    <row r="91" spans="1:18" x14ac:dyDescent="0.25">
      <c r="A91" s="7">
        <f>WorkingHours[[#This Row],[Day]]</f>
        <v>44854</v>
      </c>
      <c r="B91" s="1">
        <f>WorkingHours[[#This Row],[Start]]</f>
        <v>0.62916666666666665</v>
      </c>
      <c r="C91" s="1">
        <f>WorkingHours[[#This Row],[End]]</f>
        <v>0.70138888888888884</v>
      </c>
      <c r="D91" t="str">
        <f>WorkingHours[[#This Row],[Work unit description]]</f>
        <v>Write up documentation, test release and debug</v>
      </c>
      <c r="E91" s="1">
        <f>WorkingHours[[#This Row],[Duration]]</f>
        <v>7.2916666666666671E-2</v>
      </c>
      <c r="F91" s="1" t="e">
        <f>#REF!</f>
        <v>#REF!</v>
      </c>
      <c r="G91" t="str">
        <f>WorkingHours[[#This Row],[Task]]</f>
        <v>QLMHW-127:Update of Power Board test firmware to s</v>
      </c>
      <c r="H91" t="str">
        <f>WorkingHours[[#This Row],[Tags]]</f>
        <v>QLM:QLM-4039-Splice:HardwareDesign&amp;Development:341</v>
      </c>
      <c r="I91" t="b">
        <f t="shared" si="12"/>
        <v>0</v>
      </c>
      <c r="J91" s="7">
        <f t="shared" si="11"/>
        <v>44854</v>
      </c>
      <c r="K91" t="str">
        <f t="shared" si="6"/>
        <v>QLM:QLM-4039-Splice:HardwareDesign&amp;Development:341</v>
      </c>
      <c r="M91" s="43">
        <f t="shared" si="7"/>
        <v>0</v>
      </c>
      <c r="N91" s="1">
        <f t="shared" si="8"/>
        <v>0</v>
      </c>
      <c r="O91" s="1">
        <f t="shared" si="9"/>
        <v>0</v>
      </c>
      <c r="P91" s="45" t="e">
        <f t="shared" si="10"/>
        <v>#REF!</v>
      </c>
      <c r="Q91" s="46">
        <f>IF(K91="",0,COUNTIF('Timesheet - Week'!$A:$A,WorkingHoursUpdated!K91))</f>
        <v>0</v>
      </c>
      <c r="R91" s="44">
        <f>IF(K91="",0,COUNTIF('Timesheet - Week'!$A:$A,WorkingHoursUpdated!K91))</f>
        <v>0</v>
      </c>
    </row>
    <row r="92" spans="1:18" x14ac:dyDescent="0.25">
      <c r="A92" s="7">
        <f>WorkingHours[[#This Row],[Day]]</f>
        <v>44854</v>
      </c>
      <c r="B92" s="1">
        <f>WorkingHours[[#This Row],[Start]]</f>
        <v>0.72222222222222221</v>
      </c>
      <c r="C92" s="1">
        <f>WorkingHours[[#This Row],[End]]</f>
        <v>0.78611111111111109</v>
      </c>
      <c r="D92" t="str">
        <f>WorkingHours[[#This Row],[Work unit description]]</f>
        <v>Write-up documentation for each of the boards and send some emails on QLM</v>
      </c>
      <c r="E92" s="1">
        <f>WorkingHours[[#This Row],[Duration]]</f>
        <v>6.25E-2</v>
      </c>
      <c r="F92" s="1" t="e">
        <f>#REF!</f>
        <v>#REF!</v>
      </c>
      <c r="G92" t="str">
        <f>WorkingHours[[#This Row],[Task]]</f>
        <v>QLMHW-131: Support QLM with initial production act</v>
      </c>
      <c r="H92" t="str">
        <f>WorkingHours[[#This Row],[Tags]]</f>
        <v>QLM:QLM-4039-Splice:HardwareBuildTest&amp;Commis:340</v>
      </c>
      <c r="I92" t="b">
        <f t="shared" si="12"/>
        <v>0</v>
      </c>
      <c r="J92" s="7">
        <f t="shared" si="11"/>
        <v>44854</v>
      </c>
      <c r="K92" t="str">
        <f t="shared" si="6"/>
        <v>QLM:QLM-4039-Splice:HardwareBuildTest&amp;Commis:340</v>
      </c>
      <c r="M92" s="43">
        <f t="shared" si="7"/>
        <v>2.083333333333337E-2</v>
      </c>
      <c r="N92" s="1">
        <f t="shared" si="8"/>
        <v>0</v>
      </c>
      <c r="O92" s="1">
        <f t="shared" si="9"/>
        <v>2.083333333333337E-2</v>
      </c>
      <c r="P92" s="45" t="e">
        <f t="shared" si="10"/>
        <v>#REF!</v>
      </c>
      <c r="Q92" s="46">
        <f>IF(K92="",0,COUNTIF('Timesheet - Week'!$A:$A,WorkingHoursUpdated!K92))</f>
        <v>0</v>
      </c>
      <c r="R92" s="44">
        <f>IF(K92="",0,COUNTIF('Timesheet - Week'!$A:$A,WorkingHoursUpdated!K92))</f>
        <v>0</v>
      </c>
    </row>
    <row r="93" spans="1:18" x14ac:dyDescent="0.25">
      <c r="A93" s="7">
        <f>WorkingHours[[#This Row],[Day]]</f>
        <v>44854</v>
      </c>
      <c r="B93" s="1">
        <f>WorkingHours[[#This Row],[Start]]</f>
        <v>0.78611111111111109</v>
      </c>
      <c r="C93" s="1">
        <f>WorkingHours[[#This Row],[End]]</f>
        <v>0.81458333333333333</v>
      </c>
      <c r="D93" t="str">
        <f>WorkingHours[[#This Row],[Work unit description]]</f>
        <v>STEM : Octopus Library</v>
      </c>
      <c r="E93" s="1">
        <f>WorkingHours[[#This Row],[Duration]]</f>
        <v>3.125E-2</v>
      </c>
      <c r="F93" s="1" t="e">
        <f>#REF!</f>
        <v>#REF!</v>
      </c>
      <c r="G93" t="str">
        <f>WorkingHours[[#This Row],[Task]]</f>
        <v>PI-10: Define library management process</v>
      </c>
      <c r="H93" t="str">
        <f>WorkingHours[[#This Row],[Tags]]</f>
        <v>STL:Admin-BusinessMan:BusinessManProcessDev:312</v>
      </c>
      <c r="I93" t="b">
        <f t="shared" si="12"/>
        <v>0</v>
      </c>
      <c r="J93" s="7">
        <f t="shared" si="11"/>
        <v>44854</v>
      </c>
      <c r="K93" t="str">
        <f t="shared" si="6"/>
        <v>STL:Admin-BusinessMan:BusinessManProcessDev:312</v>
      </c>
      <c r="M93" s="43">
        <f t="shared" si="7"/>
        <v>0</v>
      </c>
      <c r="N93" s="1">
        <f t="shared" si="8"/>
        <v>0</v>
      </c>
      <c r="O93" s="1">
        <f t="shared" si="9"/>
        <v>0</v>
      </c>
      <c r="P93" s="45" t="e">
        <f t="shared" si="10"/>
        <v>#REF!</v>
      </c>
      <c r="Q93" s="46">
        <f>IF(K93="",0,COUNTIF('Timesheet - Week'!$A:$A,WorkingHoursUpdated!K93))</f>
        <v>0</v>
      </c>
      <c r="R93" s="44">
        <f>IF(K93="",0,COUNTIF('Timesheet - Week'!$A:$A,WorkingHoursUpdated!K93))</f>
        <v>0</v>
      </c>
    </row>
    <row r="94" spans="1:18" x14ac:dyDescent="0.25">
      <c r="A94" s="7">
        <f>WorkingHours[[#This Row],[Day]]</f>
        <v>44854</v>
      </c>
      <c r="B94" s="1">
        <f>WorkingHours[[#This Row],[Start]]</f>
        <v>0.81458333333333333</v>
      </c>
      <c r="C94" s="1">
        <f>WorkingHours[[#This Row],[End]]</f>
        <v>0.84375</v>
      </c>
      <c r="D94" t="str">
        <f>WorkingHours[[#This Row],[Work unit description]]</f>
        <v>STEM : Octopus Library</v>
      </c>
      <c r="E94" s="1">
        <f>WorkingHours[[#This Row],[Duration]]</f>
        <v>3.125E-2</v>
      </c>
      <c r="F94" s="1" t="e">
        <f>#REF!</f>
        <v>#REF!</v>
      </c>
      <c r="G94" t="str">
        <f>WorkingHours[[#This Row],[Task]]</f>
        <v>STEM PCB: Library</v>
      </c>
      <c r="H94" t="str">
        <f>WorkingHours[[#This Row],[Tags]]</f>
        <v>STL:Admin-BusinessMan:ISSystems:315</v>
      </c>
      <c r="I94" t="b">
        <f t="shared" si="12"/>
        <v>0</v>
      </c>
      <c r="J94" s="7">
        <f t="shared" si="11"/>
        <v>44854</v>
      </c>
      <c r="K94" t="str">
        <f t="shared" si="6"/>
        <v>STL:Admin-BusinessMan:ISSystems:315</v>
      </c>
      <c r="M94" s="43">
        <f t="shared" si="7"/>
        <v>0</v>
      </c>
      <c r="N94" s="1">
        <f t="shared" si="8"/>
        <v>0</v>
      </c>
      <c r="O94" s="1">
        <f t="shared" si="9"/>
        <v>0</v>
      </c>
      <c r="P94" s="45" t="e">
        <f t="shared" si="10"/>
        <v>#REF!</v>
      </c>
      <c r="Q94" s="46">
        <f>IF(K94="",0,COUNTIF('Timesheet - Week'!$A:$A,WorkingHoursUpdated!K94))</f>
        <v>0</v>
      </c>
      <c r="R94" s="44">
        <f>IF(K94="",0,COUNTIF('Timesheet - Week'!$A:$A,WorkingHoursUpdated!K94))</f>
        <v>0</v>
      </c>
    </row>
    <row r="95" spans="1:18" x14ac:dyDescent="0.25">
      <c r="A95" s="7">
        <f>WorkingHours[[#This Row],[Day]]</f>
        <v>44855</v>
      </c>
      <c r="B95" s="1">
        <f>WorkingHours[[#This Row],[Start]]</f>
        <v>0.34722222222222221</v>
      </c>
      <c r="C95" s="1">
        <f>WorkingHours[[#This Row],[End]]</f>
        <v>0.36458333333333331</v>
      </c>
      <c r="D95" t="str">
        <f>WorkingHours[[#This Row],[Work unit description]]</f>
        <v>Jira ticket improvement</v>
      </c>
      <c r="E95" s="1">
        <f>WorkingHours[[#This Row],[Duration]]</f>
        <v>2.0833333333333332E-2</v>
      </c>
      <c r="F95" s="1" t="e">
        <f>#REF!</f>
        <v>#REF!</v>
      </c>
      <c r="G95" t="str">
        <f>WorkingHours[[#This Row],[Task]]</f>
        <v>PI-16:Create task reporting structure in Jira</v>
      </c>
      <c r="H95" t="str">
        <f>WorkingHours[[#This Row],[Tags]]</f>
        <v>STL:Admin-BusinessMan:BusinessManProcessDev:312</v>
      </c>
      <c r="I95" t="b">
        <f t="shared" si="12"/>
        <v>0</v>
      </c>
      <c r="J95" s="7">
        <f t="shared" si="11"/>
        <v>44855</v>
      </c>
      <c r="K95" t="str">
        <f t="shared" si="6"/>
        <v>STL:Admin-BusinessMan:BusinessManProcessDev:312</v>
      </c>
      <c r="M95" s="43">
        <f t="shared" si="7"/>
        <v>0</v>
      </c>
      <c r="N95" s="1">
        <f t="shared" si="8"/>
        <v>0</v>
      </c>
      <c r="O95" s="1">
        <f t="shared" si="9"/>
        <v>0</v>
      </c>
      <c r="P95" s="45" t="e">
        <f t="shared" si="10"/>
        <v>#REF!</v>
      </c>
      <c r="Q95" s="46">
        <f>IF(K95="",0,COUNTIF('Timesheet - Week'!$A:$A,WorkingHoursUpdated!K95))</f>
        <v>0</v>
      </c>
      <c r="R95" s="44">
        <f>IF(K95="",0,COUNTIF('Timesheet - Week'!$A:$A,WorkingHoursUpdated!K95))</f>
        <v>0</v>
      </c>
    </row>
    <row r="96" spans="1:18" x14ac:dyDescent="0.25">
      <c r="A96" s="7">
        <f>WorkingHours[[#This Row],[Day]]</f>
        <v>44855</v>
      </c>
      <c r="B96" s="1">
        <f>WorkingHours[[#This Row],[Start]]</f>
        <v>0.36458333333333331</v>
      </c>
      <c r="C96" s="1">
        <f>WorkingHours[[#This Row],[End]]</f>
        <v>0.41458333333333336</v>
      </c>
      <c r="D96" t="str">
        <f>WorkingHours[[#This Row],[Work unit description]]</f>
        <v>QLM Meeting on Power board re-spin, Optics re-spin and Testboard overview</v>
      </c>
      <c r="E96" s="1">
        <f>WorkingHours[[#This Row],[Duration]]</f>
        <v>5.2083333333333336E-2</v>
      </c>
      <c r="F96" s="1" t="e">
        <f>#REF!</f>
        <v>#REF!</v>
      </c>
      <c r="G96" t="str">
        <f>WorkingHours[[#This Row],[Task]]</f>
        <v>QLMHW-127:Update of Power Board test firmware to s</v>
      </c>
      <c r="H96" t="str">
        <f>WorkingHours[[#This Row],[Tags]]</f>
        <v>QLM:QLM-4039-Splice:HardwareDesign&amp;Development:341</v>
      </c>
      <c r="I96" t="b">
        <f t="shared" si="12"/>
        <v>0</v>
      </c>
      <c r="J96" s="7">
        <f t="shared" si="11"/>
        <v>44855</v>
      </c>
      <c r="K96" t="str">
        <f t="shared" si="6"/>
        <v>QLM:QLM-4039-Splice:HardwareDesign&amp;Development:341</v>
      </c>
      <c r="M96" s="43">
        <f t="shared" si="7"/>
        <v>0</v>
      </c>
      <c r="N96" s="1">
        <f t="shared" si="8"/>
        <v>0</v>
      </c>
      <c r="O96" s="1">
        <f t="shared" si="9"/>
        <v>0</v>
      </c>
      <c r="P96" s="45" t="e">
        <f t="shared" si="10"/>
        <v>#REF!</v>
      </c>
      <c r="Q96" s="46">
        <f>IF(K96="",0,COUNTIF('Timesheet - Week'!$A:$A,WorkingHoursUpdated!K96))</f>
        <v>0</v>
      </c>
      <c r="R96" s="44">
        <f>IF(K96="",0,COUNTIF('Timesheet - Week'!$A:$A,WorkingHoursUpdated!K96))</f>
        <v>0</v>
      </c>
    </row>
    <row r="97" spans="1:18" x14ac:dyDescent="0.25">
      <c r="A97" s="7">
        <f>WorkingHours[[#This Row],[Day]]</f>
        <v>44855</v>
      </c>
      <c r="B97" s="1">
        <f>WorkingHours[[#This Row],[Start]]</f>
        <v>0.41458333333333336</v>
      </c>
      <c r="C97" s="1">
        <f>WorkingHours[[#This Row],[End]]</f>
        <v>0.42569444444444443</v>
      </c>
      <c r="D97" t="str">
        <f>WorkingHours[[#This Row],[Work unit description]]</f>
        <v>QLM Meeting on Power board re-spin, Optics re-spin and Testboard overview</v>
      </c>
      <c r="E97" s="1">
        <f>WorkingHours[[#This Row],[Duration]]</f>
        <v>1.0416666666666666E-2</v>
      </c>
      <c r="F97" s="1" t="e">
        <f>#REF!</f>
        <v>#REF!</v>
      </c>
      <c r="G97" t="str">
        <f>WorkingHours[[#This Row],[Task]]</f>
        <v>QLMHW-169: Update Optics Board to v3.0</v>
      </c>
      <c r="H97" t="str">
        <f>WorkingHours[[#This Row],[Tags]]</f>
        <v>QLM:QLM-4039-Splice:HardwareDesign&amp;Development:341</v>
      </c>
      <c r="I97" t="b">
        <f t="shared" si="12"/>
        <v>0</v>
      </c>
      <c r="J97" s="7">
        <f t="shared" si="11"/>
        <v>44855</v>
      </c>
      <c r="K97" t="str">
        <f t="shared" si="6"/>
        <v>QLM:QLM-4039-Splice:HardwareDesign&amp;Development:341</v>
      </c>
      <c r="M97" s="43">
        <f t="shared" si="7"/>
        <v>0</v>
      </c>
      <c r="N97" s="1">
        <f t="shared" si="8"/>
        <v>0</v>
      </c>
      <c r="O97" s="1">
        <f t="shared" si="9"/>
        <v>0</v>
      </c>
      <c r="P97" s="45" t="e">
        <f t="shared" si="10"/>
        <v>#REF!</v>
      </c>
      <c r="Q97" s="46">
        <f>IF(K97="",0,COUNTIF('Timesheet - Week'!$A:$A,WorkingHoursUpdated!K97))</f>
        <v>0</v>
      </c>
      <c r="R97" s="44">
        <f>IF(K97="",0,COUNTIF('Timesheet - Week'!$A:$A,WorkingHoursUpdated!K97))</f>
        <v>0</v>
      </c>
    </row>
    <row r="98" spans="1:18" x14ac:dyDescent="0.25">
      <c r="A98" s="7">
        <f>WorkingHours[[#This Row],[Day]]</f>
        <v>44855</v>
      </c>
      <c r="B98" s="1">
        <f>WorkingHours[[#This Row],[Start]]</f>
        <v>0.42569444444444443</v>
      </c>
      <c r="C98" s="1">
        <f>WorkingHours[[#This Row],[End]]</f>
        <v>0.4375</v>
      </c>
      <c r="D98" t="str">
        <f>WorkingHours[[#This Row],[Work unit description]]</f>
        <v>QLM Meeting on Power board re-spin, Optics re-spin and Testboard overview</v>
      </c>
      <c r="E98" s="1">
        <f>WorkingHours[[#This Row],[Duration]]</f>
        <v>1.0416666666666666E-2</v>
      </c>
      <c r="F98" s="1" t="e">
        <f>#REF!</f>
        <v>#REF!</v>
      </c>
      <c r="G98" t="str">
        <f>WorkingHours[[#This Row],[Task]]</f>
        <v>QLM Technical Management</v>
      </c>
      <c r="H98" t="str">
        <f>WorkingHours[[#This Row],[Tags]]</f>
        <v>QLM:Hardware:TechnicalManagement:998</v>
      </c>
      <c r="I98" t="b">
        <f t="shared" si="12"/>
        <v>0</v>
      </c>
      <c r="J98" s="7">
        <f t="shared" si="11"/>
        <v>44855</v>
      </c>
      <c r="K98" t="str">
        <f t="shared" si="6"/>
        <v>QLM:Hardware:TechnicalManagement:998</v>
      </c>
      <c r="M98" s="43">
        <f t="shared" si="7"/>
        <v>0</v>
      </c>
      <c r="N98" s="1">
        <f t="shared" si="8"/>
        <v>0</v>
      </c>
      <c r="O98" s="1">
        <f t="shared" si="9"/>
        <v>0</v>
      </c>
      <c r="P98" s="45" t="e">
        <f t="shared" si="10"/>
        <v>#REF!</v>
      </c>
      <c r="Q98" s="46">
        <f>IF(K98="",0,COUNTIF('Timesheet - Week'!$A:$A,WorkingHoursUpdated!K98))</f>
        <v>0</v>
      </c>
      <c r="R98" s="44">
        <f>IF(K98="",0,COUNTIF('Timesheet - Week'!$A:$A,WorkingHoursUpdated!K98))</f>
        <v>0</v>
      </c>
    </row>
    <row r="99" spans="1:18" x14ac:dyDescent="0.25">
      <c r="A99" s="7">
        <f>WorkingHours[[#This Row],[Day]]</f>
        <v>44855</v>
      </c>
      <c r="B99" s="1">
        <f>WorkingHours[[#This Row],[Start]]</f>
        <v>0.44930555555555557</v>
      </c>
      <c r="C99" s="1">
        <f>WorkingHours[[#This Row],[End]]</f>
        <v>0.45902777777777776</v>
      </c>
      <c r="D99" t="str">
        <f>WorkingHours[[#This Row],[Work unit description]]</f>
        <v>MOD sheets for the Test Boards</v>
      </c>
      <c r="E99" s="1">
        <f>WorkingHours[[#This Row],[Duration]]</f>
        <v>1.0416666666666666E-2</v>
      </c>
      <c r="F99" s="1" t="e">
        <f>#REF!</f>
        <v>#REF!</v>
      </c>
      <c r="G99" t="str">
        <f>WorkingHours[[#This Row],[Task]]</f>
        <v>QLMHW-138:Creation of Power Test Board</v>
      </c>
      <c r="H99" t="str">
        <f>WorkingHours[[#This Row],[Tags]]</f>
        <v>QLM:QLM-4039-Splice:HardwareDesign&amp;Development:341</v>
      </c>
      <c r="I99" t="b">
        <f t="shared" si="12"/>
        <v>0</v>
      </c>
      <c r="J99" s="7">
        <f t="shared" si="11"/>
        <v>44855</v>
      </c>
      <c r="K99" t="str">
        <f t="shared" si="6"/>
        <v>QLM:QLM-4039-Splice:HardwareDesign&amp;Development:341</v>
      </c>
      <c r="M99" s="43">
        <f t="shared" si="7"/>
        <v>1.1805555555555569E-2</v>
      </c>
      <c r="N99" s="1">
        <f t="shared" si="8"/>
        <v>0</v>
      </c>
      <c r="O99" s="1">
        <f t="shared" si="9"/>
        <v>1.1805555555555569E-2</v>
      </c>
      <c r="P99" s="45" t="e">
        <f t="shared" si="10"/>
        <v>#REF!</v>
      </c>
      <c r="Q99" s="46">
        <f>IF(K99="",0,COUNTIF('Timesheet - Week'!$A:$A,WorkingHoursUpdated!K99))</f>
        <v>0</v>
      </c>
      <c r="R99" s="44">
        <f>IF(K99="",0,COUNTIF('Timesheet - Week'!$A:$A,WorkingHoursUpdated!K99))</f>
        <v>0</v>
      </c>
    </row>
    <row r="100" spans="1:18" x14ac:dyDescent="0.25">
      <c r="A100" s="7">
        <f>WorkingHours[[#This Row],[Day]]</f>
        <v>44855</v>
      </c>
      <c r="B100" s="1">
        <f>WorkingHours[[#This Row],[Start]]</f>
        <v>0.45902777777777776</v>
      </c>
      <c r="C100" s="1">
        <f>WorkingHours[[#This Row],[End]]</f>
        <v>0.46805555555555556</v>
      </c>
      <c r="D100" t="str">
        <f>WorkingHours[[#This Row],[Work unit description]]</f>
        <v>MOD sheets for the Test Boards</v>
      </c>
      <c r="E100" s="1">
        <f>WorkingHours[[#This Row],[Duration]]</f>
        <v>1.0416666666666666E-2</v>
      </c>
      <c r="F100" s="1" t="e">
        <f>#REF!</f>
        <v>#REF!</v>
      </c>
      <c r="G100" t="str">
        <f>WorkingHours[[#This Row],[Task]]</f>
        <v>QLMHW-96:Creation of System Test Board</v>
      </c>
      <c r="H100" t="str">
        <f>WorkingHours[[#This Row],[Tags]]</f>
        <v>QLM:QLM-4039-Splice:HardwareDesign&amp;Development:341</v>
      </c>
      <c r="I100" t="b">
        <f t="shared" si="12"/>
        <v>0</v>
      </c>
      <c r="J100" s="7">
        <f t="shared" si="11"/>
        <v>44855</v>
      </c>
      <c r="K100" t="str">
        <f t="shared" si="6"/>
        <v>QLM:QLM-4039-Splice:HardwareDesign&amp;Development:341</v>
      </c>
      <c r="M100" s="43">
        <f t="shared" si="7"/>
        <v>0</v>
      </c>
      <c r="N100" s="1">
        <f t="shared" si="8"/>
        <v>0</v>
      </c>
      <c r="O100" s="1">
        <f t="shared" si="9"/>
        <v>0</v>
      </c>
      <c r="P100" s="45" t="e">
        <f t="shared" si="10"/>
        <v>#REF!</v>
      </c>
      <c r="Q100" s="46">
        <f>IF(K100="",0,COUNTIF('Timesheet - Week'!$A:$A,WorkingHoursUpdated!K100))</f>
        <v>0</v>
      </c>
      <c r="R100" s="44">
        <f>IF(K100="",0,COUNTIF('Timesheet - Week'!$A:$A,WorkingHoursUpdated!K100))</f>
        <v>0</v>
      </c>
    </row>
    <row r="101" spans="1:18" x14ac:dyDescent="0.25">
      <c r="A101" s="7">
        <f>WorkingHours[[#This Row],[Day]]</f>
        <v>44855</v>
      </c>
      <c r="B101" s="1">
        <f>WorkingHours[[#This Row],[Start]]</f>
        <v>0.47152777777777777</v>
      </c>
      <c r="C101" s="1">
        <f>WorkingHours[[#This Row],[End]]</f>
        <v>0.52083333333333337</v>
      </c>
      <c r="D101" t="str">
        <f>WorkingHours[[#This Row],[Work unit description]]</f>
        <v>Timesheet improvement</v>
      </c>
      <c r="E101" s="1">
        <f>WorkingHours[[#This Row],[Duration]]</f>
        <v>5.2083333333333336E-2</v>
      </c>
      <c r="F101" s="1" t="e">
        <f>#REF!</f>
        <v>#REF!</v>
      </c>
      <c r="G101" t="str">
        <f>WorkingHours[[#This Row],[Task]]</f>
        <v>PI-16:Create task reporting structure in Jira</v>
      </c>
      <c r="H101" t="str">
        <f>WorkingHours[[#This Row],[Tags]]</f>
        <v>STL:Admin-BusinessMan:BusinessManProcessDev:312</v>
      </c>
      <c r="I101" t="b">
        <f t="shared" si="12"/>
        <v>0</v>
      </c>
      <c r="J101" s="7">
        <f t="shared" si="11"/>
        <v>44855</v>
      </c>
      <c r="K101" t="str">
        <f t="shared" si="6"/>
        <v>STL:Admin-BusinessMan:BusinessManProcessDev:312</v>
      </c>
      <c r="M101" s="43">
        <f t="shared" si="7"/>
        <v>3.4722222222222099E-3</v>
      </c>
      <c r="N101" s="1">
        <f t="shared" si="8"/>
        <v>3.4722222222222099E-3</v>
      </c>
      <c r="O101" s="1">
        <f t="shared" si="9"/>
        <v>0</v>
      </c>
      <c r="P101" s="45" t="e">
        <f t="shared" si="10"/>
        <v>#REF!</v>
      </c>
      <c r="Q101" s="46">
        <f>IF(K101="",0,COUNTIF('Timesheet - Week'!$A:$A,WorkingHoursUpdated!K101))</f>
        <v>0</v>
      </c>
      <c r="R101" s="44">
        <f>IF(K101="",0,COUNTIF('Timesheet - Week'!$A:$A,WorkingHoursUpdated!K101))</f>
        <v>0</v>
      </c>
    </row>
    <row r="102" spans="1:18" x14ac:dyDescent="0.25">
      <c r="A102" s="7">
        <f>WorkingHours[[#This Row],[Day]]</f>
        <v>44855</v>
      </c>
      <c r="B102" s="1">
        <f>WorkingHours[[#This Row],[Start]]</f>
        <v>0.53541666666666665</v>
      </c>
      <c r="C102" s="1">
        <f>WorkingHours[[#This Row],[End]]</f>
        <v>0.73541666666666672</v>
      </c>
      <c r="D102" t="str">
        <f>WorkingHours[[#This Row],[Work unit description]]</f>
        <v>Improve timesheet</v>
      </c>
      <c r="E102" s="1">
        <f>WorkingHours[[#This Row],[Duration]]</f>
        <v>0.19791666666666666</v>
      </c>
      <c r="F102" s="1" t="e">
        <f>#REF!</f>
        <v>#REF!</v>
      </c>
      <c r="G102" t="str">
        <f>WorkingHours[[#This Row],[Task]]</f>
        <v>PI-16:Create task reporting structure in Jira</v>
      </c>
      <c r="H102" t="str">
        <f>WorkingHours[[#This Row],[Tags]]</f>
        <v>STL:Admin-BusinessMan:BusinessManProcessDev:312</v>
      </c>
      <c r="I102" t="b">
        <f t="shared" si="12"/>
        <v>0</v>
      </c>
      <c r="J102" s="7">
        <f t="shared" si="11"/>
        <v>44855</v>
      </c>
      <c r="K102" t="str">
        <f t="shared" si="6"/>
        <v>STL:Admin-BusinessMan:BusinessManProcessDev:312</v>
      </c>
      <c r="M102" s="43">
        <f t="shared" si="7"/>
        <v>1.4583333333333282E-2</v>
      </c>
      <c r="N102" s="1">
        <f t="shared" si="8"/>
        <v>0</v>
      </c>
      <c r="O102" s="1">
        <f t="shared" si="9"/>
        <v>1.4583333333333282E-2</v>
      </c>
      <c r="P102" s="45" t="e">
        <f t="shared" si="10"/>
        <v>#REF!</v>
      </c>
      <c r="Q102" s="46">
        <f>IF(K102="",0,COUNTIF('Timesheet - Week'!$A:$A,WorkingHoursUpdated!K102))</f>
        <v>0</v>
      </c>
      <c r="R102" s="44">
        <f>IF(K102="",0,COUNTIF('Timesheet - Week'!$A:$A,WorkingHoursUpdated!K102))</f>
        <v>0</v>
      </c>
    </row>
    <row r="103" spans="1:18" x14ac:dyDescent="0.25">
      <c r="A103" s="7">
        <f>WorkingHours[[#This Row],[Day]]</f>
        <v>44855</v>
      </c>
      <c r="B103" s="1">
        <f>WorkingHours[[#This Row],[Start]]</f>
        <v>0.86458333333333337</v>
      </c>
      <c r="C103" s="1">
        <f>WorkingHours[[#This Row],[End]]</f>
        <v>0.87291666666666667</v>
      </c>
      <c r="D103" t="str">
        <f>WorkingHours[[#This Row],[Work unit description]]</f>
        <v/>
      </c>
      <c r="E103" s="1">
        <f>WorkingHours[[#This Row],[Duration]]</f>
        <v>1.0416666666666666E-2</v>
      </c>
      <c r="F103" s="1" t="e">
        <f>#REF!</f>
        <v>#REF!</v>
      </c>
      <c r="G103" t="str">
        <f>WorkingHours[[#This Row],[Task]]</f>
        <v>STL:Timesheet</v>
      </c>
      <c r="H103" t="str">
        <f>WorkingHours[[#This Row],[Tags]]</f>
        <v>STL:Admin-PersonalAdmin:Timesheets:319</v>
      </c>
      <c r="I103" t="b">
        <f t="shared" si="12"/>
        <v>0</v>
      </c>
      <c r="J103" s="7">
        <f t="shared" si="11"/>
        <v>44855</v>
      </c>
      <c r="K103" t="str">
        <f t="shared" si="6"/>
        <v>STL:Admin-PersonalAdmin:Timesheets:319</v>
      </c>
      <c r="M103" s="43">
        <f t="shared" si="7"/>
        <v>0.12916666666666665</v>
      </c>
      <c r="N103" s="1">
        <f t="shared" si="8"/>
        <v>0</v>
      </c>
      <c r="O103" s="1">
        <f t="shared" si="9"/>
        <v>0.12916666666666665</v>
      </c>
      <c r="P103" s="45" t="e">
        <f t="shared" si="10"/>
        <v>#REF!</v>
      </c>
      <c r="Q103" s="46">
        <f>IF(K103="",0,COUNTIF('Timesheet - Week'!$A:$A,WorkingHoursUpdated!K103))</f>
        <v>0</v>
      </c>
      <c r="R103" s="44">
        <f>IF(K103="",0,COUNTIF('Timesheet - Week'!$A:$A,WorkingHoursUpdated!K103))</f>
        <v>0</v>
      </c>
    </row>
    <row r="104" spans="1:18" x14ac:dyDescent="0.25">
      <c r="A104" s="7">
        <f>WorkingHours[[#This Row],[Day]]</f>
        <v>44857</v>
      </c>
      <c r="B104" s="1">
        <f>WorkingHours[[#This Row],[Start]]</f>
        <v>0.34375</v>
      </c>
      <c r="C104" s="1">
        <f>WorkingHours[[#This Row],[End]]</f>
        <v>0.375</v>
      </c>
      <c r="D104" t="str">
        <f>WorkingHours[[#This Row],[Work unit description]]</f>
        <v>STEM: Library work</v>
      </c>
      <c r="E104" s="1">
        <f>WorkingHours[[#This Row],[Duration]]</f>
        <v>3.125E-2</v>
      </c>
      <c r="F104" s="1" t="e">
        <f>#REF!</f>
        <v>#REF!</v>
      </c>
      <c r="G104" t="str">
        <f>WorkingHours[[#This Row],[Task]]</f>
        <v>STEM: Design of PCB</v>
      </c>
      <c r="H104" t="str">
        <f>WorkingHours[[#This Row],[Tags]]</f>
        <v/>
      </c>
      <c r="I104" t="b">
        <f t="shared" si="12"/>
        <v>0</v>
      </c>
      <c r="J104" s="7">
        <f t="shared" si="11"/>
        <v>44857</v>
      </c>
      <c r="K104" t="str">
        <f t="shared" si="6"/>
        <v/>
      </c>
      <c r="M104" s="43">
        <f t="shared" si="7"/>
        <v>0</v>
      </c>
      <c r="N104" s="1">
        <f t="shared" si="8"/>
        <v>0</v>
      </c>
      <c r="O104" s="1">
        <f t="shared" si="9"/>
        <v>0</v>
      </c>
      <c r="P104" s="45" t="e">
        <f t="shared" si="10"/>
        <v>#REF!</v>
      </c>
      <c r="Q104" s="46">
        <f>IF(K104="",0,COUNTIF('Timesheet - Week'!$A:$A,WorkingHoursUpdated!K104))</f>
        <v>0</v>
      </c>
      <c r="R104" s="44">
        <f>IF(K104="",0,COUNTIF('Timesheet - Week'!$A:$A,WorkingHoursUpdated!K104))</f>
        <v>0</v>
      </c>
    </row>
    <row r="105" spans="1:18" x14ac:dyDescent="0.25">
      <c r="A105" s="7">
        <f>WorkingHours[[#This Row],[Day]]</f>
        <v>44857</v>
      </c>
      <c r="B105" s="1">
        <f>WorkingHours[[#This Row],[Start]]</f>
        <v>0.68125000000000002</v>
      </c>
      <c r="C105" s="1">
        <f>WorkingHours[[#This Row],[End]]</f>
        <v>0.72291666666666665</v>
      </c>
      <c r="D105" t="str">
        <f>WorkingHours[[#This Row],[Work unit description]]</f>
        <v>STEM: Library Work</v>
      </c>
      <c r="E105" s="1">
        <f>WorkingHours[[#This Row],[Duration]]</f>
        <v>4.1666666666666664E-2</v>
      </c>
      <c r="F105" s="1" t="e">
        <f>#REF!</f>
        <v>#REF!</v>
      </c>
      <c r="G105" t="str">
        <f>WorkingHours[[#This Row],[Task]]</f>
        <v>STEM: Design of PCB</v>
      </c>
      <c r="H105" t="str">
        <f>WorkingHours[[#This Row],[Tags]]</f>
        <v/>
      </c>
      <c r="I105" t="b">
        <f t="shared" si="12"/>
        <v>0</v>
      </c>
      <c r="J105" s="7">
        <f t="shared" si="11"/>
        <v>44857</v>
      </c>
      <c r="K105" t="str">
        <f t="shared" si="6"/>
        <v/>
      </c>
      <c r="M105" s="43">
        <f t="shared" si="7"/>
        <v>0.30625000000000002</v>
      </c>
      <c r="N105" s="1">
        <f t="shared" si="8"/>
        <v>0</v>
      </c>
      <c r="O105" s="1">
        <f t="shared" si="9"/>
        <v>0.30625000000000002</v>
      </c>
      <c r="P105" s="45" t="e">
        <f t="shared" si="10"/>
        <v>#REF!</v>
      </c>
      <c r="Q105" s="46">
        <f>IF(K105="",0,COUNTIF('Timesheet - Week'!$A:$A,WorkingHoursUpdated!K105))</f>
        <v>0</v>
      </c>
      <c r="R105" s="44">
        <f>IF(K105="",0,COUNTIF('Timesheet - Week'!$A:$A,WorkingHoursUpdated!K105))</f>
        <v>0</v>
      </c>
    </row>
    <row r="106" spans="1:18" x14ac:dyDescent="0.25">
      <c r="A106" s="7">
        <f>WorkingHours[[#This Row],[Day]]</f>
        <v>44858</v>
      </c>
      <c r="B106" s="1">
        <f>WorkingHours[[#This Row],[Start]]</f>
        <v>0.27083333333333331</v>
      </c>
      <c r="C106" s="1">
        <f>WorkingHours[[#This Row],[End]]</f>
        <v>0.28055555555555556</v>
      </c>
      <c r="D106" t="str">
        <f>WorkingHours[[#This Row],[Work unit description]]</f>
        <v>Releasing MOD sheets</v>
      </c>
      <c r="E106" s="1">
        <f>WorkingHours[[#This Row],[Duration]]</f>
        <v>1.0416666666666666E-2</v>
      </c>
      <c r="F106" s="1" t="e">
        <f>#REF!</f>
        <v>#REF!</v>
      </c>
      <c r="G106" t="str">
        <f>WorkingHours[[#This Row],[Task]]</f>
        <v>QLM Technical Management</v>
      </c>
      <c r="H106" t="str">
        <f>WorkingHours[[#This Row],[Tags]]</f>
        <v>QLM:Hardware:TechnicalManagement:998</v>
      </c>
      <c r="I106" t="b">
        <f t="shared" si="12"/>
        <v>0</v>
      </c>
      <c r="J106" s="7">
        <f t="shared" si="11"/>
        <v>44858</v>
      </c>
      <c r="K106" t="str">
        <f t="shared" si="6"/>
        <v>QLM:Hardware:TechnicalManagement:998</v>
      </c>
      <c r="M106" s="43">
        <f t="shared" si="7"/>
        <v>0</v>
      </c>
      <c r="N106" s="1">
        <f t="shared" si="8"/>
        <v>0</v>
      </c>
      <c r="O106" s="1">
        <f t="shared" si="9"/>
        <v>0</v>
      </c>
      <c r="P106" s="45" t="e">
        <f t="shared" si="10"/>
        <v>#REF!</v>
      </c>
      <c r="Q106" s="46">
        <f>IF(K106="",0,COUNTIF('Timesheet - Week'!$A:$A,WorkingHoursUpdated!K106))</f>
        <v>0</v>
      </c>
      <c r="R106" s="44">
        <f>IF(K106="",0,COUNTIF('Timesheet - Week'!$A:$A,WorkingHoursUpdated!K106))</f>
        <v>0</v>
      </c>
    </row>
    <row r="107" spans="1:18" x14ac:dyDescent="0.25">
      <c r="A107" s="7">
        <f>WorkingHours[[#This Row],[Day]]</f>
        <v>44858</v>
      </c>
      <c r="B107" s="1">
        <f>WorkingHours[[#This Row],[Start]]</f>
        <v>0.32777777777777778</v>
      </c>
      <c r="C107" s="1">
        <f>WorkingHours[[#This Row],[End]]</f>
        <v>0.35416666666666669</v>
      </c>
      <c r="D107" t="str">
        <f>WorkingHours[[#This Row],[Work unit description]]</f>
        <v>STEM: PCB Work</v>
      </c>
      <c r="E107" s="1">
        <f>WorkingHours[[#This Row],[Duration]]</f>
        <v>3.125E-2</v>
      </c>
      <c r="F107" s="1" t="e">
        <f>#REF!</f>
        <v>#REF!</v>
      </c>
      <c r="G107" t="str">
        <f>WorkingHours[[#This Row],[Task]]</f>
        <v>PI-10: Define library management process</v>
      </c>
      <c r="H107" t="str">
        <f>WorkingHours[[#This Row],[Tags]]</f>
        <v>STL:Admin-BusinessMan:BusinessManProcessDev:312</v>
      </c>
      <c r="I107" t="b">
        <f t="shared" si="12"/>
        <v>0</v>
      </c>
      <c r="J107" s="7">
        <f t="shared" si="11"/>
        <v>44858</v>
      </c>
      <c r="K107" t="str">
        <f t="shared" si="6"/>
        <v>STL:Admin-BusinessMan:BusinessManProcessDev:312</v>
      </c>
      <c r="M107" s="43">
        <f t="shared" si="7"/>
        <v>4.7222222222222221E-2</v>
      </c>
      <c r="N107" s="1">
        <f t="shared" si="8"/>
        <v>0</v>
      </c>
      <c r="O107" s="1">
        <f t="shared" si="9"/>
        <v>4.7222222222222221E-2</v>
      </c>
      <c r="P107" s="45" t="e">
        <f t="shared" si="10"/>
        <v>#REF!</v>
      </c>
      <c r="Q107" s="46">
        <f>IF(K107="",0,COUNTIF('Timesheet - Week'!$A:$A,WorkingHoursUpdated!K107))</f>
        <v>0</v>
      </c>
      <c r="R107" s="44">
        <f>IF(K107="",0,COUNTIF('Timesheet - Week'!$A:$A,WorkingHoursUpdated!K107))</f>
        <v>0</v>
      </c>
    </row>
    <row r="108" spans="1:18" x14ac:dyDescent="0.25">
      <c r="A108" s="7">
        <f>WorkingHours[[#This Row],[Day]]</f>
        <v>44858</v>
      </c>
      <c r="B108" s="1">
        <f>WorkingHours[[#This Row],[Start]]</f>
        <v>0.375</v>
      </c>
      <c r="C108" s="1">
        <f>WorkingHours[[#This Row],[End]]</f>
        <v>0.38194444444444442</v>
      </c>
      <c r="D108" t="str">
        <f>WorkingHours[[#This Row],[Work unit description]]</f>
        <v>Email</v>
      </c>
      <c r="E108" s="1">
        <f>WorkingHours[[#This Row],[Duration]]</f>
        <v>1.0416666666666666E-2</v>
      </c>
      <c r="F108" s="1" t="e">
        <f>#REF!</f>
        <v>#REF!</v>
      </c>
      <c r="G108" t="str">
        <f>WorkingHours[[#This Row],[Task]]</f>
        <v>ResourceMeeting</v>
      </c>
      <c r="H108" t="str">
        <f>WorkingHours[[#This Row],[Tags]]</f>
        <v>STL:Admin-BusinessMan:Forecast&amp;Planning:314</v>
      </c>
      <c r="I108" t="b">
        <f t="shared" si="12"/>
        <v>0</v>
      </c>
      <c r="J108" s="7">
        <f t="shared" si="11"/>
        <v>44858</v>
      </c>
      <c r="K108" t="str">
        <f t="shared" si="6"/>
        <v>STL:Admin-BusinessMan:Forecast&amp;Planning:314</v>
      </c>
      <c r="M108" s="43">
        <f t="shared" si="7"/>
        <v>2.0833333333333315E-2</v>
      </c>
      <c r="N108" s="1">
        <f t="shared" si="8"/>
        <v>0</v>
      </c>
      <c r="O108" s="1">
        <f t="shared" si="9"/>
        <v>2.0833333333333315E-2</v>
      </c>
      <c r="P108" s="45" t="e">
        <f t="shared" si="10"/>
        <v>#REF!</v>
      </c>
      <c r="Q108" s="46">
        <f>IF(K108="",0,COUNTIF('Timesheet - Week'!$A:$A,WorkingHoursUpdated!K108))</f>
        <v>0</v>
      </c>
      <c r="R108" s="44">
        <f>IF(K108="",0,COUNTIF('Timesheet - Week'!$A:$A,WorkingHoursUpdated!K108))</f>
        <v>0</v>
      </c>
    </row>
    <row r="109" spans="1:18" x14ac:dyDescent="0.25">
      <c r="A109" s="7">
        <f>WorkingHours[[#This Row],[Day]]</f>
        <v>44858</v>
      </c>
      <c r="B109" s="1">
        <f>WorkingHours[[#This Row],[Start]]</f>
        <v>0.38194444444444442</v>
      </c>
      <c r="C109" s="1">
        <f>WorkingHours[[#This Row],[End]]</f>
        <v>0.3888888888888889</v>
      </c>
      <c r="D109" t="str">
        <f>WorkingHours[[#This Row],[Work unit description]]</f>
        <v>Setting up PDR</v>
      </c>
      <c r="E109" s="1">
        <f>WorkingHours[[#This Row],[Duration]]</f>
        <v>1.0416666666666666E-2</v>
      </c>
      <c r="F109" s="1" t="e">
        <f>#REF!</f>
        <v>#REF!</v>
      </c>
      <c r="G109" t="str">
        <f>WorkingHours[[#This Row],[Task]]</f>
        <v>STL: Personal Development</v>
      </c>
      <c r="H109" t="str">
        <f>WorkingHours[[#This Row],[Tags]]</f>
        <v>STL:Admin-Events:PersonalDevelopment:324</v>
      </c>
      <c r="I109" t="b">
        <f t="shared" si="12"/>
        <v>0</v>
      </c>
      <c r="J109" s="7">
        <f t="shared" si="11"/>
        <v>44858</v>
      </c>
      <c r="K109" t="str">
        <f t="shared" si="6"/>
        <v>STL:Admin-Events:PersonalDevelopment:324</v>
      </c>
      <c r="M109" s="43">
        <f t="shared" si="7"/>
        <v>0</v>
      </c>
      <c r="N109" s="1">
        <f t="shared" si="8"/>
        <v>0</v>
      </c>
      <c r="O109" s="1">
        <f t="shared" si="9"/>
        <v>0</v>
      </c>
      <c r="P109" s="45" t="e">
        <f t="shared" si="10"/>
        <v>#REF!</v>
      </c>
      <c r="Q109" s="46">
        <f>IF(K109="",0,COUNTIF('Timesheet - Week'!$A:$A,WorkingHoursUpdated!K109))</f>
        <v>0</v>
      </c>
      <c r="R109" s="44">
        <f>IF(K109="",0,COUNTIF('Timesheet - Week'!$A:$A,WorkingHoursUpdated!K109))</f>
        <v>0</v>
      </c>
    </row>
    <row r="110" spans="1:18" x14ac:dyDescent="0.25">
      <c r="A110" s="7">
        <f>WorkingHours[[#This Row],[Day]]</f>
        <v>44858</v>
      </c>
      <c r="B110" s="1">
        <f>WorkingHours[[#This Row],[Start]]</f>
        <v>0.3888888888888889</v>
      </c>
      <c r="C110" s="1">
        <f>WorkingHours[[#This Row],[End]]</f>
        <v>0.39583333333333331</v>
      </c>
      <c r="D110" t="str">
        <f>WorkingHours[[#This Row],[Work unit description]]</f>
        <v/>
      </c>
      <c r="E110" s="1">
        <f>WorkingHours[[#This Row],[Duration]]</f>
        <v>1.0416666666666666E-2</v>
      </c>
      <c r="F110" s="1" t="e">
        <f>#REF!</f>
        <v>#REF!</v>
      </c>
      <c r="G110" t="str">
        <f>WorkingHours[[#This Row],[Task]]</f>
        <v>STL:General</v>
      </c>
      <c r="H110" t="str">
        <f>WorkingHours[[#This Row],[Tags]]</f>
        <v>STL:Admin-PersonalAdmin:Misc:320</v>
      </c>
      <c r="I110" t="b">
        <f t="shared" si="12"/>
        <v>0</v>
      </c>
      <c r="J110" s="7">
        <f t="shared" si="11"/>
        <v>44858</v>
      </c>
      <c r="K110" t="str">
        <f t="shared" si="6"/>
        <v>STL:Admin-PersonalAdmin:Misc:320</v>
      </c>
      <c r="M110" s="43">
        <f t="shared" si="7"/>
        <v>0</v>
      </c>
      <c r="N110" s="1">
        <f t="shared" si="8"/>
        <v>0</v>
      </c>
      <c r="O110" s="1">
        <f t="shared" si="9"/>
        <v>0</v>
      </c>
      <c r="P110" s="45" t="e">
        <f t="shared" si="10"/>
        <v>#REF!</v>
      </c>
      <c r="Q110" s="46">
        <f>IF(K110="",0,COUNTIF('Timesheet - Week'!$A:$A,WorkingHoursUpdated!K110))</f>
        <v>0</v>
      </c>
      <c r="R110" s="44">
        <f>IF(K110="",0,COUNTIF('Timesheet - Week'!$A:$A,WorkingHoursUpdated!K110))</f>
        <v>0</v>
      </c>
    </row>
    <row r="111" spans="1:18" x14ac:dyDescent="0.25">
      <c r="A111" s="7">
        <f>WorkingHours[[#This Row],[Day]]</f>
        <v>44858</v>
      </c>
      <c r="B111" s="1">
        <f>WorkingHours[[#This Row],[Start]]</f>
        <v>0.39583333333333331</v>
      </c>
      <c r="C111" s="1">
        <f>WorkingHours[[#This Row],[End]]</f>
        <v>0.4201388888888889</v>
      </c>
      <c r="D111" t="str">
        <f>WorkingHours[[#This Row],[Work unit description]]</f>
        <v>Improvements to working hours script</v>
      </c>
      <c r="E111" s="1">
        <f>WorkingHours[[#This Row],[Duration]]</f>
        <v>2.0833333333333332E-2</v>
      </c>
      <c r="F111" s="1" t="e">
        <f>#REF!</f>
        <v>#REF!</v>
      </c>
      <c r="G111" t="str">
        <f>WorkingHours[[#This Row],[Task]]</f>
        <v>PI-16:Create task reporting structure in Jira</v>
      </c>
      <c r="H111" t="str">
        <f>WorkingHours[[#This Row],[Tags]]</f>
        <v>STL:Admin-BusinessMan:BusinessManProcessDev:312</v>
      </c>
      <c r="I111" t="b">
        <f t="shared" si="12"/>
        <v>0</v>
      </c>
      <c r="J111" s="7">
        <f t="shared" si="11"/>
        <v>44858</v>
      </c>
      <c r="K111" t="str">
        <f t="shared" si="6"/>
        <v>STL:Admin-BusinessMan:BusinessManProcessDev:312</v>
      </c>
      <c r="M111" s="43">
        <f t="shared" si="7"/>
        <v>0</v>
      </c>
      <c r="N111" s="1">
        <f t="shared" si="8"/>
        <v>0</v>
      </c>
      <c r="O111" s="1">
        <f t="shared" si="9"/>
        <v>0</v>
      </c>
      <c r="P111" s="45" t="e">
        <f t="shared" si="10"/>
        <v>#REF!</v>
      </c>
      <c r="Q111" s="46">
        <f>IF(K111="",0,COUNTIF('Timesheet - Week'!$A:$A,WorkingHoursUpdated!K111))</f>
        <v>0</v>
      </c>
      <c r="R111" s="44">
        <f>IF(K111="",0,COUNTIF('Timesheet - Week'!$A:$A,WorkingHoursUpdated!K111))</f>
        <v>0</v>
      </c>
    </row>
    <row r="112" spans="1:18" x14ac:dyDescent="0.25">
      <c r="A112" s="7">
        <f>WorkingHours[[#This Row],[Day]]</f>
        <v>44858</v>
      </c>
      <c r="B112" s="1">
        <f>WorkingHours[[#This Row],[Start]]</f>
        <v>0.4201388888888889</v>
      </c>
      <c r="C112" s="1">
        <f>WorkingHours[[#This Row],[End]]</f>
        <v>0.43402777777777779</v>
      </c>
      <c r="D112" t="str">
        <f>WorkingHours[[#This Row],[Work unit description]]</f>
        <v>QLM Getting Power board test setup</v>
      </c>
      <c r="E112" s="1">
        <f>WorkingHours[[#This Row],[Duration]]</f>
        <v>1.0416666666666666E-2</v>
      </c>
      <c r="F112" s="1" t="e">
        <f>#REF!</f>
        <v>#REF!</v>
      </c>
      <c r="G112" t="str">
        <f>WorkingHours[[#This Row],[Task]]</f>
        <v>QLMHW-96:Creation of System Test Board</v>
      </c>
      <c r="H112" t="str">
        <f>WorkingHours[[#This Row],[Tags]]</f>
        <v>QLM:QLM-4039-Splice:HardwareDesign&amp;Development:341</v>
      </c>
      <c r="I112" t="b">
        <f t="shared" si="12"/>
        <v>0</v>
      </c>
      <c r="J112" s="7">
        <f t="shared" si="11"/>
        <v>44858</v>
      </c>
      <c r="K112" t="str">
        <f t="shared" si="6"/>
        <v>QLM:QLM-4039-Splice:HardwareDesign&amp;Development:341</v>
      </c>
      <c r="M112" s="43">
        <f t="shared" si="7"/>
        <v>0</v>
      </c>
      <c r="N112" s="1">
        <f t="shared" si="8"/>
        <v>0</v>
      </c>
      <c r="O112" s="1">
        <f t="shared" si="9"/>
        <v>0</v>
      </c>
      <c r="P112" s="45" t="e">
        <f t="shared" si="10"/>
        <v>#REF!</v>
      </c>
      <c r="Q112" s="46">
        <f>IF(K112="",0,COUNTIF('Timesheet - Week'!$A:$A,WorkingHoursUpdated!K112))</f>
        <v>0</v>
      </c>
      <c r="R112" s="44">
        <f>IF(K112="",0,COUNTIF('Timesheet - Week'!$A:$A,WorkingHoursUpdated!K112))</f>
        <v>0</v>
      </c>
    </row>
    <row r="113" spans="1:18" x14ac:dyDescent="0.25">
      <c r="A113" s="7">
        <f>WorkingHours[[#This Row],[Day]]</f>
        <v>44858</v>
      </c>
      <c r="B113" s="1">
        <f>WorkingHours[[#This Row],[Start]]</f>
        <v>0.43402777777777779</v>
      </c>
      <c r="C113" s="1">
        <f>WorkingHours[[#This Row],[End]]</f>
        <v>0.45555555555555555</v>
      </c>
      <c r="D113" t="str">
        <f>WorkingHours[[#This Row],[Work unit description]]</f>
        <v>Email to ben on QLM testing</v>
      </c>
      <c r="E113" s="1">
        <f>WorkingHours[[#This Row],[Duration]]</f>
        <v>2.0833333333333332E-2</v>
      </c>
      <c r="F113" s="1" t="e">
        <f>#REF!</f>
        <v>#REF!</v>
      </c>
      <c r="G113" t="str">
        <f>WorkingHours[[#This Row],[Task]]</f>
        <v>QLM Technical Management</v>
      </c>
      <c r="H113" t="str">
        <f>WorkingHours[[#This Row],[Tags]]</f>
        <v>QLM:Hardware:TechnicalManagement:998</v>
      </c>
      <c r="I113" t="b">
        <f t="shared" si="12"/>
        <v>0</v>
      </c>
      <c r="J113" s="7">
        <f t="shared" si="11"/>
        <v>44858</v>
      </c>
      <c r="K113" t="str">
        <f t="shared" si="6"/>
        <v>QLM:Hardware:TechnicalManagement:998</v>
      </c>
      <c r="M113" s="43">
        <f t="shared" si="7"/>
        <v>0</v>
      </c>
      <c r="N113" s="1">
        <f t="shared" si="8"/>
        <v>0</v>
      </c>
      <c r="O113" s="1">
        <f t="shared" si="9"/>
        <v>0</v>
      </c>
      <c r="P113" s="45" t="e">
        <f t="shared" si="10"/>
        <v>#REF!</v>
      </c>
      <c r="Q113" s="46">
        <f>IF(K113="",0,COUNTIF('Timesheet - Week'!$A:$A,WorkingHoursUpdated!K113))</f>
        <v>0</v>
      </c>
      <c r="R113" s="44">
        <f>IF(K113="",0,COUNTIF('Timesheet - Week'!$A:$A,WorkingHoursUpdated!K113))</f>
        <v>0</v>
      </c>
    </row>
    <row r="114" spans="1:18" x14ac:dyDescent="0.25">
      <c r="A114" s="7">
        <f>WorkingHours[[#This Row],[Day]]</f>
        <v>44858</v>
      </c>
      <c r="B114" s="1">
        <f>WorkingHours[[#This Row],[Start]]</f>
        <v>0.45555555555555555</v>
      </c>
      <c r="C114" s="1">
        <f>WorkingHours[[#This Row],[End]]</f>
        <v>0.50694444444444442</v>
      </c>
      <c r="D114" t="str">
        <f>WorkingHours[[#This Row],[Work unit description]]</f>
        <v>Testing of System Test boards, packaging and emailing.</v>
      </c>
      <c r="E114" s="1">
        <f>WorkingHours[[#This Row],[Duration]]</f>
        <v>5.2083333333333336E-2</v>
      </c>
      <c r="F114" s="1" t="e">
        <f>#REF!</f>
        <v>#REF!</v>
      </c>
      <c r="G114" t="str">
        <f>WorkingHours[[#This Row],[Task]]</f>
        <v>QLMHW-96:Creation of System Test Board</v>
      </c>
      <c r="H114" t="str">
        <f>WorkingHours[[#This Row],[Tags]]</f>
        <v>QLM:QLM-4039-Splice:HardwareDesign&amp;Development:341</v>
      </c>
      <c r="I114" t="b">
        <f t="shared" si="12"/>
        <v>0</v>
      </c>
      <c r="J114" s="7">
        <f t="shared" si="11"/>
        <v>44858</v>
      </c>
      <c r="K114" t="str">
        <f t="shared" si="6"/>
        <v>QLM:QLM-4039-Splice:HardwareDesign&amp;Development:341</v>
      </c>
      <c r="M114" s="43">
        <f t="shared" si="7"/>
        <v>0</v>
      </c>
      <c r="N114" s="1">
        <f t="shared" si="8"/>
        <v>0</v>
      </c>
      <c r="O114" s="1">
        <f t="shared" si="9"/>
        <v>0</v>
      </c>
      <c r="P114" s="45" t="e">
        <f t="shared" si="10"/>
        <v>#REF!</v>
      </c>
      <c r="Q114" s="46">
        <f>IF(K114="",0,COUNTIF('Timesheet - Week'!$A:$A,WorkingHoursUpdated!K114))</f>
        <v>0</v>
      </c>
      <c r="R114" s="44">
        <f>IF(K114="",0,COUNTIF('Timesheet - Week'!$A:$A,WorkingHoursUpdated!K114))</f>
        <v>0</v>
      </c>
    </row>
    <row r="115" spans="1:18" x14ac:dyDescent="0.25">
      <c r="A115" s="7">
        <f>WorkingHours[[#This Row],[Day]]</f>
        <v>44858</v>
      </c>
      <c r="B115" s="1">
        <f>WorkingHours[[#This Row],[Start]]</f>
        <v>0.50694444444444442</v>
      </c>
      <c r="C115" s="1">
        <f>WorkingHours[[#This Row],[End]]</f>
        <v>0.51736111111111116</v>
      </c>
      <c r="D115" t="str">
        <f>WorkingHours[[#This Row],[Work unit description]]</f>
        <v>Setting up QLM System instance on Jira</v>
      </c>
      <c r="E115" s="1">
        <f>WorkingHours[[#This Row],[Duration]]</f>
        <v>1.0416666666666666E-2</v>
      </c>
      <c r="F115" s="1" t="e">
        <f>#REF!</f>
        <v>#REF!</v>
      </c>
      <c r="G115" t="str">
        <f>WorkingHours[[#This Row],[Task]]</f>
        <v>QLM Technical Management</v>
      </c>
      <c r="H115" t="str">
        <f>WorkingHours[[#This Row],[Tags]]</f>
        <v>QLM:Hardware:TechnicalManagement:998</v>
      </c>
      <c r="I115" t="b">
        <f t="shared" si="12"/>
        <v>0</v>
      </c>
      <c r="J115" s="7">
        <f t="shared" si="11"/>
        <v>44858</v>
      </c>
      <c r="K115" t="str">
        <f t="shared" si="6"/>
        <v>QLM:Hardware:TechnicalManagement:998</v>
      </c>
      <c r="M115" s="43">
        <f t="shared" si="7"/>
        <v>0</v>
      </c>
      <c r="N115" s="1">
        <f t="shared" si="8"/>
        <v>0</v>
      </c>
      <c r="O115" s="1">
        <f t="shared" si="9"/>
        <v>0</v>
      </c>
      <c r="P115" s="45" t="e">
        <f t="shared" si="10"/>
        <v>#REF!</v>
      </c>
      <c r="Q115" s="46">
        <f>IF(K115="",0,COUNTIF('Timesheet - Week'!$A:$A,WorkingHoursUpdated!K115))</f>
        <v>0</v>
      </c>
      <c r="R115" s="44">
        <f>IF(K115="",0,COUNTIF('Timesheet - Week'!$A:$A,WorkingHoursUpdated!K115))</f>
        <v>0</v>
      </c>
    </row>
    <row r="116" spans="1:18" x14ac:dyDescent="0.25">
      <c r="A116" s="7">
        <f>WorkingHours[[#This Row],[Day]]</f>
        <v>44858</v>
      </c>
      <c r="B116" s="1">
        <f>WorkingHours[[#This Row],[Start]]</f>
        <v>0.54166666666666663</v>
      </c>
      <c r="C116" s="1">
        <f>WorkingHours[[#This Row],[End]]</f>
        <v>0.5625</v>
      </c>
      <c r="D116" t="str">
        <f>WorkingHours[[#This Row],[Work unit description]]</f>
        <v>Further setup of confluence</v>
      </c>
      <c r="E116" s="1">
        <f>WorkingHours[[#This Row],[Duration]]</f>
        <v>2.0833333333333332E-2</v>
      </c>
      <c r="F116" s="1" t="e">
        <f>#REF!</f>
        <v>#REF!</v>
      </c>
      <c r="G116" t="str">
        <f>WorkingHours[[#This Row],[Task]]</f>
        <v>QLM Technical Management</v>
      </c>
      <c r="H116" t="str">
        <f>WorkingHours[[#This Row],[Tags]]</f>
        <v>QLM:Hardware:TechnicalManagement:998</v>
      </c>
      <c r="I116" t="b">
        <f t="shared" si="12"/>
        <v>0</v>
      </c>
      <c r="J116" s="7">
        <f t="shared" si="11"/>
        <v>44858</v>
      </c>
      <c r="K116" t="str">
        <f t="shared" si="6"/>
        <v>QLM:Hardware:TechnicalManagement:998</v>
      </c>
      <c r="M116" s="43">
        <f t="shared" si="7"/>
        <v>2.4305555555555469E-2</v>
      </c>
      <c r="N116" s="1">
        <f t="shared" si="8"/>
        <v>0</v>
      </c>
      <c r="O116" s="1">
        <f t="shared" si="9"/>
        <v>2.4305555555555469E-2</v>
      </c>
      <c r="P116" s="45" t="e">
        <f t="shared" si="10"/>
        <v>#REF!</v>
      </c>
      <c r="Q116" s="46">
        <f>IF(K116="",0,COUNTIF('Timesheet - Week'!$A:$A,WorkingHoursUpdated!K116))</f>
        <v>0</v>
      </c>
      <c r="R116" s="44">
        <f>IF(K116="",0,COUNTIF('Timesheet - Week'!$A:$A,WorkingHoursUpdated!K116))</f>
        <v>0</v>
      </c>
    </row>
    <row r="117" spans="1:18" x14ac:dyDescent="0.25">
      <c r="A117" s="7">
        <f>WorkingHours[[#This Row],[Day]]</f>
        <v>44858</v>
      </c>
      <c r="B117" s="1">
        <f>WorkingHours[[#This Row],[Start]]</f>
        <v>0.5625</v>
      </c>
      <c r="C117" s="1">
        <f>WorkingHours[[#This Row],[End]]</f>
        <v>0.58333333333333337</v>
      </c>
      <c r="D117" t="str">
        <f>WorkingHours[[#This Row],[Work unit description]]</f>
        <v>Hardware meeting: all QLM</v>
      </c>
      <c r="E117" s="1">
        <f>WorkingHours[[#This Row],[Duration]]</f>
        <v>2.0833333333333332E-2</v>
      </c>
      <c r="F117" s="1" t="e">
        <f>#REF!</f>
        <v>#REF!</v>
      </c>
      <c r="G117" t="str">
        <f>WorkingHours[[#This Row],[Task]]</f>
        <v>STL: Hardware Weekly Meeting</v>
      </c>
      <c r="H117" t="str">
        <f>WorkingHours[[#This Row],[Tags]]</f>
        <v>STL:Admin-BusinessMan:Meetings:313</v>
      </c>
      <c r="I117" t="b">
        <f t="shared" si="12"/>
        <v>0</v>
      </c>
      <c r="J117" s="7">
        <f t="shared" si="11"/>
        <v>44858</v>
      </c>
      <c r="K117" t="str">
        <f t="shared" si="6"/>
        <v>STL:Admin-BusinessMan:Meetings:313</v>
      </c>
      <c r="M117" s="43">
        <f t="shared" si="7"/>
        <v>0</v>
      </c>
      <c r="N117" s="1">
        <f t="shared" si="8"/>
        <v>0</v>
      </c>
      <c r="O117" s="1">
        <f t="shared" si="9"/>
        <v>0</v>
      </c>
      <c r="P117" s="45" t="e">
        <f t="shared" si="10"/>
        <v>#REF!</v>
      </c>
      <c r="Q117" s="46">
        <f>IF(K117="",0,COUNTIF('Timesheet - Week'!$A:$A,WorkingHoursUpdated!K117))</f>
        <v>0</v>
      </c>
      <c r="R117" s="44">
        <f>IF(K117="",0,COUNTIF('Timesheet - Week'!$A:$A,WorkingHoursUpdated!K117))</f>
        <v>0</v>
      </c>
    </row>
    <row r="118" spans="1:18" x14ac:dyDescent="0.25">
      <c r="A118" s="7">
        <f>WorkingHours[[#This Row],[Day]]</f>
        <v>44858</v>
      </c>
      <c r="B118" s="1">
        <f>WorkingHours[[#This Row],[Start]]</f>
        <v>0.58333333333333337</v>
      </c>
      <c r="C118" s="1">
        <f>WorkingHours[[#This Row],[End]]</f>
        <v>0.59722222222222221</v>
      </c>
      <c r="D118" t="str">
        <f>WorkingHours[[#This Row],[Work unit description]]</f>
        <v>STEM: Library</v>
      </c>
      <c r="E118" s="1">
        <f>WorkingHours[[#This Row],[Duration]]</f>
        <v>1.0416666666666666E-2</v>
      </c>
      <c r="F118" s="1" t="e">
        <f>#REF!</f>
        <v>#REF!</v>
      </c>
      <c r="G118" t="str">
        <f>WorkingHours[[#This Row],[Task]]</f>
        <v>STEM: Design of PCB</v>
      </c>
      <c r="H118" t="str">
        <f>WorkingHours[[#This Row],[Tags]]</f>
        <v/>
      </c>
      <c r="I118" t="b">
        <f t="shared" si="12"/>
        <v>0</v>
      </c>
      <c r="J118" s="7">
        <f t="shared" si="11"/>
        <v>44858</v>
      </c>
      <c r="K118" t="str">
        <f t="shared" si="6"/>
        <v/>
      </c>
      <c r="M118" s="43">
        <f t="shared" si="7"/>
        <v>0</v>
      </c>
      <c r="N118" s="1">
        <f t="shared" si="8"/>
        <v>0</v>
      </c>
      <c r="O118" s="1">
        <f t="shared" si="9"/>
        <v>0</v>
      </c>
      <c r="P118" s="45" t="e">
        <f t="shared" si="10"/>
        <v>#REF!</v>
      </c>
      <c r="Q118" s="46">
        <f>IF(K118="",0,COUNTIF('Timesheet - Week'!$A:$A,WorkingHoursUpdated!K118))</f>
        <v>0</v>
      </c>
      <c r="R118" s="44">
        <f>IF(K118="",0,COUNTIF('Timesheet - Week'!$A:$A,WorkingHoursUpdated!K118))</f>
        <v>0</v>
      </c>
    </row>
    <row r="119" spans="1:18" x14ac:dyDescent="0.25">
      <c r="A119" s="7">
        <f>WorkingHours[[#This Row],[Day]]</f>
        <v>44858</v>
      </c>
      <c r="B119" s="1">
        <f>WorkingHours[[#This Row],[Start]]</f>
        <v>0.65277777777777779</v>
      </c>
      <c r="C119" s="1">
        <f>WorkingHours[[#This Row],[End]]</f>
        <v>0.6875</v>
      </c>
      <c r="D119" t="str">
        <f>WorkingHours[[#This Row],[Work unit description]]</f>
        <v>STEM Library</v>
      </c>
      <c r="E119" s="1">
        <f>WorkingHours[[#This Row],[Duration]]</f>
        <v>3.125E-2</v>
      </c>
      <c r="F119" s="1" t="e">
        <f>#REF!</f>
        <v>#REF!</v>
      </c>
      <c r="G119" t="str">
        <f>WorkingHours[[#This Row],[Task]]</f>
        <v>STEM: Design of PCB</v>
      </c>
      <c r="H119" t="str">
        <f>WorkingHours[[#This Row],[Tags]]</f>
        <v/>
      </c>
      <c r="I119" t="b">
        <f t="shared" si="12"/>
        <v>0</v>
      </c>
      <c r="J119" s="7">
        <f t="shared" si="11"/>
        <v>44858</v>
      </c>
      <c r="K119" t="str">
        <f t="shared" si="6"/>
        <v/>
      </c>
      <c r="M119" s="43">
        <f t="shared" si="7"/>
        <v>5.555555555555558E-2</v>
      </c>
      <c r="N119" s="1">
        <f t="shared" si="8"/>
        <v>0</v>
      </c>
      <c r="O119" s="1">
        <f t="shared" si="9"/>
        <v>5.555555555555558E-2</v>
      </c>
      <c r="P119" s="45" t="e">
        <f t="shared" si="10"/>
        <v>#REF!</v>
      </c>
      <c r="Q119" s="46">
        <f>IF(K119="",0,COUNTIF('Timesheet - Week'!$A:$A,WorkingHoursUpdated!K119))</f>
        <v>0</v>
      </c>
      <c r="R119" s="44">
        <f>IF(K119="",0,COUNTIF('Timesheet - Week'!$A:$A,WorkingHoursUpdated!K119))</f>
        <v>0</v>
      </c>
    </row>
    <row r="120" spans="1:18" x14ac:dyDescent="0.25">
      <c r="A120" s="7">
        <f>WorkingHours[[#This Row],[Day]]</f>
        <v>44858</v>
      </c>
      <c r="B120" s="1">
        <f>WorkingHours[[#This Row],[Start]]</f>
        <v>0.6875</v>
      </c>
      <c r="C120" s="1">
        <f>WorkingHours[[#This Row],[End]]</f>
        <v>0.69444444444444442</v>
      </c>
      <c r="D120" t="str">
        <f>WorkingHours[[#This Row],[Work unit description]]</f>
        <v/>
      </c>
      <c r="E120" s="1">
        <f>WorkingHours[[#This Row],[Duration]]</f>
        <v>1.0416666666666666E-2</v>
      </c>
      <c r="F120" s="1" t="e">
        <f>#REF!</f>
        <v>#REF!</v>
      </c>
      <c r="G120" t="str">
        <f>WorkingHours[[#This Row],[Task]]</f>
        <v>ResourceMeeting</v>
      </c>
      <c r="H120" t="str">
        <f>WorkingHours[[#This Row],[Tags]]</f>
        <v>STL:Admin-BusinessMan:Forecast&amp;Planning:314</v>
      </c>
      <c r="I120" t="b">
        <f t="shared" si="12"/>
        <v>0</v>
      </c>
      <c r="J120" s="7">
        <f t="shared" si="11"/>
        <v>44858</v>
      </c>
      <c r="K120" t="str">
        <f t="shared" si="6"/>
        <v>STL:Admin-BusinessMan:Forecast&amp;Planning:314</v>
      </c>
      <c r="M120" s="43">
        <f t="shared" si="7"/>
        <v>0</v>
      </c>
      <c r="N120" s="1">
        <f t="shared" si="8"/>
        <v>0</v>
      </c>
      <c r="O120" s="1">
        <f t="shared" si="9"/>
        <v>0</v>
      </c>
      <c r="P120" s="45" t="e">
        <f t="shared" si="10"/>
        <v>#REF!</v>
      </c>
      <c r="Q120" s="46">
        <f>IF(K120="",0,COUNTIF('Timesheet - Week'!$A:$A,WorkingHoursUpdated!K120))</f>
        <v>0</v>
      </c>
      <c r="R120" s="44">
        <f>IF(K120="",0,COUNTIF('Timesheet - Week'!$A:$A,WorkingHoursUpdated!K120))</f>
        <v>0</v>
      </c>
    </row>
    <row r="121" spans="1:18" x14ac:dyDescent="0.25">
      <c r="A121" s="7">
        <f>WorkingHours[[#This Row],[Day]]</f>
        <v>44858</v>
      </c>
      <c r="B121" s="1">
        <f>WorkingHours[[#This Row],[Start]]</f>
        <v>0.69444444444444442</v>
      </c>
      <c r="C121" s="1">
        <f>WorkingHours[[#This Row],[End]]</f>
        <v>0.77083333333333337</v>
      </c>
      <c r="D121" t="str">
        <f>WorkingHours[[#This Row],[Work unit description]]</f>
        <v>STEM Library</v>
      </c>
      <c r="E121" s="1">
        <f>WorkingHours[[#This Row],[Duration]]</f>
        <v>7.2916666666666671E-2</v>
      </c>
      <c r="F121" s="1" t="e">
        <f>#REF!</f>
        <v>#REF!</v>
      </c>
      <c r="G121" t="str">
        <f>WorkingHours[[#This Row],[Task]]</f>
        <v>PI-10: Define library management process</v>
      </c>
      <c r="H121" t="str">
        <f>WorkingHours[[#This Row],[Tags]]</f>
        <v>STL:Admin-BusinessMan:BusinessManProcessDev:312</v>
      </c>
      <c r="I121" t="b">
        <f t="shared" si="12"/>
        <v>0</v>
      </c>
      <c r="J121" s="7">
        <f t="shared" si="11"/>
        <v>44858</v>
      </c>
      <c r="K121" t="str">
        <f t="shared" si="6"/>
        <v>STL:Admin-BusinessMan:BusinessManProcessDev:312</v>
      </c>
      <c r="M121" s="43">
        <f t="shared" si="7"/>
        <v>0</v>
      </c>
      <c r="N121" s="1">
        <f t="shared" si="8"/>
        <v>0</v>
      </c>
      <c r="O121" s="1">
        <f t="shared" si="9"/>
        <v>0</v>
      </c>
      <c r="P121" s="45" t="e">
        <f t="shared" si="10"/>
        <v>#REF!</v>
      </c>
      <c r="Q121" s="46">
        <f>IF(K121="",0,COUNTIF('Timesheet - Week'!$A:$A,WorkingHoursUpdated!K121))</f>
        <v>0</v>
      </c>
      <c r="R121" s="44">
        <f>IF(K121="",0,COUNTIF('Timesheet - Week'!$A:$A,WorkingHoursUpdated!K121))</f>
        <v>0</v>
      </c>
    </row>
    <row r="122" spans="1:18" x14ac:dyDescent="0.25">
      <c r="A122" s="7">
        <f>WorkingHours[[#This Row],[Day]]</f>
        <v>44859</v>
      </c>
      <c r="B122" s="1">
        <f>WorkingHours[[#This Row],[Start]]</f>
        <v>0.33333333333333331</v>
      </c>
      <c r="C122" s="1">
        <f>WorkingHours[[#This Row],[End]]</f>
        <v>0.35416666666666669</v>
      </c>
      <c r="D122" t="str">
        <f>WorkingHours[[#This Row],[Work unit description]]</f>
        <v>STEM : Schematic</v>
      </c>
      <c r="E122" s="1">
        <f>WorkingHours[[#This Row],[Duration]]</f>
        <v>2.0833333333333332E-2</v>
      </c>
      <c r="F122" s="1" t="e">
        <f>#REF!</f>
        <v>#REF!</v>
      </c>
      <c r="G122" t="str">
        <f>WorkingHours[[#This Row],[Task]]</f>
        <v>STEM: Design of PCB</v>
      </c>
      <c r="H122" t="str">
        <f>WorkingHours[[#This Row],[Tags]]</f>
        <v/>
      </c>
      <c r="I122" t="b">
        <f t="shared" si="12"/>
        <v>0</v>
      </c>
      <c r="J122" s="7">
        <f t="shared" si="11"/>
        <v>44859</v>
      </c>
      <c r="K122" t="str">
        <f t="shared" si="6"/>
        <v/>
      </c>
      <c r="M122" s="43">
        <f t="shared" si="7"/>
        <v>0</v>
      </c>
      <c r="N122" s="1">
        <f t="shared" si="8"/>
        <v>0</v>
      </c>
      <c r="O122" s="1">
        <f t="shared" si="9"/>
        <v>0</v>
      </c>
      <c r="P122" s="45" t="e">
        <f t="shared" si="10"/>
        <v>#REF!</v>
      </c>
      <c r="Q122" s="46">
        <f>IF(K122="",0,COUNTIF('Timesheet - Week'!$A:$A,WorkingHoursUpdated!K122))</f>
        <v>0</v>
      </c>
      <c r="R122" s="44">
        <f>IF(K122="",0,COUNTIF('Timesheet - Week'!$A:$A,WorkingHoursUpdated!K122))</f>
        <v>0</v>
      </c>
    </row>
    <row r="123" spans="1:18" x14ac:dyDescent="0.25">
      <c r="A123" s="7">
        <f>WorkingHours[[#This Row],[Day]]</f>
        <v>44859</v>
      </c>
      <c r="B123" s="1">
        <f>WorkingHours[[#This Row],[Start]]</f>
        <v>0.375</v>
      </c>
      <c r="C123" s="1">
        <f>WorkingHours[[#This Row],[End]]</f>
        <v>0.38750000000000001</v>
      </c>
      <c r="D123" t="str">
        <f>WorkingHours[[#This Row],[Work unit description]]</f>
        <v/>
      </c>
      <c r="E123" s="1">
        <f>WorkingHours[[#This Row],[Duration]]</f>
        <v>1.0416666666666666E-2</v>
      </c>
      <c r="F123" s="1" t="e">
        <f>#REF!</f>
        <v>#REF!</v>
      </c>
      <c r="G123" t="str">
        <f>WorkingHours[[#This Row],[Task]]</f>
        <v>STL:General</v>
      </c>
      <c r="H123" t="str">
        <f>WorkingHours[[#This Row],[Tags]]</f>
        <v>STL:Admin-PersonalAdmin:Misc:320</v>
      </c>
      <c r="I123" t="b">
        <f t="shared" si="12"/>
        <v>0</v>
      </c>
      <c r="J123" s="7">
        <f t="shared" si="11"/>
        <v>44859</v>
      </c>
      <c r="K123" t="str">
        <f t="shared" si="6"/>
        <v>STL:Admin-PersonalAdmin:Misc:320</v>
      </c>
      <c r="M123" s="43">
        <f t="shared" si="7"/>
        <v>2.0833333333333315E-2</v>
      </c>
      <c r="N123" s="1">
        <f t="shared" si="8"/>
        <v>0</v>
      </c>
      <c r="O123" s="1">
        <f t="shared" si="9"/>
        <v>2.0833333333333315E-2</v>
      </c>
      <c r="P123" s="45" t="e">
        <f t="shared" si="10"/>
        <v>#REF!</v>
      </c>
      <c r="Q123" s="46">
        <f>IF(K123="",0,COUNTIF('Timesheet - Week'!$A:$A,WorkingHoursUpdated!K123))</f>
        <v>0</v>
      </c>
      <c r="R123" s="44">
        <f>IF(K123="",0,COUNTIF('Timesheet - Week'!$A:$A,WorkingHoursUpdated!K123))</f>
        <v>0</v>
      </c>
    </row>
    <row r="124" spans="1:18" x14ac:dyDescent="0.25">
      <c r="A124" s="7">
        <f>WorkingHours[[#This Row],[Day]]</f>
        <v>44859</v>
      </c>
      <c r="B124" s="1">
        <f>WorkingHours[[#This Row],[Start]]</f>
        <v>0.38750000000000001</v>
      </c>
      <c r="C124" s="1">
        <f>WorkingHours[[#This Row],[End]]</f>
        <v>0.49305555555555558</v>
      </c>
      <c r="D124" t="str">
        <f>WorkingHours[[#This Row],[Work unit description]]</f>
        <v>STEM Library</v>
      </c>
      <c r="E124" s="1">
        <f>WorkingHours[[#This Row],[Duration]]</f>
        <v>0.10416666666666667</v>
      </c>
      <c r="F124" s="1" t="e">
        <f>#REF!</f>
        <v>#REF!</v>
      </c>
      <c r="G124" t="str">
        <f>WorkingHours[[#This Row],[Task]]</f>
        <v>PI-10: Define library management process</v>
      </c>
      <c r="H124" t="str">
        <f>WorkingHours[[#This Row],[Tags]]</f>
        <v>STL:Admin-BusinessMan:BusinessManProcessDev:312</v>
      </c>
      <c r="I124" t="b">
        <f t="shared" si="12"/>
        <v>0</v>
      </c>
      <c r="J124" s="7">
        <f t="shared" si="11"/>
        <v>44859</v>
      </c>
      <c r="K124" t="str">
        <f t="shared" si="6"/>
        <v>STL:Admin-BusinessMan:BusinessManProcessDev:312</v>
      </c>
      <c r="M124" s="43">
        <f t="shared" si="7"/>
        <v>0</v>
      </c>
      <c r="N124" s="1">
        <f t="shared" si="8"/>
        <v>0</v>
      </c>
      <c r="O124" s="1">
        <f t="shared" si="9"/>
        <v>0</v>
      </c>
      <c r="P124" s="45" t="e">
        <f t="shared" si="10"/>
        <v>#REF!</v>
      </c>
      <c r="Q124" s="46">
        <f>IF(K124="",0,COUNTIF('Timesheet - Week'!$A:$A,WorkingHoursUpdated!K124))</f>
        <v>0</v>
      </c>
      <c r="R124" s="44">
        <f>IF(K124="",0,COUNTIF('Timesheet - Week'!$A:$A,WorkingHoursUpdated!K124))</f>
        <v>0</v>
      </c>
    </row>
    <row r="125" spans="1:18" x14ac:dyDescent="0.25">
      <c r="A125" s="7">
        <f>WorkingHours[[#This Row],[Day]]</f>
        <v>44859</v>
      </c>
      <c r="B125" s="1">
        <f>WorkingHours[[#This Row],[Start]]</f>
        <v>0.48958333333333331</v>
      </c>
      <c r="C125" s="1">
        <f>WorkingHours[[#This Row],[End]]</f>
        <v>0.54166666666666663</v>
      </c>
      <c r="D125" t="str">
        <f>WorkingHours[[#This Row],[Work unit description]]</f>
        <v>Travel to QLM to collect boards</v>
      </c>
      <c r="E125" s="1">
        <f>WorkingHours[[#This Row],[Duration]]</f>
        <v>5.2083333333333336E-2</v>
      </c>
      <c r="F125" s="1" t="e">
        <f>#REF!</f>
        <v>#REF!</v>
      </c>
      <c r="G125" t="str">
        <f>WorkingHours[[#This Row],[Task]]</f>
        <v>QLM Technical Management</v>
      </c>
      <c r="H125" t="str">
        <f>WorkingHours[[#This Row],[Tags]]</f>
        <v>QLM:Hardware:TechnicalManagement:998</v>
      </c>
      <c r="I125" t="b">
        <f t="shared" si="12"/>
        <v>0</v>
      </c>
      <c r="J125" s="7">
        <f t="shared" si="11"/>
        <v>44859</v>
      </c>
      <c r="K125" t="str">
        <f t="shared" si="6"/>
        <v>QLM:Hardware:TechnicalManagement:998</v>
      </c>
      <c r="M125" s="43" t="str">
        <f t="shared" si="7"/>
        <v>Error</v>
      </c>
      <c r="N125" s="1">
        <f t="shared" si="8"/>
        <v>0</v>
      </c>
      <c r="O125" s="1" t="str">
        <f t="shared" si="9"/>
        <v>Error</v>
      </c>
      <c r="P125" s="45" t="e">
        <f t="shared" si="10"/>
        <v>#REF!</v>
      </c>
      <c r="Q125" s="46">
        <f>IF(K125="",0,COUNTIF('Timesheet - Week'!$A:$A,WorkingHoursUpdated!K125))</f>
        <v>0</v>
      </c>
      <c r="R125" s="44">
        <f>IF(K125="",0,COUNTIF('Timesheet - Week'!$A:$A,WorkingHoursUpdated!K125))</f>
        <v>0</v>
      </c>
    </row>
    <row r="126" spans="1:18" x14ac:dyDescent="0.25">
      <c r="A126" s="7">
        <f>WorkingHours[[#This Row],[Day]]</f>
        <v>44859</v>
      </c>
      <c r="B126" s="1">
        <f>WorkingHours[[#This Row],[Start]]</f>
        <v>0.58333333333333337</v>
      </c>
      <c r="C126" s="1">
        <f>WorkingHours[[#This Row],[End]]</f>
        <v>0.625</v>
      </c>
      <c r="D126" t="str">
        <f>WorkingHours[[#This Row],[Work unit description]]</f>
        <v>Getting thermocouple to read</v>
      </c>
      <c r="E126" s="1">
        <f>WorkingHours[[#This Row],[Duration]]</f>
        <v>4.1666666666666664E-2</v>
      </c>
      <c r="F126" s="1" t="e">
        <f>#REF!</f>
        <v>#REF!</v>
      </c>
      <c r="G126" t="str">
        <f>WorkingHours[[#This Row],[Task]]</f>
        <v>QLMHW-127:Update of Power Board test firmware to s</v>
      </c>
      <c r="H126" t="str">
        <f>WorkingHours[[#This Row],[Tags]]</f>
        <v>QLM:QLM-4039-Splice:HardwareDesign&amp;Development:341</v>
      </c>
      <c r="I126" t="b">
        <f t="shared" si="12"/>
        <v>0</v>
      </c>
      <c r="J126" s="7">
        <f t="shared" si="11"/>
        <v>44859</v>
      </c>
      <c r="K126" t="str">
        <f t="shared" si="6"/>
        <v>QLM:QLM-4039-Splice:HardwareDesign&amp;Development:341</v>
      </c>
      <c r="M126" s="43">
        <f t="shared" si="7"/>
        <v>4.1666666666666741E-2</v>
      </c>
      <c r="N126" s="1">
        <f t="shared" si="8"/>
        <v>0</v>
      </c>
      <c r="O126" s="1">
        <f t="shared" si="9"/>
        <v>4.1666666666666741E-2</v>
      </c>
      <c r="P126" s="45" t="e">
        <f t="shared" si="10"/>
        <v>#REF!</v>
      </c>
      <c r="Q126" s="46">
        <f>IF(K126="",0,COUNTIF('Timesheet - Week'!$A:$A,WorkingHoursUpdated!K126))</f>
        <v>0</v>
      </c>
      <c r="R126" s="44">
        <f>IF(K126="",0,COUNTIF('Timesheet - Week'!$A:$A,WorkingHoursUpdated!K126))</f>
        <v>0</v>
      </c>
    </row>
    <row r="127" spans="1:18" x14ac:dyDescent="0.25">
      <c r="A127" s="7">
        <f>WorkingHours[[#This Row],[Day]]</f>
        <v>44859</v>
      </c>
      <c r="B127" s="1">
        <f>WorkingHours[[#This Row],[Start]]</f>
        <v>0.625</v>
      </c>
      <c r="C127" s="1">
        <f>WorkingHours[[#This Row],[End]]</f>
        <v>0.64583333333333337</v>
      </c>
      <c r="D127" t="str">
        <f>WorkingHours[[#This Row],[Work unit description]]</f>
        <v/>
      </c>
      <c r="E127" s="1">
        <f>WorkingHours[[#This Row],[Duration]]</f>
        <v>2.0833333333333332E-2</v>
      </c>
      <c r="F127" s="1" t="e">
        <f>#REF!</f>
        <v>#REF!</v>
      </c>
      <c r="G127" t="str">
        <f>WorkingHours[[#This Row],[Task]]</f>
        <v>QLM: Internal Meeting</v>
      </c>
      <c r="H127" t="str">
        <f>WorkingHours[[#This Row],[Tags]]</f>
        <v>QLM:Hardware:TechnicalManagement:998</v>
      </c>
      <c r="I127" t="b">
        <f t="shared" si="12"/>
        <v>0</v>
      </c>
      <c r="J127" s="7">
        <f t="shared" si="11"/>
        <v>44859</v>
      </c>
      <c r="K127" t="str">
        <f t="shared" si="6"/>
        <v>QLM:Hardware:TechnicalManagement:998</v>
      </c>
      <c r="M127" s="43">
        <f t="shared" si="7"/>
        <v>0</v>
      </c>
      <c r="N127" s="1">
        <f t="shared" si="8"/>
        <v>0</v>
      </c>
      <c r="O127" s="1">
        <f t="shared" si="9"/>
        <v>0</v>
      </c>
      <c r="P127" s="45" t="e">
        <f t="shared" si="10"/>
        <v>#REF!</v>
      </c>
      <c r="Q127" s="46">
        <f>IF(K127="",0,COUNTIF('Timesheet - Week'!$A:$A,WorkingHoursUpdated!K127))</f>
        <v>0</v>
      </c>
      <c r="R127" s="44">
        <f>IF(K127="",0,COUNTIF('Timesheet - Week'!$A:$A,WorkingHoursUpdated!K127))</f>
        <v>0</v>
      </c>
    </row>
    <row r="128" spans="1:18" x14ac:dyDescent="0.25">
      <c r="A128" s="7">
        <f>WorkingHours[[#This Row],[Day]]</f>
        <v>44859</v>
      </c>
      <c r="B128" s="1">
        <f>WorkingHours[[#This Row],[Start]]</f>
        <v>0.64583333333333337</v>
      </c>
      <c r="C128" s="1">
        <f>WorkingHours[[#This Row],[End]]</f>
        <v>0.66666666666666663</v>
      </c>
      <c r="D128" t="str">
        <f>WorkingHours[[#This Row],[Work unit description]]</f>
        <v/>
      </c>
      <c r="E128" s="1">
        <f>WorkingHours[[#This Row],[Duration]]</f>
        <v>2.0833333333333332E-2</v>
      </c>
      <c r="F128" s="1" t="e">
        <f>#REF!</f>
        <v>#REF!</v>
      </c>
      <c r="G128" t="str">
        <f>WorkingHours[[#This Row],[Task]]</f>
        <v>QLMHW-127:Update of Power Board test firmware to s</v>
      </c>
      <c r="H128" t="str">
        <f>WorkingHours[[#This Row],[Tags]]</f>
        <v>QLM:QLM-4039-Splice:HardwareDesign&amp;Development:341</v>
      </c>
      <c r="I128" t="b">
        <f t="shared" si="12"/>
        <v>0</v>
      </c>
      <c r="J128" s="7">
        <f t="shared" si="11"/>
        <v>44859</v>
      </c>
      <c r="K128" t="str">
        <f t="shared" si="6"/>
        <v>QLM:QLM-4039-Splice:HardwareDesign&amp;Development:341</v>
      </c>
      <c r="M128" s="43">
        <f t="shared" si="7"/>
        <v>0</v>
      </c>
      <c r="N128" s="1">
        <f t="shared" si="8"/>
        <v>0</v>
      </c>
      <c r="O128" s="1">
        <f t="shared" si="9"/>
        <v>0</v>
      </c>
      <c r="P128" s="45" t="e">
        <f t="shared" si="10"/>
        <v>#REF!</v>
      </c>
      <c r="Q128" s="46">
        <f>IF(K128="",0,COUNTIF('Timesheet - Week'!$A:$A,WorkingHoursUpdated!K128))</f>
        <v>0</v>
      </c>
      <c r="R128" s="44">
        <f>IF(K128="",0,COUNTIF('Timesheet - Week'!$A:$A,WorkingHoursUpdated!K128))</f>
        <v>0</v>
      </c>
    </row>
    <row r="129" spans="1:18" x14ac:dyDescent="0.25">
      <c r="A129" s="7">
        <f>WorkingHours[[#This Row],[Day]]</f>
        <v>44859</v>
      </c>
      <c r="B129" s="1">
        <f>WorkingHours[[#This Row],[Start]]</f>
        <v>0.66666666666666663</v>
      </c>
      <c r="C129" s="1">
        <f>WorkingHours[[#This Row],[End]]</f>
        <v>0.6875</v>
      </c>
      <c r="D129" t="str">
        <f>WorkingHours[[#This Row],[Work unit description]]</f>
        <v/>
      </c>
      <c r="E129" s="1">
        <f>WorkingHours[[#This Row],[Duration]]</f>
        <v>2.0833333333333332E-2</v>
      </c>
      <c r="F129" s="1" t="e">
        <f>#REF!</f>
        <v>#REF!</v>
      </c>
      <c r="G129" t="str">
        <f>WorkingHours[[#This Row],[Task]]</f>
        <v>QLM: Hardware weekly meeting</v>
      </c>
      <c r="H129" t="str">
        <f>WorkingHours[[#This Row],[Tags]]</f>
        <v>QLM:Hardware:TechnicalManagement:998</v>
      </c>
      <c r="I129" t="b">
        <f t="shared" si="12"/>
        <v>0</v>
      </c>
      <c r="J129" s="7">
        <f t="shared" si="11"/>
        <v>44859</v>
      </c>
      <c r="K129" t="str">
        <f t="shared" si="6"/>
        <v>QLM:Hardware:TechnicalManagement:998</v>
      </c>
      <c r="M129" s="43">
        <f t="shared" si="7"/>
        <v>0</v>
      </c>
      <c r="N129" s="1">
        <f t="shared" si="8"/>
        <v>0</v>
      </c>
      <c r="O129" s="1">
        <f t="shared" si="9"/>
        <v>0</v>
      </c>
      <c r="P129" s="45" t="e">
        <f t="shared" si="10"/>
        <v>#REF!</v>
      </c>
      <c r="Q129" s="46">
        <f>IF(K129="",0,COUNTIF('Timesheet - Week'!$A:$A,WorkingHoursUpdated!K129))</f>
        <v>0</v>
      </c>
      <c r="R129" s="44">
        <f>IF(K129="",0,COUNTIF('Timesheet - Week'!$A:$A,WorkingHoursUpdated!K129))</f>
        <v>0</v>
      </c>
    </row>
    <row r="130" spans="1:18" x14ac:dyDescent="0.25">
      <c r="A130" s="7">
        <f>WorkingHours[[#This Row],[Day]]</f>
        <v>44859</v>
      </c>
      <c r="B130" s="1">
        <f>WorkingHours[[#This Row],[Start]]</f>
        <v>0.6875</v>
      </c>
      <c r="C130" s="1">
        <f>WorkingHours[[#This Row],[End]]</f>
        <v>0.77013888888888893</v>
      </c>
      <c r="D130" t="str">
        <f>WorkingHours[[#This Row],[Work unit description]]</f>
        <v>Helping Pete with FET</v>
      </c>
      <c r="E130" s="1">
        <f>WorkingHours[[#This Row],[Duration]]</f>
        <v>8.3333333333333329E-2</v>
      </c>
      <c r="F130" s="1" t="e">
        <f>#REF!</f>
        <v>#REF!</v>
      </c>
      <c r="G130" t="str">
        <f>WorkingHours[[#This Row],[Task]]</f>
        <v xml:space="preserve">QLMHW-132: ODrive FETS not available </v>
      </c>
      <c r="H130" t="str">
        <f>WorkingHours[[#This Row],[Tags]]</f>
        <v>QLM:QLM-4039-Splice:HardwareDesign&amp;Development:341</v>
      </c>
      <c r="I130" t="b">
        <f t="shared" si="12"/>
        <v>0</v>
      </c>
      <c r="J130" s="7">
        <f t="shared" si="11"/>
        <v>44859</v>
      </c>
      <c r="K130" t="str">
        <f t="shared" ref="K130:K193" si="13">IF(ISNUMBER(SEARCH(",",H130)),LEFT(H130, SEARCH(",",H130,1)-1),H130)</f>
        <v>QLM:QLM-4039-Splice:HardwareDesign&amp;Development:341</v>
      </c>
      <c r="M130" s="43">
        <f t="shared" si="7"/>
        <v>0</v>
      </c>
      <c r="N130" s="1">
        <f t="shared" si="8"/>
        <v>0</v>
      </c>
      <c r="O130" s="1">
        <f t="shared" si="9"/>
        <v>0</v>
      </c>
      <c r="P130" s="45" t="e">
        <f t="shared" si="10"/>
        <v>#REF!</v>
      </c>
      <c r="Q130" s="46">
        <f>IF(K130="",0,COUNTIF('Timesheet - Week'!$A:$A,WorkingHoursUpdated!K130))</f>
        <v>0</v>
      </c>
      <c r="R130" s="44">
        <f>IF(K130="",0,COUNTIF('Timesheet - Week'!$A:$A,WorkingHoursUpdated!K130))</f>
        <v>0</v>
      </c>
    </row>
    <row r="131" spans="1:18" x14ac:dyDescent="0.25">
      <c r="A131" s="7">
        <f>WorkingHours[[#This Row],[Day]]</f>
        <v>44859</v>
      </c>
      <c r="B131" s="1">
        <f>WorkingHours[[#This Row],[Start]]</f>
        <v>0.77222222222222225</v>
      </c>
      <c r="C131" s="1">
        <f>WorkingHours[[#This Row],[End]]</f>
        <v>0.8354166666666667</v>
      </c>
      <c r="D131" t="str">
        <f>WorkingHours[[#This Row],[Work unit description]]</f>
        <v>STEM Library</v>
      </c>
      <c r="E131" s="1">
        <f>WorkingHours[[#This Row],[Duration]]</f>
        <v>6.25E-2</v>
      </c>
      <c r="F131" s="1" t="e">
        <f>#REF!</f>
        <v>#REF!</v>
      </c>
      <c r="G131" t="str">
        <f>WorkingHours[[#This Row],[Task]]</f>
        <v>PI-10: Define library management process</v>
      </c>
      <c r="H131" t="str">
        <f>WorkingHours[[#This Row],[Tags]]</f>
        <v>STL:Admin-BusinessMan:BusinessManProcessDev:312</v>
      </c>
      <c r="I131" t="b">
        <f t="shared" si="12"/>
        <v>0</v>
      </c>
      <c r="J131" s="7">
        <f t="shared" si="11"/>
        <v>44859</v>
      </c>
      <c r="K131" t="str">
        <f t="shared" si="13"/>
        <v>STL:Admin-BusinessMan:BusinessManProcessDev:312</v>
      </c>
      <c r="M131" s="43">
        <f t="shared" ref="M131:M194" si="14">IF(A131=A130,IF(B131&lt;C130,"Error",B131-C130),0)</f>
        <v>2.0833333333333259E-3</v>
      </c>
      <c r="N131" s="1">
        <f t="shared" ref="N131:N194" si="15">IF(M131&lt;$T$1,M131,0)</f>
        <v>2.0833333333333259E-3</v>
      </c>
      <c r="O131" s="1">
        <f t="shared" ref="O131:O194" si="16">IF(M131&gt;$T$1,M131,0)</f>
        <v>0</v>
      </c>
      <c r="P131" s="45" t="e">
        <f t="shared" ref="P131:P194" si="17">E131+F131+N131</f>
        <v>#REF!</v>
      </c>
      <c r="Q131" s="46">
        <f>IF(K131="",0,COUNTIF('Timesheet - Week'!$A:$A,WorkingHoursUpdated!K131))</f>
        <v>0</v>
      </c>
      <c r="R131" s="44">
        <f>IF(K131="",0,COUNTIF('Timesheet - Week'!$A:$A,WorkingHoursUpdated!K131))</f>
        <v>0</v>
      </c>
    </row>
    <row r="132" spans="1:18" x14ac:dyDescent="0.25">
      <c r="A132" s="7">
        <f>WorkingHours[[#This Row],[Day]]</f>
        <v>44859</v>
      </c>
      <c r="B132" s="1">
        <f>WorkingHours[[#This Row],[Start]]</f>
        <v>0.8354166666666667</v>
      </c>
      <c r="C132" s="1">
        <f>WorkingHours[[#This Row],[End]]</f>
        <v>0.84722222222222221</v>
      </c>
      <c r="D132" t="str">
        <f>WorkingHours[[#This Row],[Work unit description]]</f>
        <v>Chat with Pete</v>
      </c>
      <c r="E132" s="1">
        <f>WorkingHours[[#This Row],[Duration]]</f>
        <v>1.0416666666666666E-2</v>
      </c>
      <c r="F132" s="1" t="e">
        <f>#REF!</f>
        <v>#REF!</v>
      </c>
      <c r="G132" t="str">
        <f>WorkingHours[[#This Row],[Task]]</f>
        <v>QLM Technical Management</v>
      </c>
      <c r="H132" t="str">
        <f>WorkingHours[[#This Row],[Tags]]</f>
        <v>QLM:Hardware:TechnicalManagement:998</v>
      </c>
      <c r="I132" t="b">
        <f t="shared" si="12"/>
        <v>0</v>
      </c>
      <c r="J132" s="7">
        <f t="shared" ref="J132:J195" si="18">IF(I132,A132+7,A132)</f>
        <v>44859</v>
      </c>
      <c r="K132" t="str">
        <f t="shared" si="13"/>
        <v>QLM:Hardware:TechnicalManagement:998</v>
      </c>
      <c r="M132" s="43">
        <f t="shared" si="14"/>
        <v>0</v>
      </c>
      <c r="N132" s="1">
        <f t="shared" si="15"/>
        <v>0</v>
      </c>
      <c r="O132" s="1">
        <f t="shared" si="16"/>
        <v>0</v>
      </c>
      <c r="P132" s="45" t="e">
        <f t="shared" si="17"/>
        <v>#REF!</v>
      </c>
      <c r="Q132" s="46">
        <f>IF(K132="",0,COUNTIF('Timesheet - Week'!$A:$A,WorkingHoursUpdated!K132))</f>
        <v>0</v>
      </c>
      <c r="R132" s="44">
        <f>IF(K132="",0,COUNTIF('Timesheet - Week'!$A:$A,WorkingHoursUpdated!K132))</f>
        <v>0</v>
      </c>
    </row>
    <row r="133" spans="1:18" x14ac:dyDescent="0.25">
      <c r="A133" s="7">
        <f>WorkingHours[[#This Row],[Day]]</f>
        <v>44859</v>
      </c>
      <c r="B133" s="1">
        <f>WorkingHours[[#This Row],[Start]]</f>
        <v>0.90972222222222221</v>
      </c>
      <c r="C133" s="1">
        <f>WorkingHours[[#This Row],[End]]</f>
        <v>0.95902777777777781</v>
      </c>
      <c r="D133" t="str">
        <f>WorkingHours[[#This Row],[Work unit description]]</f>
        <v>STEM Library</v>
      </c>
      <c r="E133" s="1">
        <f>WorkingHours[[#This Row],[Duration]]</f>
        <v>5.2083333333333336E-2</v>
      </c>
      <c r="F133" s="1" t="e">
        <f>#REF!</f>
        <v>#REF!</v>
      </c>
      <c r="G133" t="str">
        <f>WorkingHours[[#This Row],[Task]]</f>
        <v>STEM: Design of PCB</v>
      </c>
      <c r="H133" t="str">
        <f>WorkingHours[[#This Row],[Tags]]</f>
        <v/>
      </c>
      <c r="I133" t="b">
        <f t="shared" ref="I133:I196" si="19">IF(ISNUMBER(SEARCH("CarryHours",H133)),TRUE,FALSE)</f>
        <v>0</v>
      </c>
      <c r="J133" s="7">
        <f t="shared" si="18"/>
        <v>44859</v>
      </c>
      <c r="K133" t="str">
        <f t="shared" si="13"/>
        <v/>
      </c>
      <c r="M133" s="43">
        <f t="shared" si="14"/>
        <v>6.25E-2</v>
      </c>
      <c r="N133" s="1">
        <f t="shared" si="15"/>
        <v>0</v>
      </c>
      <c r="O133" s="1">
        <f t="shared" si="16"/>
        <v>6.25E-2</v>
      </c>
      <c r="P133" s="45" t="e">
        <f t="shared" si="17"/>
        <v>#REF!</v>
      </c>
      <c r="Q133" s="46">
        <f>IF(K133="",0,COUNTIF('Timesheet - Week'!$A:$A,WorkingHoursUpdated!K133))</f>
        <v>0</v>
      </c>
      <c r="R133" s="44">
        <f>IF(K133="",0,COUNTIF('Timesheet - Week'!$A:$A,WorkingHoursUpdated!K133))</f>
        <v>0</v>
      </c>
    </row>
    <row r="134" spans="1:18" x14ac:dyDescent="0.25">
      <c r="A134" s="7">
        <f>WorkingHours[[#This Row],[Day]]</f>
        <v>44860</v>
      </c>
      <c r="B134" s="1">
        <f>WorkingHours[[#This Row],[Start]]</f>
        <v>0.375</v>
      </c>
      <c r="C134" s="1">
        <f>WorkingHours[[#This Row],[End]]</f>
        <v>0.3923611111111111</v>
      </c>
      <c r="D134" t="str">
        <f>WorkingHours[[#This Row],[Work unit description]]</f>
        <v>Office meeting group</v>
      </c>
      <c r="E134" s="1">
        <f>WorkingHours[[#This Row],[Duration]]</f>
        <v>2.0833333333333332E-2</v>
      </c>
      <c r="F134" s="1" t="e">
        <f>#REF!</f>
        <v>#REF!</v>
      </c>
      <c r="G134" t="str">
        <f>WorkingHours[[#This Row],[Task]]</f>
        <v>STL: Lab &amp; Office Management</v>
      </c>
      <c r="H134" t="str">
        <f>WorkingHours[[#This Row],[Tags]]</f>
        <v>STL:Admin-BusinessMan:ISSystems:315</v>
      </c>
      <c r="I134" t="b">
        <f t="shared" si="19"/>
        <v>0</v>
      </c>
      <c r="J134" s="7">
        <f t="shared" si="18"/>
        <v>44860</v>
      </c>
      <c r="K134" t="str">
        <f t="shared" si="13"/>
        <v>STL:Admin-BusinessMan:ISSystems:315</v>
      </c>
      <c r="M134" s="43">
        <f t="shared" si="14"/>
        <v>0</v>
      </c>
      <c r="N134" s="1">
        <f t="shared" si="15"/>
        <v>0</v>
      </c>
      <c r="O134" s="1">
        <f t="shared" si="16"/>
        <v>0</v>
      </c>
      <c r="P134" s="45" t="e">
        <f t="shared" si="17"/>
        <v>#REF!</v>
      </c>
      <c r="Q134" s="46">
        <f>IF(K134="",0,COUNTIF('Timesheet - Week'!$A:$A,WorkingHoursUpdated!K134))</f>
        <v>0</v>
      </c>
      <c r="R134" s="44">
        <f>IF(K134="",0,COUNTIF('Timesheet - Week'!$A:$A,WorkingHoursUpdated!K134))</f>
        <v>0</v>
      </c>
    </row>
    <row r="135" spans="1:18" x14ac:dyDescent="0.25">
      <c r="A135" s="7">
        <f>WorkingHours[[#This Row],[Day]]</f>
        <v>44860</v>
      </c>
      <c r="B135" s="1">
        <f>WorkingHours[[#This Row],[Start]]</f>
        <v>0.39444444444444443</v>
      </c>
      <c r="C135" s="1">
        <f>WorkingHours[[#This Row],[End]]</f>
        <v>0.41666666666666669</v>
      </c>
      <c r="D135" t="str">
        <f>WorkingHours[[#This Row],[Work unit description]]</f>
        <v>MOSFET replacement</v>
      </c>
      <c r="E135" s="1">
        <f>WorkingHours[[#This Row],[Duration]]</f>
        <v>2.0833333333333332E-2</v>
      </c>
      <c r="F135" s="1" t="e">
        <f>#REF!</f>
        <v>#REF!</v>
      </c>
      <c r="G135" t="str">
        <f>WorkingHours[[#This Row],[Task]]</f>
        <v xml:space="preserve">QLMHW-132: ODrive FETS not available </v>
      </c>
      <c r="H135" t="str">
        <f>WorkingHours[[#This Row],[Tags]]</f>
        <v>QLM:QLM-4039-Splice:HardwareDesign&amp;Development:341</v>
      </c>
      <c r="I135" t="b">
        <f t="shared" si="19"/>
        <v>0</v>
      </c>
      <c r="J135" s="7">
        <f t="shared" si="18"/>
        <v>44860</v>
      </c>
      <c r="K135" t="str">
        <f t="shared" si="13"/>
        <v>QLM:QLM-4039-Splice:HardwareDesign&amp;Development:341</v>
      </c>
      <c r="M135" s="43">
        <f t="shared" si="14"/>
        <v>2.0833333333333259E-3</v>
      </c>
      <c r="N135" s="1">
        <f t="shared" si="15"/>
        <v>2.0833333333333259E-3</v>
      </c>
      <c r="O135" s="1">
        <f t="shared" si="16"/>
        <v>0</v>
      </c>
      <c r="P135" s="45" t="e">
        <f t="shared" si="17"/>
        <v>#REF!</v>
      </c>
      <c r="Q135" s="46">
        <f>IF(K135="",0,COUNTIF('Timesheet - Week'!$A:$A,WorkingHoursUpdated!K135))</f>
        <v>0</v>
      </c>
      <c r="R135" s="44">
        <f>IF(K135="",0,COUNTIF('Timesheet - Week'!$A:$A,WorkingHoursUpdated!K135))</f>
        <v>0</v>
      </c>
    </row>
    <row r="136" spans="1:18" x14ac:dyDescent="0.25">
      <c r="A136" s="7">
        <f>WorkingHours[[#This Row],[Day]]</f>
        <v>44860</v>
      </c>
      <c r="B136" s="1">
        <f>WorkingHours[[#This Row],[Start]]</f>
        <v>0.41666666666666669</v>
      </c>
      <c r="C136" s="1">
        <f>WorkingHours[[#This Row],[End]]</f>
        <v>0.43819444444444444</v>
      </c>
      <c r="D136" t="str">
        <f>WorkingHours[[#This Row],[Work unit description]]</f>
        <v>Chat with recruiter</v>
      </c>
      <c r="E136" s="1">
        <f>WorkingHours[[#This Row],[Duration]]</f>
        <v>2.0833333333333332E-2</v>
      </c>
      <c r="F136" s="1" t="e">
        <f>#REF!</f>
        <v>#REF!</v>
      </c>
      <c r="G136" t="str">
        <f>WorkingHours[[#This Row],[Task]]</f>
        <v>Recruitment&amp;Subcontractor</v>
      </c>
      <c r="H136" t="str">
        <f>WorkingHours[[#This Row],[Tags]]</f>
        <v>STL:Admin-BusinessMan:Recruitment:316</v>
      </c>
      <c r="I136" t="b">
        <f t="shared" si="19"/>
        <v>0</v>
      </c>
      <c r="J136" s="7">
        <f t="shared" si="18"/>
        <v>44860</v>
      </c>
      <c r="K136" t="str">
        <f t="shared" si="13"/>
        <v>STL:Admin-BusinessMan:Recruitment:316</v>
      </c>
      <c r="M136" s="43">
        <f t="shared" si="14"/>
        <v>0</v>
      </c>
      <c r="N136" s="1">
        <f t="shared" si="15"/>
        <v>0</v>
      </c>
      <c r="O136" s="1">
        <f t="shared" si="16"/>
        <v>0</v>
      </c>
      <c r="P136" s="45" t="e">
        <f t="shared" si="17"/>
        <v>#REF!</v>
      </c>
      <c r="Q136" s="46">
        <f>IF(K136="",0,COUNTIF('Timesheet - Week'!$A:$A,WorkingHoursUpdated!K136))</f>
        <v>0</v>
      </c>
      <c r="R136" s="44">
        <f>IF(K136="",0,COUNTIF('Timesheet - Week'!$A:$A,WorkingHoursUpdated!K136))</f>
        <v>0</v>
      </c>
    </row>
    <row r="137" spans="1:18" x14ac:dyDescent="0.25">
      <c r="A137" s="7">
        <f>WorkingHours[[#This Row],[Day]]</f>
        <v>44860</v>
      </c>
      <c r="B137" s="1">
        <f>WorkingHours[[#This Row],[Start]]</f>
        <v>0.43888888888888888</v>
      </c>
      <c r="C137" s="1">
        <f>WorkingHours[[#This Row],[End]]</f>
        <v>0.49305555555555558</v>
      </c>
      <c r="D137" t="str">
        <f>WorkingHours[[#This Row],[Work unit description]]</f>
        <v>MOSEFT Repalcement</v>
      </c>
      <c r="E137" s="1">
        <f>WorkingHours[[#This Row],[Duration]]</f>
        <v>5.2083333333333336E-2</v>
      </c>
      <c r="F137" s="1" t="e">
        <f>#REF!</f>
        <v>#REF!</v>
      </c>
      <c r="G137" t="str">
        <f>WorkingHours[[#This Row],[Task]]</f>
        <v xml:space="preserve">QLMHW-132: ODrive FETS not available </v>
      </c>
      <c r="H137" t="str">
        <f>WorkingHours[[#This Row],[Tags]]</f>
        <v>QLM:QLM-4039-Splice:HardwareDesign&amp;Development:341</v>
      </c>
      <c r="I137" t="b">
        <f t="shared" si="19"/>
        <v>0</v>
      </c>
      <c r="J137" s="7">
        <f t="shared" si="18"/>
        <v>44860</v>
      </c>
      <c r="K137" t="str">
        <f t="shared" si="13"/>
        <v>QLM:QLM-4039-Splice:HardwareDesign&amp;Development:341</v>
      </c>
      <c r="M137" s="43">
        <f t="shared" si="14"/>
        <v>6.9444444444444198E-4</v>
      </c>
      <c r="N137" s="1">
        <f t="shared" si="15"/>
        <v>6.9444444444444198E-4</v>
      </c>
      <c r="O137" s="1">
        <f t="shared" si="16"/>
        <v>0</v>
      </c>
      <c r="P137" s="45" t="e">
        <f t="shared" si="17"/>
        <v>#REF!</v>
      </c>
      <c r="Q137" s="46">
        <f>IF(K137="",0,COUNTIF('Timesheet - Week'!$A:$A,WorkingHoursUpdated!K137))</f>
        <v>0</v>
      </c>
      <c r="R137" s="44">
        <f>IF(K137="",0,COUNTIF('Timesheet - Week'!$A:$A,WorkingHoursUpdated!K137))</f>
        <v>0</v>
      </c>
    </row>
    <row r="138" spans="1:18" x14ac:dyDescent="0.25">
      <c r="A138" s="7">
        <f>WorkingHours[[#This Row],[Day]]</f>
        <v>44860</v>
      </c>
      <c r="B138" s="1">
        <f>WorkingHours[[#This Row],[Start]]</f>
        <v>0.49305555555555558</v>
      </c>
      <c r="C138" s="1">
        <f>WorkingHours[[#This Row],[End]]</f>
        <v>0.50486111111111109</v>
      </c>
      <c r="D138" t="str">
        <f>WorkingHours[[#This Row],[Work unit description]]</f>
        <v>Support Rob with power up sequence</v>
      </c>
      <c r="E138" s="1">
        <f>WorkingHours[[#This Row],[Duration]]</f>
        <v>1.0416666666666666E-2</v>
      </c>
      <c r="F138" s="1" t="e">
        <f>#REF!</f>
        <v>#REF!</v>
      </c>
      <c r="G138" t="str">
        <f>WorkingHours[[#This Row],[Task]]</f>
        <v>QLM Technical Management</v>
      </c>
      <c r="H138" t="str">
        <f>WorkingHours[[#This Row],[Tags]]</f>
        <v>QLM:Hardware:TechnicalManagement:998</v>
      </c>
      <c r="I138" t="b">
        <f t="shared" si="19"/>
        <v>0</v>
      </c>
      <c r="J138" s="7">
        <f t="shared" si="18"/>
        <v>44860</v>
      </c>
      <c r="K138" t="str">
        <f t="shared" si="13"/>
        <v>QLM:Hardware:TechnicalManagement:998</v>
      </c>
      <c r="M138" s="43">
        <f t="shared" si="14"/>
        <v>0</v>
      </c>
      <c r="N138" s="1">
        <f t="shared" si="15"/>
        <v>0</v>
      </c>
      <c r="O138" s="1">
        <f t="shared" si="16"/>
        <v>0</v>
      </c>
      <c r="P138" s="45" t="e">
        <f t="shared" si="17"/>
        <v>#REF!</v>
      </c>
      <c r="Q138" s="46">
        <f>IF(K138="",0,COUNTIF('Timesheet - Week'!$A:$A,WorkingHoursUpdated!K138))</f>
        <v>0</v>
      </c>
      <c r="R138" s="44">
        <f>IF(K138="",0,COUNTIF('Timesheet - Week'!$A:$A,WorkingHoursUpdated!K138))</f>
        <v>0</v>
      </c>
    </row>
    <row r="139" spans="1:18" x14ac:dyDescent="0.25">
      <c r="A139" s="7">
        <f>WorkingHours[[#This Row],[Day]]</f>
        <v>44860</v>
      </c>
      <c r="B139" s="1">
        <f>WorkingHours[[#This Row],[Start]]</f>
        <v>0.54652777777777772</v>
      </c>
      <c r="C139" s="1">
        <f>WorkingHours[[#This Row],[End]]</f>
        <v>0.58333333333333337</v>
      </c>
      <c r="D139" t="str">
        <f>WorkingHours[[#This Row],[Work unit description]]</f>
        <v>STEM Libraries</v>
      </c>
      <c r="E139" s="1">
        <f>WorkingHours[[#This Row],[Duration]]</f>
        <v>4.1666666666666664E-2</v>
      </c>
      <c r="F139" s="1" t="e">
        <f>#REF!</f>
        <v>#REF!</v>
      </c>
      <c r="G139" t="str">
        <f>WorkingHours[[#This Row],[Task]]</f>
        <v>STEM: Design of PCB</v>
      </c>
      <c r="H139" t="str">
        <f>WorkingHours[[#This Row],[Tags]]</f>
        <v/>
      </c>
      <c r="I139" t="b">
        <f t="shared" si="19"/>
        <v>0</v>
      </c>
      <c r="J139" s="7">
        <f t="shared" si="18"/>
        <v>44860</v>
      </c>
      <c r="K139" t="str">
        <f t="shared" si="13"/>
        <v/>
      </c>
      <c r="M139" s="43">
        <f t="shared" si="14"/>
        <v>4.166666666666663E-2</v>
      </c>
      <c r="N139" s="1">
        <f t="shared" si="15"/>
        <v>0</v>
      </c>
      <c r="O139" s="1">
        <f t="shared" si="16"/>
        <v>4.166666666666663E-2</v>
      </c>
      <c r="P139" s="45" t="e">
        <f t="shared" si="17"/>
        <v>#REF!</v>
      </c>
      <c r="Q139" s="46">
        <f>IF(K139="",0,COUNTIF('Timesheet - Week'!$A:$A,WorkingHoursUpdated!K139))</f>
        <v>0</v>
      </c>
      <c r="R139" s="44">
        <f>IF(K139="",0,COUNTIF('Timesheet - Week'!$A:$A,WorkingHoursUpdated!K139))</f>
        <v>0</v>
      </c>
    </row>
    <row r="140" spans="1:18" x14ac:dyDescent="0.25">
      <c r="A140" s="7">
        <f>WorkingHours[[#This Row],[Day]]</f>
        <v>44860</v>
      </c>
      <c r="B140" s="1">
        <f>WorkingHours[[#This Row],[Start]]</f>
        <v>0.58333333333333337</v>
      </c>
      <c r="C140" s="1">
        <f>WorkingHours[[#This Row],[End]]</f>
        <v>0.625</v>
      </c>
      <c r="D140" t="str">
        <f>WorkingHours[[#This Row],[Work unit description]]</f>
        <v>QLM Hardware / System chat</v>
      </c>
      <c r="E140" s="1">
        <f>WorkingHours[[#This Row],[Duration]]</f>
        <v>4.1666666666666664E-2</v>
      </c>
      <c r="F140" s="1" t="e">
        <f>#REF!</f>
        <v>#REF!</v>
      </c>
      <c r="G140" t="str">
        <f>WorkingHours[[#This Row],[Task]]</f>
        <v>QLM Technical Management</v>
      </c>
      <c r="H140" t="str">
        <f>WorkingHours[[#This Row],[Tags]]</f>
        <v>QLM:Hardware:TechnicalManagement:998</v>
      </c>
      <c r="I140" t="b">
        <f t="shared" si="19"/>
        <v>0</v>
      </c>
      <c r="J140" s="7">
        <f t="shared" si="18"/>
        <v>44860</v>
      </c>
      <c r="K140" t="str">
        <f t="shared" si="13"/>
        <v>QLM:Hardware:TechnicalManagement:998</v>
      </c>
      <c r="M140" s="43">
        <f t="shared" si="14"/>
        <v>0</v>
      </c>
      <c r="N140" s="1">
        <f t="shared" si="15"/>
        <v>0</v>
      </c>
      <c r="O140" s="1">
        <f t="shared" si="16"/>
        <v>0</v>
      </c>
      <c r="P140" s="45" t="e">
        <f t="shared" si="17"/>
        <v>#REF!</v>
      </c>
      <c r="Q140" s="46">
        <f>IF(K140="",0,COUNTIF('Timesheet - Week'!$A:$A,WorkingHoursUpdated!K140))</f>
        <v>0</v>
      </c>
      <c r="R140" s="44">
        <f>IF(K140="",0,COUNTIF('Timesheet - Week'!$A:$A,WorkingHoursUpdated!K140))</f>
        <v>0</v>
      </c>
    </row>
    <row r="141" spans="1:18" x14ac:dyDescent="0.25">
      <c r="A141" s="7">
        <f>WorkingHours[[#This Row],[Day]]</f>
        <v>44860</v>
      </c>
      <c r="B141" s="1">
        <f>WorkingHours[[#This Row],[Start]]</f>
        <v>0.66666666666666663</v>
      </c>
      <c r="C141" s="1">
        <f>WorkingHours[[#This Row],[End]]</f>
        <v>0.6791666666666667</v>
      </c>
      <c r="D141" t="str">
        <f>WorkingHours[[#This Row],[Work unit description]]</f>
        <v>Emails - asset tracking</v>
      </c>
      <c r="E141" s="1">
        <f>WorkingHours[[#This Row],[Duration]]</f>
        <v>1.0416666666666666E-2</v>
      </c>
      <c r="F141" s="1" t="e">
        <f>#REF!</f>
        <v>#REF!</v>
      </c>
      <c r="G141" t="str">
        <f>WorkingHours[[#This Row],[Task]]</f>
        <v>STL: Lab &amp; Office Management</v>
      </c>
      <c r="H141" t="str">
        <f>WorkingHours[[#This Row],[Tags]]</f>
        <v>STL:Admin-BusinessMan:ISSystems:315</v>
      </c>
      <c r="I141" t="b">
        <f t="shared" si="19"/>
        <v>0</v>
      </c>
      <c r="J141" s="7">
        <f t="shared" si="18"/>
        <v>44860</v>
      </c>
      <c r="K141" t="str">
        <f t="shared" si="13"/>
        <v>STL:Admin-BusinessMan:ISSystems:315</v>
      </c>
      <c r="M141" s="43">
        <f t="shared" si="14"/>
        <v>4.166666666666663E-2</v>
      </c>
      <c r="N141" s="1">
        <f t="shared" si="15"/>
        <v>0</v>
      </c>
      <c r="O141" s="1">
        <f t="shared" si="16"/>
        <v>4.166666666666663E-2</v>
      </c>
      <c r="P141" s="45" t="e">
        <f t="shared" si="17"/>
        <v>#REF!</v>
      </c>
      <c r="Q141" s="46">
        <f>IF(K141="",0,COUNTIF('Timesheet - Week'!$A:$A,WorkingHoursUpdated!K141))</f>
        <v>0</v>
      </c>
      <c r="R141" s="44">
        <f>IF(K141="",0,COUNTIF('Timesheet - Week'!$A:$A,WorkingHoursUpdated!K141))</f>
        <v>0</v>
      </c>
    </row>
    <row r="142" spans="1:18" x14ac:dyDescent="0.25">
      <c r="A142" s="7">
        <f>WorkingHours[[#This Row],[Day]]</f>
        <v>44860</v>
      </c>
      <c r="B142" s="1">
        <f>WorkingHours[[#This Row],[Start]]</f>
        <v>0.6791666666666667</v>
      </c>
      <c r="C142" s="1">
        <f>WorkingHours[[#This Row],[End]]</f>
        <v>0.71388888888888891</v>
      </c>
      <c r="D142" t="str">
        <f>WorkingHours[[#This Row],[Work unit description]]</f>
        <v>Updating of QLM Architecture</v>
      </c>
      <c r="E142" s="1">
        <f>WorkingHours[[#This Row],[Duration]]</f>
        <v>3.125E-2</v>
      </c>
      <c r="F142" s="1" t="e">
        <f>#REF!</f>
        <v>#REF!</v>
      </c>
      <c r="G142" t="str">
        <f>WorkingHours[[#This Row],[Task]]</f>
        <v>QLM Technical Management</v>
      </c>
      <c r="H142" t="str">
        <f>WorkingHours[[#This Row],[Tags]]</f>
        <v>QLM:Hardware:TechnicalManagement:998</v>
      </c>
      <c r="I142" t="b">
        <f t="shared" si="19"/>
        <v>0</v>
      </c>
      <c r="J142" s="7">
        <f t="shared" si="18"/>
        <v>44860</v>
      </c>
      <c r="K142" t="str">
        <f t="shared" si="13"/>
        <v>QLM:Hardware:TechnicalManagement:998</v>
      </c>
      <c r="M142" s="43">
        <f t="shared" si="14"/>
        <v>0</v>
      </c>
      <c r="N142" s="1">
        <f t="shared" si="15"/>
        <v>0</v>
      </c>
      <c r="O142" s="1">
        <f t="shared" si="16"/>
        <v>0</v>
      </c>
      <c r="P142" s="45" t="e">
        <f t="shared" si="17"/>
        <v>#REF!</v>
      </c>
      <c r="Q142" s="46">
        <f>IF(K142="",0,COUNTIF('Timesheet - Week'!$A:$A,WorkingHoursUpdated!K142))</f>
        <v>0</v>
      </c>
      <c r="R142" s="44">
        <f>IF(K142="",0,COUNTIF('Timesheet - Week'!$A:$A,WorkingHoursUpdated!K142))</f>
        <v>0</v>
      </c>
    </row>
    <row r="143" spans="1:18" x14ac:dyDescent="0.25">
      <c r="A143" s="7">
        <f>WorkingHours[[#This Row],[Day]]</f>
        <v>44860</v>
      </c>
      <c r="B143" s="1">
        <f>WorkingHours[[#This Row],[Start]]</f>
        <v>0.71458333333333335</v>
      </c>
      <c r="C143" s="1">
        <f>WorkingHours[[#This Row],[End]]</f>
        <v>0.72847222222222219</v>
      </c>
      <c r="D143" t="str">
        <f>WorkingHours[[#This Row],[Work unit description]]</f>
        <v>Update of Jira time logging</v>
      </c>
      <c r="E143" s="1">
        <f>WorkingHours[[#This Row],[Duration]]</f>
        <v>1.0416666666666666E-2</v>
      </c>
      <c r="F143" s="1" t="e">
        <f>#REF!</f>
        <v>#REF!</v>
      </c>
      <c r="G143" t="str">
        <f>WorkingHours[[#This Row],[Task]]</f>
        <v>PI-16:Create task reporting structure in Jira</v>
      </c>
      <c r="H143" t="str">
        <f>WorkingHours[[#This Row],[Tags]]</f>
        <v>STL:Admin-BusinessMan:BusinessManProcessDev:312</v>
      </c>
      <c r="I143" t="b">
        <f t="shared" si="19"/>
        <v>0</v>
      </c>
      <c r="J143" s="7">
        <f t="shared" si="18"/>
        <v>44860</v>
      </c>
      <c r="K143" t="str">
        <f t="shared" si="13"/>
        <v>STL:Admin-BusinessMan:BusinessManProcessDev:312</v>
      </c>
      <c r="M143" s="43">
        <f t="shared" si="14"/>
        <v>6.9444444444444198E-4</v>
      </c>
      <c r="N143" s="1">
        <f t="shared" si="15"/>
        <v>6.9444444444444198E-4</v>
      </c>
      <c r="O143" s="1">
        <f t="shared" si="16"/>
        <v>0</v>
      </c>
      <c r="P143" s="45" t="e">
        <f t="shared" si="17"/>
        <v>#REF!</v>
      </c>
      <c r="Q143" s="46">
        <f>IF(K143="",0,COUNTIF('Timesheet - Week'!$A:$A,WorkingHoursUpdated!K143))</f>
        <v>0</v>
      </c>
      <c r="R143" s="44">
        <f>IF(K143="",0,COUNTIF('Timesheet - Week'!$A:$A,WorkingHoursUpdated!K143))</f>
        <v>0</v>
      </c>
    </row>
    <row r="144" spans="1:18" x14ac:dyDescent="0.25">
      <c r="A144" s="7">
        <f>WorkingHours[[#This Row],[Day]]</f>
        <v>44860</v>
      </c>
      <c r="B144" s="1">
        <f>WorkingHours[[#This Row],[Start]]</f>
        <v>0.89583333333333337</v>
      </c>
      <c r="C144" s="1">
        <f>WorkingHours[[#This Row],[End]]</f>
        <v>0.97916666666666663</v>
      </c>
      <c r="D144" t="str">
        <f>WorkingHours[[#This Row],[Work unit description]]</f>
        <v>STEM: Library</v>
      </c>
      <c r="E144" s="1">
        <f>WorkingHours[[#This Row],[Duration]]</f>
        <v>8.3333333333333329E-2</v>
      </c>
      <c r="F144" s="1" t="e">
        <f>#REF!</f>
        <v>#REF!</v>
      </c>
      <c r="G144" t="str">
        <f>WorkingHours[[#This Row],[Task]]</f>
        <v>PI-10: Define library management process</v>
      </c>
      <c r="H144" t="str">
        <f>WorkingHours[[#This Row],[Tags]]</f>
        <v>STL:Admin-BusinessMan:BusinessManProcessDev:312</v>
      </c>
      <c r="I144" t="b">
        <f t="shared" si="19"/>
        <v>0</v>
      </c>
      <c r="J144" s="7">
        <f t="shared" si="18"/>
        <v>44860</v>
      </c>
      <c r="K144" t="str">
        <f t="shared" si="13"/>
        <v>STL:Admin-BusinessMan:BusinessManProcessDev:312</v>
      </c>
      <c r="M144" s="43">
        <f t="shared" si="14"/>
        <v>0.16736111111111118</v>
      </c>
      <c r="N144" s="1">
        <f t="shared" si="15"/>
        <v>0</v>
      </c>
      <c r="O144" s="1">
        <f t="shared" si="16"/>
        <v>0.16736111111111118</v>
      </c>
      <c r="P144" s="45" t="e">
        <f t="shared" si="17"/>
        <v>#REF!</v>
      </c>
      <c r="Q144" s="46">
        <f>IF(K144="",0,COUNTIF('Timesheet - Week'!$A:$A,WorkingHoursUpdated!K144))</f>
        <v>0</v>
      </c>
      <c r="R144" s="44">
        <f>IF(K144="",0,COUNTIF('Timesheet - Week'!$A:$A,WorkingHoursUpdated!K144))</f>
        <v>0</v>
      </c>
    </row>
    <row r="145" spans="1:18" x14ac:dyDescent="0.25">
      <c r="A145" s="7">
        <f>WorkingHours[[#This Row],[Day]]</f>
        <v>44861</v>
      </c>
      <c r="B145" s="1">
        <f>WorkingHours[[#This Row],[Start]]</f>
        <v>0.25</v>
      </c>
      <c r="C145" s="1">
        <f>WorkingHours[[#This Row],[End]]</f>
        <v>0.26111111111111113</v>
      </c>
      <c r="D145" t="str">
        <f>WorkingHours[[#This Row],[Work unit description]]</f>
        <v/>
      </c>
      <c r="E145" s="1">
        <f>WorkingHours[[#This Row],[Duration]]</f>
        <v>1.0416666666666666E-2</v>
      </c>
      <c r="F145" s="1" t="e">
        <f>#REF!</f>
        <v>#REF!</v>
      </c>
      <c r="G145" t="str">
        <f>WorkingHours[[#This Row],[Task]]</f>
        <v>STL:Timesheet</v>
      </c>
      <c r="H145" t="str">
        <f>WorkingHours[[#This Row],[Tags]]</f>
        <v>STL:Admin-PersonalAdmin:Timesheets:319</v>
      </c>
      <c r="I145" t="b">
        <f t="shared" si="19"/>
        <v>0</v>
      </c>
      <c r="J145" s="7">
        <f t="shared" si="18"/>
        <v>44861</v>
      </c>
      <c r="K145" t="str">
        <f t="shared" si="13"/>
        <v>STL:Admin-PersonalAdmin:Timesheets:319</v>
      </c>
      <c r="M145" s="43">
        <f t="shared" si="14"/>
        <v>0</v>
      </c>
      <c r="N145" s="1">
        <f t="shared" si="15"/>
        <v>0</v>
      </c>
      <c r="O145" s="1">
        <f t="shared" si="16"/>
        <v>0</v>
      </c>
      <c r="P145" s="45" t="e">
        <f t="shared" si="17"/>
        <v>#REF!</v>
      </c>
      <c r="Q145" s="46">
        <f>IF(K145="",0,COUNTIF('Timesheet - Week'!$A:$A,WorkingHoursUpdated!K145))</f>
        <v>0</v>
      </c>
      <c r="R145" s="44">
        <f>IF(K145="",0,COUNTIF('Timesheet - Week'!$A:$A,WorkingHoursUpdated!K145))</f>
        <v>0</v>
      </c>
    </row>
    <row r="146" spans="1:18" x14ac:dyDescent="0.25">
      <c r="A146" s="7">
        <f>WorkingHours[[#This Row],[Day]]</f>
        <v>44861</v>
      </c>
      <c r="B146" s="1">
        <f>WorkingHours[[#This Row],[Start]]</f>
        <v>0.36458333333333331</v>
      </c>
      <c r="C146" s="1">
        <f>WorkingHours[[#This Row],[End]]</f>
        <v>0.39930555555555558</v>
      </c>
      <c r="D146" t="str">
        <f>WorkingHours[[#This Row],[Work unit description]]</f>
        <v/>
      </c>
      <c r="E146" s="1">
        <f>WorkingHours[[#This Row],[Duration]]</f>
        <v>3.125E-2</v>
      </c>
      <c r="F146" s="1" t="e">
        <f>#REF!</f>
        <v>#REF!</v>
      </c>
      <c r="G146" t="str">
        <f>WorkingHours[[#This Row],[Task]]</f>
        <v>PI-16:Create task reporting structure in Jira</v>
      </c>
      <c r="H146" t="str">
        <f>WorkingHours[[#This Row],[Tags]]</f>
        <v>STL:Admin-BusinessMan:BusinessManProcessDev:312</v>
      </c>
      <c r="I146" t="b">
        <f t="shared" si="19"/>
        <v>0</v>
      </c>
      <c r="J146" s="7">
        <f t="shared" si="18"/>
        <v>44861</v>
      </c>
      <c r="K146" t="str">
        <f t="shared" si="13"/>
        <v>STL:Admin-BusinessMan:BusinessManProcessDev:312</v>
      </c>
      <c r="M146" s="43">
        <f t="shared" si="14"/>
        <v>0.10347222222222219</v>
      </c>
      <c r="N146" s="1">
        <f t="shared" si="15"/>
        <v>0</v>
      </c>
      <c r="O146" s="1">
        <f t="shared" si="16"/>
        <v>0.10347222222222219</v>
      </c>
      <c r="P146" s="45" t="e">
        <f t="shared" si="17"/>
        <v>#REF!</v>
      </c>
      <c r="Q146" s="46">
        <f>IF(K146="",0,COUNTIF('Timesheet - Week'!$A:$A,WorkingHoursUpdated!K146))</f>
        <v>0</v>
      </c>
      <c r="R146" s="44">
        <f>IF(K146="",0,COUNTIF('Timesheet - Week'!$A:$A,WorkingHoursUpdated!K146))</f>
        <v>0</v>
      </c>
    </row>
    <row r="147" spans="1:18" x14ac:dyDescent="0.25">
      <c r="A147" s="7">
        <f>WorkingHours[[#This Row],[Day]]</f>
        <v>44861</v>
      </c>
      <c r="B147" s="1">
        <f>WorkingHours[[#This Row],[Start]]</f>
        <v>0.39930555555555558</v>
      </c>
      <c r="C147" s="1">
        <f>WorkingHours[[#This Row],[End]]</f>
        <v>0.41597222222222224</v>
      </c>
      <c r="D147" t="str">
        <f>WorkingHours[[#This Row],[Work unit description]]</f>
        <v>QLM Architecture document</v>
      </c>
      <c r="E147" s="1">
        <f>WorkingHours[[#This Row],[Duration]]</f>
        <v>2.0833333333333332E-2</v>
      </c>
      <c r="F147" s="1" t="e">
        <f>#REF!</f>
        <v>#REF!</v>
      </c>
      <c r="G147" t="str">
        <f>WorkingHours[[#This Row],[Task]]</f>
        <v>QLM Technical Management</v>
      </c>
      <c r="H147" t="str">
        <f>WorkingHours[[#This Row],[Tags]]</f>
        <v>QLM:Hardware:TechnicalManagement:998</v>
      </c>
      <c r="I147" t="b">
        <f t="shared" si="19"/>
        <v>0</v>
      </c>
      <c r="J147" s="7">
        <f t="shared" si="18"/>
        <v>44861</v>
      </c>
      <c r="K147" t="str">
        <f t="shared" si="13"/>
        <v>QLM:Hardware:TechnicalManagement:998</v>
      </c>
      <c r="M147" s="43">
        <f t="shared" si="14"/>
        <v>0</v>
      </c>
      <c r="N147" s="1">
        <f t="shared" si="15"/>
        <v>0</v>
      </c>
      <c r="O147" s="1">
        <f t="shared" si="16"/>
        <v>0</v>
      </c>
      <c r="P147" s="45" t="e">
        <f t="shared" si="17"/>
        <v>#REF!</v>
      </c>
      <c r="Q147" s="46">
        <f>IF(K147="",0,COUNTIF('Timesheet - Week'!$A:$A,WorkingHoursUpdated!K147))</f>
        <v>0</v>
      </c>
      <c r="R147" s="44">
        <f>IF(K147="",0,COUNTIF('Timesheet - Week'!$A:$A,WorkingHoursUpdated!K147))</f>
        <v>0</v>
      </c>
    </row>
    <row r="148" spans="1:18" x14ac:dyDescent="0.25">
      <c r="A148" s="7">
        <f>WorkingHours[[#This Row],[Day]]</f>
        <v>44861</v>
      </c>
      <c r="B148" s="1">
        <f>WorkingHours[[#This Row],[Start]]</f>
        <v>0.41597222222222224</v>
      </c>
      <c r="C148" s="1">
        <f>WorkingHours[[#This Row],[End]]</f>
        <v>0.47916666666666669</v>
      </c>
      <c r="D148" t="str">
        <f>WorkingHours[[#This Row],[Work unit description]]</f>
        <v>PDR 1-2-1</v>
      </c>
      <c r="E148" s="1">
        <f>WorkingHours[[#This Row],[Duration]]</f>
        <v>6.25E-2</v>
      </c>
      <c r="F148" s="1" t="e">
        <f>#REF!</f>
        <v>#REF!</v>
      </c>
      <c r="G148" t="str">
        <f>WorkingHours[[#This Row],[Task]]</f>
        <v>STL: Personal Development</v>
      </c>
      <c r="H148" t="str">
        <f>WorkingHours[[#This Row],[Tags]]</f>
        <v>STL:Admin-Events:PersonalDevelopment:324</v>
      </c>
      <c r="I148" t="b">
        <f t="shared" si="19"/>
        <v>0</v>
      </c>
      <c r="J148" s="7">
        <f t="shared" si="18"/>
        <v>44861</v>
      </c>
      <c r="K148" t="str">
        <f t="shared" si="13"/>
        <v>STL:Admin-Events:PersonalDevelopment:324</v>
      </c>
      <c r="M148" s="43">
        <f t="shared" si="14"/>
        <v>0</v>
      </c>
      <c r="N148" s="1">
        <f t="shared" si="15"/>
        <v>0</v>
      </c>
      <c r="O148" s="1">
        <f t="shared" si="16"/>
        <v>0</v>
      </c>
      <c r="P148" s="45" t="e">
        <f t="shared" si="17"/>
        <v>#REF!</v>
      </c>
      <c r="Q148" s="46">
        <f>IF(K148="",0,COUNTIF('Timesheet - Week'!$A:$A,WorkingHoursUpdated!K148))</f>
        <v>0</v>
      </c>
      <c r="R148" s="44">
        <f>IF(K148="",0,COUNTIF('Timesheet - Week'!$A:$A,WorkingHoursUpdated!K148))</f>
        <v>0</v>
      </c>
    </row>
    <row r="149" spans="1:18" x14ac:dyDescent="0.25">
      <c r="A149" s="7">
        <f>WorkingHours[[#This Row],[Day]]</f>
        <v>44861</v>
      </c>
      <c r="B149" s="1">
        <f>WorkingHours[[#This Row],[Start]]</f>
        <v>0.47916666666666669</v>
      </c>
      <c r="C149" s="1">
        <f>WorkingHours[[#This Row],[End]]</f>
        <v>0.49166666666666664</v>
      </c>
      <c r="D149" t="str">
        <f>WorkingHours[[#This Row],[Work unit description]]</f>
        <v>NBD Alpine racing email</v>
      </c>
      <c r="E149" s="1">
        <f>WorkingHours[[#This Row],[Duration]]</f>
        <v>1.0416666666666666E-2</v>
      </c>
      <c r="F149" s="1" t="e">
        <f>#REF!</f>
        <v>#REF!</v>
      </c>
      <c r="G149" t="str">
        <f>WorkingHours[[#This Row],[Task]]</f>
        <v>Alpine:Proposal</v>
      </c>
      <c r="H149" t="str">
        <f>WorkingHours[[#This Row],[Tags]]</f>
        <v>STL:NBD:NewProposalsCreation:325</v>
      </c>
      <c r="I149" t="b">
        <f t="shared" si="19"/>
        <v>0</v>
      </c>
      <c r="J149" s="7">
        <f t="shared" si="18"/>
        <v>44861</v>
      </c>
      <c r="K149" t="str">
        <f t="shared" si="13"/>
        <v>STL:NBD:NewProposalsCreation:325</v>
      </c>
      <c r="M149" s="43">
        <f t="shared" si="14"/>
        <v>0</v>
      </c>
      <c r="N149" s="1">
        <f t="shared" si="15"/>
        <v>0</v>
      </c>
      <c r="O149" s="1">
        <f t="shared" si="16"/>
        <v>0</v>
      </c>
      <c r="P149" s="45" t="e">
        <f t="shared" si="17"/>
        <v>#REF!</v>
      </c>
      <c r="Q149" s="46">
        <f>IF(K149="",0,COUNTIF('Timesheet - Week'!$A:$A,WorkingHoursUpdated!K149))</f>
        <v>0</v>
      </c>
      <c r="R149" s="44">
        <f>IF(K149="",0,COUNTIF('Timesheet - Week'!$A:$A,WorkingHoursUpdated!K149))</f>
        <v>0</v>
      </c>
    </row>
    <row r="150" spans="1:18" x14ac:dyDescent="0.25">
      <c r="A150" s="7">
        <f>WorkingHours[[#This Row],[Day]]</f>
        <v>44861</v>
      </c>
      <c r="B150" s="1">
        <f>WorkingHours[[#This Row],[Start]]</f>
        <v>0.49166666666666664</v>
      </c>
      <c r="C150" s="1">
        <f>WorkingHours[[#This Row],[End]]</f>
        <v>0.5</v>
      </c>
      <c r="D150" t="str">
        <f>WorkingHours[[#This Row],[Work unit description]]</f>
        <v>Genome Key Email</v>
      </c>
      <c r="E150" s="1">
        <f>WorkingHours[[#This Row],[Duration]]</f>
        <v>1.0416666666666666E-2</v>
      </c>
      <c r="F150" s="1" t="e">
        <f>#REF!</f>
        <v>#REF!</v>
      </c>
      <c r="G150" t="str">
        <f>WorkingHours[[#This Row],[Task]]</f>
        <v>GenomeKey:Proposal</v>
      </c>
      <c r="H150" t="str">
        <f>WorkingHours[[#This Row],[Tags]]</f>
        <v>STL:NBD:NewProposalsCreation:325</v>
      </c>
      <c r="I150" t="b">
        <f t="shared" si="19"/>
        <v>0</v>
      </c>
      <c r="J150" s="7">
        <f t="shared" si="18"/>
        <v>44861</v>
      </c>
      <c r="K150" t="str">
        <f t="shared" si="13"/>
        <v>STL:NBD:NewProposalsCreation:325</v>
      </c>
      <c r="M150" s="43">
        <f t="shared" si="14"/>
        <v>0</v>
      </c>
      <c r="N150" s="1">
        <f t="shared" si="15"/>
        <v>0</v>
      </c>
      <c r="O150" s="1">
        <f t="shared" si="16"/>
        <v>0</v>
      </c>
      <c r="P150" s="45" t="e">
        <f t="shared" si="17"/>
        <v>#REF!</v>
      </c>
      <c r="Q150" s="46">
        <f>IF(K150="",0,COUNTIF('Timesheet - Week'!$A:$A,WorkingHoursUpdated!K150))</f>
        <v>0</v>
      </c>
      <c r="R150" s="44">
        <f>IF(K150="",0,COUNTIF('Timesheet - Week'!$A:$A,WorkingHoursUpdated!K150))</f>
        <v>0</v>
      </c>
    </row>
    <row r="151" spans="1:18" x14ac:dyDescent="0.25">
      <c r="A151" s="7">
        <f>WorkingHours[[#This Row],[Day]]</f>
        <v>44861</v>
      </c>
      <c r="B151" s="1">
        <f>WorkingHours[[#This Row],[Start]]</f>
        <v>0.5</v>
      </c>
      <c r="C151" s="1">
        <f>WorkingHours[[#This Row],[End]]</f>
        <v>0.51180555555555551</v>
      </c>
      <c r="D151" t="str">
        <f>WorkingHours[[#This Row],[Work unit description]]</f>
        <v>Pete Parks PDR review</v>
      </c>
      <c r="E151" s="1">
        <f>WorkingHours[[#This Row],[Duration]]</f>
        <v>1.0416666666666666E-2</v>
      </c>
      <c r="F151" s="1" t="e">
        <f>#REF!</f>
        <v>#REF!</v>
      </c>
      <c r="G151" t="str">
        <f>WorkingHours[[#This Row],[Task]]</f>
        <v>STL: 1-2-1 Meeting</v>
      </c>
      <c r="H151" t="str">
        <f>WorkingHours[[#This Row],[Tags]]</f>
        <v>STL:Admin-BusinessMan:Meetings:313</v>
      </c>
      <c r="I151" t="b">
        <f t="shared" si="19"/>
        <v>0</v>
      </c>
      <c r="J151" s="7">
        <f t="shared" si="18"/>
        <v>44861</v>
      </c>
      <c r="K151" t="str">
        <f t="shared" si="13"/>
        <v>STL:Admin-BusinessMan:Meetings:313</v>
      </c>
      <c r="M151" s="43">
        <f t="shared" si="14"/>
        <v>0</v>
      </c>
      <c r="N151" s="1">
        <f t="shared" si="15"/>
        <v>0</v>
      </c>
      <c r="O151" s="1">
        <f t="shared" si="16"/>
        <v>0</v>
      </c>
      <c r="P151" s="45" t="e">
        <f t="shared" si="17"/>
        <v>#REF!</v>
      </c>
      <c r="Q151" s="46">
        <f>IF(K151="",0,COUNTIF('Timesheet - Week'!$A:$A,WorkingHoursUpdated!K151))</f>
        <v>0</v>
      </c>
      <c r="R151" s="44">
        <f>IF(K151="",0,COUNTIF('Timesheet - Week'!$A:$A,WorkingHoursUpdated!K151))</f>
        <v>0</v>
      </c>
    </row>
    <row r="152" spans="1:18" x14ac:dyDescent="0.25">
      <c r="A152" s="7">
        <f>WorkingHours[[#This Row],[Day]]</f>
        <v>44861</v>
      </c>
      <c r="B152" s="1">
        <f>WorkingHours[[#This Row],[Start]]</f>
        <v>0.5625</v>
      </c>
      <c r="C152" s="1">
        <f>WorkingHours[[#This Row],[End]]</f>
        <v>0.63541666666666663</v>
      </c>
      <c r="D152" t="str">
        <f>WorkingHours[[#This Row],[Work unit description]]</f>
        <v>Desk Space Planning</v>
      </c>
      <c r="E152" s="1">
        <f>WorkingHours[[#This Row],[Duration]]</f>
        <v>7.2916666666666671E-2</v>
      </c>
      <c r="F152" s="1" t="e">
        <f>#REF!</f>
        <v>#REF!</v>
      </c>
      <c r="G152" t="str">
        <f>WorkingHours[[#This Row],[Task]]</f>
        <v>STL: Create new office space</v>
      </c>
      <c r="H152" t="str">
        <f>WorkingHours[[#This Row],[Tags]]</f>
        <v>STL:Admin-BusinessMan:ISSystems:315</v>
      </c>
      <c r="I152" t="b">
        <f t="shared" si="19"/>
        <v>0</v>
      </c>
      <c r="J152" s="7">
        <f t="shared" si="18"/>
        <v>44861</v>
      </c>
      <c r="K152" t="str">
        <f t="shared" si="13"/>
        <v>STL:Admin-BusinessMan:ISSystems:315</v>
      </c>
      <c r="M152" s="43">
        <f t="shared" si="14"/>
        <v>5.0694444444444486E-2</v>
      </c>
      <c r="N152" s="1">
        <f t="shared" si="15"/>
        <v>0</v>
      </c>
      <c r="O152" s="1">
        <f t="shared" si="16"/>
        <v>5.0694444444444486E-2</v>
      </c>
      <c r="P152" s="45" t="e">
        <f t="shared" si="17"/>
        <v>#REF!</v>
      </c>
      <c r="Q152" s="46">
        <f>IF(K152="",0,COUNTIF('Timesheet - Week'!$A:$A,WorkingHoursUpdated!K152))</f>
        <v>0</v>
      </c>
      <c r="R152" s="44">
        <f>IF(K152="",0,COUNTIF('Timesheet - Week'!$A:$A,WorkingHoursUpdated!K152))</f>
        <v>0</v>
      </c>
    </row>
    <row r="153" spans="1:18" x14ac:dyDescent="0.25">
      <c r="A153" s="7">
        <f>WorkingHours[[#This Row],[Day]]</f>
        <v>44861</v>
      </c>
      <c r="B153" s="1">
        <f>WorkingHours[[#This Row],[Start]]</f>
        <v>0.65625</v>
      </c>
      <c r="C153" s="1">
        <f>WorkingHours[[#This Row],[End]]</f>
        <v>0.68680555555555556</v>
      </c>
      <c r="D153" t="str">
        <f>WorkingHours[[#This Row],[Work unit description]]</f>
        <v>Get export for Jira tickets working</v>
      </c>
      <c r="E153" s="1">
        <f>WorkingHours[[#This Row],[Duration]]</f>
        <v>3.125E-2</v>
      </c>
      <c r="F153" s="1" t="e">
        <f>#REF!</f>
        <v>#REF!</v>
      </c>
      <c r="G153" t="str">
        <f>WorkingHours[[#This Row],[Task]]</f>
        <v>PI-16:Create task reporting structure in Jira</v>
      </c>
      <c r="H153" t="str">
        <f>WorkingHours[[#This Row],[Tags]]</f>
        <v>STL:Admin-BusinessMan:BusinessManProcessDev:312</v>
      </c>
      <c r="I153" t="b">
        <f t="shared" si="19"/>
        <v>0</v>
      </c>
      <c r="J153" s="7">
        <f t="shared" si="18"/>
        <v>44861</v>
      </c>
      <c r="K153" t="str">
        <f t="shared" si="13"/>
        <v>STL:Admin-BusinessMan:BusinessManProcessDev:312</v>
      </c>
      <c r="M153" s="43">
        <f t="shared" si="14"/>
        <v>2.083333333333337E-2</v>
      </c>
      <c r="N153" s="1">
        <f t="shared" si="15"/>
        <v>0</v>
      </c>
      <c r="O153" s="1">
        <f t="shared" si="16"/>
        <v>2.083333333333337E-2</v>
      </c>
      <c r="P153" s="45" t="e">
        <f t="shared" si="17"/>
        <v>#REF!</v>
      </c>
      <c r="Q153" s="46">
        <f>IF(K153="",0,COUNTIF('Timesheet - Week'!$A:$A,WorkingHoursUpdated!K153))</f>
        <v>0</v>
      </c>
      <c r="R153" s="44">
        <f>IF(K153="",0,COUNTIF('Timesheet - Week'!$A:$A,WorkingHoursUpdated!K153))</f>
        <v>0</v>
      </c>
    </row>
    <row r="154" spans="1:18" x14ac:dyDescent="0.25">
      <c r="A154" s="7">
        <f>WorkingHours[[#This Row],[Day]]</f>
        <v>44861</v>
      </c>
      <c r="B154" s="1">
        <f>WorkingHours[[#This Row],[Start]]</f>
        <v>0.68680555555555556</v>
      </c>
      <c r="C154" s="1">
        <f>WorkingHours[[#This Row],[End]]</f>
        <v>0.70833333333333337</v>
      </c>
      <c r="D154" t="str">
        <f>WorkingHours[[#This Row],[Work unit description]]</f>
        <v>Timesheet</v>
      </c>
      <c r="E154" s="1">
        <f>WorkingHours[[#This Row],[Duration]]</f>
        <v>2.0833333333333332E-2</v>
      </c>
      <c r="F154" s="1" t="e">
        <f>#REF!</f>
        <v>#REF!</v>
      </c>
      <c r="G154" t="str">
        <f>WorkingHours[[#This Row],[Task]]</f>
        <v>STL:Timesheet</v>
      </c>
      <c r="H154" t="str">
        <f>WorkingHours[[#This Row],[Tags]]</f>
        <v>STL:Admin-PersonalAdmin:Timesheets:319</v>
      </c>
      <c r="I154" t="b">
        <f t="shared" si="19"/>
        <v>0</v>
      </c>
      <c r="J154" s="7">
        <f t="shared" si="18"/>
        <v>44861</v>
      </c>
      <c r="K154" t="str">
        <f t="shared" si="13"/>
        <v>STL:Admin-PersonalAdmin:Timesheets:319</v>
      </c>
      <c r="M154" s="43">
        <f t="shared" si="14"/>
        <v>0</v>
      </c>
      <c r="N154" s="1">
        <f t="shared" si="15"/>
        <v>0</v>
      </c>
      <c r="O154" s="1">
        <f t="shared" si="16"/>
        <v>0</v>
      </c>
      <c r="P154" s="45" t="e">
        <f t="shared" si="17"/>
        <v>#REF!</v>
      </c>
      <c r="Q154" s="46">
        <f>IF(K154="",0,COUNTIF('Timesheet - Week'!$A:$A,WorkingHoursUpdated!K154))</f>
        <v>0</v>
      </c>
      <c r="R154" s="44">
        <f>IF(K154="",0,COUNTIF('Timesheet - Week'!$A:$A,WorkingHoursUpdated!K154))</f>
        <v>0</v>
      </c>
    </row>
    <row r="155" spans="1:18" x14ac:dyDescent="0.25">
      <c r="A155" s="7">
        <f>WorkingHours[[#This Row],[Day]]</f>
        <v>44864</v>
      </c>
      <c r="B155" s="1">
        <f>WorkingHours[[#This Row],[Start]]</f>
        <v>0.72916666666666663</v>
      </c>
      <c r="C155" s="1">
        <f>WorkingHours[[#This Row],[End]]</f>
        <v>0.78125</v>
      </c>
      <c r="D155" t="str">
        <f>WorkingHours[[#This Row],[Work unit description]]</f>
        <v>STEM: Schematic</v>
      </c>
      <c r="E155" s="1">
        <f>WorkingHours[[#This Row],[Duration]]</f>
        <v>5.2083333333333336E-2</v>
      </c>
      <c r="F155" s="1" t="e">
        <f>#REF!</f>
        <v>#REF!</v>
      </c>
      <c r="G155" t="str">
        <f>WorkingHours[[#This Row],[Task]]</f>
        <v>Making PCBs</v>
      </c>
      <c r="H155" t="str">
        <f>WorkingHours[[#This Row],[Tags]]</f>
        <v/>
      </c>
      <c r="I155" t="b">
        <f t="shared" si="19"/>
        <v>0</v>
      </c>
      <c r="J155" s="7">
        <f t="shared" si="18"/>
        <v>44864</v>
      </c>
      <c r="K155" t="str">
        <f t="shared" si="13"/>
        <v/>
      </c>
      <c r="M155" s="43">
        <f t="shared" si="14"/>
        <v>0</v>
      </c>
      <c r="N155" s="1">
        <f t="shared" si="15"/>
        <v>0</v>
      </c>
      <c r="O155" s="1">
        <f t="shared" si="16"/>
        <v>0</v>
      </c>
      <c r="P155" s="45" t="e">
        <f t="shared" si="17"/>
        <v>#REF!</v>
      </c>
      <c r="Q155" s="46">
        <f>IF(K155="",0,COUNTIF('Timesheet - Week'!$A:$A,WorkingHoursUpdated!K155))</f>
        <v>0</v>
      </c>
      <c r="R155" s="44">
        <f>IF(K155="",0,COUNTIF('Timesheet - Week'!$A:$A,WorkingHoursUpdated!K155))</f>
        <v>0</v>
      </c>
    </row>
    <row r="156" spans="1:18" x14ac:dyDescent="0.25">
      <c r="A156" s="7">
        <f>WorkingHours[[#This Row],[Day]]</f>
        <v>44864</v>
      </c>
      <c r="B156" s="1">
        <f>WorkingHours[[#This Row],[Start]]</f>
        <v>0.78125</v>
      </c>
      <c r="C156" s="1">
        <f>WorkingHours[[#This Row],[End]]</f>
        <v>0.875</v>
      </c>
      <c r="D156" t="str">
        <f>WorkingHours[[#This Row],[Work unit description]]</f>
        <v>STEM: Library</v>
      </c>
      <c r="E156" s="1">
        <f>WorkingHours[[#This Row],[Duration]]</f>
        <v>9.375E-2</v>
      </c>
      <c r="F156" s="1" t="e">
        <f>#REF!</f>
        <v>#REF!</v>
      </c>
      <c r="G156" t="str">
        <f>WorkingHours[[#This Row],[Task]]</f>
        <v>Making PCBs</v>
      </c>
      <c r="H156" t="str">
        <f>WorkingHours[[#This Row],[Tags]]</f>
        <v/>
      </c>
      <c r="I156" t="b">
        <f t="shared" si="19"/>
        <v>0</v>
      </c>
      <c r="J156" s="7">
        <f t="shared" si="18"/>
        <v>44864</v>
      </c>
      <c r="K156" t="str">
        <f t="shared" si="13"/>
        <v/>
      </c>
      <c r="M156" s="43">
        <f t="shared" si="14"/>
        <v>0</v>
      </c>
      <c r="N156" s="1">
        <f t="shared" si="15"/>
        <v>0</v>
      </c>
      <c r="O156" s="1">
        <f t="shared" si="16"/>
        <v>0</v>
      </c>
      <c r="P156" s="45" t="e">
        <f t="shared" si="17"/>
        <v>#REF!</v>
      </c>
      <c r="Q156" s="46">
        <f>IF(K156="",0,COUNTIF('Timesheet - Week'!$A:$A,WorkingHoursUpdated!K156))</f>
        <v>0</v>
      </c>
      <c r="R156" s="44">
        <f>IF(K156="",0,COUNTIF('Timesheet - Week'!$A:$A,WorkingHoursUpdated!K156))</f>
        <v>0</v>
      </c>
    </row>
    <row r="157" spans="1:18" x14ac:dyDescent="0.25">
      <c r="A157" s="7">
        <f>WorkingHours[[#This Row],[Day]]</f>
        <v>44865</v>
      </c>
      <c r="B157" s="1">
        <f>WorkingHours[[#This Row],[Start]]</f>
        <v>0</v>
      </c>
      <c r="C157" s="1">
        <f>WorkingHours[[#This Row],[End]]</f>
        <v>2.9166666666666667E-2</v>
      </c>
      <c r="D157" t="str">
        <f>WorkingHours[[#This Row],[Work unit description]]</f>
        <v>STEM: Routing</v>
      </c>
      <c r="E157" s="1">
        <f>WorkingHours[[#This Row],[Duration]]</f>
        <v>3.125E-2</v>
      </c>
      <c r="F157" s="1" t="e">
        <f>#REF!</f>
        <v>#REF!</v>
      </c>
      <c r="G157" t="str">
        <f>WorkingHours[[#This Row],[Task]]</f>
        <v>STEM: Design of PCB</v>
      </c>
      <c r="H157" t="str">
        <f>WorkingHours[[#This Row],[Tags]]</f>
        <v/>
      </c>
      <c r="I157" t="b">
        <f t="shared" si="19"/>
        <v>0</v>
      </c>
      <c r="J157" s="7">
        <f t="shared" si="18"/>
        <v>44865</v>
      </c>
      <c r="K157" t="str">
        <f t="shared" si="13"/>
        <v/>
      </c>
      <c r="M157" s="43">
        <f t="shared" si="14"/>
        <v>0</v>
      </c>
      <c r="N157" s="1">
        <f t="shared" si="15"/>
        <v>0</v>
      </c>
      <c r="O157" s="1">
        <f t="shared" si="16"/>
        <v>0</v>
      </c>
      <c r="P157" s="45" t="e">
        <f t="shared" si="17"/>
        <v>#REF!</v>
      </c>
      <c r="Q157" s="46">
        <f>IF(K157="",0,COUNTIF('Timesheet - Week'!$A:$A,WorkingHoursUpdated!K157))</f>
        <v>0</v>
      </c>
      <c r="R157" s="44">
        <f>IF(K157="",0,COUNTIF('Timesheet - Week'!$A:$A,WorkingHoursUpdated!K157))</f>
        <v>0</v>
      </c>
    </row>
    <row r="158" spans="1:18" x14ac:dyDescent="0.25">
      <c r="A158" s="7">
        <f>WorkingHours[[#This Row],[Day]]</f>
        <v>44865</v>
      </c>
      <c r="B158" s="1">
        <f>WorkingHours[[#This Row],[Start]]</f>
        <v>0.21875</v>
      </c>
      <c r="C158" s="1">
        <f>WorkingHours[[#This Row],[End]]</f>
        <v>0.375</v>
      </c>
      <c r="D158" t="str">
        <f>WorkingHours[[#This Row],[Work unit description]]</f>
        <v>STEM: Library</v>
      </c>
      <c r="E158" s="1">
        <f>WorkingHours[[#This Row],[Duration]]</f>
        <v>0.15625</v>
      </c>
      <c r="F158" s="1" t="e">
        <f>#REF!</f>
        <v>#REF!</v>
      </c>
      <c r="G158" t="str">
        <f>WorkingHours[[#This Row],[Task]]</f>
        <v>PI-10: Define library management process</v>
      </c>
      <c r="H158" t="str">
        <f>WorkingHours[[#This Row],[Tags]]</f>
        <v>STL:Admin-BusinessMan:BusinessManProcessDev:312</v>
      </c>
      <c r="I158" t="b">
        <f t="shared" si="19"/>
        <v>0</v>
      </c>
      <c r="J158" s="7">
        <f t="shared" si="18"/>
        <v>44865</v>
      </c>
      <c r="K158" t="str">
        <f t="shared" si="13"/>
        <v>STL:Admin-BusinessMan:BusinessManProcessDev:312</v>
      </c>
      <c r="M158" s="43">
        <f t="shared" si="14"/>
        <v>0.18958333333333333</v>
      </c>
      <c r="N158" s="1">
        <f t="shared" si="15"/>
        <v>0</v>
      </c>
      <c r="O158" s="1">
        <f t="shared" si="16"/>
        <v>0.18958333333333333</v>
      </c>
      <c r="P158" s="45" t="e">
        <f t="shared" si="17"/>
        <v>#REF!</v>
      </c>
      <c r="Q158" s="46">
        <f>IF(K158="",0,COUNTIF('Timesheet - Week'!$A:$A,WorkingHoursUpdated!K158))</f>
        <v>0</v>
      </c>
      <c r="R158" s="44">
        <f>IF(K158="",0,COUNTIF('Timesheet - Week'!$A:$A,WorkingHoursUpdated!K158))</f>
        <v>0</v>
      </c>
    </row>
    <row r="159" spans="1:18" x14ac:dyDescent="0.25">
      <c r="A159" s="7">
        <f>WorkingHours[[#This Row],[Day]]</f>
        <v>44865</v>
      </c>
      <c r="B159" s="1">
        <f>WorkingHours[[#This Row],[Start]]</f>
        <v>0.375</v>
      </c>
      <c r="C159" s="1">
        <f>WorkingHours[[#This Row],[End]]</f>
        <v>0.39652777777777776</v>
      </c>
      <c r="D159" t="str">
        <f>WorkingHours[[#This Row],[Work unit description]]</f>
        <v>General email catch-up</v>
      </c>
      <c r="E159" s="1">
        <f>WorkingHours[[#This Row],[Duration]]</f>
        <v>2.0833333333333332E-2</v>
      </c>
      <c r="F159" s="1" t="e">
        <f>#REF!</f>
        <v>#REF!</v>
      </c>
      <c r="G159" t="str">
        <f>WorkingHours[[#This Row],[Task]]</f>
        <v>STL:General</v>
      </c>
      <c r="H159" t="str">
        <f>WorkingHours[[#This Row],[Tags]]</f>
        <v>STL:Admin-PersonalAdmin:Misc:320</v>
      </c>
      <c r="I159" t="b">
        <f t="shared" si="19"/>
        <v>0</v>
      </c>
      <c r="J159" s="7">
        <f t="shared" si="18"/>
        <v>44865</v>
      </c>
      <c r="K159" t="str">
        <f t="shared" si="13"/>
        <v>STL:Admin-PersonalAdmin:Misc:320</v>
      </c>
      <c r="M159" s="43">
        <f t="shared" si="14"/>
        <v>0</v>
      </c>
      <c r="N159" s="1">
        <f t="shared" si="15"/>
        <v>0</v>
      </c>
      <c r="O159" s="1">
        <f t="shared" si="16"/>
        <v>0</v>
      </c>
      <c r="P159" s="45" t="e">
        <f t="shared" si="17"/>
        <v>#REF!</v>
      </c>
      <c r="Q159" s="46">
        <f>IF(K159="",0,COUNTIF('Timesheet - Week'!$A:$A,WorkingHoursUpdated!K159))</f>
        <v>0</v>
      </c>
      <c r="R159" s="44">
        <f>IF(K159="",0,COUNTIF('Timesheet - Week'!$A:$A,WorkingHoursUpdated!K159))</f>
        <v>0</v>
      </c>
    </row>
    <row r="160" spans="1:18" x14ac:dyDescent="0.25">
      <c r="A160" s="7">
        <f>WorkingHours[[#This Row],[Day]]</f>
        <v>44865</v>
      </c>
      <c r="B160" s="1">
        <f>WorkingHours[[#This Row],[Start]]</f>
        <v>0.39652777777777776</v>
      </c>
      <c r="C160" s="1">
        <f>WorkingHours[[#This Row],[End]]</f>
        <v>0.40416666666666667</v>
      </c>
      <c r="D160" t="str">
        <f>WorkingHours[[#This Row],[Work unit description]]</f>
        <v>Ben ISO Email</v>
      </c>
      <c r="E160" s="1">
        <f>WorkingHours[[#This Row],[Duration]]</f>
        <v>1.0416666666666666E-2</v>
      </c>
      <c r="F160" s="1" t="e">
        <f>#REF!</f>
        <v>#REF!</v>
      </c>
      <c r="G160" t="str">
        <f>WorkingHours[[#This Row],[Task]]</f>
        <v>STL:ISO Meetings</v>
      </c>
      <c r="H160" t="str">
        <f>WorkingHours[[#This Row],[Tags]]</f>
        <v>STL:STL-1044-ISO-9001:ReviewMeetings</v>
      </c>
      <c r="I160" t="b">
        <f t="shared" si="19"/>
        <v>0</v>
      </c>
      <c r="J160" s="7">
        <f t="shared" si="18"/>
        <v>44865</v>
      </c>
      <c r="K160" t="str">
        <f t="shared" si="13"/>
        <v>STL:STL-1044-ISO-9001:ReviewMeetings</v>
      </c>
      <c r="M160" s="43">
        <f t="shared" si="14"/>
        <v>0</v>
      </c>
      <c r="N160" s="1">
        <f t="shared" si="15"/>
        <v>0</v>
      </c>
      <c r="O160" s="1">
        <f t="shared" si="16"/>
        <v>0</v>
      </c>
      <c r="P160" s="45" t="e">
        <f t="shared" si="17"/>
        <v>#REF!</v>
      </c>
      <c r="Q160" s="46">
        <f>IF(K160="",0,COUNTIF('Timesheet - Week'!$A:$A,WorkingHoursUpdated!K160))</f>
        <v>0</v>
      </c>
      <c r="R160" s="44">
        <f>IF(K160="",0,COUNTIF('Timesheet - Week'!$A:$A,WorkingHoursUpdated!K160))</f>
        <v>0</v>
      </c>
    </row>
    <row r="161" spans="1:18" x14ac:dyDescent="0.25">
      <c r="A161" s="7">
        <f>WorkingHours[[#This Row],[Day]]</f>
        <v>44865</v>
      </c>
      <c r="B161" s="1">
        <f>WorkingHours[[#This Row],[Start]]</f>
        <v>0.40416666666666667</v>
      </c>
      <c r="C161" s="1">
        <f>WorkingHours[[#This Row],[End]]</f>
        <v>0.40694444444444444</v>
      </c>
      <c r="D161" t="str">
        <f>WorkingHours[[#This Row],[Work unit description]]</f>
        <v>Release of System Architecture</v>
      </c>
      <c r="E161" s="1">
        <f>WorkingHours[[#This Row],[Duration]]</f>
        <v>0</v>
      </c>
      <c r="F161" s="1" t="e">
        <f>#REF!</f>
        <v>#REF!</v>
      </c>
      <c r="G161" t="str">
        <f>WorkingHours[[#This Row],[Task]]</f>
        <v>QLM Technical Management</v>
      </c>
      <c r="H161" t="str">
        <f>WorkingHours[[#This Row],[Tags]]</f>
        <v>QLM:Hardware:TechnicalManagement:998</v>
      </c>
      <c r="I161" t="b">
        <f t="shared" si="19"/>
        <v>0</v>
      </c>
      <c r="J161" s="7">
        <f t="shared" si="18"/>
        <v>44865</v>
      </c>
      <c r="K161" t="str">
        <f t="shared" si="13"/>
        <v>QLM:Hardware:TechnicalManagement:998</v>
      </c>
      <c r="M161" s="43">
        <f t="shared" si="14"/>
        <v>0</v>
      </c>
      <c r="N161" s="1">
        <f t="shared" si="15"/>
        <v>0</v>
      </c>
      <c r="O161" s="1">
        <f t="shared" si="16"/>
        <v>0</v>
      </c>
      <c r="P161" s="45" t="e">
        <f t="shared" si="17"/>
        <v>#REF!</v>
      </c>
      <c r="Q161" s="46">
        <f>IF(K161="",0,COUNTIF('Timesheet - Week'!$A:$A,WorkingHoursUpdated!K161))</f>
        <v>0</v>
      </c>
      <c r="R161" s="44">
        <f>IF(K161="",0,COUNTIF('Timesheet - Week'!$A:$A,WorkingHoursUpdated!K161))</f>
        <v>0</v>
      </c>
    </row>
    <row r="162" spans="1:18" x14ac:dyDescent="0.25">
      <c r="A162" s="7">
        <f>WorkingHours[[#This Row],[Day]]</f>
        <v>44865</v>
      </c>
      <c r="B162" s="1">
        <f>WorkingHours[[#This Row],[Start]]</f>
        <v>0.40694444444444444</v>
      </c>
      <c r="C162" s="1">
        <f>WorkingHours[[#This Row],[End]]</f>
        <v>0.4201388888888889</v>
      </c>
      <c r="D162" t="str">
        <f>WorkingHours[[#This Row],[Work unit description]]</f>
        <v>Chat with Pete on QLM</v>
      </c>
      <c r="E162" s="1">
        <f>WorkingHours[[#This Row],[Duration]]</f>
        <v>1.0416666666666666E-2</v>
      </c>
      <c r="F162" s="1" t="e">
        <f>#REF!</f>
        <v>#REF!</v>
      </c>
      <c r="G162" t="str">
        <f>WorkingHours[[#This Row],[Task]]</f>
        <v>QLM Technical Management</v>
      </c>
      <c r="H162" t="str">
        <f>WorkingHours[[#This Row],[Tags]]</f>
        <v>QLM:Hardware:TechnicalManagement:998</v>
      </c>
      <c r="I162" t="b">
        <f t="shared" si="19"/>
        <v>0</v>
      </c>
      <c r="J162" s="7">
        <f t="shared" si="18"/>
        <v>44865</v>
      </c>
      <c r="K162" t="str">
        <f t="shared" si="13"/>
        <v>QLM:Hardware:TechnicalManagement:998</v>
      </c>
      <c r="M162" s="43">
        <f t="shared" si="14"/>
        <v>0</v>
      </c>
      <c r="N162" s="1">
        <f t="shared" si="15"/>
        <v>0</v>
      </c>
      <c r="O162" s="1">
        <f t="shared" si="16"/>
        <v>0</v>
      </c>
      <c r="P162" s="45" t="e">
        <f t="shared" si="17"/>
        <v>#REF!</v>
      </c>
      <c r="Q162" s="46">
        <f>IF(K162="",0,COUNTIF('Timesheet - Week'!$A:$A,WorkingHoursUpdated!K162))</f>
        <v>0</v>
      </c>
      <c r="R162" s="44">
        <f>IF(K162="",0,COUNTIF('Timesheet - Week'!$A:$A,WorkingHoursUpdated!K162))</f>
        <v>0</v>
      </c>
    </row>
    <row r="163" spans="1:18" x14ac:dyDescent="0.25">
      <c r="A163" s="7">
        <f>WorkingHours[[#This Row],[Day]]</f>
        <v>44865</v>
      </c>
      <c r="B163" s="1">
        <f>WorkingHours[[#This Row],[Start]]</f>
        <v>0.4201388888888889</v>
      </c>
      <c r="C163" s="1">
        <f>WorkingHours[[#This Row],[End]]</f>
        <v>0.52847222222222223</v>
      </c>
      <c r="D163" t="str">
        <f>WorkingHours[[#This Row],[Work unit description]]</f>
        <v>STEM: Design Rule Errors - Polygons + Silk</v>
      </c>
      <c r="E163" s="1">
        <f>WorkingHours[[#This Row],[Duration]]</f>
        <v>0.10416666666666667</v>
      </c>
      <c r="F163" s="1" t="e">
        <f>#REF!</f>
        <v>#REF!</v>
      </c>
      <c r="G163" t="str">
        <f>WorkingHours[[#This Row],[Task]]</f>
        <v>STEM: Design of PCB</v>
      </c>
      <c r="H163" t="str">
        <f>WorkingHours[[#This Row],[Tags]]</f>
        <v/>
      </c>
      <c r="I163" t="b">
        <f t="shared" si="19"/>
        <v>0</v>
      </c>
      <c r="J163" s="7">
        <f t="shared" si="18"/>
        <v>44865</v>
      </c>
      <c r="K163" t="str">
        <f t="shared" si="13"/>
        <v/>
      </c>
      <c r="M163" s="43">
        <f t="shared" si="14"/>
        <v>0</v>
      </c>
      <c r="N163" s="1">
        <f t="shared" si="15"/>
        <v>0</v>
      </c>
      <c r="O163" s="1">
        <f t="shared" si="16"/>
        <v>0</v>
      </c>
      <c r="P163" s="45" t="e">
        <f t="shared" si="17"/>
        <v>#REF!</v>
      </c>
      <c r="Q163" s="46">
        <f>IF(K163="",0,COUNTIF('Timesheet - Week'!$A:$A,WorkingHoursUpdated!K163))</f>
        <v>0</v>
      </c>
      <c r="R163" s="44">
        <f>IF(K163="",0,COUNTIF('Timesheet - Week'!$A:$A,WorkingHoursUpdated!K163))</f>
        <v>0</v>
      </c>
    </row>
    <row r="164" spans="1:18" x14ac:dyDescent="0.25">
      <c r="A164" s="7">
        <f>WorkingHours[[#This Row],[Day]]</f>
        <v>44865</v>
      </c>
      <c r="B164" s="1">
        <f>WorkingHours[[#This Row],[Start]]</f>
        <v>0.5625</v>
      </c>
      <c r="C164" s="1">
        <f>WorkingHours[[#This Row],[End]]</f>
        <v>0.59583333333333333</v>
      </c>
      <c r="D164" t="str">
        <f>WorkingHours[[#This Row],[Work unit description]]</f>
        <v>STEM: DRC Errors silk screen</v>
      </c>
      <c r="E164" s="1">
        <f>WorkingHours[[#This Row],[Duration]]</f>
        <v>3.125E-2</v>
      </c>
      <c r="F164" s="1" t="e">
        <f>#REF!</f>
        <v>#REF!</v>
      </c>
      <c r="G164" t="str">
        <f>WorkingHours[[#This Row],[Task]]</f>
        <v>STEM: Design of PCB</v>
      </c>
      <c r="H164" t="str">
        <f>WorkingHours[[#This Row],[Tags]]</f>
        <v/>
      </c>
      <c r="I164" t="b">
        <f t="shared" si="19"/>
        <v>0</v>
      </c>
      <c r="J164" s="7">
        <f t="shared" si="18"/>
        <v>44865</v>
      </c>
      <c r="K164" t="str">
        <f t="shared" si="13"/>
        <v/>
      </c>
      <c r="M164" s="43">
        <f t="shared" si="14"/>
        <v>3.4027777777777768E-2</v>
      </c>
      <c r="N164" s="1">
        <f t="shared" si="15"/>
        <v>0</v>
      </c>
      <c r="O164" s="1">
        <f t="shared" si="16"/>
        <v>3.4027777777777768E-2</v>
      </c>
      <c r="P164" s="45" t="e">
        <f t="shared" si="17"/>
        <v>#REF!</v>
      </c>
      <c r="Q164" s="46">
        <f>IF(K164="",0,COUNTIF('Timesheet - Week'!$A:$A,WorkingHoursUpdated!K164))</f>
        <v>0</v>
      </c>
      <c r="R164" s="44">
        <f>IF(K164="",0,COUNTIF('Timesheet - Week'!$A:$A,WorkingHoursUpdated!K164))</f>
        <v>0</v>
      </c>
    </row>
    <row r="165" spans="1:18" x14ac:dyDescent="0.25">
      <c r="A165" s="7">
        <f>WorkingHours[[#This Row],[Day]]</f>
        <v>44865</v>
      </c>
      <c r="B165" s="1">
        <f>WorkingHours[[#This Row],[Start]]</f>
        <v>0.59652777777777777</v>
      </c>
      <c r="C165" s="1">
        <f>WorkingHours[[#This Row],[End]]</f>
        <v>0.625</v>
      </c>
      <c r="D165" t="str">
        <f>WorkingHours[[#This Row],[Work unit description]]</f>
        <v>Sentinel Pynq inquiry</v>
      </c>
      <c r="E165" s="1">
        <f>WorkingHours[[#This Row],[Duration]]</f>
        <v>3.125E-2</v>
      </c>
      <c r="F165" s="1" t="e">
        <f>#REF!</f>
        <v>#REF!</v>
      </c>
      <c r="G165" t="str">
        <f>WorkingHours[[#This Row],[Task]]</f>
        <v>Sentinel Technical Discovery</v>
      </c>
      <c r="H165" t="str">
        <f>WorkingHours[[#This Row],[Tags]]</f>
        <v>SNT-7105:WP2- Technical Discovery:856</v>
      </c>
      <c r="I165" t="b">
        <f t="shared" si="19"/>
        <v>0</v>
      </c>
      <c r="J165" s="7">
        <f t="shared" si="18"/>
        <v>44865</v>
      </c>
      <c r="K165" t="str">
        <f t="shared" si="13"/>
        <v>SNT-7105:WP2- Technical Discovery:856</v>
      </c>
      <c r="M165" s="43">
        <f t="shared" si="14"/>
        <v>6.9444444444444198E-4</v>
      </c>
      <c r="N165" s="1">
        <f t="shared" si="15"/>
        <v>6.9444444444444198E-4</v>
      </c>
      <c r="O165" s="1">
        <f t="shared" si="16"/>
        <v>0</v>
      </c>
      <c r="P165" s="45" t="e">
        <f t="shared" si="17"/>
        <v>#REF!</v>
      </c>
      <c r="Q165" s="46">
        <f>IF(K165="",0,COUNTIF('Timesheet - Week'!$A:$A,WorkingHoursUpdated!K165))</f>
        <v>0</v>
      </c>
      <c r="R165" s="44">
        <f>IF(K165="",0,COUNTIF('Timesheet - Week'!$A:$A,WorkingHoursUpdated!K165))</f>
        <v>0</v>
      </c>
    </row>
    <row r="166" spans="1:18" x14ac:dyDescent="0.25">
      <c r="A166" s="7">
        <f>WorkingHours[[#This Row],[Day]]</f>
        <v>44865</v>
      </c>
      <c r="B166" s="1">
        <f>WorkingHours[[#This Row],[Start]]</f>
        <v>0.625</v>
      </c>
      <c r="C166" s="1">
        <f>WorkingHours[[#This Row],[End]]</f>
        <v>0.64583333333333337</v>
      </c>
      <c r="D166" t="str">
        <f>WorkingHours[[#This Row],[Work unit description]]</f>
        <v>STEM: Library DRCs</v>
      </c>
      <c r="E166" s="1">
        <f>WorkingHours[[#This Row],[Duration]]</f>
        <v>2.0833333333333332E-2</v>
      </c>
      <c r="F166" s="1" t="e">
        <f>#REF!</f>
        <v>#REF!</v>
      </c>
      <c r="G166" t="str">
        <f>WorkingHours[[#This Row],[Task]]</f>
        <v>STEM: Design of PCB</v>
      </c>
      <c r="H166" t="str">
        <f>WorkingHours[[#This Row],[Tags]]</f>
        <v/>
      </c>
      <c r="I166" t="b">
        <f t="shared" si="19"/>
        <v>0</v>
      </c>
      <c r="J166" s="7">
        <f t="shared" si="18"/>
        <v>44865</v>
      </c>
      <c r="K166" t="str">
        <f t="shared" si="13"/>
        <v/>
      </c>
      <c r="M166" s="43">
        <f t="shared" si="14"/>
        <v>0</v>
      </c>
      <c r="N166" s="1">
        <f t="shared" si="15"/>
        <v>0</v>
      </c>
      <c r="O166" s="1">
        <f t="shared" si="16"/>
        <v>0</v>
      </c>
      <c r="P166" s="45" t="e">
        <f t="shared" si="17"/>
        <v>#REF!</v>
      </c>
      <c r="Q166" s="46">
        <f>IF(K166="",0,COUNTIF('Timesheet - Week'!$A:$A,WorkingHoursUpdated!K166))</f>
        <v>0</v>
      </c>
      <c r="R166" s="44">
        <f>IF(K166="",0,COUNTIF('Timesheet - Week'!$A:$A,WorkingHoursUpdated!K166))</f>
        <v>0</v>
      </c>
    </row>
    <row r="167" spans="1:18" x14ac:dyDescent="0.25">
      <c r="A167" s="7">
        <f>WorkingHours[[#This Row],[Day]]</f>
        <v>44865</v>
      </c>
      <c r="B167" s="1">
        <f>WorkingHours[[#This Row],[Start]]</f>
        <v>0.64583333333333337</v>
      </c>
      <c r="C167" s="1">
        <f>WorkingHours[[#This Row],[End]]</f>
        <v>0.66666666666666663</v>
      </c>
      <c r="D167" t="str">
        <f>WorkingHours[[#This Row],[Work unit description]]</f>
        <v>Sentinel Meeting with Adrian and Simon</v>
      </c>
      <c r="E167" s="1">
        <f>WorkingHours[[#This Row],[Duration]]</f>
        <v>2.0833333333333332E-2</v>
      </c>
      <c r="F167" s="1" t="e">
        <f>#REF!</f>
        <v>#REF!</v>
      </c>
      <c r="G167" t="str">
        <f>WorkingHours[[#This Row],[Task]]</f>
        <v>Sentinel Technical Discovery</v>
      </c>
      <c r="H167" t="str">
        <f>WorkingHours[[#This Row],[Tags]]</f>
        <v>SNT-7105:WP2- Technical Discovery:856</v>
      </c>
      <c r="I167" t="b">
        <f t="shared" si="19"/>
        <v>0</v>
      </c>
      <c r="J167" s="7">
        <f t="shared" si="18"/>
        <v>44865</v>
      </c>
      <c r="K167" t="str">
        <f t="shared" si="13"/>
        <v>SNT-7105:WP2- Technical Discovery:856</v>
      </c>
      <c r="M167" s="43">
        <f t="shared" si="14"/>
        <v>0</v>
      </c>
      <c r="N167" s="1">
        <f t="shared" si="15"/>
        <v>0</v>
      </c>
      <c r="O167" s="1">
        <f t="shared" si="16"/>
        <v>0</v>
      </c>
      <c r="P167" s="45" t="e">
        <f t="shared" si="17"/>
        <v>#REF!</v>
      </c>
      <c r="Q167" s="46">
        <f>IF(K167="",0,COUNTIF('Timesheet - Week'!$A:$A,WorkingHoursUpdated!K167))</f>
        <v>0</v>
      </c>
      <c r="R167" s="44">
        <f>IF(K167="",0,COUNTIF('Timesheet - Week'!$A:$A,WorkingHoursUpdated!K167))</f>
        <v>0</v>
      </c>
    </row>
    <row r="168" spans="1:18" x14ac:dyDescent="0.25">
      <c r="A168" s="7">
        <f>WorkingHours[[#This Row],[Day]]</f>
        <v>44865</v>
      </c>
      <c r="B168" s="1">
        <f>WorkingHours[[#This Row],[Start]]</f>
        <v>0.875</v>
      </c>
      <c r="C168" s="1">
        <f>WorkingHours[[#This Row],[End]]</f>
        <v>0.99930555555555556</v>
      </c>
      <c r="D168" t="str">
        <f>WorkingHours[[#This Row],[Work unit description]]</f>
        <v>STEM: DRCs</v>
      </c>
      <c r="E168" s="1">
        <f>WorkingHours[[#This Row],[Duration]]</f>
        <v>0.125</v>
      </c>
      <c r="F168" s="1" t="e">
        <f>#REF!</f>
        <v>#REF!</v>
      </c>
      <c r="G168" t="str">
        <f>WorkingHours[[#This Row],[Task]]</f>
        <v>PI-10: Define library management process</v>
      </c>
      <c r="H168" t="str">
        <f>WorkingHours[[#This Row],[Tags]]</f>
        <v>STL:Admin-BusinessMan:BusinessManProcessDev:312</v>
      </c>
      <c r="I168" t="b">
        <f t="shared" si="19"/>
        <v>0</v>
      </c>
      <c r="J168" s="7">
        <f t="shared" si="18"/>
        <v>44865</v>
      </c>
      <c r="K168" t="str">
        <f t="shared" si="13"/>
        <v>STL:Admin-BusinessMan:BusinessManProcessDev:312</v>
      </c>
      <c r="M168" s="43">
        <f t="shared" si="14"/>
        <v>0.20833333333333337</v>
      </c>
      <c r="N168" s="1">
        <f t="shared" si="15"/>
        <v>0</v>
      </c>
      <c r="O168" s="1">
        <f t="shared" si="16"/>
        <v>0.20833333333333337</v>
      </c>
      <c r="P168" s="45" t="e">
        <f t="shared" si="17"/>
        <v>#REF!</v>
      </c>
      <c r="Q168" s="46">
        <f>IF(K168="",0,COUNTIF('Timesheet - Week'!$A:$A,WorkingHoursUpdated!K168))</f>
        <v>0</v>
      </c>
      <c r="R168" s="44">
        <f>IF(K168="",0,COUNTIF('Timesheet - Week'!$A:$A,WorkingHoursUpdated!K168))</f>
        <v>0</v>
      </c>
    </row>
    <row r="169" spans="1:18" x14ac:dyDescent="0.25">
      <c r="A169" s="7">
        <f>WorkingHours[[#This Row],[Day]]</f>
        <v>44866</v>
      </c>
      <c r="B169" s="1">
        <f>WorkingHours[[#This Row],[Start]]</f>
        <v>0.3298611111111111</v>
      </c>
      <c r="C169" s="1">
        <f>WorkingHours[[#This Row],[End]]</f>
        <v>0.34097222222222223</v>
      </c>
      <c r="D169" t="str">
        <f>WorkingHours[[#This Row],[Work unit description]]</f>
        <v/>
      </c>
      <c r="E169" s="1">
        <f>WorkingHours[[#This Row],[Duration]]</f>
        <v>1.0416666666666666E-2</v>
      </c>
      <c r="F169" s="1" t="e">
        <f>#REF!</f>
        <v>#REF!</v>
      </c>
      <c r="G169" t="str">
        <f>WorkingHours[[#This Row],[Task]]</f>
        <v>STL:Timesheet</v>
      </c>
      <c r="H169" t="str">
        <f>WorkingHours[[#This Row],[Tags]]</f>
        <v>STL:Admin-PersonalAdmin:Timesheets:319</v>
      </c>
      <c r="I169" t="b">
        <f t="shared" si="19"/>
        <v>0</v>
      </c>
      <c r="J169" s="7">
        <f t="shared" si="18"/>
        <v>44866</v>
      </c>
      <c r="K169" t="str">
        <f t="shared" si="13"/>
        <v>STL:Admin-PersonalAdmin:Timesheets:319</v>
      </c>
      <c r="M169" s="43">
        <f t="shared" si="14"/>
        <v>0</v>
      </c>
      <c r="N169" s="1">
        <f t="shared" si="15"/>
        <v>0</v>
      </c>
      <c r="O169" s="1">
        <f t="shared" si="16"/>
        <v>0</v>
      </c>
      <c r="P169" s="45" t="e">
        <f t="shared" si="17"/>
        <v>#REF!</v>
      </c>
      <c r="Q169" s="46">
        <f>IF(K169="",0,COUNTIF('Timesheet - Week'!$A:$A,WorkingHoursUpdated!K169))</f>
        <v>0</v>
      </c>
      <c r="R169" s="44">
        <f>IF(K169="",0,COUNTIF('Timesheet - Week'!$A:$A,WorkingHoursUpdated!K169))</f>
        <v>0</v>
      </c>
    </row>
    <row r="170" spans="1:18" x14ac:dyDescent="0.25">
      <c r="A170" s="7">
        <f>WorkingHours[[#This Row],[Day]]</f>
        <v>44866</v>
      </c>
      <c r="B170" s="1">
        <f>WorkingHours[[#This Row],[Start]]</f>
        <v>0.34097222222222223</v>
      </c>
      <c r="C170" s="1">
        <f>WorkingHours[[#This Row],[End]]</f>
        <v>0.36388888888888887</v>
      </c>
      <c r="D170" t="str">
        <f>WorkingHours[[#This Row],[Work unit description]]</f>
        <v>Floor plan for new office</v>
      </c>
      <c r="E170" s="1">
        <f>WorkingHours[[#This Row],[Duration]]</f>
        <v>2.0833333333333332E-2</v>
      </c>
      <c r="F170" s="1" t="e">
        <f>#REF!</f>
        <v>#REF!</v>
      </c>
      <c r="G170" t="str">
        <f>WorkingHours[[#This Row],[Task]]</f>
        <v>STL: Create new office space</v>
      </c>
      <c r="H170" t="str">
        <f>WorkingHours[[#This Row],[Tags]]</f>
        <v>STL:Admin-BusinessMan:ISSystems:315</v>
      </c>
      <c r="I170" t="b">
        <f t="shared" si="19"/>
        <v>0</v>
      </c>
      <c r="J170" s="7">
        <f t="shared" si="18"/>
        <v>44866</v>
      </c>
      <c r="K170" t="str">
        <f t="shared" si="13"/>
        <v>STL:Admin-BusinessMan:ISSystems:315</v>
      </c>
      <c r="M170" s="43">
        <f t="shared" si="14"/>
        <v>0</v>
      </c>
      <c r="N170" s="1">
        <f t="shared" si="15"/>
        <v>0</v>
      </c>
      <c r="O170" s="1">
        <f t="shared" si="16"/>
        <v>0</v>
      </c>
      <c r="P170" s="45" t="e">
        <f t="shared" si="17"/>
        <v>#REF!</v>
      </c>
      <c r="Q170" s="46">
        <f>IF(K170="",0,COUNTIF('Timesheet - Week'!$A:$A,WorkingHoursUpdated!K170))</f>
        <v>0</v>
      </c>
      <c r="R170" s="44">
        <f>IF(K170="",0,COUNTIF('Timesheet - Week'!$A:$A,WorkingHoursUpdated!K170))</f>
        <v>0</v>
      </c>
    </row>
    <row r="171" spans="1:18" x14ac:dyDescent="0.25">
      <c r="A171" s="7">
        <f>WorkingHours[[#This Row],[Day]]</f>
        <v>44866</v>
      </c>
      <c r="B171" s="1">
        <f>WorkingHours[[#This Row],[Start]]</f>
        <v>0.375</v>
      </c>
      <c r="C171" s="1">
        <f>WorkingHours[[#This Row],[End]]</f>
        <v>0.39652777777777776</v>
      </c>
      <c r="D171" t="str">
        <f>WorkingHours[[#This Row],[Work unit description]]</f>
        <v>Catch-up with Pete</v>
      </c>
      <c r="E171" s="1">
        <f>WorkingHours[[#This Row],[Duration]]</f>
        <v>2.0833333333333332E-2</v>
      </c>
      <c r="F171" s="1" t="e">
        <f>#REF!</f>
        <v>#REF!</v>
      </c>
      <c r="G171" t="str">
        <f>WorkingHours[[#This Row],[Task]]</f>
        <v>STL: 1-2-1 Meeting</v>
      </c>
      <c r="H171" t="str">
        <f>WorkingHours[[#This Row],[Tags]]</f>
        <v>STL:Admin-BusinessMan:Meetings:313</v>
      </c>
      <c r="I171" t="b">
        <f t="shared" si="19"/>
        <v>0</v>
      </c>
      <c r="J171" s="7">
        <f t="shared" si="18"/>
        <v>44866</v>
      </c>
      <c r="K171" t="str">
        <f t="shared" si="13"/>
        <v>STL:Admin-BusinessMan:Meetings:313</v>
      </c>
      <c r="M171" s="43">
        <f t="shared" si="14"/>
        <v>1.1111111111111127E-2</v>
      </c>
      <c r="N171" s="1">
        <f t="shared" si="15"/>
        <v>0</v>
      </c>
      <c r="O171" s="1">
        <f t="shared" si="16"/>
        <v>1.1111111111111127E-2</v>
      </c>
      <c r="P171" s="45" t="e">
        <f t="shared" si="17"/>
        <v>#REF!</v>
      </c>
      <c r="Q171" s="46">
        <f>IF(K171="",0,COUNTIF('Timesheet - Week'!$A:$A,WorkingHoursUpdated!K171))</f>
        <v>0</v>
      </c>
      <c r="R171" s="44">
        <f>IF(K171="",0,COUNTIF('Timesheet - Week'!$A:$A,WorkingHoursUpdated!K171))</f>
        <v>0</v>
      </c>
    </row>
    <row r="172" spans="1:18" x14ac:dyDescent="0.25">
      <c r="A172" s="7">
        <f>WorkingHours[[#This Row],[Day]]</f>
        <v>44866</v>
      </c>
      <c r="B172" s="1">
        <f>WorkingHours[[#This Row],[Start]]</f>
        <v>0.39652777777777776</v>
      </c>
      <c r="C172" s="1">
        <f>WorkingHours[[#This Row],[End]]</f>
        <v>0.40347222222222223</v>
      </c>
      <c r="D172" t="str">
        <f>WorkingHours[[#This Row],[Work unit description]]</f>
        <v>Office plans</v>
      </c>
      <c r="E172" s="1">
        <f>WorkingHours[[#This Row],[Duration]]</f>
        <v>1.0416666666666666E-2</v>
      </c>
      <c r="F172" s="1" t="e">
        <f>#REF!</f>
        <v>#REF!</v>
      </c>
      <c r="G172" t="str">
        <f>WorkingHours[[#This Row],[Task]]</f>
        <v>STL: Create new office space</v>
      </c>
      <c r="H172" t="str">
        <f>WorkingHours[[#This Row],[Tags]]</f>
        <v>STL:Admin-BusinessMan:ISSystems:315</v>
      </c>
      <c r="I172" t="b">
        <f t="shared" si="19"/>
        <v>0</v>
      </c>
      <c r="J172" s="7">
        <f t="shared" si="18"/>
        <v>44866</v>
      </c>
      <c r="K172" t="str">
        <f t="shared" si="13"/>
        <v>STL:Admin-BusinessMan:ISSystems:315</v>
      </c>
      <c r="M172" s="43">
        <f t="shared" si="14"/>
        <v>0</v>
      </c>
      <c r="N172" s="1">
        <f t="shared" si="15"/>
        <v>0</v>
      </c>
      <c r="O172" s="1">
        <f t="shared" si="16"/>
        <v>0</v>
      </c>
      <c r="P172" s="45" t="e">
        <f t="shared" si="17"/>
        <v>#REF!</v>
      </c>
      <c r="Q172" s="46">
        <f>IF(K172="",0,COUNTIF('Timesheet - Week'!$A:$A,WorkingHoursUpdated!K172))</f>
        <v>0</v>
      </c>
      <c r="R172" s="44">
        <f>IF(K172="",0,COUNTIF('Timesheet - Week'!$A:$A,WorkingHoursUpdated!K172))</f>
        <v>0</v>
      </c>
    </row>
    <row r="173" spans="1:18" x14ac:dyDescent="0.25">
      <c r="A173" s="7">
        <f>WorkingHours[[#This Row],[Day]]</f>
        <v>44866</v>
      </c>
      <c r="B173" s="1">
        <f>WorkingHours[[#This Row],[Start]]</f>
        <v>0.40347222222222223</v>
      </c>
      <c r="C173" s="1">
        <f>WorkingHours[[#This Row],[End]]</f>
        <v>0.43472222222222223</v>
      </c>
      <c r="D173" t="str">
        <f>WorkingHours[[#This Row],[Work unit description]]</f>
        <v>QLM Boot Sequence Chat</v>
      </c>
      <c r="E173" s="1">
        <f>WorkingHours[[#This Row],[Duration]]</f>
        <v>3.125E-2</v>
      </c>
      <c r="F173" s="1" t="e">
        <f>#REF!</f>
        <v>#REF!</v>
      </c>
      <c r="G173" t="str">
        <f>WorkingHours[[#This Row],[Task]]</f>
        <v>QLM Technical Management</v>
      </c>
      <c r="H173" t="str">
        <f>WorkingHours[[#This Row],[Tags]]</f>
        <v>QLM:Hardware:TechnicalManagement:998</v>
      </c>
      <c r="I173" t="b">
        <f t="shared" si="19"/>
        <v>0</v>
      </c>
      <c r="J173" s="7">
        <f t="shared" si="18"/>
        <v>44866</v>
      </c>
      <c r="K173" t="str">
        <f t="shared" si="13"/>
        <v>QLM:Hardware:TechnicalManagement:998</v>
      </c>
      <c r="M173" s="43">
        <f t="shared" si="14"/>
        <v>0</v>
      </c>
      <c r="N173" s="1">
        <f t="shared" si="15"/>
        <v>0</v>
      </c>
      <c r="O173" s="1">
        <f t="shared" si="16"/>
        <v>0</v>
      </c>
      <c r="P173" s="45" t="e">
        <f t="shared" si="17"/>
        <v>#REF!</v>
      </c>
      <c r="Q173" s="46">
        <f>IF(K173="",0,COUNTIF('Timesheet - Week'!$A:$A,WorkingHoursUpdated!K173))</f>
        <v>0</v>
      </c>
      <c r="R173" s="44">
        <f>IF(K173="",0,COUNTIF('Timesheet - Week'!$A:$A,WorkingHoursUpdated!K173))</f>
        <v>0</v>
      </c>
    </row>
    <row r="174" spans="1:18" x14ac:dyDescent="0.25">
      <c r="A174" s="7">
        <f>WorkingHours[[#This Row],[Day]]</f>
        <v>44866</v>
      </c>
      <c r="B174" s="1">
        <f>WorkingHours[[#This Row],[Start]]</f>
        <v>0.43472222222222223</v>
      </c>
      <c r="C174" s="1">
        <f>WorkingHours[[#This Row],[End]]</f>
        <v>0.45763888888888887</v>
      </c>
      <c r="D174" t="str">
        <f>WorkingHours[[#This Row],[Work unit description]]</f>
        <v>STEM: Update hole size in library</v>
      </c>
      <c r="E174" s="1">
        <f>WorkingHours[[#This Row],[Duration]]</f>
        <v>2.0833333333333332E-2</v>
      </c>
      <c r="F174" s="1" t="e">
        <f>#REF!</f>
        <v>#REF!</v>
      </c>
      <c r="G174" t="str">
        <f>WorkingHours[[#This Row],[Task]]</f>
        <v>PI-10: Define library management process</v>
      </c>
      <c r="H174" t="str">
        <f>WorkingHours[[#This Row],[Tags]]</f>
        <v>STL:Admin-BusinessMan:BusinessManProcessDev:312</v>
      </c>
      <c r="I174" t="b">
        <f t="shared" si="19"/>
        <v>0</v>
      </c>
      <c r="J174" s="7">
        <f t="shared" si="18"/>
        <v>44866</v>
      </c>
      <c r="K174" t="str">
        <f t="shared" si="13"/>
        <v>STL:Admin-BusinessMan:BusinessManProcessDev:312</v>
      </c>
      <c r="M174" s="43">
        <f t="shared" si="14"/>
        <v>0</v>
      </c>
      <c r="N174" s="1">
        <f t="shared" si="15"/>
        <v>0</v>
      </c>
      <c r="O174" s="1">
        <f t="shared" si="16"/>
        <v>0</v>
      </c>
      <c r="P174" s="45" t="e">
        <f t="shared" si="17"/>
        <v>#REF!</v>
      </c>
      <c r="Q174" s="46">
        <f>IF(K174="",0,COUNTIF('Timesheet - Week'!$A:$A,WorkingHoursUpdated!K174))</f>
        <v>0</v>
      </c>
      <c r="R174" s="44">
        <f>IF(K174="",0,COUNTIF('Timesheet - Week'!$A:$A,WorkingHoursUpdated!K174))</f>
        <v>0</v>
      </c>
    </row>
    <row r="175" spans="1:18" x14ac:dyDescent="0.25">
      <c r="A175" s="7">
        <f>WorkingHours[[#This Row],[Day]]</f>
        <v>44866</v>
      </c>
      <c r="B175" s="1">
        <f>WorkingHours[[#This Row],[Start]]</f>
        <v>0.45763888888888887</v>
      </c>
      <c r="C175" s="1">
        <f>WorkingHours[[#This Row],[End]]</f>
        <v>0.46875</v>
      </c>
      <c r="D175" t="str">
        <f>WorkingHours[[#This Row],[Work unit description]]</f>
        <v>Showing Kelpy around</v>
      </c>
      <c r="E175" s="1">
        <f>WorkingHours[[#This Row],[Duration]]</f>
        <v>1.0416666666666666E-2</v>
      </c>
      <c r="F175" s="1" t="e">
        <f>#REF!</f>
        <v>#REF!</v>
      </c>
      <c r="G175" t="str">
        <f>WorkingHours[[#This Row],[Task]]</f>
        <v>STL:General</v>
      </c>
      <c r="H175" t="str">
        <f>WorkingHours[[#This Row],[Tags]]</f>
        <v>STL:Admin-PersonalAdmin:Misc:320</v>
      </c>
      <c r="I175" t="b">
        <f t="shared" si="19"/>
        <v>0</v>
      </c>
      <c r="J175" s="7">
        <f t="shared" si="18"/>
        <v>44866</v>
      </c>
      <c r="K175" t="str">
        <f t="shared" si="13"/>
        <v>STL:Admin-PersonalAdmin:Misc:320</v>
      </c>
      <c r="M175" s="43">
        <f t="shared" si="14"/>
        <v>0</v>
      </c>
      <c r="N175" s="1">
        <f t="shared" si="15"/>
        <v>0</v>
      </c>
      <c r="O175" s="1">
        <f t="shared" si="16"/>
        <v>0</v>
      </c>
      <c r="P175" s="45" t="e">
        <f t="shared" si="17"/>
        <v>#REF!</v>
      </c>
      <c r="Q175" s="46">
        <f>IF(K175="",0,COUNTIF('Timesheet - Week'!$A:$A,WorkingHoursUpdated!K175))</f>
        <v>0</v>
      </c>
      <c r="R175" s="44">
        <f>IF(K175="",0,COUNTIF('Timesheet - Week'!$A:$A,WorkingHoursUpdated!K175))</f>
        <v>0</v>
      </c>
    </row>
    <row r="176" spans="1:18" x14ac:dyDescent="0.25">
      <c r="A176" s="7">
        <f>WorkingHours[[#This Row],[Day]]</f>
        <v>44866</v>
      </c>
      <c r="B176" s="1">
        <f>WorkingHours[[#This Row],[Start]]</f>
        <v>0.46875</v>
      </c>
      <c r="C176" s="1">
        <f>WorkingHours[[#This Row],[End]]</f>
        <v>0.4826388888888889</v>
      </c>
      <c r="D176" t="str">
        <f>WorkingHours[[#This Row],[Work unit description]]</f>
        <v>Upload STEM project</v>
      </c>
      <c r="E176" s="1">
        <f>WorkingHours[[#This Row],[Duration]]</f>
        <v>1.0416666666666666E-2</v>
      </c>
      <c r="F176" s="1" t="e">
        <f>#REF!</f>
        <v>#REF!</v>
      </c>
      <c r="G176" t="str">
        <f>WorkingHours[[#This Row],[Task]]</f>
        <v>STEM: Design of PCB</v>
      </c>
      <c r="H176" t="str">
        <f>WorkingHours[[#This Row],[Tags]]</f>
        <v/>
      </c>
      <c r="I176" t="b">
        <f t="shared" si="19"/>
        <v>0</v>
      </c>
      <c r="J176" s="7">
        <f t="shared" si="18"/>
        <v>44866</v>
      </c>
      <c r="K176" t="str">
        <f t="shared" si="13"/>
        <v/>
      </c>
      <c r="M176" s="43">
        <f t="shared" si="14"/>
        <v>0</v>
      </c>
      <c r="N176" s="1">
        <f t="shared" si="15"/>
        <v>0</v>
      </c>
      <c r="O176" s="1">
        <f t="shared" si="16"/>
        <v>0</v>
      </c>
      <c r="P176" s="45" t="e">
        <f t="shared" si="17"/>
        <v>#REF!</v>
      </c>
      <c r="Q176" s="46">
        <f>IF(K176="",0,COUNTIF('Timesheet - Week'!$A:$A,WorkingHoursUpdated!K176))</f>
        <v>0</v>
      </c>
      <c r="R176" s="44">
        <f>IF(K176="",0,COUNTIF('Timesheet - Week'!$A:$A,WorkingHoursUpdated!K176))</f>
        <v>0</v>
      </c>
    </row>
    <row r="177" spans="1:18" x14ac:dyDescent="0.25">
      <c r="A177" s="7">
        <f>WorkingHours[[#This Row],[Day]]</f>
        <v>44866</v>
      </c>
      <c r="B177" s="1">
        <f>WorkingHours[[#This Row],[Start]]</f>
        <v>0.4826388888888889</v>
      </c>
      <c r="C177" s="1">
        <f>WorkingHours[[#This Row],[End]]</f>
        <v>0.62847222222222221</v>
      </c>
      <c r="D177" t="str">
        <f>WorkingHours[[#This Row],[Work unit description]]</f>
        <v>Office move</v>
      </c>
      <c r="E177" s="1">
        <f>WorkingHours[[#This Row],[Duration]]</f>
        <v>0.14583333333333334</v>
      </c>
      <c r="F177" s="1" t="e">
        <f>#REF!</f>
        <v>#REF!</v>
      </c>
      <c r="G177" t="str">
        <f>WorkingHours[[#This Row],[Task]]</f>
        <v>STL: Create new office space</v>
      </c>
      <c r="H177" t="str">
        <f>WorkingHours[[#This Row],[Tags]]</f>
        <v>STL:Admin-BusinessMan:ISSystems:315</v>
      </c>
      <c r="I177" t="b">
        <f t="shared" si="19"/>
        <v>0</v>
      </c>
      <c r="J177" s="7">
        <f t="shared" si="18"/>
        <v>44866</v>
      </c>
      <c r="K177" t="str">
        <f t="shared" si="13"/>
        <v>STL:Admin-BusinessMan:ISSystems:315</v>
      </c>
      <c r="M177" s="43">
        <f t="shared" si="14"/>
        <v>0</v>
      </c>
      <c r="N177" s="1">
        <f t="shared" si="15"/>
        <v>0</v>
      </c>
      <c r="O177" s="1">
        <f t="shared" si="16"/>
        <v>0</v>
      </c>
      <c r="P177" s="45" t="e">
        <f t="shared" si="17"/>
        <v>#REF!</v>
      </c>
      <c r="Q177" s="46">
        <f>IF(K177="",0,COUNTIF('Timesheet - Week'!$A:$A,WorkingHoursUpdated!K177))</f>
        <v>0</v>
      </c>
      <c r="R177" s="44">
        <f>IF(K177="",0,COUNTIF('Timesheet - Week'!$A:$A,WorkingHoursUpdated!K177))</f>
        <v>0</v>
      </c>
    </row>
    <row r="178" spans="1:18" x14ac:dyDescent="0.25">
      <c r="A178" s="7">
        <f>WorkingHours[[#This Row],[Day]]</f>
        <v>44866</v>
      </c>
      <c r="B178" s="1">
        <f>WorkingHours[[#This Row],[Start]]</f>
        <v>0.62916666666666665</v>
      </c>
      <c r="C178" s="1">
        <f>WorkingHours[[#This Row],[End]]</f>
        <v>0.63541666666666663</v>
      </c>
      <c r="D178" t="str">
        <f>WorkingHours[[#This Row],[Work unit description]]</f>
        <v>QLM Hardware meeting</v>
      </c>
      <c r="E178" s="1">
        <f>WorkingHours[[#This Row],[Duration]]</f>
        <v>1.0416666666666666E-2</v>
      </c>
      <c r="F178" s="1" t="e">
        <f>#REF!</f>
        <v>#REF!</v>
      </c>
      <c r="G178" t="str">
        <f>WorkingHours[[#This Row],[Task]]</f>
        <v>QLM: Hardware weekly meeting</v>
      </c>
      <c r="H178" t="str">
        <f>WorkingHours[[#This Row],[Tags]]</f>
        <v>QLM:Hardware:TechnicalManagement:998</v>
      </c>
      <c r="I178" t="b">
        <f t="shared" si="19"/>
        <v>0</v>
      </c>
      <c r="J178" s="7">
        <f t="shared" si="18"/>
        <v>44866</v>
      </c>
      <c r="K178" t="str">
        <f t="shared" si="13"/>
        <v>QLM:Hardware:TechnicalManagement:998</v>
      </c>
      <c r="M178" s="43">
        <f t="shared" si="14"/>
        <v>6.9444444444444198E-4</v>
      </c>
      <c r="N178" s="1">
        <f t="shared" si="15"/>
        <v>6.9444444444444198E-4</v>
      </c>
      <c r="O178" s="1">
        <f t="shared" si="16"/>
        <v>0</v>
      </c>
      <c r="P178" s="45" t="e">
        <f t="shared" si="17"/>
        <v>#REF!</v>
      </c>
      <c r="Q178" s="46">
        <f>IF(K178="",0,COUNTIF('Timesheet - Week'!$A:$A,WorkingHoursUpdated!K178))</f>
        <v>0</v>
      </c>
      <c r="R178" s="44">
        <f>IF(K178="",0,COUNTIF('Timesheet - Week'!$A:$A,WorkingHoursUpdated!K178))</f>
        <v>0</v>
      </c>
    </row>
    <row r="179" spans="1:18" x14ac:dyDescent="0.25">
      <c r="A179" s="7">
        <f>WorkingHours[[#This Row],[Day]]</f>
        <v>44866</v>
      </c>
      <c r="B179" s="1">
        <f>WorkingHours[[#This Row],[Start]]</f>
        <v>0.63541666666666663</v>
      </c>
      <c r="C179" s="1">
        <f>WorkingHours[[#This Row],[End]]</f>
        <v>0.65625</v>
      </c>
      <c r="D179" t="str">
        <f>WorkingHours[[#This Row],[Work unit description]]</f>
        <v>Get the ODrive soak test running</v>
      </c>
      <c r="E179" s="1">
        <f>WorkingHours[[#This Row],[Duration]]</f>
        <v>2.0833333333333332E-2</v>
      </c>
      <c r="F179" s="1" t="e">
        <f>#REF!</f>
        <v>#REF!</v>
      </c>
      <c r="G179" t="str">
        <f>WorkingHours[[#This Row],[Task]]</f>
        <v xml:space="preserve">QLMHW-132: ODrive FETS not available </v>
      </c>
      <c r="H179" t="str">
        <f>WorkingHours[[#This Row],[Tags]]</f>
        <v>QLM:QLM-4039-Splice:HardwareDesign&amp;Development:341</v>
      </c>
      <c r="I179" t="b">
        <f t="shared" si="19"/>
        <v>0</v>
      </c>
      <c r="J179" s="7">
        <f t="shared" si="18"/>
        <v>44866</v>
      </c>
      <c r="K179" t="str">
        <f t="shared" si="13"/>
        <v>QLM:QLM-4039-Splice:HardwareDesign&amp;Development:341</v>
      </c>
      <c r="M179" s="43">
        <f t="shared" si="14"/>
        <v>0</v>
      </c>
      <c r="N179" s="1">
        <f t="shared" si="15"/>
        <v>0</v>
      </c>
      <c r="O179" s="1">
        <f t="shared" si="16"/>
        <v>0</v>
      </c>
      <c r="P179" s="45" t="e">
        <f t="shared" si="17"/>
        <v>#REF!</v>
      </c>
      <c r="Q179" s="46">
        <f>IF(K179="",0,COUNTIF('Timesheet - Week'!$A:$A,WorkingHoursUpdated!K179))</f>
        <v>0</v>
      </c>
      <c r="R179" s="44">
        <f>IF(K179="",0,COUNTIF('Timesheet - Week'!$A:$A,WorkingHoursUpdated!K179))</f>
        <v>0</v>
      </c>
    </row>
    <row r="180" spans="1:18" x14ac:dyDescent="0.25">
      <c r="A180" s="7">
        <f>WorkingHours[[#This Row],[Day]]</f>
        <v>44866</v>
      </c>
      <c r="B180" s="1">
        <f>WorkingHours[[#This Row],[Start]]</f>
        <v>0.65625</v>
      </c>
      <c r="C180" s="1">
        <f>WorkingHours[[#This Row],[End]]</f>
        <v>0.77569444444444446</v>
      </c>
      <c r="D180" t="str">
        <f>WorkingHours[[#This Row],[Work unit description]]</f>
        <v>Support Pete with Boot0 Mod</v>
      </c>
      <c r="E180" s="1">
        <f>WorkingHours[[#This Row],[Duration]]</f>
        <v>0.11458333333333333</v>
      </c>
      <c r="F180" s="1" t="e">
        <f>#REF!</f>
        <v>#REF!</v>
      </c>
      <c r="G180" t="str">
        <f>WorkingHours[[#This Row],[Task]]</f>
        <v>QLMHW-140: QLM Remote Update</v>
      </c>
      <c r="H180" t="str">
        <f>WorkingHours[[#This Row],[Tags]]</f>
        <v/>
      </c>
      <c r="I180" t="b">
        <f t="shared" si="19"/>
        <v>0</v>
      </c>
      <c r="J180" s="7">
        <f t="shared" si="18"/>
        <v>44866</v>
      </c>
      <c r="K180" t="str">
        <f t="shared" si="13"/>
        <v/>
      </c>
      <c r="M180" s="43">
        <f t="shared" si="14"/>
        <v>0</v>
      </c>
      <c r="N180" s="1">
        <f t="shared" si="15"/>
        <v>0</v>
      </c>
      <c r="O180" s="1">
        <f t="shared" si="16"/>
        <v>0</v>
      </c>
      <c r="P180" s="45" t="e">
        <f t="shared" si="17"/>
        <v>#REF!</v>
      </c>
      <c r="Q180" s="46">
        <f>IF(K180="",0,COUNTIF('Timesheet - Week'!$A:$A,WorkingHoursUpdated!K180))</f>
        <v>0</v>
      </c>
      <c r="R180" s="44">
        <f>IF(K180="",0,COUNTIF('Timesheet - Week'!$A:$A,WorkingHoursUpdated!K180))</f>
        <v>0</v>
      </c>
    </row>
    <row r="181" spans="1:18" x14ac:dyDescent="0.25">
      <c r="A181" s="7">
        <f>WorkingHours[[#This Row],[Day]]</f>
        <v>44866</v>
      </c>
      <c r="B181" s="1">
        <f>WorkingHours[[#This Row],[Start]]</f>
        <v>0.77569444444444446</v>
      </c>
      <c r="C181" s="1">
        <f>WorkingHours[[#This Row],[End]]</f>
        <v>0.78472222222222221</v>
      </c>
      <c r="D181" t="str">
        <f>WorkingHours[[#This Row],[Work unit description]]</f>
        <v>Debrief with Pete</v>
      </c>
      <c r="E181" s="1">
        <f>WorkingHours[[#This Row],[Duration]]</f>
        <v>1.0416666666666666E-2</v>
      </c>
      <c r="F181" s="1" t="e">
        <f>#REF!</f>
        <v>#REF!</v>
      </c>
      <c r="G181" t="str">
        <f>WorkingHours[[#This Row],[Task]]</f>
        <v>QLM Technical Management</v>
      </c>
      <c r="H181" t="str">
        <f>WorkingHours[[#This Row],[Tags]]</f>
        <v>QLM:Hardware:TechnicalManagement:998</v>
      </c>
      <c r="I181" t="b">
        <f t="shared" si="19"/>
        <v>0</v>
      </c>
      <c r="J181" s="7">
        <f t="shared" si="18"/>
        <v>44866</v>
      </c>
      <c r="K181" t="str">
        <f t="shared" si="13"/>
        <v>QLM:Hardware:TechnicalManagement:998</v>
      </c>
      <c r="M181" s="43">
        <f t="shared" si="14"/>
        <v>0</v>
      </c>
      <c r="N181" s="1">
        <f t="shared" si="15"/>
        <v>0</v>
      </c>
      <c r="O181" s="1">
        <f t="shared" si="16"/>
        <v>0</v>
      </c>
      <c r="P181" s="45" t="e">
        <f t="shared" si="17"/>
        <v>#REF!</v>
      </c>
      <c r="Q181" s="46">
        <f>IF(K181="",0,COUNTIF('Timesheet - Week'!$A:$A,WorkingHoursUpdated!K181))</f>
        <v>0</v>
      </c>
      <c r="R181" s="44">
        <f>IF(K181="",0,COUNTIF('Timesheet - Week'!$A:$A,WorkingHoursUpdated!K181))</f>
        <v>0</v>
      </c>
    </row>
    <row r="182" spans="1:18" x14ac:dyDescent="0.25">
      <c r="A182" s="7">
        <f>WorkingHours[[#This Row],[Day]]</f>
        <v>44866</v>
      </c>
      <c r="B182" s="1">
        <f>WorkingHours[[#This Row],[Start]]</f>
        <v>0.78472222222222221</v>
      </c>
      <c r="C182" s="1">
        <f>WorkingHours[[#This Row],[End]]</f>
        <v>0.80069444444444449</v>
      </c>
      <c r="D182" t="str">
        <f>WorkingHours[[#This Row],[Work unit description]]</f>
        <v>STEM: Add in microcontroller</v>
      </c>
      <c r="E182" s="1">
        <f>WorkingHours[[#This Row],[Duration]]</f>
        <v>2.0833333333333332E-2</v>
      </c>
      <c r="F182" s="1" t="e">
        <f>#REF!</f>
        <v>#REF!</v>
      </c>
      <c r="G182" t="str">
        <f>WorkingHours[[#This Row],[Task]]</f>
        <v>STEM: Design of PCB</v>
      </c>
      <c r="H182" t="str">
        <f>WorkingHours[[#This Row],[Tags]]</f>
        <v/>
      </c>
      <c r="I182" t="b">
        <f t="shared" si="19"/>
        <v>0</v>
      </c>
      <c r="J182" s="7">
        <f t="shared" si="18"/>
        <v>44866</v>
      </c>
      <c r="K182" t="str">
        <f t="shared" si="13"/>
        <v/>
      </c>
      <c r="M182" s="43">
        <f t="shared" si="14"/>
        <v>0</v>
      </c>
      <c r="N182" s="1">
        <f t="shared" si="15"/>
        <v>0</v>
      </c>
      <c r="O182" s="1">
        <f t="shared" si="16"/>
        <v>0</v>
      </c>
      <c r="P182" s="45" t="e">
        <f t="shared" si="17"/>
        <v>#REF!</v>
      </c>
      <c r="Q182" s="46">
        <f>IF(K182="",0,COUNTIF('Timesheet - Week'!$A:$A,WorkingHoursUpdated!K182))</f>
        <v>0</v>
      </c>
      <c r="R182" s="44">
        <f>IF(K182="",0,COUNTIF('Timesheet - Week'!$A:$A,WorkingHoursUpdated!K182))</f>
        <v>0</v>
      </c>
    </row>
    <row r="183" spans="1:18" x14ac:dyDescent="0.25">
      <c r="A183" s="7">
        <f>WorkingHours[[#This Row],[Day]]</f>
        <v>44866</v>
      </c>
      <c r="B183" s="1">
        <f>WorkingHours[[#This Row],[Start]]</f>
        <v>0.82222222222222219</v>
      </c>
      <c r="C183" s="1">
        <f>WorkingHours[[#This Row],[End]]</f>
        <v>0.84375</v>
      </c>
      <c r="D183" t="str">
        <f>WorkingHours[[#This Row],[Work unit description]]</f>
        <v>STEM: Fine tune pours and silk</v>
      </c>
      <c r="E183" s="1">
        <f>WorkingHours[[#This Row],[Duration]]</f>
        <v>2.0833333333333332E-2</v>
      </c>
      <c r="F183" s="1" t="e">
        <f>#REF!</f>
        <v>#REF!</v>
      </c>
      <c r="G183" t="str">
        <f>WorkingHours[[#This Row],[Task]]</f>
        <v>PI-10: Define library management process</v>
      </c>
      <c r="H183" t="str">
        <f>WorkingHours[[#This Row],[Tags]]</f>
        <v>STL:Admin-BusinessMan:BusinessManProcessDev:312</v>
      </c>
      <c r="I183" t="b">
        <f t="shared" si="19"/>
        <v>0</v>
      </c>
      <c r="J183" s="7">
        <f t="shared" si="18"/>
        <v>44866</v>
      </c>
      <c r="K183" t="str">
        <f t="shared" si="13"/>
        <v>STL:Admin-BusinessMan:BusinessManProcessDev:312</v>
      </c>
      <c r="M183" s="43">
        <f t="shared" si="14"/>
        <v>2.1527777777777701E-2</v>
      </c>
      <c r="N183" s="1">
        <f t="shared" si="15"/>
        <v>0</v>
      </c>
      <c r="O183" s="1">
        <f t="shared" si="16"/>
        <v>2.1527777777777701E-2</v>
      </c>
      <c r="P183" s="45" t="e">
        <f t="shared" si="17"/>
        <v>#REF!</v>
      </c>
      <c r="Q183" s="46">
        <f>IF(K183="",0,COUNTIF('Timesheet - Week'!$A:$A,WorkingHoursUpdated!K183))</f>
        <v>0</v>
      </c>
      <c r="R183" s="44">
        <f>IF(K183="",0,COUNTIF('Timesheet - Week'!$A:$A,WorkingHoursUpdated!K183))</f>
        <v>0</v>
      </c>
    </row>
    <row r="184" spans="1:18" x14ac:dyDescent="0.25">
      <c r="A184" s="7">
        <f>WorkingHours[[#This Row],[Day]]</f>
        <v>44866</v>
      </c>
      <c r="B184" s="1">
        <f>WorkingHours[[#This Row],[Start]]</f>
        <v>0.91666666666666663</v>
      </c>
      <c r="C184" s="1">
        <f>WorkingHours[[#This Row],[End]]</f>
        <v>0.96319444444444446</v>
      </c>
      <c r="D184" t="str">
        <f>WorkingHours[[#This Row],[Work unit description]]</f>
        <v>STEM: Silk screen</v>
      </c>
      <c r="E184" s="1">
        <f>WorkingHours[[#This Row],[Duration]]</f>
        <v>4.1666666666666664E-2</v>
      </c>
      <c r="F184" s="1" t="e">
        <f>#REF!</f>
        <v>#REF!</v>
      </c>
      <c r="G184" t="str">
        <f>WorkingHours[[#This Row],[Task]]</f>
        <v>STEM: Design of PCB</v>
      </c>
      <c r="H184" t="str">
        <f>WorkingHours[[#This Row],[Tags]]</f>
        <v/>
      </c>
      <c r="I184" t="b">
        <f t="shared" si="19"/>
        <v>0</v>
      </c>
      <c r="J184" s="7">
        <f t="shared" si="18"/>
        <v>44866</v>
      </c>
      <c r="K184" t="str">
        <f t="shared" si="13"/>
        <v/>
      </c>
      <c r="M184" s="43">
        <f t="shared" si="14"/>
        <v>7.291666666666663E-2</v>
      </c>
      <c r="N184" s="1">
        <f t="shared" si="15"/>
        <v>0</v>
      </c>
      <c r="O184" s="1">
        <f t="shared" si="16"/>
        <v>7.291666666666663E-2</v>
      </c>
      <c r="P184" s="45" t="e">
        <f t="shared" si="17"/>
        <v>#REF!</v>
      </c>
      <c r="Q184" s="46">
        <f>IF(K184="",0,COUNTIF('Timesheet - Week'!$A:$A,WorkingHoursUpdated!K184))</f>
        <v>0</v>
      </c>
      <c r="R184" s="44">
        <f>IF(K184="",0,COUNTIF('Timesheet - Week'!$A:$A,WorkingHoursUpdated!K184))</f>
        <v>0</v>
      </c>
    </row>
    <row r="185" spans="1:18" x14ac:dyDescent="0.25">
      <c r="A185" s="7">
        <f>WorkingHours[[#This Row],[Day]]</f>
        <v>44866</v>
      </c>
      <c r="B185" s="1">
        <f>WorkingHours[[#This Row],[Start]]</f>
        <v>0.96319444444444446</v>
      </c>
      <c r="C185" s="1">
        <f>WorkingHours[[#This Row],[End]]</f>
        <v>0.99930555555555556</v>
      </c>
      <c r="D185" t="str">
        <f>WorkingHours[[#This Row],[Work unit description]]</f>
        <v>STEM: Add microcontroller</v>
      </c>
      <c r="E185" s="1">
        <f>WorkingHours[[#This Row],[Duration]]</f>
        <v>3.125E-2</v>
      </c>
      <c r="F185" s="1" t="e">
        <f>#REF!</f>
        <v>#REF!</v>
      </c>
      <c r="G185" t="str">
        <f>WorkingHours[[#This Row],[Task]]</f>
        <v>STEM: Design of PCB</v>
      </c>
      <c r="H185" t="str">
        <f>WorkingHours[[#This Row],[Tags]]</f>
        <v/>
      </c>
      <c r="I185" t="b">
        <f t="shared" si="19"/>
        <v>0</v>
      </c>
      <c r="J185" s="7">
        <f t="shared" si="18"/>
        <v>44866</v>
      </c>
      <c r="K185" t="str">
        <f t="shared" si="13"/>
        <v/>
      </c>
      <c r="M185" s="43">
        <f t="shared" si="14"/>
        <v>0</v>
      </c>
      <c r="N185" s="1">
        <f t="shared" si="15"/>
        <v>0</v>
      </c>
      <c r="O185" s="1">
        <f t="shared" si="16"/>
        <v>0</v>
      </c>
      <c r="P185" s="45" t="e">
        <f t="shared" si="17"/>
        <v>#REF!</v>
      </c>
      <c r="Q185" s="46">
        <f>IF(K185="",0,COUNTIF('Timesheet - Week'!$A:$A,WorkingHoursUpdated!K185))</f>
        <v>0</v>
      </c>
      <c r="R185" s="44">
        <f>IF(K185="",0,COUNTIF('Timesheet - Week'!$A:$A,WorkingHoursUpdated!K185))</f>
        <v>0</v>
      </c>
    </row>
    <row r="186" spans="1:18" x14ac:dyDescent="0.25">
      <c r="A186" s="7">
        <f>WorkingHours[[#This Row],[Day]]</f>
        <v>44867</v>
      </c>
      <c r="B186" s="1">
        <f>WorkingHours[[#This Row],[Start]]</f>
        <v>0.375</v>
      </c>
      <c r="C186" s="1">
        <f>WorkingHours[[#This Row],[End]]</f>
        <v>0.39583333333333331</v>
      </c>
      <c r="D186" t="str">
        <f>WorkingHours[[#This Row],[Work unit description]]</f>
        <v>General</v>
      </c>
      <c r="E186" s="1">
        <f>WorkingHours[[#This Row],[Duration]]</f>
        <v>2.0833333333333332E-2</v>
      </c>
      <c r="F186" s="1" t="e">
        <f>#REF!</f>
        <v>#REF!</v>
      </c>
      <c r="G186" t="str">
        <f>WorkingHours[[#This Row],[Task]]</f>
        <v>STL:General</v>
      </c>
      <c r="H186" t="str">
        <f>WorkingHours[[#This Row],[Tags]]</f>
        <v>STL:Admin-PersonalAdmin:Misc:320</v>
      </c>
      <c r="I186" t="b">
        <f t="shared" si="19"/>
        <v>0</v>
      </c>
      <c r="J186" s="7">
        <f t="shared" si="18"/>
        <v>44867</v>
      </c>
      <c r="K186" t="str">
        <f t="shared" si="13"/>
        <v>STL:Admin-PersonalAdmin:Misc:320</v>
      </c>
      <c r="M186" s="43">
        <f t="shared" si="14"/>
        <v>0</v>
      </c>
      <c r="N186" s="1">
        <f t="shared" si="15"/>
        <v>0</v>
      </c>
      <c r="O186" s="1">
        <f t="shared" si="16"/>
        <v>0</v>
      </c>
      <c r="P186" s="45" t="e">
        <f t="shared" si="17"/>
        <v>#REF!</v>
      </c>
      <c r="Q186" s="46">
        <f>IF(K186="",0,COUNTIF('Timesheet - Week'!$A:$A,WorkingHoursUpdated!K186))</f>
        <v>0</v>
      </c>
      <c r="R186" s="44">
        <f>IF(K186="",0,COUNTIF('Timesheet - Week'!$A:$A,WorkingHoursUpdated!K186))</f>
        <v>0</v>
      </c>
    </row>
    <row r="187" spans="1:18" x14ac:dyDescent="0.25">
      <c r="A187" s="7">
        <f>WorkingHours[[#This Row],[Day]]</f>
        <v>44867</v>
      </c>
      <c r="B187" s="1">
        <f>WorkingHours[[#This Row],[Start]]</f>
        <v>0.39583333333333331</v>
      </c>
      <c r="C187" s="1">
        <f>WorkingHours[[#This Row],[End]]</f>
        <v>0.45833333333333331</v>
      </c>
      <c r="D187" t="str">
        <f>WorkingHours[[#This Row],[Work unit description]]</f>
        <v>STEM: Layout for the processor</v>
      </c>
      <c r="E187" s="1">
        <f>WorkingHours[[#This Row],[Duration]]</f>
        <v>6.25E-2</v>
      </c>
      <c r="F187" s="1" t="e">
        <f>#REF!</f>
        <v>#REF!</v>
      </c>
      <c r="G187" t="str">
        <f>WorkingHours[[#This Row],[Task]]</f>
        <v>PI-10: Define library management process</v>
      </c>
      <c r="H187" t="str">
        <f>WorkingHours[[#This Row],[Tags]]</f>
        <v>STL:Admin-BusinessMan:BusinessManProcessDev:312</v>
      </c>
      <c r="I187" t="b">
        <f t="shared" si="19"/>
        <v>0</v>
      </c>
      <c r="J187" s="7">
        <f t="shared" si="18"/>
        <v>44867</v>
      </c>
      <c r="K187" t="str">
        <f t="shared" si="13"/>
        <v>STL:Admin-BusinessMan:BusinessManProcessDev:312</v>
      </c>
      <c r="M187" s="43">
        <f t="shared" si="14"/>
        <v>0</v>
      </c>
      <c r="N187" s="1">
        <f t="shared" si="15"/>
        <v>0</v>
      </c>
      <c r="O187" s="1">
        <f t="shared" si="16"/>
        <v>0</v>
      </c>
      <c r="P187" s="45" t="e">
        <f t="shared" si="17"/>
        <v>#REF!</v>
      </c>
      <c r="Q187" s="46">
        <f>IF(K187="",0,COUNTIF('Timesheet - Week'!$A:$A,WorkingHoursUpdated!K187))</f>
        <v>0</v>
      </c>
      <c r="R187" s="44">
        <f>IF(K187="",0,COUNTIF('Timesheet - Week'!$A:$A,WorkingHoursUpdated!K187))</f>
        <v>0</v>
      </c>
    </row>
    <row r="188" spans="1:18" x14ac:dyDescent="0.25">
      <c r="A188" s="7">
        <f>WorkingHours[[#This Row],[Day]]</f>
        <v>44867</v>
      </c>
      <c r="B188" s="1">
        <f>WorkingHours[[#This Row],[Start]]</f>
        <v>0.45833333333333331</v>
      </c>
      <c r="C188" s="1">
        <f>WorkingHours[[#This Row],[End]]</f>
        <v>0.48125000000000001</v>
      </c>
      <c r="D188" t="str">
        <f>WorkingHours[[#This Row],[Work unit description]]</f>
        <v>Weldvue meeting</v>
      </c>
      <c r="E188" s="1">
        <f>WorkingHours[[#This Row],[Duration]]</f>
        <v>2.0833333333333332E-2</v>
      </c>
      <c r="F188" s="1" t="e">
        <f>#REF!</f>
        <v>#REF!</v>
      </c>
      <c r="G188" t="str">
        <f>WorkingHours[[#This Row],[Task]]</f>
        <v>Weld-Vue</v>
      </c>
      <c r="H188" t="str">
        <f>WorkingHours[[#This Row],[Tags]]</f>
        <v>InnovateUK:TWI-3054-WeldVue:RequirementsSpec:536</v>
      </c>
      <c r="I188" t="b">
        <f t="shared" si="19"/>
        <v>0</v>
      </c>
      <c r="J188" s="7">
        <f t="shared" si="18"/>
        <v>44867</v>
      </c>
      <c r="K188" t="str">
        <f t="shared" si="13"/>
        <v>InnovateUK:TWI-3054-WeldVue:RequirementsSpec:536</v>
      </c>
      <c r="M188" s="43">
        <f t="shared" si="14"/>
        <v>0</v>
      </c>
      <c r="N188" s="1">
        <f t="shared" si="15"/>
        <v>0</v>
      </c>
      <c r="O188" s="1">
        <f t="shared" si="16"/>
        <v>0</v>
      </c>
      <c r="P188" s="45" t="e">
        <f t="shared" si="17"/>
        <v>#REF!</v>
      </c>
      <c r="Q188" s="46">
        <f>IF(K188="",0,COUNTIF('Timesheet - Week'!$A:$A,WorkingHoursUpdated!K188))</f>
        <v>0</v>
      </c>
      <c r="R188" s="44">
        <f>IF(K188="",0,COUNTIF('Timesheet - Week'!$A:$A,WorkingHoursUpdated!K188))</f>
        <v>0</v>
      </c>
    </row>
    <row r="189" spans="1:18" x14ac:dyDescent="0.25">
      <c r="A189" s="7">
        <f>WorkingHours[[#This Row],[Day]]</f>
        <v>44867</v>
      </c>
      <c r="B189" s="1">
        <f>WorkingHours[[#This Row],[Start]]</f>
        <v>0.47916666666666669</v>
      </c>
      <c r="C189" s="1">
        <f>WorkingHours[[#This Row],[End]]</f>
        <v>0.52083333333333337</v>
      </c>
      <c r="D189" t="str">
        <f>WorkingHours[[#This Row],[Work unit description]]</f>
        <v>General</v>
      </c>
      <c r="E189" s="1">
        <f>WorkingHours[[#This Row],[Duration]]</f>
        <v>4.1666666666666664E-2</v>
      </c>
      <c r="F189" s="1" t="e">
        <f>#REF!</f>
        <v>#REF!</v>
      </c>
      <c r="G189" t="str">
        <f>WorkingHours[[#This Row],[Task]]</f>
        <v>QLM Technical Management</v>
      </c>
      <c r="H189" t="str">
        <f>WorkingHours[[#This Row],[Tags]]</f>
        <v>QLM:Hardware:TechnicalManagement:998</v>
      </c>
      <c r="I189" t="b">
        <f t="shared" si="19"/>
        <v>0</v>
      </c>
      <c r="J189" s="7">
        <f t="shared" si="18"/>
        <v>44867</v>
      </c>
      <c r="K189" t="str">
        <f t="shared" si="13"/>
        <v>QLM:Hardware:TechnicalManagement:998</v>
      </c>
      <c r="M189" s="43" t="str">
        <f t="shared" si="14"/>
        <v>Error</v>
      </c>
      <c r="N189" s="1">
        <f t="shared" si="15"/>
        <v>0</v>
      </c>
      <c r="O189" s="1" t="str">
        <f t="shared" si="16"/>
        <v>Error</v>
      </c>
      <c r="P189" s="45" t="e">
        <f t="shared" si="17"/>
        <v>#REF!</v>
      </c>
      <c r="Q189" s="46">
        <f>IF(K189="",0,COUNTIF('Timesheet - Week'!$A:$A,WorkingHoursUpdated!K189))</f>
        <v>0</v>
      </c>
      <c r="R189" s="44">
        <f>IF(K189="",0,COUNTIF('Timesheet - Week'!$A:$A,WorkingHoursUpdated!K189))</f>
        <v>0</v>
      </c>
    </row>
    <row r="190" spans="1:18" x14ac:dyDescent="0.25">
      <c r="A190" s="7">
        <f>WorkingHours[[#This Row],[Day]]</f>
        <v>44867</v>
      </c>
      <c r="B190" s="1">
        <f>WorkingHours[[#This Row],[Start]]</f>
        <v>0.5625</v>
      </c>
      <c r="C190" s="1">
        <f>WorkingHours[[#This Row],[End]]</f>
        <v>0.57708333333333328</v>
      </c>
      <c r="D190" t="str">
        <f>WorkingHours[[#This Row],[Work unit description]]</f>
        <v>Birmingham meeting check</v>
      </c>
      <c r="E190" s="1">
        <f>WorkingHours[[#This Row],[Duration]]</f>
        <v>1.0416666666666666E-2</v>
      </c>
      <c r="F190" s="1" t="e">
        <f>#REF!</f>
        <v>#REF!</v>
      </c>
      <c r="G190" t="str">
        <f>WorkingHours[[#This Row],[Task]]</f>
        <v>Delta G: Customer Meetings</v>
      </c>
      <c r="H190" t="str">
        <f>WorkingHours[[#This Row],[Tags]]</f>
        <v>STL:NBD:ClientMeetings:326</v>
      </c>
      <c r="I190" t="b">
        <f t="shared" si="19"/>
        <v>0</v>
      </c>
      <c r="J190" s="7">
        <f t="shared" si="18"/>
        <v>44867</v>
      </c>
      <c r="K190" t="str">
        <f t="shared" si="13"/>
        <v>STL:NBD:ClientMeetings:326</v>
      </c>
      <c r="M190" s="43">
        <f t="shared" si="14"/>
        <v>4.166666666666663E-2</v>
      </c>
      <c r="N190" s="1">
        <f t="shared" si="15"/>
        <v>0</v>
      </c>
      <c r="O190" s="1">
        <f t="shared" si="16"/>
        <v>4.166666666666663E-2</v>
      </c>
      <c r="P190" s="45" t="e">
        <f t="shared" si="17"/>
        <v>#REF!</v>
      </c>
      <c r="Q190" s="46">
        <f>IF(K190="",0,COUNTIF('Timesheet - Week'!$A:$A,WorkingHoursUpdated!K190))</f>
        <v>0</v>
      </c>
      <c r="R190" s="44">
        <f>IF(K190="",0,COUNTIF('Timesheet - Week'!$A:$A,WorkingHoursUpdated!K190))</f>
        <v>0</v>
      </c>
    </row>
    <row r="191" spans="1:18" x14ac:dyDescent="0.25">
      <c r="A191" s="7">
        <f>WorkingHours[[#This Row],[Day]]</f>
        <v>44867</v>
      </c>
      <c r="B191" s="1">
        <f>WorkingHours[[#This Row],[Start]]</f>
        <v>0.57708333333333328</v>
      </c>
      <c r="C191" s="1">
        <f>WorkingHours[[#This Row],[End]]</f>
        <v>0.625</v>
      </c>
      <c r="D191" t="str">
        <f>WorkingHours[[#This Row],[Work unit description]]</f>
        <v>General</v>
      </c>
      <c r="E191" s="1">
        <f>WorkingHours[[#This Row],[Duration]]</f>
        <v>5.2083333333333336E-2</v>
      </c>
      <c r="F191" s="1" t="e">
        <f>#REF!</f>
        <v>#REF!</v>
      </c>
      <c r="G191" t="str">
        <f>WorkingHours[[#This Row],[Task]]</f>
        <v>QLM Technical Management</v>
      </c>
      <c r="H191" t="str">
        <f>WorkingHours[[#This Row],[Tags]]</f>
        <v>QLM:Hardware:TechnicalManagement:998</v>
      </c>
      <c r="I191" t="b">
        <f t="shared" si="19"/>
        <v>0</v>
      </c>
      <c r="J191" s="7">
        <f t="shared" si="18"/>
        <v>44867</v>
      </c>
      <c r="K191" t="str">
        <f t="shared" si="13"/>
        <v>QLM:Hardware:TechnicalManagement:998</v>
      </c>
      <c r="M191" s="43">
        <f t="shared" si="14"/>
        <v>0</v>
      </c>
      <c r="N191" s="1">
        <f t="shared" si="15"/>
        <v>0</v>
      </c>
      <c r="O191" s="1">
        <f t="shared" si="16"/>
        <v>0</v>
      </c>
      <c r="P191" s="45" t="e">
        <f t="shared" si="17"/>
        <v>#REF!</v>
      </c>
      <c r="Q191" s="46">
        <f>IF(K191="",0,COUNTIF('Timesheet - Week'!$A:$A,WorkingHoursUpdated!K191))</f>
        <v>0</v>
      </c>
      <c r="R191" s="44">
        <f>IF(K191="",0,COUNTIF('Timesheet - Week'!$A:$A,WorkingHoursUpdated!K191))</f>
        <v>0</v>
      </c>
    </row>
    <row r="192" spans="1:18" x14ac:dyDescent="0.25">
      <c r="A192" s="7">
        <f>WorkingHours[[#This Row],[Day]]</f>
        <v>44867</v>
      </c>
      <c r="B192" s="1">
        <f>WorkingHours[[#This Row],[Start]]</f>
        <v>0.625</v>
      </c>
      <c r="C192" s="1">
        <f>WorkingHours[[#This Row],[End]]</f>
        <v>0.65416666666666667</v>
      </c>
      <c r="D192" t="str">
        <f>WorkingHours[[#This Row],[Work unit description]]</f>
        <v>QLM Internal meeting</v>
      </c>
      <c r="E192" s="1">
        <f>WorkingHours[[#This Row],[Duration]]</f>
        <v>3.125E-2</v>
      </c>
      <c r="F192" s="1" t="e">
        <f>#REF!</f>
        <v>#REF!</v>
      </c>
      <c r="G192" t="str">
        <f>WorkingHours[[#This Row],[Task]]</f>
        <v>QLM: Internal Meeting</v>
      </c>
      <c r="H192" t="str">
        <f>WorkingHours[[#This Row],[Tags]]</f>
        <v>QLM:Hardware:TechnicalManagement:998</v>
      </c>
      <c r="I192" t="b">
        <f t="shared" si="19"/>
        <v>0</v>
      </c>
      <c r="J192" s="7">
        <f t="shared" si="18"/>
        <v>44867</v>
      </c>
      <c r="K192" t="str">
        <f t="shared" si="13"/>
        <v>QLM:Hardware:TechnicalManagement:998</v>
      </c>
      <c r="M192" s="43">
        <f t="shared" si="14"/>
        <v>0</v>
      </c>
      <c r="N192" s="1">
        <f t="shared" si="15"/>
        <v>0</v>
      </c>
      <c r="O192" s="1">
        <f t="shared" si="16"/>
        <v>0</v>
      </c>
      <c r="P192" s="45" t="e">
        <f t="shared" si="17"/>
        <v>#REF!</v>
      </c>
      <c r="Q192" s="46">
        <f>IF(K192="",0,COUNTIF('Timesheet - Week'!$A:$A,WorkingHoursUpdated!K192))</f>
        <v>0</v>
      </c>
      <c r="R192" s="44">
        <f>IF(K192="",0,COUNTIF('Timesheet - Week'!$A:$A,WorkingHoursUpdated!K192))</f>
        <v>0</v>
      </c>
    </row>
    <row r="193" spans="1:18" x14ac:dyDescent="0.25">
      <c r="A193" s="7">
        <f>WorkingHours[[#This Row],[Day]]</f>
        <v>44867</v>
      </c>
      <c r="B193" s="1">
        <f>WorkingHours[[#This Row],[Start]]</f>
        <v>0.65416666666666667</v>
      </c>
      <c r="C193" s="1">
        <f>WorkingHours[[#This Row],[End]]</f>
        <v>0.66874999999999996</v>
      </c>
      <c r="D193" t="str">
        <f>WorkingHours[[#This Row],[Work unit description]]</f>
        <v>Chat with Pete on QLM</v>
      </c>
      <c r="E193" s="1">
        <f>WorkingHours[[#This Row],[Duration]]</f>
        <v>1.0416666666666666E-2</v>
      </c>
      <c r="F193" s="1" t="e">
        <f>#REF!</f>
        <v>#REF!</v>
      </c>
      <c r="G193" t="str">
        <f>WorkingHours[[#This Row],[Task]]</f>
        <v>QLM Technical Management</v>
      </c>
      <c r="H193" t="str">
        <f>WorkingHours[[#This Row],[Tags]]</f>
        <v>QLM:Hardware:TechnicalManagement:998</v>
      </c>
      <c r="I193" t="b">
        <f t="shared" si="19"/>
        <v>0</v>
      </c>
      <c r="J193" s="7">
        <f t="shared" si="18"/>
        <v>44867</v>
      </c>
      <c r="K193" t="str">
        <f t="shared" si="13"/>
        <v>QLM:Hardware:TechnicalManagement:998</v>
      </c>
      <c r="M193" s="43">
        <f t="shared" si="14"/>
        <v>0</v>
      </c>
      <c r="N193" s="1">
        <f t="shared" si="15"/>
        <v>0</v>
      </c>
      <c r="O193" s="1">
        <f t="shared" si="16"/>
        <v>0</v>
      </c>
      <c r="P193" s="45" t="e">
        <f t="shared" si="17"/>
        <v>#REF!</v>
      </c>
      <c r="Q193" s="46">
        <f>IF(K193="",0,COUNTIF('Timesheet - Week'!$A:$A,WorkingHoursUpdated!K193))</f>
        <v>0</v>
      </c>
      <c r="R193" s="44">
        <f>IF(K193="",0,COUNTIF('Timesheet - Week'!$A:$A,WorkingHoursUpdated!K193))</f>
        <v>0</v>
      </c>
    </row>
    <row r="194" spans="1:18" x14ac:dyDescent="0.25">
      <c r="A194" s="7">
        <f>WorkingHours[[#This Row],[Day]]</f>
        <v>44868</v>
      </c>
      <c r="B194" s="1">
        <f>WorkingHours[[#This Row],[Start]]</f>
        <v>0.34375</v>
      </c>
      <c r="C194" s="1">
        <f>WorkingHours[[#This Row],[End]]</f>
        <v>0.36944444444444446</v>
      </c>
      <c r="D194" t="str">
        <f>WorkingHours[[#This Row],[Work unit description]]</f>
        <v>Chat with Rob on QLM and other bits</v>
      </c>
      <c r="E194" s="1">
        <f>WorkingHours[[#This Row],[Duration]]</f>
        <v>2.0833333333333332E-2</v>
      </c>
      <c r="F194" s="1" t="e">
        <f>#REF!</f>
        <v>#REF!</v>
      </c>
      <c r="G194" t="str">
        <f>WorkingHours[[#This Row],[Task]]</f>
        <v>QLM Technical Management</v>
      </c>
      <c r="H194" t="str">
        <f>WorkingHours[[#This Row],[Tags]]</f>
        <v>QLM:Hardware:TechnicalManagement:998</v>
      </c>
      <c r="I194" t="b">
        <f t="shared" si="19"/>
        <v>0</v>
      </c>
      <c r="J194" s="7">
        <f t="shared" si="18"/>
        <v>44868</v>
      </c>
      <c r="K194" t="str">
        <f t="shared" ref="K194:K257" si="20">IF(ISNUMBER(SEARCH(",",H194)),LEFT(H194, SEARCH(",",H194,1)-1),H194)</f>
        <v>QLM:Hardware:TechnicalManagement:998</v>
      </c>
      <c r="M194" s="43">
        <f t="shared" si="14"/>
        <v>0</v>
      </c>
      <c r="N194" s="1">
        <f t="shared" si="15"/>
        <v>0</v>
      </c>
      <c r="O194" s="1">
        <f t="shared" si="16"/>
        <v>0</v>
      </c>
      <c r="P194" s="45" t="e">
        <f t="shared" si="17"/>
        <v>#REF!</v>
      </c>
      <c r="Q194" s="46">
        <f>IF(K194="",0,COUNTIF('Timesheet - Week'!$A:$A,WorkingHoursUpdated!K194))</f>
        <v>0</v>
      </c>
      <c r="R194" s="44">
        <f>IF(K194="",0,COUNTIF('Timesheet - Week'!$A:$A,WorkingHoursUpdated!K194))</f>
        <v>0</v>
      </c>
    </row>
    <row r="195" spans="1:18" x14ac:dyDescent="0.25">
      <c r="A195" s="7">
        <f>WorkingHours[[#This Row],[Day]]</f>
        <v>44868</v>
      </c>
      <c r="B195" s="1">
        <f>WorkingHours[[#This Row],[Start]]</f>
        <v>0.36944444444444446</v>
      </c>
      <c r="C195" s="1">
        <f>WorkingHours[[#This Row],[End]]</f>
        <v>0.44722222222222224</v>
      </c>
      <c r="D195" t="str">
        <f>WorkingHours[[#This Row],[Work unit description]]</f>
        <v>New Office layout work including meeting</v>
      </c>
      <c r="E195" s="1">
        <f>WorkingHours[[#This Row],[Duration]]</f>
        <v>7.2916666666666671E-2</v>
      </c>
      <c r="F195" s="1" t="e">
        <f>#REF!</f>
        <v>#REF!</v>
      </c>
      <c r="G195" t="str">
        <f>WorkingHours[[#This Row],[Task]]</f>
        <v>STL: Create new office space</v>
      </c>
      <c r="H195" t="str">
        <f>WorkingHours[[#This Row],[Tags]]</f>
        <v>STL:Admin-BusinessMan:ISSystems:315</v>
      </c>
      <c r="I195" t="b">
        <f t="shared" si="19"/>
        <v>0</v>
      </c>
      <c r="J195" s="7">
        <f t="shared" si="18"/>
        <v>44868</v>
      </c>
      <c r="K195" t="str">
        <f t="shared" si="20"/>
        <v>STL:Admin-BusinessMan:ISSystems:315</v>
      </c>
      <c r="M195" s="43">
        <f t="shared" ref="M195:M258" si="21">IF(A195=A194,IF(B195&lt;C194,"Error",B195-C194),0)</f>
        <v>0</v>
      </c>
      <c r="N195" s="1">
        <f t="shared" ref="N195:N258" si="22">IF(M195&lt;$T$1,M195,0)</f>
        <v>0</v>
      </c>
      <c r="O195" s="1">
        <f t="shared" ref="O195:O258" si="23">IF(M195&gt;$T$1,M195,0)</f>
        <v>0</v>
      </c>
      <c r="P195" s="45" t="e">
        <f t="shared" ref="P195:P258" si="24">E195+F195+N195</f>
        <v>#REF!</v>
      </c>
      <c r="Q195" s="46">
        <f>IF(K195="",0,COUNTIF('Timesheet - Week'!$A:$A,WorkingHoursUpdated!K195))</f>
        <v>0</v>
      </c>
      <c r="R195" s="44">
        <f>IF(K195="",0,COUNTIF('Timesheet - Week'!$A:$A,WorkingHoursUpdated!K195))</f>
        <v>0</v>
      </c>
    </row>
    <row r="196" spans="1:18" x14ac:dyDescent="0.25">
      <c r="A196" s="7">
        <f>WorkingHours[[#This Row],[Day]]</f>
        <v>44868</v>
      </c>
      <c r="B196" s="1">
        <f>WorkingHours[[#This Row],[Start]]</f>
        <v>0.44722222222222224</v>
      </c>
      <c r="C196" s="1">
        <f>WorkingHours[[#This Row],[End]]</f>
        <v>0.49027777777777776</v>
      </c>
      <c r="D196" t="str">
        <f>WorkingHours[[#This Row],[Work unit description]]</f>
        <v>Python setup for Scanner stress test</v>
      </c>
      <c r="E196" s="1">
        <f>WorkingHours[[#This Row],[Duration]]</f>
        <v>4.1666666666666664E-2</v>
      </c>
      <c r="F196" s="1" t="e">
        <f>#REF!</f>
        <v>#REF!</v>
      </c>
      <c r="G196" t="str">
        <f>WorkingHours[[#This Row],[Task]]</f>
        <v xml:space="preserve">QLMHW-132: ODrive FETS not available </v>
      </c>
      <c r="H196" t="str">
        <f>WorkingHours[[#This Row],[Tags]]</f>
        <v>QLM:QLM-4039-Splice:HardwareDesign&amp;Development:341</v>
      </c>
      <c r="I196" t="b">
        <f t="shared" si="19"/>
        <v>0</v>
      </c>
      <c r="J196" s="7">
        <f t="shared" ref="J196:J259" si="25">IF(I196,A196+7,A196)</f>
        <v>44868</v>
      </c>
      <c r="K196" t="str">
        <f t="shared" si="20"/>
        <v>QLM:QLM-4039-Splice:HardwareDesign&amp;Development:341</v>
      </c>
      <c r="M196" s="43">
        <f t="shared" si="21"/>
        <v>0</v>
      </c>
      <c r="N196" s="1">
        <f t="shared" si="22"/>
        <v>0</v>
      </c>
      <c r="O196" s="1">
        <f t="shared" si="23"/>
        <v>0</v>
      </c>
      <c r="P196" s="45" t="e">
        <f t="shared" si="24"/>
        <v>#REF!</v>
      </c>
      <c r="Q196" s="46">
        <f>IF(K196="",0,COUNTIF('Timesheet - Week'!$A:$A,WorkingHoursUpdated!K196))</f>
        <v>0</v>
      </c>
      <c r="R196" s="44">
        <f>IF(K196="",0,COUNTIF('Timesheet - Week'!$A:$A,WorkingHoursUpdated!K196))</f>
        <v>0</v>
      </c>
    </row>
    <row r="197" spans="1:18" x14ac:dyDescent="0.25">
      <c r="A197" s="7">
        <f>WorkingHours[[#This Row],[Day]]</f>
        <v>44868</v>
      </c>
      <c r="B197" s="1">
        <f>WorkingHours[[#This Row],[Start]]</f>
        <v>0.54166666666666663</v>
      </c>
      <c r="C197" s="1">
        <f>WorkingHours[[#This Row],[End]]</f>
        <v>0.56041666666666667</v>
      </c>
      <c r="D197" t="str">
        <f>WorkingHours[[#This Row],[Work unit description]]</f>
        <v>New office meeting with Ashley</v>
      </c>
      <c r="E197" s="1">
        <f>WorkingHours[[#This Row],[Duration]]</f>
        <v>2.0833333333333332E-2</v>
      </c>
      <c r="F197" s="1" t="e">
        <f>#REF!</f>
        <v>#REF!</v>
      </c>
      <c r="G197" t="str">
        <f>WorkingHours[[#This Row],[Task]]</f>
        <v>STL: Create new office space</v>
      </c>
      <c r="H197" t="str">
        <f>WorkingHours[[#This Row],[Tags]]</f>
        <v>STL:Admin-BusinessMan:ISSystems:315</v>
      </c>
      <c r="I197" t="b">
        <f t="shared" ref="I197:I260" si="26">IF(ISNUMBER(SEARCH("CarryHours",H197)),TRUE,FALSE)</f>
        <v>0</v>
      </c>
      <c r="J197" s="7">
        <f t="shared" si="25"/>
        <v>44868</v>
      </c>
      <c r="K197" t="str">
        <f t="shared" si="20"/>
        <v>STL:Admin-BusinessMan:ISSystems:315</v>
      </c>
      <c r="M197" s="43">
        <f t="shared" si="21"/>
        <v>5.1388888888888873E-2</v>
      </c>
      <c r="N197" s="1">
        <f t="shared" si="22"/>
        <v>0</v>
      </c>
      <c r="O197" s="1">
        <f t="shared" si="23"/>
        <v>5.1388888888888873E-2</v>
      </c>
      <c r="P197" s="45" t="e">
        <f t="shared" si="24"/>
        <v>#REF!</v>
      </c>
      <c r="Q197" s="46">
        <f>IF(K197="",0,COUNTIF('Timesheet - Week'!$A:$A,WorkingHoursUpdated!K197))</f>
        <v>0</v>
      </c>
      <c r="R197" s="44">
        <f>IF(K197="",0,COUNTIF('Timesheet - Week'!$A:$A,WorkingHoursUpdated!K197))</f>
        <v>0</v>
      </c>
    </row>
    <row r="198" spans="1:18" x14ac:dyDescent="0.25">
      <c r="A198" s="7">
        <f>WorkingHours[[#This Row],[Day]]</f>
        <v>44868</v>
      </c>
      <c r="B198" s="1">
        <f>WorkingHours[[#This Row],[Start]]</f>
        <v>0.56041666666666667</v>
      </c>
      <c r="C198" s="1">
        <f>WorkingHours[[#This Row],[End]]</f>
        <v>0.75</v>
      </c>
      <c r="D198" t="str">
        <f>WorkingHours[[#This Row],[Work unit description]]</f>
        <v>QLM Remote Update fix</v>
      </c>
      <c r="E198" s="1">
        <f>WorkingHours[[#This Row],[Duration]]</f>
        <v>0.1875</v>
      </c>
      <c r="F198" s="1" t="e">
        <f>#REF!</f>
        <v>#REF!</v>
      </c>
      <c r="G198" t="str">
        <f>WorkingHours[[#This Row],[Task]]</f>
        <v>QLMHW-140: QLM Remote Update</v>
      </c>
      <c r="H198" t="str">
        <f>WorkingHours[[#This Row],[Tags]]</f>
        <v>QLM:QLM-4039-Splice:HardwareDesign&amp;Development:341</v>
      </c>
      <c r="I198" t="b">
        <f t="shared" si="26"/>
        <v>0</v>
      </c>
      <c r="J198" s="7">
        <f t="shared" si="25"/>
        <v>44868</v>
      </c>
      <c r="K198" t="str">
        <f t="shared" si="20"/>
        <v>QLM:QLM-4039-Splice:HardwareDesign&amp;Development:341</v>
      </c>
      <c r="M198" s="43">
        <f t="shared" si="21"/>
        <v>0</v>
      </c>
      <c r="N198" s="1">
        <f t="shared" si="22"/>
        <v>0</v>
      </c>
      <c r="O198" s="1">
        <f t="shared" si="23"/>
        <v>0</v>
      </c>
      <c r="P198" s="45" t="e">
        <f t="shared" si="24"/>
        <v>#REF!</v>
      </c>
      <c r="Q198" s="46">
        <f>IF(K198="",0,COUNTIF('Timesheet - Week'!$A:$A,WorkingHoursUpdated!K198))</f>
        <v>0</v>
      </c>
      <c r="R198" s="44">
        <f>IF(K198="",0,COUNTIF('Timesheet - Week'!$A:$A,WorkingHoursUpdated!K198))</f>
        <v>0</v>
      </c>
    </row>
    <row r="199" spans="1:18" x14ac:dyDescent="0.25">
      <c r="A199" s="7">
        <f>WorkingHours[[#This Row],[Day]]</f>
        <v>44869</v>
      </c>
      <c r="B199" s="1">
        <f>WorkingHours[[#This Row],[Start]]</f>
        <v>0.28472222222222221</v>
      </c>
      <c r="C199" s="1">
        <f>WorkingHours[[#This Row],[End]]</f>
        <v>0.33333333333333331</v>
      </c>
      <c r="D199" t="str">
        <f>WorkingHours[[#This Row],[Work unit description]]</f>
        <v>Office layout and email</v>
      </c>
      <c r="E199" s="1">
        <f>WorkingHours[[#This Row],[Duration]]</f>
        <v>5.2083333333333336E-2</v>
      </c>
      <c r="F199" s="1" t="e">
        <f>#REF!</f>
        <v>#REF!</v>
      </c>
      <c r="G199" t="str">
        <f>WorkingHours[[#This Row],[Task]]</f>
        <v>STL: Create new office space</v>
      </c>
      <c r="H199" t="str">
        <f>WorkingHours[[#This Row],[Tags]]</f>
        <v>STL:Admin-BusinessMan:ISSystems:315</v>
      </c>
      <c r="I199" t="b">
        <f t="shared" si="26"/>
        <v>0</v>
      </c>
      <c r="J199" s="7">
        <f t="shared" si="25"/>
        <v>44869</v>
      </c>
      <c r="K199" t="str">
        <f t="shared" si="20"/>
        <v>STL:Admin-BusinessMan:ISSystems:315</v>
      </c>
      <c r="M199" s="43">
        <f t="shared" si="21"/>
        <v>0</v>
      </c>
      <c r="N199" s="1">
        <f t="shared" si="22"/>
        <v>0</v>
      </c>
      <c r="O199" s="1">
        <f t="shared" si="23"/>
        <v>0</v>
      </c>
      <c r="P199" s="45" t="e">
        <f t="shared" si="24"/>
        <v>#REF!</v>
      </c>
      <c r="Q199" s="46">
        <f>IF(K199="",0,COUNTIF('Timesheet - Week'!$A:$A,WorkingHoursUpdated!K199))</f>
        <v>0</v>
      </c>
      <c r="R199" s="44">
        <f>IF(K199="",0,COUNTIF('Timesheet - Week'!$A:$A,WorkingHoursUpdated!K199))</f>
        <v>0</v>
      </c>
    </row>
    <row r="200" spans="1:18" x14ac:dyDescent="0.25">
      <c r="A200" s="7">
        <f>WorkingHours[[#This Row],[Day]]</f>
        <v>44869</v>
      </c>
      <c r="B200" s="1">
        <f>WorkingHours[[#This Row],[Start]]</f>
        <v>0.375</v>
      </c>
      <c r="C200" s="1">
        <f>WorkingHours[[#This Row],[End]]</f>
        <v>0.39583333333333331</v>
      </c>
      <c r="D200" t="str">
        <f>WorkingHours[[#This Row],[Work unit description]]</f>
        <v>Catch-up with Pete</v>
      </c>
      <c r="E200" s="1">
        <f>WorkingHours[[#This Row],[Duration]]</f>
        <v>2.0833333333333332E-2</v>
      </c>
      <c r="F200" s="1" t="e">
        <f>#REF!</f>
        <v>#REF!</v>
      </c>
      <c r="G200" t="str">
        <f>WorkingHours[[#This Row],[Task]]</f>
        <v>QLM Technical Management</v>
      </c>
      <c r="H200" t="str">
        <f>WorkingHours[[#This Row],[Tags]]</f>
        <v>QLM:Hardware:TechnicalManagement:998</v>
      </c>
      <c r="I200" t="b">
        <f t="shared" si="26"/>
        <v>0</v>
      </c>
      <c r="J200" s="7">
        <f t="shared" si="25"/>
        <v>44869</v>
      </c>
      <c r="K200" t="str">
        <f t="shared" si="20"/>
        <v>QLM:Hardware:TechnicalManagement:998</v>
      </c>
      <c r="M200" s="43">
        <f t="shared" si="21"/>
        <v>4.1666666666666685E-2</v>
      </c>
      <c r="N200" s="1">
        <f t="shared" si="22"/>
        <v>0</v>
      </c>
      <c r="O200" s="1">
        <f t="shared" si="23"/>
        <v>4.1666666666666685E-2</v>
      </c>
      <c r="P200" s="45" t="e">
        <f t="shared" si="24"/>
        <v>#REF!</v>
      </c>
      <c r="Q200" s="46">
        <f>IF(K200="",0,COUNTIF('Timesheet - Week'!$A:$A,WorkingHoursUpdated!K200))</f>
        <v>0</v>
      </c>
      <c r="R200" s="44">
        <f>IF(K200="",0,COUNTIF('Timesheet - Week'!$A:$A,WorkingHoursUpdated!K200))</f>
        <v>0</v>
      </c>
    </row>
    <row r="201" spans="1:18" x14ac:dyDescent="0.25">
      <c r="A201" s="7">
        <f>WorkingHours[[#This Row],[Day]]</f>
        <v>44869</v>
      </c>
      <c r="B201" s="1">
        <f>WorkingHours[[#This Row],[Start]]</f>
        <v>0.39583333333333331</v>
      </c>
      <c r="C201" s="1">
        <f>WorkingHours[[#This Row],[End]]</f>
        <v>0.45833333333333331</v>
      </c>
      <c r="D201" t="str">
        <f>WorkingHours[[#This Row],[Work unit description]]</f>
        <v>Review Optics Board</v>
      </c>
      <c r="E201" s="1">
        <f>WorkingHours[[#This Row],[Duration]]</f>
        <v>6.25E-2</v>
      </c>
      <c r="F201" s="1" t="e">
        <f>#REF!</f>
        <v>#REF!</v>
      </c>
      <c r="G201" t="str">
        <f>WorkingHours[[#This Row],[Task]]</f>
        <v>QLMHW-169: Update Optics Board to v3.0</v>
      </c>
      <c r="H201" t="str">
        <f>WorkingHours[[#This Row],[Tags]]</f>
        <v>QLM:QLM-4039-Splice:HardwareDesign&amp;Development:341</v>
      </c>
      <c r="I201" t="b">
        <f t="shared" si="26"/>
        <v>0</v>
      </c>
      <c r="J201" s="7">
        <f t="shared" si="25"/>
        <v>44869</v>
      </c>
      <c r="K201" t="str">
        <f t="shared" si="20"/>
        <v>QLM:QLM-4039-Splice:HardwareDesign&amp;Development:341</v>
      </c>
      <c r="M201" s="43">
        <f t="shared" si="21"/>
        <v>0</v>
      </c>
      <c r="N201" s="1">
        <f t="shared" si="22"/>
        <v>0</v>
      </c>
      <c r="O201" s="1">
        <f t="shared" si="23"/>
        <v>0</v>
      </c>
      <c r="P201" s="45" t="e">
        <f t="shared" si="24"/>
        <v>#REF!</v>
      </c>
      <c r="Q201" s="46">
        <f>IF(K201="",0,COUNTIF('Timesheet - Week'!$A:$A,WorkingHoursUpdated!K201))</f>
        <v>0</v>
      </c>
      <c r="R201" s="44">
        <f>IF(K201="",0,COUNTIF('Timesheet - Week'!$A:$A,WorkingHoursUpdated!K201))</f>
        <v>0</v>
      </c>
    </row>
    <row r="202" spans="1:18" x14ac:dyDescent="0.25">
      <c r="A202" s="7">
        <f>WorkingHours[[#This Row],[Day]]</f>
        <v>44869</v>
      </c>
      <c r="B202" s="1">
        <f>WorkingHours[[#This Row],[Start]]</f>
        <v>0.45833333333333331</v>
      </c>
      <c r="C202" s="1">
        <f>WorkingHours[[#This Row],[End]]</f>
        <v>0.47916666666666669</v>
      </c>
      <c r="D202" t="str">
        <f>WorkingHours[[#This Row],[Work unit description]]</f>
        <v>Support Rob with getting hardware setup</v>
      </c>
      <c r="E202" s="1">
        <f>WorkingHours[[#This Row],[Duration]]</f>
        <v>2.0833333333333332E-2</v>
      </c>
      <c r="F202" s="1" t="e">
        <f>#REF!</f>
        <v>#REF!</v>
      </c>
      <c r="G202" t="str">
        <f>WorkingHours[[#This Row],[Task]]</f>
        <v>QLM Technical Management</v>
      </c>
      <c r="H202" t="str">
        <f>WorkingHours[[#This Row],[Tags]]</f>
        <v>QLM:Hardware:TechnicalManagement:998</v>
      </c>
      <c r="I202" t="b">
        <f t="shared" si="26"/>
        <v>0</v>
      </c>
      <c r="J202" s="7">
        <f t="shared" si="25"/>
        <v>44869</v>
      </c>
      <c r="K202" t="str">
        <f t="shared" si="20"/>
        <v>QLM:Hardware:TechnicalManagement:998</v>
      </c>
      <c r="M202" s="43">
        <f t="shared" si="21"/>
        <v>0</v>
      </c>
      <c r="N202" s="1">
        <f t="shared" si="22"/>
        <v>0</v>
      </c>
      <c r="O202" s="1">
        <f t="shared" si="23"/>
        <v>0</v>
      </c>
      <c r="P202" s="45" t="e">
        <f t="shared" si="24"/>
        <v>#REF!</v>
      </c>
      <c r="Q202" s="46">
        <f>IF(K202="",0,COUNTIF('Timesheet - Week'!$A:$A,WorkingHoursUpdated!K202))</f>
        <v>0</v>
      </c>
      <c r="R202" s="44">
        <f>IF(K202="",0,COUNTIF('Timesheet - Week'!$A:$A,WorkingHoursUpdated!K202))</f>
        <v>0</v>
      </c>
    </row>
    <row r="203" spans="1:18" x14ac:dyDescent="0.25">
      <c r="A203" s="7">
        <f>WorkingHours[[#This Row],[Day]]</f>
        <v>44869</v>
      </c>
      <c r="B203" s="1">
        <f>WorkingHours[[#This Row],[Start]]</f>
        <v>0.47916666666666669</v>
      </c>
      <c r="C203" s="1">
        <f>WorkingHours[[#This Row],[End]]</f>
        <v>0.52083333333333337</v>
      </c>
      <c r="D203" t="str">
        <f>WorkingHours[[#This Row],[Work unit description]]</f>
        <v>Update the report on the FET testing</v>
      </c>
      <c r="E203" s="1">
        <f>WorkingHours[[#This Row],[Duration]]</f>
        <v>4.1666666666666664E-2</v>
      </c>
      <c r="F203" s="1" t="e">
        <f>#REF!</f>
        <v>#REF!</v>
      </c>
      <c r="G203" t="str">
        <f>WorkingHours[[#This Row],[Task]]</f>
        <v xml:space="preserve">QLMHW-132: ODrive FETS not available </v>
      </c>
      <c r="H203" t="str">
        <f>WorkingHours[[#This Row],[Tags]]</f>
        <v>QLM:QLM-4039-Splice:HardwareDesign&amp;Development:341</v>
      </c>
      <c r="I203" t="b">
        <f t="shared" si="26"/>
        <v>0</v>
      </c>
      <c r="J203" s="7">
        <f t="shared" si="25"/>
        <v>44869</v>
      </c>
      <c r="K203" t="str">
        <f t="shared" si="20"/>
        <v>QLM:QLM-4039-Splice:HardwareDesign&amp;Development:341</v>
      </c>
      <c r="M203" s="43">
        <f t="shared" si="21"/>
        <v>0</v>
      </c>
      <c r="N203" s="1">
        <f t="shared" si="22"/>
        <v>0</v>
      </c>
      <c r="O203" s="1">
        <f t="shared" si="23"/>
        <v>0</v>
      </c>
      <c r="P203" s="45" t="e">
        <f t="shared" si="24"/>
        <v>#REF!</v>
      </c>
      <c r="Q203" s="46">
        <f>IF(K203="",0,COUNTIF('Timesheet - Week'!$A:$A,WorkingHoursUpdated!K203))</f>
        <v>0</v>
      </c>
      <c r="R203" s="44">
        <f>IF(K203="",0,COUNTIF('Timesheet - Week'!$A:$A,WorkingHoursUpdated!K203))</f>
        <v>0</v>
      </c>
    </row>
    <row r="204" spans="1:18" x14ac:dyDescent="0.25">
      <c r="A204" s="7">
        <f>WorkingHours[[#This Row],[Day]]</f>
        <v>44869</v>
      </c>
      <c r="B204" s="1">
        <f>WorkingHours[[#This Row],[Start]]</f>
        <v>0.5625</v>
      </c>
      <c r="C204" s="1">
        <f>WorkingHours[[#This Row],[End]]</f>
        <v>0.60416666666666663</v>
      </c>
      <c r="D204" t="str">
        <f>WorkingHours[[#This Row],[Work unit description]]</f>
        <v>Review Power Board</v>
      </c>
      <c r="E204" s="1">
        <f>WorkingHours[[#This Row],[Duration]]</f>
        <v>4.1666666666666664E-2</v>
      </c>
      <c r="F204" s="1" t="e">
        <f>#REF!</f>
        <v>#REF!</v>
      </c>
      <c r="G204" t="str">
        <f>WorkingHours[[#This Row],[Task]]</f>
        <v>QLMHW-144:Update Power PCB to v2.0 for new FET foo</v>
      </c>
      <c r="H204" t="str">
        <f>WorkingHours[[#This Row],[Tags]]</f>
        <v>QLM:QLM-4039-Splice:HardwareDesign&amp;Development:341</v>
      </c>
      <c r="I204" t="b">
        <f t="shared" si="26"/>
        <v>0</v>
      </c>
      <c r="J204" s="7">
        <f t="shared" si="25"/>
        <v>44869</v>
      </c>
      <c r="K204" t="str">
        <f t="shared" si="20"/>
        <v>QLM:QLM-4039-Splice:HardwareDesign&amp;Development:341</v>
      </c>
      <c r="M204" s="43">
        <f t="shared" si="21"/>
        <v>4.166666666666663E-2</v>
      </c>
      <c r="N204" s="1">
        <f t="shared" si="22"/>
        <v>0</v>
      </c>
      <c r="O204" s="1">
        <f t="shared" si="23"/>
        <v>4.166666666666663E-2</v>
      </c>
      <c r="P204" s="45" t="e">
        <f t="shared" si="24"/>
        <v>#REF!</v>
      </c>
      <c r="Q204" s="46">
        <f>IF(K204="",0,COUNTIF('Timesheet - Week'!$A:$A,WorkingHoursUpdated!K204))</f>
        <v>0</v>
      </c>
      <c r="R204" s="44">
        <f>IF(K204="",0,COUNTIF('Timesheet - Week'!$A:$A,WorkingHoursUpdated!K204))</f>
        <v>0</v>
      </c>
    </row>
    <row r="205" spans="1:18" x14ac:dyDescent="0.25">
      <c r="A205" s="7">
        <f>WorkingHours[[#This Row],[Day]]</f>
        <v>44869</v>
      </c>
      <c r="B205" s="1">
        <f>WorkingHours[[#This Row],[Start]]</f>
        <v>0.625</v>
      </c>
      <c r="C205" s="1">
        <f>WorkingHours[[#This Row],[End]]</f>
        <v>0.66666666666666663</v>
      </c>
      <c r="D205" t="str">
        <f>WorkingHours[[#This Row],[Work unit description]]</f>
        <v/>
      </c>
      <c r="E205" s="1">
        <f>WorkingHours[[#This Row],[Duration]]</f>
        <v>4.1666666666666664E-2</v>
      </c>
      <c r="F205" s="1" t="e">
        <f>#REF!</f>
        <v>#REF!</v>
      </c>
      <c r="G205" t="str">
        <f>WorkingHours[[#This Row],[Task]]</f>
        <v>QLM Technical Management</v>
      </c>
      <c r="H205" t="str">
        <f>WorkingHours[[#This Row],[Tags]]</f>
        <v>QLM:Hardware:TechnicalManagement:998</v>
      </c>
      <c r="I205" t="b">
        <f t="shared" si="26"/>
        <v>0</v>
      </c>
      <c r="J205" s="7">
        <f t="shared" si="25"/>
        <v>44869</v>
      </c>
      <c r="K205" t="str">
        <f t="shared" si="20"/>
        <v>QLM:Hardware:TechnicalManagement:998</v>
      </c>
      <c r="M205" s="43">
        <f t="shared" si="21"/>
        <v>2.083333333333337E-2</v>
      </c>
      <c r="N205" s="1">
        <f t="shared" si="22"/>
        <v>0</v>
      </c>
      <c r="O205" s="1">
        <f t="shared" si="23"/>
        <v>2.083333333333337E-2</v>
      </c>
      <c r="P205" s="45" t="e">
        <f t="shared" si="24"/>
        <v>#REF!</v>
      </c>
      <c r="Q205" s="46">
        <f>IF(K205="",0,COUNTIF('Timesheet - Week'!$A:$A,WorkingHoursUpdated!K205))</f>
        <v>0</v>
      </c>
      <c r="R205" s="44">
        <f>IF(K205="",0,COUNTIF('Timesheet - Week'!$A:$A,WorkingHoursUpdated!K205))</f>
        <v>0</v>
      </c>
    </row>
    <row r="206" spans="1:18" x14ac:dyDescent="0.25">
      <c r="A206" s="7">
        <f>WorkingHours[[#This Row],[Day]]</f>
        <v>44869</v>
      </c>
      <c r="B206" s="1">
        <f>WorkingHours[[#This Row],[Start]]</f>
        <v>0.66666666666666663</v>
      </c>
      <c r="C206" s="1">
        <f>WorkingHours[[#This Row],[End]]</f>
        <v>0.6875</v>
      </c>
      <c r="D206" t="str">
        <f>WorkingHours[[#This Row],[Work unit description]]</f>
        <v>General car work</v>
      </c>
      <c r="E206" s="1">
        <f>WorkingHours[[#This Row],[Duration]]</f>
        <v>2.0833333333333332E-2</v>
      </c>
      <c r="F206" s="1" t="e">
        <f>#REF!</f>
        <v>#REF!</v>
      </c>
      <c r="G206" t="str">
        <f>WorkingHours[[#This Row],[Task]]</f>
        <v>STL:General</v>
      </c>
      <c r="H206" t="str">
        <f>WorkingHours[[#This Row],[Tags]]</f>
        <v>STL:Admin-PersonalAdmin:Misc:320</v>
      </c>
      <c r="I206" t="b">
        <f t="shared" si="26"/>
        <v>0</v>
      </c>
      <c r="J206" s="7">
        <f t="shared" si="25"/>
        <v>44869</v>
      </c>
      <c r="K206" t="str">
        <f t="shared" si="20"/>
        <v>STL:Admin-PersonalAdmin:Misc:320</v>
      </c>
      <c r="M206" s="43">
        <f t="shared" si="21"/>
        <v>0</v>
      </c>
      <c r="N206" s="1">
        <f t="shared" si="22"/>
        <v>0</v>
      </c>
      <c r="O206" s="1">
        <f t="shared" si="23"/>
        <v>0</v>
      </c>
      <c r="P206" s="45" t="e">
        <f t="shared" si="24"/>
        <v>#REF!</v>
      </c>
      <c r="Q206" s="46">
        <f>IF(K206="",0,COUNTIF('Timesheet - Week'!$A:$A,WorkingHoursUpdated!K206))</f>
        <v>0</v>
      </c>
      <c r="R206" s="44">
        <f>IF(K206="",0,COUNTIF('Timesheet - Week'!$A:$A,WorkingHoursUpdated!K206))</f>
        <v>0</v>
      </c>
    </row>
    <row r="207" spans="1:18" x14ac:dyDescent="0.25">
      <c r="A207" s="7">
        <f>WorkingHours[[#This Row],[Day]]</f>
        <v>44869</v>
      </c>
      <c r="B207" s="1">
        <f>WorkingHours[[#This Row],[Start]]</f>
        <v>0.6875</v>
      </c>
      <c r="C207" s="1">
        <f>WorkingHours[[#This Row],[End]]</f>
        <v>0.69513888888888886</v>
      </c>
      <c r="D207" t="str">
        <f>WorkingHours[[#This Row],[Work unit description]]</f>
        <v/>
      </c>
      <c r="E207" s="1">
        <f>WorkingHours[[#This Row],[Duration]]</f>
        <v>1.0416666666666666E-2</v>
      </c>
      <c r="F207" s="1" t="e">
        <f>#REF!</f>
        <v>#REF!</v>
      </c>
      <c r="G207" t="str">
        <f>WorkingHours[[#This Row],[Task]]</f>
        <v>STL:Timesheet</v>
      </c>
      <c r="H207" t="str">
        <f>WorkingHours[[#This Row],[Tags]]</f>
        <v>STL:Admin-PersonalAdmin:Timesheets:319</v>
      </c>
      <c r="I207" t="b">
        <f t="shared" si="26"/>
        <v>0</v>
      </c>
      <c r="J207" s="7">
        <f t="shared" si="25"/>
        <v>44869</v>
      </c>
      <c r="K207" t="str">
        <f t="shared" si="20"/>
        <v>STL:Admin-PersonalAdmin:Timesheets:319</v>
      </c>
      <c r="M207" s="43">
        <f t="shared" si="21"/>
        <v>0</v>
      </c>
      <c r="N207" s="1">
        <f t="shared" si="22"/>
        <v>0</v>
      </c>
      <c r="O207" s="1">
        <f t="shared" si="23"/>
        <v>0</v>
      </c>
      <c r="P207" s="45" t="e">
        <f t="shared" si="24"/>
        <v>#REF!</v>
      </c>
      <c r="Q207" s="46">
        <f>IF(K207="",0,COUNTIF('Timesheet - Week'!$A:$A,WorkingHoursUpdated!K207))</f>
        <v>0</v>
      </c>
      <c r="R207" s="44">
        <f>IF(K207="",0,COUNTIF('Timesheet - Week'!$A:$A,WorkingHoursUpdated!K207))</f>
        <v>0</v>
      </c>
    </row>
    <row r="208" spans="1:18" x14ac:dyDescent="0.25">
      <c r="A208" s="7">
        <f>WorkingHours[[#This Row],[Day]]</f>
        <v>44872</v>
      </c>
      <c r="B208" s="1">
        <f>WorkingHours[[#This Row],[Start]]</f>
        <v>0.37638888888888888</v>
      </c>
      <c r="C208" s="1">
        <f>WorkingHours[[#This Row],[End]]</f>
        <v>0.38541666666666669</v>
      </c>
      <c r="D208" t="str">
        <f>WorkingHours[[#This Row],[Work unit description]]</f>
        <v>Timesheet</v>
      </c>
      <c r="E208" s="1">
        <f>WorkingHours[[#This Row],[Duration]]</f>
        <v>1.0416666666666666E-2</v>
      </c>
      <c r="F208" s="1" t="e">
        <f>#REF!</f>
        <v>#REF!</v>
      </c>
      <c r="G208" t="str">
        <f>WorkingHours[[#This Row],[Task]]</f>
        <v>STL:Timesheet</v>
      </c>
      <c r="H208" t="str">
        <f>WorkingHours[[#This Row],[Tags]]</f>
        <v>STL:Admin-PersonalAdmin:Timesheets:319</v>
      </c>
      <c r="I208" t="b">
        <f t="shared" si="26"/>
        <v>0</v>
      </c>
      <c r="J208" s="7">
        <f t="shared" si="25"/>
        <v>44872</v>
      </c>
      <c r="K208" t="str">
        <f t="shared" si="20"/>
        <v>STL:Admin-PersonalAdmin:Timesheets:319</v>
      </c>
      <c r="M208" s="43">
        <f t="shared" si="21"/>
        <v>0</v>
      </c>
      <c r="N208" s="1">
        <f t="shared" si="22"/>
        <v>0</v>
      </c>
      <c r="O208" s="1">
        <f t="shared" si="23"/>
        <v>0</v>
      </c>
      <c r="P208" s="45" t="e">
        <f t="shared" si="24"/>
        <v>#REF!</v>
      </c>
      <c r="Q208" s="46">
        <f>IF(K208="",0,COUNTIF('Timesheet - Week'!$A:$A,WorkingHoursUpdated!K208))</f>
        <v>0</v>
      </c>
      <c r="R208" s="44">
        <f>IF(K208="",0,COUNTIF('Timesheet - Week'!$A:$A,WorkingHoursUpdated!K208))</f>
        <v>0</v>
      </c>
    </row>
    <row r="209" spans="1:18" x14ac:dyDescent="0.25">
      <c r="A209" s="7">
        <f>WorkingHours[[#This Row],[Day]]</f>
        <v>44872</v>
      </c>
      <c r="B209" s="1">
        <f>WorkingHours[[#This Row],[Start]]</f>
        <v>0.38541666666666669</v>
      </c>
      <c r="C209" s="1">
        <f>WorkingHours[[#This Row],[End]]</f>
        <v>0.41805555555555557</v>
      </c>
      <c r="D209" t="str">
        <f>WorkingHours[[#This Row],[Work unit description]]</f>
        <v>Get actitime import feature working</v>
      </c>
      <c r="E209" s="1">
        <f>WorkingHours[[#This Row],[Duration]]</f>
        <v>3.125E-2</v>
      </c>
      <c r="F209" s="1" t="e">
        <f>#REF!</f>
        <v>#REF!</v>
      </c>
      <c r="G209" t="str">
        <f>WorkingHours[[#This Row],[Task]]</f>
        <v>PI-16:Create task reporting structure in Jira</v>
      </c>
      <c r="H209" t="str">
        <f>WorkingHours[[#This Row],[Tags]]</f>
        <v>STL:Admin-BusinessMan:BusinessManProcessDev:312</v>
      </c>
      <c r="I209" t="b">
        <f t="shared" si="26"/>
        <v>0</v>
      </c>
      <c r="J209" s="7">
        <f t="shared" si="25"/>
        <v>44872</v>
      </c>
      <c r="K209" t="str">
        <f t="shared" si="20"/>
        <v>STL:Admin-BusinessMan:BusinessManProcessDev:312</v>
      </c>
      <c r="M209" s="43">
        <f t="shared" si="21"/>
        <v>0</v>
      </c>
      <c r="N209" s="1">
        <f t="shared" si="22"/>
        <v>0</v>
      </c>
      <c r="O209" s="1">
        <f t="shared" si="23"/>
        <v>0</v>
      </c>
      <c r="P209" s="45" t="e">
        <f t="shared" si="24"/>
        <v>#REF!</v>
      </c>
      <c r="Q209" s="46">
        <f>IF(K209="",0,COUNTIF('Timesheet - Week'!$A:$A,WorkingHoursUpdated!K209))</f>
        <v>0</v>
      </c>
      <c r="R209" s="44">
        <f>IF(K209="",0,COUNTIF('Timesheet - Week'!$A:$A,WorkingHoursUpdated!K209))</f>
        <v>0</v>
      </c>
    </row>
    <row r="210" spans="1:18" x14ac:dyDescent="0.25">
      <c r="A210" s="7">
        <f>WorkingHours[[#This Row],[Day]]</f>
        <v>44872</v>
      </c>
      <c r="B210" s="1">
        <f>WorkingHours[[#This Row],[Start]]</f>
        <v>0.41805555555555557</v>
      </c>
      <c r="C210" s="1">
        <f>WorkingHours[[#This Row],[End]]</f>
        <v>0.52083333333333337</v>
      </c>
      <c r="D210" t="str">
        <f>WorkingHours[[#This Row],[Work unit description]]</f>
        <v/>
      </c>
      <c r="E210" s="1">
        <f>WorkingHours[[#This Row],[Duration]]</f>
        <v>0.10416666666666667</v>
      </c>
      <c r="F210" s="1" t="e">
        <f>#REF!</f>
        <v>#REF!</v>
      </c>
      <c r="G210" t="str">
        <f>WorkingHours[[#This Row],[Task]]</f>
        <v>QLMHW-144:Update Power PCB to v2.0 for new FET foo</v>
      </c>
      <c r="H210" t="str">
        <f>WorkingHours[[#This Row],[Tags]]</f>
        <v>QLM:QLM-4039-Splice:HardwareDesign&amp;Development:341</v>
      </c>
      <c r="I210" t="b">
        <f t="shared" si="26"/>
        <v>0</v>
      </c>
      <c r="J210" s="7">
        <f t="shared" si="25"/>
        <v>44872</v>
      </c>
      <c r="K210" t="str">
        <f t="shared" si="20"/>
        <v>QLM:QLM-4039-Splice:HardwareDesign&amp;Development:341</v>
      </c>
      <c r="M210" s="43">
        <f t="shared" si="21"/>
        <v>0</v>
      </c>
      <c r="N210" s="1">
        <f t="shared" si="22"/>
        <v>0</v>
      </c>
      <c r="O210" s="1">
        <f t="shared" si="23"/>
        <v>0</v>
      </c>
      <c r="P210" s="45" t="e">
        <f t="shared" si="24"/>
        <v>#REF!</v>
      </c>
      <c r="Q210" s="46">
        <f>IF(K210="",0,COUNTIF('Timesheet - Week'!$A:$A,WorkingHoursUpdated!K210))</f>
        <v>0</v>
      </c>
      <c r="R210" s="44">
        <f>IF(K210="",0,COUNTIF('Timesheet - Week'!$A:$A,WorkingHoursUpdated!K210))</f>
        <v>0</v>
      </c>
    </row>
    <row r="211" spans="1:18" x14ac:dyDescent="0.25">
      <c r="A211" s="7">
        <f>WorkingHours[[#This Row],[Day]]</f>
        <v>44872</v>
      </c>
      <c r="B211" s="1">
        <f>WorkingHours[[#This Row],[Start]]</f>
        <v>0.53125</v>
      </c>
      <c r="C211" s="1">
        <f>WorkingHours[[#This Row],[End]]</f>
        <v>0.59166666666666667</v>
      </c>
      <c r="D211" t="str">
        <f>WorkingHours[[#This Row],[Work unit description]]</f>
        <v>STEM: Order BoM</v>
      </c>
      <c r="E211" s="1">
        <f>WorkingHours[[#This Row],[Duration]]</f>
        <v>6.25E-2</v>
      </c>
      <c r="F211" s="1" t="e">
        <f>#REF!</f>
        <v>#REF!</v>
      </c>
      <c r="G211" t="str">
        <f>WorkingHours[[#This Row],[Task]]</f>
        <v>Making PCBs</v>
      </c>
      <c r="H211" t="str">
        <f>WorkingHours[[#This Row],[Tags]]</f>
        <v/>
      </c>
      <c r="I211" t="b">
        <f t="shared" si="26"/>
        <v>0</v>
      </c>
      <c r="J211" s="7">
        <f t="shared" si="25"/>
        <v>44872</v>
      </c>
      <c r="K211" t="str">
        <f t="shared" si="20"/>
        <v/>
      </c>
      <c r="M211" s="43">
        <f t="shared" si="21"/>
        <v>1.041666666666663E-2</v>
      </c>
      <c r="N211" s="1">
        <f t="shared" si="22"/>
        <v>1.041666666666663E-2</v>
      </c>
      <c r="O211" s="1">
        <f t="shared" si="23"/>
        <v>0</v>
      </c>
      <c r="P211" s="45" t="e">
        <f t="shared" si="24"/>
        <v>#REF!</v>
      </c>
      <c r="Q211" s="46">
        <f>IF(K211="",0,COUNTIF('Timesheet - Week'!$A:$A,WorkingHoursUpdated!K211))</f>
        <v>0</v>
      </c>
      <c r="R211" s="44">
        <f>IF(K211="",0,COUNTIF('Timesheet - Week'!$A:$A,WorkingHoursUpdated!K211))</f>
        <v>0</v>
      </c>
    </row>
    <row r="212" spans="1:18" x14ac:dyDescent="0.25">
      <c r="A212" s="7">
        <f>WorkingHours[[#This Row],[Day]]</f>
        <v>44872</v>
      </c>
      <c r="B212" s="1">
        <f>WorkingHours[[#This Row],[Start]]</f>
        <v>0.59166666666666667</v>
      </c>
      <c r="C212" s="1">
        <f>WorkingHours[[#This Row],[End]]</f>
        <v>0.61458333333333337</v>
      </c>
      <c r="D212" t="str">
        <f>WorkingHours[[#This Row],[Work unit description]]</f>
        <v/>
      </c>
      <c r="E212" s="1">
        <f>WorkingHours[[#This Row],[Duration]]</f>
        <v>2.0833333333333332E-2</v>
      </c>
      <c r="F212" s="1" t="e">
        <f>#REF!</f>
        <v>#REF!</v>
      </c>
      <c r="G212" t="str">
        <f>WorkingHours[[#This Row],[Task]]</f>
        <v>STL: Hardware Weekly Meeting</v>
      </c>
      <c r="H212" t="str">
        <f>WorkingHours[[#This Row],[Tags]]</f>
        <v>STL:Admin-BusinessMan:Meetings:313</v>
      </c>
      <c r="I212" t="b">
        <f t="shared" si="26"/>
        <v>0</v>
      </c>
      <c r="J212" s="7">
        <f t="shared" si="25"/>
        <v>44872</v>
      </c>
      <c r="K212" t="str">
        <f t="shared" si="20"/>
        <v>STL:Admin-BusinessMan:Meetings:313</v>
      </c>
      <c r="M212" s="43">
        <f t="shared" si="21"/>
        <v>0</v>
      </c>
      <c r="N212" s="1">
        <f t="shared" si="22"/>
        <v>0</v>
      </c>
      <c r="O212" s="1">
        <f t="shared" si="23"/>
        <v>0</v>
      </c>
      <c r="P212" s="45" t="e">
        <f t="shared" si="24"/>
        <v>#REF!</v>
      </c>
      <c r="Q212" s="46">
        <f>IF(K212="",0,COUNTIF('Timesheet - Week'!$A:$A,WorkingHoursUpdated!K212))</f>
        <v>0</v>
      </c>
      <c r="R212" s="44">
        <f>IF(K212="",0,COUNTIF('Timesheet - Week'!$A:$A,WorkingHoursUpdated!K212))</f>
        <v>0</v>
      </c>
    </row>
    <row r="213" spans="1:18" x14ac:dyDescent="0.25">
      <c r="A213" s="7">
        <f>WorkingHours[[#This Row],[Day]]</f>
        <v>44872</v>
      </c>
      <c r="B213" s="1">
        <f>WorkingHours[[#This Row],[Start]]</f>
        <v>0.61458333333333337</v>
      </c>
      <c r="C213" s="1">
        <f>WorkingHours[[#This Row],[End]]</f>
        <v>0.63888888888888884</v>
      </c>
      <c r="D213" t="str">
        <f>WorkingHours[[#This Row],[Work unit description]]</f>
        <v>Holiday Line management</v>
      </c>
      <c r="E213" s="1">
        <f>WorkingHours[[#This Row],[Duration]]</f>
        <v>2.0833333333333332E-2</v>
      </c>
      <c r="F213" s="1" t="e">
        <f>#REF!</f>
        <v>#REF!</v>
      </c>
      <c r="G213" t="str">
        <f>WorkingHours[[#This Row],[Task]]</f>
        <v>STL: 1-2-1 Meeting</v>
      </c>
      <c r="H213" t="str">
        <f>WorkingHours[[#This Row],[Tags]]</f>
        <v>STL:Admin-BusinessMan:Meetings:313</v>
      </c>
      <c r="I213" t="b">
        <f t="shared" si="26"/>
        <v>0</v>
      </c>
      <c r="J213" s="7">
        <f t="shared" si="25"/>
        <v>44872</v>
      </c>
      <c r="K213" t="str">
        <f t="shared" si="20"/>
        <v>STL:Admin-BusinessMan:Meetings:313</v>
      </c>
      <c r="M213" s="43">
        <f t="shared" si="21"/>
        <v>0</v>
      </c>
      <c r="N213" s="1">
        <f t="shared" si="22"/>
        <v>0</v>
      </c>
      <c r="O213" s="1">
        <f t="shared" si="23"/>
        <v>0</v>
      </c>
      <c r="P213" s="45" t="e">
        <f t="shared" si="24"/>
        <v>#REF!</v>
      </c>
      <c r="Q213" s="46">
        <f>IF(K213="",0,COUNTIF('Timesheet - Week'!$A:$A,WorkingHoursUpdated!K213))</f>
        <v>0</v>
      </c>
      <c r="R213" s="44">
        <f>IF(K213="",0,COUNTIF('Timesheet - Week'!$A:$A,WorkingHoursUpdated!K213))</f>
        <v>0</v>
      </c>
    </row>
    <row r="214" spans="1:18" x14ac:dyDescent="0.25">
      <c r="A214" s="7">
        <f>WorkingHours[[#This Row],[Day]]</f>
        <v>44872</v>
      </c>
      <c r="B214" s="1">
        <f>WorkingHours[[#This Row],[Start]]</f>
        <v>0.63888888888888884</v>
      </c>
      <c r="C214" s="1">
        <f>WorkingHours[[#This Row],[End]]</f>
        <v>0.64583333333333337</v>
      </c>
      <c r="D214" t="str">
        <f>WorkingHours[[#This Row],[Work unit description]]</f>
        <v>Power board review</v>
      </c>
      <c r="E214" s="1">
        <f>WorkingHours[[#This Row],[Duration]]</f>
        <v>1.0416666666666666E-2</v>
      </c>
      <c r="F214" s="1" t="e">
        <f>#REF!</f>
        <v>#REF!</v>
      </c>
      <c r="G214" t="str">
        <f>WorkingHours[[#This Row],[Task]]</f>
        <v>QLMHW-144:Update Power PCB to v2.0 for new FET foo</v>
      </c>
      <c r="H214" t="str">
        <f>WorkingHours[[#This Row],[Tags]]</f>
        <v>QLM:QLM-4039-Splice:HardwareDesign&amp;Development:341</v>
      </c>
      <c r="I214" t="b">
        <f t="shared" si="26"/>
        <v>0</v>
      </c>
      <c r="J214" s="7">
        <f t="shared" si="25"/>
        <v>44872</v>
      </c>
      <c r="K214" t="str">
        <f t="shared" si="20"/>
        <v>QLM:QLM-4039-Splice:HardwareDesign&amp;Development:341</v>
      </c>
      <c r="M214" s="43">
        <f t="shared" si="21"/>
        <v>0</v>
      </c>
      <c r="N214" s="1">
        <f t="shared" si="22"/>
        <v>0</v>
      </c>
      <c r="O214" s="1">
        <f t="shared" si="23"/>
        <v>0</v>
      </c>
      <c r="P214" s="45" t="e">
        <f t="shared" si="24"/>
        <v>#REF!</v>
      </c>
      <c r="Q214" s="46">
        <f>IF(K214="",0,COUNTIF('Timesheet - Week'!$A:$A,WorkingHoursUpdated!K214))</f>
        <v>0</v>
      </c>
      <c r="R214" s="44">
        <f>IF(K214="",0,COUNTIF('Timesheet - Week'!$A:$A,WorkingHoursUpdated!K214))</f>
        <v>0</v>
      </c>
    </row>
    <row r="215" spans="1:18" x14ac:dyDescent="0.25">
      <c r="A215" s="7">
        <f>WorkingHours[[#This Row],[Day]]</f>
        <v>44872</v>
      </c>
      <c r="B215" s="1">
        <f>WorkingHours[[#This Row],[Start]]</f>
        <v>0.64583333333333337</v>
      </c>
      <c r="C215" s="1">
        <f>WorkingHours[[#This Row],[End]]</f>
        <v>0.67291666666666672</v>
      </c>
      <c r="D215" t="str">
        <f>WorkingHours[[#This Row],[Work unit description]]</f>
        <v>Meeting for the boot sequence of QLM</v>
      </c>
      <c r="E215" s="1">
        <f>WorkingHours[[#This Row],[Duration]]</f>
        <v>3.125E-2</v>
      </c>
      <c r="F215" s="1" t="e">
        <f>#REF!</f>
        <v>#REF!</v>
      </c>
      <c r="G215" t="str">
        <f>WorkingHours[[#This Row],[Task]]</f>
        <v>QLM Technical Management</v>
      </c>
      <c r="H215" t="str">
        <f>WorkingHours[[#This Row],[Tags]]</f>
        <v>QLM:Hardware:TechnicalManagement:998</v>
      </c>
      <c r="I215" t="b">
        <f t="shared" si="26"/>
        <v>0</v>
      </c>
      <c r="J215" s="7">
        <f t="shared" si="25"/>
        <v>44872</v>
      </c>
      <c r="K215" t="str">
        <f t="shared" si="20"/>
        <v>QLM:Hardware:TechnicalManagement:998</v>
      </c>
      <c r="M215" s="43">
        <f t="shared" si="21"/>
        <v>0</v>
      </c>
      <c r="N215" s="1">
        <f t="shared" si="22"/>
        <v>0</v>
      </c>
      <c r="O215" s="1">
        <f t="shared" si="23"/>
        <v>0</v>
      </c>
      <c r="P215" s="45" t="e">
        <f t="shared" si="24"/>
        <v>#REF!</v>
      </c>
      <c r="Q215" s="46">
        <f>IF(K215="",0,COUNTIF('Timesheet - Week'!$A:$A,WorkingHoursUpdated!K215))</f>
        <v>0</v>
      </c>
      <c r="R215" s="44">
        <f>IF(K215="",0,COUNTIF('Timesheet - Week'!$A:$A,WorkingHoursUpdated!K215))</f>
        <v>0</v>
      </c>
    </row>
    <row r="216" spans="1:18" x14ac:dyDescent="0.25">
      <c r="A216" s="7">
        <f>WorkingHours[[#This Row],[Day]]</f>
        <v>44873</v>
      </c>
      <c r="B216" s="1">
        <f>WorkingHours[[#This Row],[Start]]</f>
        <v>0.32083333333333336</v>
      </c>
      <c r="C216" s="1">
        <f>WorkingHours[[#This Row],[End]]</f>
        <v>0.36249999999999999</v>
      </c>
      <c r="D216" t="str">
        <f>WorkingHours[[#This Row],[Work unit description]]</f>
        <v>QLM Boot Sequence Diagram</v>
      </c>
      <c r="E216" s="1">
        <f>WorkingHours[[#This Row],[Duration]]</f>
        <v>4.1666666666666664E-2</v>
      </c>
      <c r="F216" s="1" t="e">
        <f>#REF!</f>
        <v>#REF!</v>
      </c>
      <c r="G216" t="str">
        <f>WorkingHours[[#This Row],[Task]]</f>
        <v>QLM Technical Management</v>
      </c>
      <c r="H216" t="str">
        <f>WorkingHours[[#This Row],[Tags]]</f>
        <v>QLM:Hardware:TechnicalManagement:998</v>
      </c>
      <c r="I216" t="b">
        <f t="shared" si="26"/>
        <v>0</v>
      </c>
      <c r="J216" s="7">
        <f t="shared" si="25"/>
        <v>44873</v>
      </c>
      <c r="K216" t="str">
        <f t="shared" si="20"/>
        <v>QLM:Hardware:TechnicalManagement:998</v>
      </c>
      <c r="M216" s="43">
        <f t="shared" si="21"/>
        <v>0</v>
      </c>
      <c r="N216" s="1">
        <f t="shared" si="22"/>
        <v>0</v>
      </c>
      <c r="O216" s="1">
        <f t="shared" si="23"/>
        <v>0</v>
      </c>
      <c r="P216" s="45" t="e">
        <f t="shared" si="24"/>
        <v>#REF!</v>
      </c>
      <c r="Q216" s="46">
        <f>IF(K216="",0,COUNTIF('Timesheet - Week'!$A:$A,WorkingHoursUpdated!K216))</f>
        <v>0</v>
      </c>
      <c r="R216" s="44">
        <f>IF(K216="",0,COUNTIF('Timesheet - Week'!$A:$A,WorkingHoursUpdated!K216))</f>
        <v>0</v>
      </c>
    </row>
    <row r="217" spans="1:18" x14ac:dyDescent="0.25">
      <c r="A217" s="7">
        <f>WorkingHours[[#This Row],[Day]]</f>
        <v>44873</v>
      </c>
      <c r="B217" s="1">
        <f>WorkingHours[[#This Row],[Start]]</f>
        <v>0.41666666666666669</v>
      </c>
      <c r="C217" s="1">
        <f>WorkingHours[[#This Row],[End]]</f>
        <v>0.4375</v>
      </c>
      <c r="D217" t="str">
        <f>WorkingHours[[#This Row],[Work unit description]]</f>
        <v>Despina work NBD</v>
      </c>
      <c r="E217" s="1">
        <f>WorkingHours[[#This Row],[Duration]]</f>
        <v>2.0833333333333332E-2</v>
      </c>
      <c r="F217" s="1" t="e">
        <f>#REF!</f>
        <v>#REF!</v>
      </c>
      <c r="G217" t="str">
        <f>WorkingHours[[#This Row],[Task]]</f>
        <v>NBD - Meetings</v>
      </c>
      <c r="H217" t="str">
        <f>WorkingHours[[#This Row],[Tags]]</f>
        <v>STL:NBD:ClientMeetings:326</v>
      </c>
      <c r="I217" t="b">
        <f t="shared" si="26"/>
        <v>0</v>
      </c>
      <c r="J217" s="7">
        <f t="shared" si="25"/>
        <v>44873</v>
      </c>
      <c r="K217" t="str">
        <f t="shared" si="20"/>
        <v>STL:NBD:ClientMeetings:326</v>
      </c>
      <c r="M217" s="43">
        <f t="shared" si="21"/>
        <v>5.4166666666666696E-2</v>
      </c>
      <c r="N217" s="1">
        <f t="shared" si="22"/>
        <v>0</v>
      </c>
      <c r="O217" s="1">
        <f t="shared" si="23"/>
        <v>5.4166666666666696E-2</v>
      </c>
      <c r="P217" s="45" t="e">
        <f t="shared" si="24"/>
        <v>#REF!</v>
      </c>
      <c r="Q217" s="46">
        <f>IF(K217="",0,COUNTIF('Timesheet - Week'!$A:$A,WorkingHoursUpdated!K217))</f>
        <v>0</v>
      </c>
      <c r="R217" s="44">
        <f>IF(K217="",0,COUNTIF('Timesheet - Week'!$A:$A,WorkingHoursUpdated!K217))</f>
        <v>0</v>
      </c>
    </row>
    <row r="218" spans="1:18" x14ac:dyDescent="0.25">
      <c r="A218" s="7">
        <f>WorkingHours[[#This Row],[Day]]</f>
        <v>44873</v>
      </c>
      <c r="B218" s="1">
        <f>WorkingHours[[#This Row],[Start]]</f>
        <v>0.4375</v>
      </c>
      <c r="C218" s="1">
        <f>WorkingHours[[#This Row],[End]]</f>
        <v>0.45416666666666666</v>
      </c>
      <c r="D218" t="str">
        <f>WorkingHours[[#This Row],[Work unit description]]</f>
        <v/>
      </c>
      <c r="E218" s="1">
        <f>WorkingHours[[#This Row],[Duration]]</f>
        <v>2.0833333333333332E-2</v>
      </c>
      <c r="F218" s="1" t="e">
        <f>#REF!</f>
        <v>#REF!</v>
      </c>
      <c r="G218" t="str">
        <f>WorkingHours[[#This Row],[Task]]</f>
        <v>ResourceMeeting</v>
      </c>
      <c r="H218" t="str">
        <f>WorkingHours[[#This Row],[Tags]]</f>
        <v>STL:Admin-BusinessMan:Forecast&amp;Planning:314</v>
      </c>
      <c r="I218" t="b">
        <f t="shared" si="26"/>
        <v>0</v>
      </c>
      <c r="J218" s="7">
        <f t="shared" si="25"/>
        <v>44873</v>
      </c>
      <c r="K218" t="str">
        <f t="shared" si="20"/>
        <v>STL:Admin-BusinessMan:Forecast&amp;Planning:314</v>
      </c>
      <c r="M218" s="43">
        <f t="shared" si="21"/>
        <v>0</v>
      </c>
      <c r="N218" s="1">
        <f t="shared" si="22"/>
        <v>0</v>
      </c>
      <c r="O218" s="1">
        <f t="shared" si="23"/>
        <v>0</v>
      </c>
      <c r="P218" s="45" t="e">
        <f t="shared" si="24"/>
        <v>#REF!</v>
      </c>
      <c r="Q218" s="46">
        <f>IF(K218="",0,COUNTIF('Timesheet - Week'!$A:$A,WorkingHoursUpdated!K218))</f>
        <v>0</v>
      </c>
      <c r="R218" s="44">
        <f>IF(K218="",0,COUNTIF('Timesheet - Week'!$A:$A,WorkingHoursUpdated!K218))</f>
        <v>0</v>
      </c>
    </row>
    <row r="219" spans="1:18" x14ac:dyDescent="0.25">
      <c r="A219" s="7">
        <f>WorkingHours[[#This Row],[Day]]</f>
        <v>44873</v>
      </c>
      <c r="B219" s="1">
        <f>WorkingHours[[#This Row],[Start]]</f>
        <v>0.45416666666666666</v>
      </c>
      <c r="C219" s="1">
        <f>WorkingHours[[#This Row],[End]]</f>
        <v>0.49305555555555558</v>
      </c>
      <c r="D219" t="str">
        <f>WorkingHours[[#This Row],[Work unit description]]</f>
        <v>CheMastery NBD</v>
      </c>
      <c r="E219" s="1">
        <f>WorkingHours[[#This Row],[Duration]]</f>
        <v>4.1666666666666664E-2</v>
      </c>
      <c r="F219" s="1" t="e">
        <f>#REF!</f>
        <v>#REF!</v>
      </c>
      <c r="G219" t="str">
        <f>WorkingHours[[#This Row],[Task]]</f>
        <v>NBD - Proposal creation</v>
      </c>
      <c r="H219" t="str">
        <f>WorkingHours[[#This Row],[Tags]]</f>
        <v>STL:NBD:NewProposalsCreation:325</v>
      </c>
      <c r="I219" t="b">
        <f t="shared" si="26"/>
        <v>0</v>
      </c>
      <c r="J219" s="7">
        <f t="shared" si="25"/>
        <v>44873</v>
      </c>
      <c r="K219" t="str">
        <f t="shared" si="20"/>
        <v>STL:NBD:NewProposalsCreation:325</v>
      </c>
      <c r="M219" s="43">
        <f t="shared" si="21"/>
        <v>0</v>
      </c>
      <c r="N219" s="1">
        <f t="shared" si="22"/>
        <v>0</v>
      </c>
      <c r="O219" s="1">
        <f t="shared" si="23"/>
        <v>0</v>
      </c>
      <c r="P219" s="45" t="e">
        <f t="shared" si="24"/>
        <v>#REF!</v>
      </c>
      <c r="Q219" s="46">
        <f>IF(K219="",0,COUNTIF('Timesheet - Week'!$A:$A,WorkingHoursUpdated!K219))</f>
        <v>0</v>
      </c>
      <c r="R219" s="44">
        <f>IF(K219="",0,COUNTIF('Timesheet - Week'!$A:$A,WorkingHoursUpdated!K219))</f>
        <v>0</v>
      </c>
    </row>
    <row r="220" spans="1:18" x14ac:dyDescent="0.25">
      <c r="A220" s="7">
        <f>WorkingHours[[#This Row],[Day]]</f>
        <v>44873</v>
      </c>
      <c r="B220" s="1">
        <f>WorkingHours[[#This Row],[Start]]</f>
        <v>0.49305555555555558</v>
      </c>
      <c r="C220" s="1">
        <f>WorkingHours[[#This Row],[End]]</f>
        <v>0.5</v>
      </c>
      <c r="D220" t="str">
        <f>WorkingHours[[#This Row],[Work unit description]]</f>
        <v>BioTip Email NBD</v>
      </c>
      <c r="E220" s="1">
        <f>WorkingHours[[#This Row],[Duration]]</f>
        <v>1.0416666666666666E-2</v>
      </c>
      <c r="F220" s="1" t="e">
        <f>#REF!</f>
        <v>#REF!</v>
      </c>
      <c r="G220" t="str">
        <f>WorkingHours[[#This Row],[Task]]</f>
        <v>NBD - Meetings</v>
      </c>
      <c r="H220" t="str">
        <f>WorkingHours[[#This Row],[Tags]]</f>
        <v>STL:NBD:ClientMeetings:326</v>
      </c>
      <c r="I220" t="b">
        <f t="shared" si="26"/>
        <v>0</v>
      </c>
      <c r="J220" s="7">
        <f t="shared" si="25"/>
        <v>44873</v>
      </c>
      <c r="K220" t="str">
        <f t="shared" si="20"/>
        <v>STL:NBD:ClientMeetings:326</v>
      </c>
      <c r="M220" s="43">
        <f t="shared" si="21"/>
        <v>0</v>
      </c>
      <c r="N220" s="1">
        <f t="shared" si="22"/>
        <v>0</v>
      </c>
      <c r="O220" s="1">
        <f t="shared" si="23"/>
        <v>0</v>
      </c>
      <c r="P220" s="45" t="e">
        <f t="shared" si="24"/>
        <v>#REF!</v>
      </c>
      <c r="Q220" s="46">
        <f>IF(K220="",0,COUNTIF('Timesheet - Week'!$A:$A,WorkingHoursUpdated!K220))</f>
        <v>0</v>
      </c>
      <c r="R220" s="44">
        <f>IF(K220="",0,COUNTIF('Timesheet - Week'!$A:$A,WorkingHoursUpdated!K220))</f>
        <v>0</v>
      </c>
    </row>
    <row r="221" spans="1:18" x14ac:dyDescent="0.25">
      <c r="A221" s="7">
        <f>WorkingHours[[#This Row],[Day]]</f>
        <v>44873</v>
      </c>
      <c r="B221" s="1">
        <f>WorkingHours[[#This Row],[Start]]</f>
        <v>0.5</v>
      </c>
      <c r="C221" s="1">
        <f>WorkingHours[[#This Row],[End]]</f>
        <v>0.52083333333333337</v>
      </c>
      <c r="D221" t="str">
        <f>WorkingHours[[#This Row],[Work unit description]]</f>
        <v>Chatting through new office and upcoming projects with Pete and Rob</v>
      </c>
      <c r="E221" s="1">
        <f>WorkingHours[[#This Row],[Duration]]</f>
        <v>2.0833333333333332E-2</v>
      </c>
      <c r="F221" s="1" t="e">
        <f>#REF!</f>
        <v>#REF!</v>
      </c>
      <c r="G221" t="str">
        <f>WorkingHours[[#This Row],[Task]]</f>
        <v>STL: Create new office space</v>
      </c>
      <c r="H221" t="str">
        <f>WorkingHours[[#This Row],[Tags]]</f>
        <v>STL:Admin-BusinessMan:ISSystems:315</v>
      </c>
      <c r="I221" t="b">
        <f t="shared" si="26"/>
        <v>0</v>
      </c>
      <c r="J221" s="7">
        <f t="shared" si="25"/>
        <v>44873</v>
      </c>
      <c r="K221" t="str">
        <f t="shared" si="20"/>
        <v>STL:Admin-BusinessMan:ISSystems:315</v>
      </c>
      <c r="M221" s="43">
        <f t="shared" si="21"/>
        <v>0</v>
      </c>
      <c r="N221" s="1">
        <f t="shared" si="22"/>
        <v>0</v>
      </c>
      <c r="O221" s="1">
        <f t="shared" si="23"/>
        <v>0</v>
      </c>
      <c r="P221" s="45" t="e">
        <f t="shared" si="24"/>
        <v>#REF!</v>
      </c>
      <c r="Q221" s="46">
        <f>IF(K221="",0,COUNTIF('Timesheet - Week'!$A:$A,WorkingHoursUpdated!K221))</f>
        <v>0</v>
      </c>
      <c r="R221" s="44">
        <f>IF(K221="",0,COUNTIF('Timesheet - Week'!$A:$A,WorkingHoursUpdated!K221))</f>
        <v>0</v>
      </c>
    </row>
    <row r="222" spans="1:18" x14ac:dyDescent="0.25">
      <c r="A222" s="7">
        <f>WorkingHours[[#This Row],[Day]]</f>
        <v>44873</v>
      </c>
      <c r="B222" s="1">
        <f>WorkingHours[[#This Row],[Start]]</f>
        <v>0.52083333333333337</v>
      </c>
      <c r="C222" s="1">
        <f>WorkingHours[[#This Row],[End]]</f>
        <v>0.54166666666666663</v>
      </c>
      <c r="D222" t="str">
        <f>WorkingHours[[#This Row],[Work unit description]]</f>
        <v>Bit if CheMastery meeting setup</v>
      </c>
      <c r="E222" s="1">
        <f>WorkingHours[[#This Row],[Duration]]</f>
        <v>2.0833333333333332E-2</v>
      </c>
      <c r="F222" s="1" t="e">
        <f>#REF!</f>
        <v>#REF!</v>
      </c>
      <c r="G222" t="str">
        <f>WorkingHours[[#This Row],[Task]]</f>
        <v>NBD - Proposal creation</v>
      </c>
      <c r="H222" t="str">
        <f>WorkingHours[[#This Row],[Tags]]</f>
        <v>STL:NBD:NewProposalsCreation:325</v>
      </c>
      <c r="I222" t="b">
        <f t="shared" si="26"/>
        <v>0</v>
      </c>
      <c r="J222" s="7">
        <f t="shared" si="25"/>
        <v>44873</v>
      </c>
      <c r="K222" t="str">
        <f t="shared" si="20"/>
        <v>STL:NBD:NewProposalsCreation:325</v>
      </c>
      <c r="M222" s="43">
        <f t="shared" si="21"/>
        <v>0</v>
      </c>
      <c r="N222" s="1">
        <f t="shared" si="22"/>
        <v>0</v>
      </c>
      <c r="O222" s="1">
        <f t="shared" si="23"/>
        <v>0</v>
      </c>
      <c r="P222" s="45" t="e">
        <f t="shared" si="24"/>
        <v>#REF!</v>
      </c>
      <c r="Q222" s="46">
        <f>IF(K222="",0,COUNTIF('Timesheet - Week'!$A:$A,WorkingHoursUpdated!K222))</f>
        <v>0</v>
      </c>
      <c r="R222" s="44">
        <f>IF(K222="",0,COUNTIF('Timesheet - Week'!$A:$A,WorkingHoursUpdated!K222))</f>
        <v>0</v>
      </c>
    </row>
    <row r="223" spans="1:18" x14ac:dyDescent="0.25">
      <c r="A223" s="7">
        <f>WorkingHours[[#This Row],[Day]]</f>
        <v>44873</v>
      </c>
      <c r="B223" s="1">
        <f>WorkingHours[[#This Row],[Start]]</f>
        <v>0.54166666666666663</v>
      </c>
      <c r="C223" s="1">
        <f>WorkingHours[[#This Row],[End]]</f>
        <v>0.55555555555555558</v>
      </c>
      <c r="D223" t="str">
        <f>WorkingHours[[#This Row],[Work unit description]]</f>
        <v>New Office Chat with SC</v>
      </c>
      <c r="E223" s="1">
        <f>WorkingHours[[#This Row],[Duration]]</f>
        <v>1.0416666666666666E-2</v>
      </c>
      <c r="F223" s="1" t="e">
        <f>#REF!</f>
        <v>#REF!</v>
      </c>
      <c r="G223" t="str">
        <f>WorkingHours[[#This Row],[Task]]</f>
        <v>STL: Create new office space</v>
      </c>
      <c r="H223" t="str">
        <f>WorkingHours[[#This Row],[Tags]]</f>
        <v>STL:Admin-BusinessMan:ISSystems:315</v>
      </c>
      <c r="I223" t="b">
        <f t="shared" si="26"/>
        <v>0</v>
      </c>
      <c r="J223" s="7">
        <f t="shared" si="25"/>
        <v>44873</v>
      </c>
      <c r="K223" t="str">
        <f t="shared" si="20"/>
        <v>STL:Admin-BusinessMan:ISSystems:315</v>
      </c>
      <c r="M223" s="43">
        <f t="shared" si="21"/>
        <v>0</v>
      </c>
      <c r="N223" s="1">
        <f t="shared" si="22"/>
        <v>0</v>
      </c>
      <c r="O223" s="1">
        <f t="shared" si="23"/>
        <v>0</v>
      </c>
      <c r="P223" s="45" t="e">
        <f t="shared" si="24"/>
        <v>#REF!</v>
      </c>
      <c r="Q223" s="46">
        <f>IF(K223="",0,COUNTIF('Timesheet - Week'!$A:$A,WorkingHoursUpdated!K223))</f>
        <v>0</v>
      </c>
      <c r="R223" s="44">
        <f>IF(K223="",0,COUNTIF('Timesheet - Week'!$A:$A,WorkingHoursUpdated!K223))</f>
        <v>0</v>
      </c>
    </row>
    <row r="224" spans="1:18" x14ac:dyDescent="0.25">
      <c r="A224" s="7">
        <f>WorkingHours[[#This Row],[Day]]</f>
        <v>44873</v>
      </c>
      <c r="B224" s="1">
        <f>WorkingHours[[#This Row],[Start]]</f>
        <v>0.5625</v>
      </c>
      <c r="C224" s="1">
        <f>WorkingHours[[#This Row],[End]]</f>
        <v>0.76666666666666672</v>
      </c>
      <c r="D224" t="str">
        <f>WorkingHours[[#This Row],[Work unit description]]</f>
        <v>General Technical Management</v>
      </c>
      <c r="E224" s="1">
        <f>WorkingHours[[#This Row],[Duration]]</f>
        <v>0.20833333333333334</v>
      </c>
      <c r="F224" s="1" t="e">
        <f>#REF!</f>
        <v>#REF!</v>
      </c>
      <c r="G224" t="str">
        <f>WorkingHours[[#This Row],[Task]]</f>
        <v>QLM Technical Management</v>
      </c>
      <c r="H224" t="str">
        <f>WorkingHours[[#This Row],[Tags]]</f>
        <v>QLM:Hardware:TechnicalManagement:998</v>
      </c>
      <c r="I224" t="b">
        <f t="shared" si="26"/>
        <v>0</v>
      </c>
      <c r="J224" s="7">
        <f t="shared" si="25"/>
        <v>44873</v>
      </c>
      <c r="K224" t="str">
        <f t="shared" si="20"/>
        <v>QLM:Hardware:TechnicalManagement:998</v>
      </c>
      <c r="M224" s="43">
        <f t="shared" si="21"/>
        <v>6.9444444444444198E-3</v>
      </c>
      <c r="N224" s="1">
        <f t="shared" si="22"/>
        <v>6.9444444444444198E-3</v>
      </c>
      <c r="O224" s="1">
        <f t="shared" si="23"/>
        <v>0</v>
      </c>
      <c r="P224" s="45" t="e">
        <f t="shared" si="24"/>
        <v>#REF!</v>
      </c>
      <c r="Q224" s="46">
        <f>IF(K224="",0,COUNTIF('Timesheet - Week'!$A:$A,WorkingHoursUpdated!K224))</f>
        <v>0</v>
      </c>
      <c r="R224" s="44">
        <f>IF(K224="",0,COUNTIF('Timesheet - Week'!$A:$A,WorkingHoursUpdated!K224))</f>
        <v>0</v>
      </c>
    </row>
    <row r="225" spans="1:18" x14ac:dyDescent="0.25">
      <c r="A225" s="7">
        <f>WorkingHours[[#This Row],[Day]]</f>
        <v>44873</v>
      </c>
      <c r="B225" s="1">
        <f>WorkingHours[[#This Row],[Start]]</f>
        <v>0.58333333333333337</v>
      </c>
      <c r="C225" s="1">
        <f>WorkingHours[[#This Row],[End]]</f>
        <v>0.625</v>
      </c>
      <c r="D225" t="str">
        <f>WorkingHours[[#This Row],[Work unit description]]</f>
        <v/>
      </c>
      <c r="E225" s="1">
        <f>WorkingHours[[#This Row],[Duration]]</f>
        <v>4.1666666666666664E-2</v>
      </c>
      <c r="F225" s="1" t="e">
        <f>#REF!</f>
        <v>#REF!</v>
      </c>
      <c r="G225" t="str">
        <f>WorkingHours[[#This Row],[Task]]</f>
        <v>QLM: Internal Meeting</v>
      </c>
      <c r="H225" t="str">
        <f>WorkingHours[[#This Row],[Tags]]</f>
        <v>QLM:Hardware:TechnicalManagement:998</v>
      </c>
      <c r="I225" t="b">
        <f t="shared" si="26"/>
        <v>0</v>
      </c>
      <c r="J225" s="7">
        <f t="shared" si="25"/>
        <v>44873</v>
      </c>
      <c r="K225" t="str">
        <f t="shared" si="20"/>
        <v>QLM:Hardware:TechnicalManagement:998</v>
      </c>
      <c r="M225" s="43" t="str">
        <f t="shared" si="21"/>
        <v>Error</v>
      </c>
      <c r="N225" s="1">
        <f t="shared" si="22"/>
        <v>0</v>
      </c>
      <c r="O225" s="1" t="str">
        <f t="shared" si="23"/>
        <v>Error</v>
      </c>
      <c r="P225" s="45" t="e">
        <f t="shared" si="24"/>
        <v>#REF!</v>
      </c>
      <c r="Q225" s="46">
        <f>IF(K225="",0,COUNTIF('Timesheet - Week'!$A:$A,WorkingHoursUpdated!K225))</f>
        <v>0</v>
      </c>
      <c r="R225" s="44">
        <f>IF(K225="",0,COUNTIF('Timesheet - Week'!$A:$A,WorkingHoursUpdated!K225))</f>
        <v>0</v>
      </c>
    </row>
    <row r="226" spans="1:18" x14ac:dyDescent="0.25">
      <c r="A226" s="7">
        <f>WorkingHours[[#This Row],[Day]]</f>
        <v>44873</v>
      </c>
      <c r="B226" s="1">
        <f>WorkingHours[[#This Row],[Start]]</f>
        <v>0.625</v>
      </c>
      <c r="C226" s="1">
        <f>WorkingHours[[#This Row],[End]]</f>
        <v>0.66666666666666663</v>
      </c>
      <c r="D226" t="str">
        <f>WorkingHours[[#This Row],[Work unit description]]</f>
        <v/>
      </c>
      <c r="E226" s="1">
        <f>WorkingHours[[#This Row],[Duration]]</f>
        <v>4.1666666666666664E-2</v>
      </c>
      <c r="F226" s="1" t="e">
        <f>#REF!</f>
        <v>#REF!</v>
      </c>
      <c r="G226" t="str">
        <f>WorkingHours[[#This Row],[Task]]</f>
        <v>QLM: Hardware weekly meeting</v>
      </c>
      <c r="H226" t="str">
        <f>WorkingHours[[#This Row],[Tags]]</f>
        <v>QLM:Hardware:TechnicalManagement:998</v>
      </c>
      <c r="I226" t="b">
        <f t="shared" si="26"/>
        <v>0</v>
      </c>
      <c r="J226" s="7">
        <f t="shared" si="25"/>
        <v>44873</v>
      </c>
      <c r="K226" t="str">
        <f t="shared" si="20"/>
        <v>QLM:Hardware:TechnicalManagement:998</v>
      </c>
      <c r="M226" s="43">
        <f t="shared" si="21"/>
        <v>0</v>
      </c>
      <c r="N226" s="1">
        <f t="shared" si="22"/>
        <v>0</v>
      </c>
      <c r="O226" s="1">
        <f t="shared" si="23"/>
        <v>0</v>
      </c>
      <c r="P226" s="45" t="e">
        <f t="shared" si="24"/>
        <v>#REF!</v>
      </c>
      <c r="Q226" s="46">
        <f>IF(K226="",0,COUNTIF('Timesheet - Week'!$A:$A,WorkingHoursUpdated!K226))</f>
        <v>0</v>
      </c>
      <c r="R226" s="44">
        <f>IF(K226="",0,COUNTIF('Timesheet - Week'!$A:$A,WorkingHoursUpdated!K226))</f>
        <v>0</v>
      </c>
    </row>
    <row r="227" spans="1:18" x14ac:dyDescent="0.25">
      <c r="A227" s="7">
        <f>WorkingHours[[#This Row],[Day]]</f>
        <v>44873</v>
      </c>
      <c r="B227" s="1">
        <f>WorkingHours[[#This Row],[Start]]</f>
        <v>0.6875</v>
      </c>
      <c r="C227" s="1">
        <f>WorkingHours[[#This Row],[End]]</f>
        <v>0.77083333333333337</v>
      </c>
      <c r="D227" t="str">
        <f>WorkingHours[[#This Row],[Work unit description]]</f>
        <v>Helping Pete with Altium and next steps</v>
      </c>
      <c r="E227" s="1">
        <f>WorkingHours[[#This Row],[Duration]]</f>
        <v>8.3333333333333329E-2</v>
      </c>
      <c r="F227" s="1" t="e">
        <f>#REF!</f>
        <v>#REF!</v>
      </c>
      <c r="G227" t="str">
        <f>WorkingHours[[#This Row],[Task]]</f>
        <v>QLM Technical Management</v>
      </c>
      <c r="H227" t="str">
        <f>WorkingHours[[#This Row],[Tags]]</f>
        <v>QLM:Hardware:TechnicalManagement:998</v>
      </c>
      <c r="I227" t="b">
        <f t="shared" si="26"/>
        <v>0</v>
      </c>
      <c r="J227" s="7">
        <f t="shared" si="25"/>
        <v>44873</v>
      </c>
      <c r="K227" t="str">
        <f t="shared" si="20"/>
        <v>QLM:Hardware:TechnicalManagement:998</v>
      </c>
      <c r="M227" s="43">
        <f t="shared" si="21"/>
        <v>2.083333333333337E-2</v>
      </c>
      <c r="N227" s="1">
        <f t="shared" si="22"/>
        <v>0</v>
      </c>
      <c r="O227" s="1">
        <f t="shared" si="23"/>
        <v>2.083333333333337E-2</v>
      </c>
      <c r="P227" s="45" t="e">
        <f t="shared" si="24"/>
        <v>#REF!</v>
      </c>
      <c r="Q227" s="46">
        <f>IF(K227="",0,COUNTIF('Timesheet - Week'!$A:$A,WorkingHoursUpdated!K227))</f>
        <v>0</v>
      </c>
      <c r="R227" s="44">
        <f>IF(K227="",0,COUNTIF('Timesheet - Week'!$A:$A,WorkingHoursUpdated!K227))</f>
        <v>0</v>
      </c>
    </row>
    <row r="228" spans="1:18" x14ac:dyDescent="0.25">
      <c r="A228" s="7">
        <f>WorkingHours[[#This Row],[Day]]</f>
        <v>44873</v>
      </c>
      <c r="B228" s="1">
        <f>WorkingHours[[#This Row],[Start]]</f>
        <v>0.77083333333333337</v>
      </c>
      <c r="C228" s="1">
        <f>WorkingHours[[#This Row],[End]]</f>
        <v>0.84375</v>
      </c>
      <c r="D228" t="str">
        <f>WorkingHours[[#This Row],[Work unit description]]</f>
        <v>STEM: Bring-up</v>
      </c>
      <c r="E228" s="1">
        <f>WorkingHours[[#This Row],[Duration]]</f>
        <v>7.2916666666666671E-2</v>
      </c>
      <c r="F228" s="1" t="e">
        <f>#REF!</f>
        <v>#REF!</v>
      </c>
      <c r="G228" t="str">
        <f>WorkingHours[[#This Row],[Task]]</f>
        <v>Making PCBs</v>
      </c>
      <c r="H228" t="str">
        <f>WorkingHours[[#This Row],[Tags]]</f>
        <v/>
      </c>
      <c r="I228" t="b">
        <f t="shared" si="26"/>
        <v>0</v>
      </c>
      <c r="J228" s="7">
        <f t="shared" si="25"/>
        <v>44873</v>
      </c>
      <c r="K228" t="str">
        <f t="shared" si="20"/>
        <v/>
      </c>
      <c r="M228" s="43">
        <f t="shared" si="21"/>
        <v>0</v>
      </c>
      <c r="N228" s="1">
        <f t="shared" si="22"/>
        <v>0</v>
      </c>
      <c r="O228" s="1">
        <f t="shared" si="23"/>
        <v>0</v>
      </c>
      <c r="P228" s="45" t="e">
        <f t="shared" si="24"/>
        <v>#REF!</v>
      </c>
      <c r="Q228" s="46">
        <f>IF(K228="",0,COUNTIF('Timesheet - Week'!$A:$A,WorkingHoursUpdated!K228))</f>
        <v>0</v>
      </c>
      <c r="R228" s="44">
        <f>IF(K228="",0,COUNTIF('Timesheet - Week'!$A:$A,WorkingHoursUpdated!K228))</f>
        <v>0</v>
      </c>
    </row>
    <row r="229" spans="1:18" x14ac:dyDescent="0.25">
      <c r="A229" s="7">
        <f>WorkingHours[[#This Row],[Day]]</f>
        <v>44873</v>
      </c>
      <c r="B229" s="1">
        <f>WorkingHours[[#This Row],[Start]]</f>
        <v>0.85763888888888884</v>
      </c>
      <c r="C229" s="1">
        <f>WorkingHours[[#This Row],[End]]</f>
        <v>0.90277777777777779</v>
      </c>
      <c r="D229" t="str">
        <f>WorkingHours[[#This Row],[Work unit description]]</f>
        <v>STEM Slides and variant population</v>
      </c>
      <c r="E229" s="1">
        <f>WorkingHours[[#This Row],[Duration]]</f>
        <v>4.1666666666666664E-2</v>
      </c>
      <c r="F229" s="1" t="e">
        <f>#REF!</f>
        <v>#REF!</v>
      </c>
      <c r="G229" t="str">
        <f>WorkingHours[[#This Row],[Task]]</f>
        <v>Making PCBs</v>
      </c>
      <c r="H229" t="str">
        <f>WorkingHours[[#This Row],[Tags]]</f>
        <v/>
      </c>
      <c r="I229" t="b">
        <f t="shared" si="26"/>
        <v>0</v>
      </c>
      <c r="J229" s="7">
        <f t="shared" si="25"/>
        <v>44873</v>
      </c>
      <c r="K229" t="str">
        <f t="shared" si="20"/>
        <v/>
      </c>
      <c r="M229" s="43">
        <f t="shared" si="21"/>
        <v>1.388888888888884E-2</v>
      </c>
      <c r="N229" s="1">
        <f t="shared" si="22"/>
        <v>0</v>
      </c>
      <c r="O229" s="1">
        <f t="shared" si="23"/>
        <v>1.388888888888884E-2</v>
      </c>
      <c r="P229" s="45" t="e">
        <f t="shared" si="24"/>
        <v>#REF!</v>
      </c>
      <c r="Q229" s="46">
        <f>IF(K229="",0,COUNTIF('Timesheet - Week'!$A:$A,WorkingHoursUpdated!K229))</f>
        <v>0</v>
      </c>
      <c r="R229" s="44">
        <f>IF(K229="",0,COUNTIF('Timesheet - Week'!$A:$A,WorkingHoursUpdated!K229))</f>
        <v>0</v>
      </c>
    </row>
    <row r="230" spans="1:18" x14ac:dyDescent="0.25">
      <c r="A230" s="7">
        <f>WorkingHours[[#This Row],[Day]]</f>
        <v>44874</v>
      </c>
      <c r="B230" s="1">
        <f>WorkingHours[[#This Row],[Start]]</f>
        <v>0.27083333333333331</v>
      </c>
      <c r="C230" s="1">
        <f>WorkingHours[[#This Row],[End]]</f>
        <v>0.30625000000000002</v>
      </c>
      <c r="D230" t="str">
        <f>WorkingHours[[#This Row],[Work unit description]]</f>
        <v>STEM: shopping list and prep</v>
      </c>
      <c r="E230" s="1">
        <f>WorkingHours[[#This Row],[Duration]]</f>
        <v>3.125E-2</v>
      </c>
      <c r="F230" s="1" t="e">
        <f>#REF!</f>
        <v>#REF!</v>
      </c>
      <c r="G230" t="str">
        <f>WorkingHours[[#This Row],[Task]]</f>
        <v>Making PCBs</v>
      </c>
      <c r="H230" t="str">
        <f>WorkingHours[[#This Row],[Tags]]</f>
        <v/>
      </c>
      <c r="I230" t="b">
        <f t="shared" si="26"/>
        <v>0</v>
      </c>
      <c r="J230" s="7">
        <f t="shared" si="25"/>
        <v>44874</v>
      </c>
      <c r="K230" t="str">
        <f t="shared" si="20"/>
        <v/>
      </c>
      <c r="M230" s="43">
        <f t="shared" si="21"/>
        <v>0</v>
      </c>
      <c r="N230" s="1">
        <f t="shared" si="22"/>
        <v>0</v>
      </c>
      <c r="O230" s="1">
        <f t="shared" si="23"/>
        <v>0</v>
      </c>
      <c r="P230" s="45" t="e">
        <f t="shared" si="24"/>
        <v>#REF!</v>
      </c>
      <c r="Q230" s="46">
        <f>IF(K230="",0,COUNTIF('Timesheet - Week'!$A:$A,WorkingHoursUpdated!K230))</f>
        <v>0</v>
      </c>
      <c r="R230" s="44">
        <f>IF(K230="",0,COUNTIF('Timesheet - Week'!$A:$A,WorkingHoursUpdated!K230))</f>
        <v>0</v>
      </c>
    </row>
    <row r="231" spans="1:18" x14ac:dyDescent="0.25">
      <c r="A231" s="7">
        <f>WorkingHours[[#This Row],[Day]]</f>
        <v>44874</v>
      </c>
      <c r="B231" s="1">
        <f>WorkingHours[[#This Row],[Start]]</f>
        <v>0.375</v>
      </c>
      <c r="C231" s="1">
        <f>WorkingHours[[#This Row],[End]]</f>
        <v>0.4777777777777778</v>
      </c>
      <c r="D231" t="str">
        <f>WorkingHours[[#This Row],[Work unit description]]</f>
        <v>Get the libraries updated for Model-B power board</v>
      </c>
      <c r="E231" s="1">
        <f>WorkingHours[[#This Row],[Duration]]</f>
        <v>0.10416666666666667</v>
      </c>
      <c r="F231" s="1" t="e">
        <f>#REF!</f>
        <v>#REF!</v>
      </c>
      <c r="G231" t="str">
        <f>WorkingHours[[#This Row],[Task]]</f>
        <v>QLMHW-144:Update Power PCB to v2.0 for new FET foo</v>
      </c>
      <c r="H231" t="str">
        <f>WorkingHours[[#This Row],[Tags]]</f>
        <v>QLM:QLM-4039-Splice:HardwareDesign&amp;Development:341</v>
      </c>
      <c r="I231" t="b">
        <f t="shared" si="26"/>
        <v>0</v>
      </c>
      <c r="J231" s="7">
        <f t="shared" si="25"/>
        <v>44874</v>
      </c>
      <c r="K231" t="str">
        <f t="shared" si="20"/>
        <v>QLM:QLM-4039-Splice:HardwareDesign&amp;Development:341</v>
      </c>
      <c r="M231" s="43">
        <f t="shared" si="21"/>
        <v>6.8749999999999978E-2</v>
      </c>
      <c r="N231" s="1">
        <f t="shared" si="22"/>
        <v>0</v>
      </c>
      <c r="O231" s="1">
        <f t="shared" si="23"/>
        <v>6.8749999999999978E-2</v>
      </c>
      <c r="P231" s="45" t="e">
        <f t="shared" si="24"/>
        <v>#REF!</v>
      </c>
      <c r="Q231" s="46">
        <f>IF(K231="",0,COUNTIF('Timesheet - Week'!$A:$A,WorkingHoursUpdated!K231))</f>
        <v>0</v>
      </c>
      <c r="R231" s="44">
        <f>IF(K231="",0,COUNTIF('Timesheet - Week'!$A:$A,WorkingHoursUpdated!K231))</f>
        <v>0</v>
      </c>
    </row>
    <row r="232" spans="1:18" x14ac:dyDescent="0.25">
      <c r="A232" s="7">
        <f>WorkingHours[[#This Row],[Day]]</f>
        <v>44874</v>
      </c>
      <c r="B232" s="1">
        <f>WorkingHours[[#This Row],[Start]]</f>
        <v>0.4777777777777778</v>
      </c>
      <c r="C232" s="1">
        <f>WorkingHours[[#This Row],[End]]</f>
        <v>0.48958333333333331</v>
      </c>
      <c r="D232" t="str">
        <f>WorkingHours[[#This Row],[Work unit description]]</f>
        <v>Jira ticket management</v>
      </c>
      <c r="E232" s="1">
        <f>WorkingHours[[#This Row],[Duration]]</f>
        <v>1.0416666666666666E-2</v>
      </c>
      <c r="F232" s="1" t="e">
        <f>#REF!</f>
        <v>#REF!</v>
      </c>
      <c r="G232" t="str">
        <f>WorkingHours[[#This Row],[Task]]</f>
        <v>QLM Technical Management</v>
      </c>
      <c r="H232" t="str">
        <f>WorkingHours[[#This Row],[Tags]]</f>
        <v>QLM:Hardware:TechnicalManagement:998</v>
      </c>
      <c r="I232" t="b">
        <f t="shared" si="26"/>
        <v>0</v>
      </c>
      <c r="J232" s="7">
        <f t="shared" si="25"/>
        <v>44874</v>
      </c>
      <c r="K232" t="str">
        <f t="shared" si="20"/>
        <v>QLM:Hardware:TechnicalManagement:998</v>
      </c>
      <c r="M232" s="43">
        <f t="shared" si="21"/>
        <v>0</v>
      </c>
      <c r="N232" s="1">
        <f t="shared" si="22"/>
        <v>0</v>
      </c>
      <c r="O232" s="1">
        <f t="shared" si="23"/>
        <v>0</v>
      </c>
      <c r="P232" s="45" t="e">
        <f t="shared" si="24"/>
        <v>#REF!</v>
      </c>
      <c r="Q232" s="46">
        <f>IF(K232="",0,COUNTIF('Timesheet - Week'!$A:$A,WorkingHoursUpdated!K232))</f>
        <v>0</v>
      </c>
      <c r="R232" s="44">
        <f>IF(K232="",0,COUNTIF('Timesheet - Week'!$A:$A,WorkingHoursUpdated!K232))</f>
        <v>0</v>
      </c>
    </row>
    <row r="233" spans="1:18" x14ac:dyDescent="0.25">
      <c r="A233" s="7">
        <f>WorkingHours[[#This Row],[Day]]</f>
        <v>44874</v>
      </c>
      <c r="B233" s="1">
        <f>WorkingHours[[#This Row],[Start]]</f>
        <v>0.54166666666666663</v>
      </c>
      <c r="C233" s="1">
        <f>WorkingHours[[#This Row],[End]]</f>
        <v>0.66249999999999998</v>
      </c>
      <c r="D233" t="str">
        <f>WorkingHours[[#This Row],[Work unit description]]</f>
        <v>Office Desk space spec electrics and furniture</v>
      </c>
      <c r="E233" s="1">
        <f>WorkingHours[[#This Row],[Duration]]</f>
        <v>0.125</v>
      </c>
      <c r="F233" s="1" t="e">
        <f>#REF!</f>
        <v>#REF!</v>
      </c>
      <c r="G233" t="str">
        <f>WorkingHours[[#This Row],[Task]]</f>
        <v>STL: Create new office space</v>
      </c>
      <c r="H233" t="str">
        <f>WorkingHours[[#This Row],[Tags]]</f>
        <v>STL:Admin-BusinessMan:ISSystems:315</v>
      </c>
      <c r="I233" t="b">
        <f t="shared" si="26"/>
        <v>0</v>
      </c>
      <c r="J233" s="7">
        <f t="shared" si="25"/>
        <v>44874</v>
      </c>
      <c r="K233" t="str">
        <f t="shared" si="20"/>
        <v>STL:Admin-BusinessMan:ISSystems:315</v>
      </c>
      <c r="M233" s="43">
        <f t="shared" si="21"/>
        <v>5.2083333333333315E-2</v>
      </c>
      <c r="N233" s="1">
        <f t="shared" si="22"/>
        <v>0</v>
      </c>
      <c r="O233" s="1">
        <f t="shared" si="23"/>
        <v>5.2083333333333315E-2</v>
      </c>
      <c r="P233" s="45" t="e">
        <f t="shared" si="24"/>
        <v>#REF!</v>
      </c>
      <c r="Q233" s="46">
        <f>IF(K233="",0,COUNTIF('Timesheet - Week'!$A:$A,WorkingHoursUpdated!K233))</f>
        <v>0</v>
      </c>
      <c r="R233" s="44">
        <f>IF(K233="",0,COUNTIF('Timesheet - Week'!$A:$A,WorkingHoursUpdated!K233))</f>
        <v>0</v>
      </c>
    </row>
    <row r="234" spans="1:18" x14ac:dyDescent="0.25">
      <c r="A234" s="7">
        <f>WorkingHours[[#This Row],[Day]]</f>
        <v>44874</v>
      </c>
      <c r="B234" s="1">
        <f>WorkingHours[[#This Row],[Start]]</f>
        <v>0.875</v>
      </c>
      <c r="C234" s="1">
        <f>WorkingHours[[#This Row],[End]]</f>
        <v>0.99930555555555556</v>
      </c>
      <c r="D234" t="str">
        <f>WorkingHours[[#This Row],[Work unit description]]</f>
        <v>STEM: Presentation</v>
      </c>
      <c r="E234" s="1">
        <f>WorkingHours[[#This Row],[Duration]]</f>
        <v>0.125</v>
      </c>
      <c r="F234" s="1" t="e">
        <f>#REF!</f>
        <v>#REF!</v>
      </c>
      <c r="G234" t="str">
        <f>WorkingHours[[#This Row],[Task]]</f>
        <v>Making PCBs</v>
      </c>
      <c r="H234" t="str">
        <f>WorkingHours[[#This Row],[Tags]]</f>
        <v/>
      </c>
      <c r="I234" t="b">
        <f t="shared" si="26"/>
        <v>0</v>
      </c>
      <c r="J234" s="7">
        <f t="shared" si="25"/>
        <v>44874</v>
      </c>
      <c r="K234" t="str">
        <f t="shared" si="20"/>
        <v/>
      </c>
      <c r="M234" s="43">
        <f t="shared" si="21"/>
        <v>0.21250000000000002</v>
      </c>
      <c r="N234" s="1">
        <f t="shared" si="22"/>
        <v>0</v>
      </c>
      <c r="O234" s="1">
        <f t="shared" si="23"/>
        <v>0.21250000000000002</v>
      </c>
      <c r="P234" s="45" t="e">
        <f t="shared" si="24"/>
        <v>#REF!</v>
      </c>
      <c r="Q234" s="46">
        <f>IF(K234="",0,COUNTIF('Timesheet - Week'!$A:$A,WorkingHoursUpdated!K234))</f>
        <v>0</v>
      </c>
      <c r="R234" s="44">
        <f>IF(K234="",0,COUNTIF('Timesheet - Week'!$A:$A,WorkingHoursUpdated!K234))</f>
        <v>0</v>
      </c>
    </row>
    <row r="235" spans="1:18" x14ac:dyDescent="0.25">
      <c r="A235" s="7">
        <f>WorkingHours[[#This Row],[Day]]</f>
        <v>44875</v>
      </c>
      <c r="B235" s="1">
        <f>WorkingHours[[#This Row],[Start]]</f>
        <v>0.32777777777777778</v>
      </c>
      <c r="C235" s="1">
        <f>WorkingHours[[#This Row],[End]]</f>
        <v>0.35486111111111113</v>
      </c>
      <c r="D235" t="str">
        <f>WorkingHours[[#This Row],[Work unit description]]</f>
        <v>Weldvue review docs</v>
      </c>
      <c r="E235" s="1">
        <f>WorkingHours[[#This Row],[Duration]]</f>
        <v>3.125E-2</v>
      </c>
      <c r="F235" s="1" t="e">
        <f>#REF!</f>
        <v>#REF!</v>
      </c>
      <c r="G235" t="str">
        <f>WorkingHours[[#This Row],[Task]]</f>
        <v>Weld-Vue</v>
      </c>
      <c r="H235" t="str">
        <f>WorkingHours[[#This Row],[Tags]]</f>
        <v>InnovateUK:TWI-3054-WeldVue:RequirementsSpec:536</v>
      </c>
      <c r="I235" t="b">
        <f t="shared" si="26"/>
        <v>0</v>
      </c>
      <c r="J235" s="7">
        <f t="shared" si="25"/>
        <v>44875</v>
      </c>
      <c r="K235" t="str">
        <f t="shared" si="20"/>
        <v>InnovateUK:TWI-3054-WeldVue:RequirementsSpec:536</v>
      </c>
      <c r="M235" s="43">
        <f t="shared" si="21"/>
        <v>0</v>
      </c>
      <c r="N235" s="1">
        <f t="shared" si="22"/>
        <v>0</v>
      </c>
      <c r="O235" s="1">
        <f t="shared" si="23"/>
        <v>0</v>
      </c>
      <c r="P235" s="45" t="e">
        <f t="shared" si="24"/>
        <v>#REF!</v>
      </c>
      <c r="Q235" s="46">
        <f>IF(K235="",0,COUNTIF('Timesheet - Week'!$A:$A,WorkingHoursUpdated!K235))</f>
        <v>0</v>
      </c>
      <c r="R235" s="44">
        <f>IF(K235="",0,COUNTIF('Timesheet - Week'!$A:$A,WorkingHoursUpdated!K235))</f>
        <v>0</v>
      </c>
    </row>
    <row r="236" spans="1:18" x14ac:dyDescent="0.25">
      <c r="A236" s="7">
        <f>WorkingHours[[#This Row],[Day]]</f>
        <v>44875</v>
      </c>
      <c r="B236" s="1">
        <f>WorkingHours[[#This Row],[Start]]</f>
        <v>0.375</v>
      </c>
      <c r="C236" s="1">
        <f>WorkingHours[[#This Row],[End]]</f>
        <v>0.38541666666666669</v>
      </c>
      <c r="D236" t="str">
        <f>WorkingHours[[#This Row],[Work unit description]]</f>
        <v>General</v>
      </c>
      <c r="E236" s="1">
        <f>WorkingHours[[#This Row],[Duration]]</f>
        <v>1.0416666666666666E-2</v>
      </c>
      <c r="F236" s="1" t="e">
        <f>#REF!</f>
        <v>#REF!</v>
      </c>
      <c r="G236" t="str">
        <f>WorkingHours[[#This Row],[Task]]</f>
        <v>STL:General</v>
      </c>
      <c r="H236" t="str">
        <f>WorkingHours[[#This Row],[Tags]]</f>
        <v>STL:Admin-PersonalAdmin:Misc:320</v>
      </c>
      <c r="I236" t="b">
        <f t="shared" si="26"/>
        <v>0</v>
      </c>
      <c r="J236" s="7">
        <f t="shared" si="25"/>
        <v>44875</v>
      </c>
      <c r="K236" t="str">
        <f t="shared" si="20"/>
        <v>STL:Admin-PersonalAdmin:Misc:320</v>
      </c>
      <c r="M236" s="43">
        <f t="shared" si="21"/>
        <v>2.0138888888888873E-2</v>
      </c>
      <c r="N236" s="1">
        <f t="shared" si="22"/>
        <v>0</v>
      </c>
      <c r="O236" s="1">
        <f t="shared" si="23"/>
        <v>2.0138888888888873E-2</v>
      </c>
      <c r="P236" s="45" t="e">
        <f t="shared" si="24"/>
        <v>#REF!</v>
      </c>
      <c r="Q236" s="46">
        <f>IF(K236="",0,COUNTIF('Timesheet - Week'!$A:$A,WorkingHoursUpdated!K236))</f>
        <v>0</v>
      </c>
      <c r="R236" s="44">
        <f>IF(K236="",0,COUNTIF('Timesheet - Week'!$A:$A,WorkingHoursUpdated!K236))</f>
        <v>0</v>
      </c>
    </row>
    <row r="237" spans="1:18" x14ac:dyDescent="0.25">
      <c r="A237" s="7">
        <f>WorkingHours[[#This Row],[Day]]</f>
        <v>44875</v>
      </c>
      <c r="B237" s="1">
        <f>WorkingHours[[#This Row],[Start]]</f>
        <v>0.38541666666666669</v>
      </c>
      <c r="C237" s="1">
        <f>WorkingHours[[#This Row],[End]]</f>
        <v>0.3972222222222222</v>
      </c>
      <c r="D237" t="str">
        <f>WorkingHours[[#This Row],[Work unit description]]</f>
        <v>Office chat with nathan</v>
      </c>
      <c r="E237" s="1">
        <f>WorkingHours[[#This Row],[Duration]]</f>
        <v>1.0416666666666666E-2</v>
      </c>
      <c r="F237" s="1" t="e">
        <f>#REF!</f>
        <v>#REF!</v>
      </c>
      <c r="G237" t="str">
        <f>WorkingHours[[#This Row],[Task]]</f>
        <v>STL: Create new office space</v>
      </c>
      <c r="H237" t="str">
        <f>WorkingHours[[#This Row],[Tags]]</f>
        <v>STL:Admin-BusinessMan:ISSystems:315</v>
      </c>
      <c r="I237" t="b">
        <f t="shared" si="26"/>
        <v>0</v>
      </c>
      <c r="J237" s="7">
        <f t="shared" si="25"/>
        <v>44875</v>
      </c>
      <c r="K237" t="str">
        <f t="shared" si="20"/>
        <v>STL:Admin-BusinessMan:ISSystems:315</v>
      </c>
      <c r="M237" s="43">
        <f t="shared" si="21"/>
        <v>0</v>
      </c>
      <c r="N237" s="1">
        <f t="shared" si="22"/>
        <v>0</v>
      </c>
      <c r="O237" s="1">
        <f t="shared" si="23"/>
        <v>0</v>
      </c>
      <c r="P237" s="45" t="e">
        <f t="shared" si="24"/>
        <v>#REF!</v>
      </c>
      <c r="Q237" s="46">
        <f>IF(K237="",0,COUNTIF('Timesheet - Week'!$A:$A,WorkingHoursUpdated!K237))</f>
        <v>0</v>
      </c>
      <c r="R237" s="44">
        <f>IF(K237="",0,COUNTIF('Timesheet - Week'!$A:$A,WorkingHoursUpdated!K237))</f>
        <v>0</v>
      </c>
    </row>
    <row r="238" spans="1:18" x14ac:dyDescent="0.25">
      <c r="A238" s="7">
        <f>WorkingHours[[#This Row],[Day]]</f>
        <v>44875</v>
      </c>
      <c r="B238" s="1">
        <f>WorkingHours[[#This Row],[Start]]</f>
        <v>0.39583333333333331</v>
      </c>
      <c r="C238" s="1">
        <f>WorkingHours[[#This Row],[End]]</f>
        <v>0.51041666666666663</v>
      </c>
      <c r="D238" t="str">
        <f>WorkingHours[[#This Row],[Work unit description]]</f>
        <v>Getting power board library up and running</v>
      </c>
      <c r="E238" s="1">
        <f>WorkingHours[[#This Row],[Duration]]</f>
        <v>0.11458333333333333</v>
      </c>
      <c r="F238" s="1" t="e">
        <f>#REF!</f>
        <v>#REF!</v>
      </c>
      <c r="G238" t="str">
        <f>WorkingHours[[#This Row],[Task]]</f>
        <v>QLM Technical Management</v>
      </c>
      <c r="H238" t="str">
        <f>WorkingHours[[#This Row],[Tags]]</f>
        <v>QLM:Hardware:TechnicalManagement:998</v>
      </c>
      <c r="I238" t="b">
        <f t="shared" si="26"/>
        <v>0</v>
      </c>
      <c r="J238" s="7">
        <f t="shared" si="25"/>
        <v>44875</v>
      </c>
      <c r="K238" t="str">
        <f t="shared" si="20"/>
        <v>QLM:Hardware:TechnicalManagement:998</v>
      </c>
      <c r="M238" s="43" t="str">
        <f t="shared" si="21"/>
        <v>Error</v>
      </c>
      <c r="N238" s="1">
        <f t="shared" si="22"/>
        <v>0</v>
      </c>
      <c r="O238" s="1" t="str">
        <f t="shared" si="23"/>
        <v>Error</v>
      </c>
      <c r="P238" s="45" t="e">
        <f t="shared" si="24"/>
        <v>#REF!</v>
      </c>
      <c r="Q238" s="46">
        <f>IF(K238="",0,COUNTIF('Timesheet - Week'!$A:$A,WorkingHoursUpdated!K238))</f>
        <v>0</v>
      </c>
      <c r="R238" s="44">
        <f>IF(K238="",0,COUNTIF('Timesheet - Week'!$A:$A,WorkingHoursUpdated!K238))</f>
        <v>0</v>
      </c>
    </row>
    <row r="239" spans="1:18" x14ac:dyDescent="0.25">
      <c r="A239" s="7">
        <f>WorkingHours[[#This Row],[Day]]</f>
        <v>44875</v>
      </c>
      <c r="B239" s="1">
        <f>WorkingHours[[#This Row],[Start]]</f>
        <v>0.51041666666666663</v>
      </c>
      <c r="C239" s="1">
        <f>WorkingHours[[#This Row],[End]]</f>
        <v>0.57291666666666663</v>
      </c>
      <c r="D239" t="str">
        <f>WorkingHours[[#This Row],[Work unit description]]</f>
        <v>STEM: Populating components</v>
      </c>
      <c r="E239" s="1">
        <f>WorkingHours[[#This Row],[Duration]]</f>
        <v>6.25E-2</v>
      </c>
      <c r="F239" s="1" t="e">
        <f>#REF!</f>
        <v>#REF!</v>
      </c>
      <c r="G239" t="str">
        <f>WorkingHours[[#This Row],[Task]]</f>
        <v>Making PCBs</v>
      </c>
      <c r="H239" t="str">
        <f>WorkingHours[[#This Row],[Tags]]</f>
        <v/>
      </c>
      <c r="I239" t="b">
        <f t="shared" si="26"/>
        <v>0</v>
      </c>
      <c r="J239" s="7">
        <f t="shared" si="25"/>
        <v>44875</v>
      </c>
      <c r="K239" t="str">
        <f t="shared" si="20"/>
        <v/>
      </c>
      <c r="M239" s="43">
        <f t="shared" si="21"/>
        <v>0</v>
      </c>
      <c r="N239" s="1">
        <f t="shared" si="22"/>
        <v>0</v>
      </c>
      <c r="O239" s="1">
        <f t="shared" si="23"/>
        <v>0</v>
      </c>
      <c r="P239" s="45" t="e">
        <f t="shared" si="24"/>
        <v>#REF!</v>
      </c>
      <c r="Q239" s="46">
        <f>IF(K239="",0,COUNTIF('Timesheet - Week'!$A:$A,WorkingHoursUpdated!K239))</f>
        <v>0</v>
      </c>
      <c r="R239" s="44">
        <f>IF(K239="",0,COUNTIF('Timesheet - Week'!$A:$A,WorkingHoursUpdated!K239))</f>
        <v>0</v>
      </c>
    </row>
    <row r="240" spans="1:18" x14ac:dyDescent="0.25">
      <c r="A240" s="7">
        <f>WorkingHours[[#This Row],[Day]]</f>
        <v>44875</v>
      </c>
      <c r="B240" s="1">
        <f>WorkingHours[[#This Row],[Start]]</f>
        <v>0.57291666666666663</v>
      </c>
      <c r="C240" s="1">
        <f>WorkingHours[[#This Row],[End]]</f>
        <v>0.64583333333333337</v>
      </c>
      <c r="D240" t="str">
        <f>WorkingHours[[#This Row],[Work unit description]]</f>
        <v>Capturing waveforms from scope for version 1</v>
      </c>
      <c r="E240" s="1">
        <f>WorkingHours[[#This Row],[Duration]]</f>
        <v>7.2916666666666671E-2</v>
      </c>
      <c r="F240" s="1" t="e">
        <f>#REF!</f>
        <v>#REF!</v>
      </c>
      <c r="G240" t="str">
        <f>WorkingHours[[#This Row],[Task]]</f>
        <v xml:space="preserve">QLMHW-132: ODrive FETS not available </v>
      </c>
      <c r="H240" t="str">
        <f>WorkingHours[[#This Row],[Tags]]</f>
        <v>QLM:QLM-4039-Splice:HardwareDesign&amp;Development:341</v>
      </c>
      <c r="I240" t="b">
        <f t="shared" si="26"/>
        <v>0</v>
      </c>
      <c r="J240" s="7">
        <f t="shared" si="25"/>
        <v>44875</v>
      </c>
      <c r="K240" t="str">
        <f t="shared" si="20"/>
        <v>QLM:QLM-4039-Splice:HardwareDesign&amp;Development:341</v>
      </c>
      <c r="M240" s="43">
        <f t="shared" si="21"/>
        <v>0</v>
      </c>
      <c r="N240" s="1">
        <f t="shared" si="22"/>
        <v>0</v>
      </c>
      <c r="O240" s="1">
        <f t="shared" si="23"/>
        <v>0</v>
      </c>
      <c r="P240" s="45" t="e">
        <f t="shared" si="24"/>
        <v>#REF!</v>
      </c>
      <c r="Q240" s="46">
        <f>IF(K240="",0,COUNTIF('Timesheet - Week'!$A:$A,WorkingHoursUpdated!K240))</f>
        <v>0</v>
      </c>
      <c r="R240" s="44">
        <f>IF(K240="",0,COUNTIF('Timesheet - Week'!$A:$A,WorkingHoursUpdated!K240))</f>
        <v>0</v>
      </c>
    </row>
    <row r="241" spans="1:18" x14ac:dyDescent="0.25">
      <c r="A241" s="7">
        <f>WorkingHours[[#This Row],[Day]]</f>
        <v>44875</v>
      </c>
      <c r="B241" s="1">
        <f>WorkingHours[[#This Row],[Start]]</f>
        <v>0.64583333333333337</v>
      </c>
      <c r="C241" s="1">
        <f>WorkingHours[[#This Row],[End]]</f>
        <v>0.65277777777777779</v>
      </c>
      <c r="D241" t="str">
        <f>WorkingHours[[#This Row],[Work unit description]]</f>
        <v>STEM: Presentation</v>
      </c>
      <c r="E241" s="1">
        <f>WorkingHours[[#This Row],[Duration]]</f>
        <v>1.0416666666666666E-2</v>
      </c>
      <c r="F241" s="1" t="e">
        <f>#REF!</f>
        <v>#REF!</v>
      </c>
      <c r="G241" t="str">
        <f>WorkingHours[[#This Row],[Task]]</f>
        <v>Making PCBs</v>
      </c>
      <c r="H241" t="str">
        <f>WorkingHours[[#This Row],[Tags]]</f>
        <v/>
      </c>
      <c r="I241" t="b">
        <f t="shared" si="26"/>
        <v>0</v>
      </c>
      <c r="J241" s="7">
        <f t="shared" si="25"/>
        <v>44875</v>
      </c>
      <c r="K241" t="str">
        <f t="shared" si="20"/>
        <v/>
      </c>
      <c r="M241" s="43">
        <f t="shared" si="21"/>
        <v>0</v>
      </c>
      <c r="N241" s="1">
        <f t="shared" si="22"/>
        <v>0</v>
      </c>
      <c r="O241" s="1">
        <f t="shared" si="23"/>
        <v>0</v>
      </c>
      <c r="P241" s="45" t="e">
        <f t="shared" si="24"/>
        <v>#REF!</v>
      </c>
      <c r="Q241" s="46">
        <f>IF(K241="",0,COUNTIF('Timesheet - Week'!$A:$A,WorkingHoursUpdated!K241))</f>
        <v>0</v>
      </c>
      <c r="R241" s="44">
        <f>IF(K241="",0,COUNTIF('Timesheet - Week'!$A:$A,WorkingHoursUpdated!K241))</f>
        <v>0</v>
      </c>
    </row>
    <row r="242" spans="1:18" x14ac:dyDescent="0.25">
      <c r="A242" s="7">
        <f>WorkingHours[[#This Row],[Day]]</f>
        <v>44875</v>
      </c>
      <c r="B242" s="1">
        <f>WorkingHours[[#This Row],[Start]]</f>
        <v>0.65277777777777779</v>
      </c>
      <c r="C242" s="1">
        <f>WorkingHours[[#This Row],[End]]</f>
        <v>0.65972222222222221</v>
      </c>
      <c r="D242" t="str">
        <f>WorkingHours[[#This Row],[Work unit description]]</f>
        <v>General Emails</v>
      </c>
      <c r="E242" s="1">
        <f>WorkingHours[[#This Row],[Duration]]</f>
        <v>1.0416666666666666E-2</v>
      </c>
      <c r="F242" s="1" t="e">
        <f>#REF!</f>
        <v>#REF!</v>
      </c>
      <c r="G242" t="str">
        <f>WorkingHours[[#This Row],[Task]]</f>
        <v>STL:General</v>
      </c>
      <c r="H242" t="str">
        <f>WorkingHours[[#This Row],[Tags]]</f>
        <v>STL:Admin-PersonalAdmin:Misc:320</v>
      </c>
      <c r="I242" t="b">
        <f t="shared" si="26"/>
        <v>0</v>
      </c>
      <c r="J242" s="7">
        <f t="shared" si="25"/>
        <v>44875</v>
      </c>
      <c r="K242" t="str">
        <f t="shared" si="20"/>
        <v>STL:Admin-PersonalAdmin:Misc:320</v>
      </c>
      <c r="M242" s="43">
        <f t="shared" si="21"/>
        <v>0</v>
      </c>
      <c r="N242" s="1">
        <f t="shared" si="22"/>
        <v>0</v>
      </c>
      <c r="O242" s="1">
        <f t="shared" si="23"/>
        <v>0</v>
      </c>
      <c r="P242" s="45" t="e">
        <f t="shared" si="24"/>
        <v>#REF!</v>
      </c>
      <c r="Q242" s="46">
        <f>IF(K242="",0,COUNTIF('Timesheet - Week'!$A:$A,WorkingHoursUpdated!K242))</f>
        <v>0</v>
      </c>
      <c r="R242" s="44">
        <f>IF(K242="",0,COUNTIF('Timesheet - Week'!$A:$A,WorkingHoursUpdated!K242))</f>
        <v>0</v>
      </c>
    </row>
    <row r="243" spans="1:18" x14ac:dyDescent="0.25">
      <c r="A243" s="7">
        <f>WorkingHours[[#This Row],[Day]]</f>
        <v>44875</v>
      </c>
      <c r="B243" s="1">
        <f>WorkingHours[[#This Row],[Start]]</f>
        <v>0.65972222222222221</v>
      </c>
      <c r="C243" s="1">
        <f>WorkingHours[[#This Row],[End]]</f>
        <v>0.66874999999999996</v>
      </c>
      <c r="D243" t="str">
        <f>WorkingHours[[#This Row],[Work unit description]]</f>
        <v/>
      </c>
      <c r="E243" s="1">
        <f>WorkingHours[[#This Row],[Duration]]</f>
        <v>1.0416666666666666E-2</v>
      </c>
      <c r="F243" s="1" t="e">
        <f>#REF!</f>
        <v>#REF!</v>
      </c>
      <c r="G243" t="str">
        <f>WorkingHours[[#This Row],[Task]]</f>
        <v>STL:Timesheet</v>
      </c>
      <c r="H243" t="str">
        <f>WorkingHours[[#This Row],[Tags]]</f>
        <v>STL:Admin-PersonalAdmin:Timesheets:319</v>
      </c>
      <c r="I243" t="b">
        <f t="shared" si="26"/>
        <v>0</v>
      </c>
      <c r="J243" s="7">
        <f t="shared" si="25"/>
        <v>44875</v>
      </c>
      <c r="K243" t="str">
        <f t="shared" si="20"/>
        <v>STL:Admin-PersonalAdmin:Timesheets:319</v>
      </c>
      <c r="M243" s="43">
        <f t="shared" si="21"/>
        <v>0</v>
      </c>
      <c r="N243" s="1">
        <f t="shared" si="22"/>
        <v>0</v>
      </c>
      <c r="O243" s="1">
        <f t="shared" si="23"/>
        <v>0</v>
      </c>
      <c r="P243" s="45" t="e">
        <f t="shared" si="24"/>
        <v>#REF!</v>
      </c>
      <c r="Q243" s="46">
        <f>IF(K243="",0,COUNTIF('Timesheet - Week'!$A:$A,WorkingHoursUpdated!K243))</f>
        <v>0</v>
      </c>
      <c r="R243" s="44">
        <f>IF(K243="",0,COUNTIF('Timesheet - Week'!$A:$A,WorkingHoursUpdated!K243))</f>
        <v>0</v>
      </c>
    </row>
    <row r="244" spans="1:18" x14ac:dyDescent="0.25">
      <c r="A244" s="7">
        <f>WorkingHours[[#This Row],[Day]]</f>
        <v>44875</v>
      </c>
      <c r="B244" s="1">
        <f>WorkingHours[[#This Row],[Start]]</f>
        <v>0.70833333333333337</v>
      </c>
      <c r="C244" s="1">
        <f>WorkingHours[[#This Row],[End]]</f>
        <v>0.72916666666666663</v>
      </c>
      <c r="D244" t="str">
        <f>WorkingHours[[#This Row],[Work unit description]]</f>
        <v>Chat with adrian</v>
      </c>
      <c r="E244" s="1">
        <f>WorkingHours[[#This Row],[Duration]]</f>
        <v>2.0833333333333332E-2</v>
      </c>
      <c r="F244" s="1" t="e">
        <f>#REF!</f>
        <v>#REF!</v>
      </c>
      <c r="G244" t="str">
        <f>WorkingHours[[#This Row],[Task]]</f>
        <v>STL:General</v>
      </c>
      <c r="H244" t="str">
        <f>WorkingHours[[#This Row],[Tags]]</f>
        <v>STL:Admin-PersonalAdmin:Misc:320</v>
      </c>
      <c r="I244" t="b">
        <f t="shared" si="26"/>
        <v>0</v>
      </c>
      <c r="J244" s="7">
        <f t="shared" si="25"/>
        <v>44875</v>
      </c>
      <c r="K244" t="str">
        <f t="shared" si="20"/>
        <v>STL:Admin-PersonalAdmin:Misc:320</v>
      </c>
      <c r="M244" s="43">
        <f t="shared" si="21"/>
        <v>3.9583333333333415E-2</v>
      </c>
      <c r="N244" s="1">
        <f t="shared" si="22"/>
        <v>0</v>
      </c>
      <c r="O244" s="1">
        <f t="shared" si="23"/>
        <v>3.9583333333333415E-2</v>
      </c>
      <c r="P244" s="45" t="e">
        <f t="shared" si="24"/>
        <v>#REF!</v>
      </c>
      <c r="Q244" s="46">
        <f>IF(K244="",0,COUNTIF('Timesheet - Week'!$A:$A,WorkingHoursUpdated!K244))</f>
        <v>0</v>
      </c>
      <c r="R244" s="44">
        <f>IF(K244="",0,COUNTIF('Timesheet - Week'!$A:$A,WorkingHoursUpdated!K244))</f>
        <v>0</v>
      </c>
    </row>
    <row r="245" spans="1:18" x14ac:dyDescent="0.25">
      <c r="A245" s="7">
        <f>WorkingHours[[#This Row],[Day]]</f>
        <v>44876</v>
      </c>
      <c r="B245" s="1">
        <f>WorkingHours[[#This Row],[Start]]</f>
        <v>0.3125</v>
      </c>
      <c r="C245" s="1">
        <f>WorkingHours[[#This Row],[End]]</f>
        <v>0.35416666666666669</v>
      </c>
      <c r="D245" t="str">
        <f>WorkingHours[[#This Row],[Work unit description]]</f>
        <v>STEM: Populating uC and Speaker</v>
      </c>
      <c r="E245" s="1">
        <f>WorkingHours[[#This Row],[Duration]]</f>
        <v>4.1666666666666664E-2</v>
      </c>
      <c r="F245" s="1" t="e">
        <f>#REF!</f>
        <v>#REF!</v>
      </c>
      <c r="G245" t="str">
        <f>WorkingHours[[#This Row],[Task]]</f>
        <v>Making PCBs</v>
      </c>
      <c r="H245" t="str">
        <f>WorkingHours[[#This Row],[Tags]]</f>
        <v/>
      </c>
      <c r="I245" t="b">
        <f t="shared" si="26"/>
        <v>0</v>
      </c>
      <c r="J245" s="7">
        <f t="shared" si="25"/>
        <v>44876</v>
      </c>
      <c r="K245" t="str">
        <f t="shared" si="20"/>
        <v/>
      </c>
      <c r="M245" s="43">
        <f t="shared" si="21"/>
        <v>0</v>
      </c>
      <c r="N245" s="1">
        <f t="shared" si="22"/>
        <v>0</v>
      </c>
      <c r="O245" s="1">
        <f t="shared" si="23"/>
        <v>0</v>
      </c>
      <c r="P245" s="45" t="e">
        <f t="shared" si="24"/>
        <v>#REF!</v>
      </c>
      <c r="Q245" s="46">
        <f>IF(K245="",0,COUNTIF('Timesheet - Week'!$A:$A,WorkingHoursUpdated!K245))</f>
        <v>0</v>
      </c>
      <c r="R245" s="44">
        <f>IF(K245="",0,COUNTIF('Timesheet - Week'!$A:$A,WorkingHoursUpdated!K245))</f>
        <v>0</v>
      </c>
    </row>
    <row r="246" spans="1:18" x14ac:dyDescent="0.25">
      <c r="A246" s="7">
        <f>WorkingHours[[#This Row],[Day]]</f>
        <v>44876</v>
      </c>
      <c r="B246" s="1">
        <f>WorkingHours[[#This Row],[Start]]</f>
        <v>0.35416666666666669</v>
      </c>
      <c r="C246" s="1">
        <f>WorkingHours[[#This Row],[End]]</f>
        <v>0.40555555555555556</v>
      </c>
      <c r="D246" t="str">
        <f>WorkingHours[[#This Row],[Work unit description]]</f>
        <v>Get the architecture sent out for boot sequence</v>
      </c>
      <c r="E246" s="1">
        <f>WorkingHours[[#This Row],[Duration]]</f>
        <v>5.2083333333333336E-2</v>
      </c>
      <c r="F246" s="1" t="e">
        <f>#REF!</f>
        <v>#REF!</v>
      </c>
      <c r="G246" t="str">
        <f>WorkingHours[[#This Row],[Task]]</f>
        <v>QLM Technical Management</v>
      </c>
      <c r="H246" t="str">
        <f>WorkingHours[[#This Row],[Tags]]</f>
        <v>QLM:Hardware:TechnicalManagement:998</v>
      </c>
      <c r="I246" t="b">
        <f t="shared" si="26"/>
        <v>0</v>
      </c>
      <c r="J246" s="7">
        <f t="shared" si="25"/>
        <v>44876</v>
      </c>
      <c r="K246" t="str">
        <f t="shared" si="20"/>
        <v>QLM:Hardware:TechnicalManagement:998</v>
      </c>
      <c r="M246" s="43">
        <f t="shared" si="21"/>
        <v>0</v>
      </c>
      <c r="N246" s="1">
        <f t="shared" si="22"/>
        <v>0</v>
      </c>
      <c r="O246" s="1">
        <f t="shared" si="23"/>
        <v>0</v>
      </c>
      <c r="P246" s="45" t="e">
        <f t="shared" si="24"/>
        <v>#REF!</v>
      </c>
      <c r="Q246" s="46">
        <f>IF(K246="",0,COUNTIF('Timesheet - Week'!$A:$A,WorkingHoursUpdated!K246))</f>
        <v>0</v>
      </c>
      <c r="R246" s="44">
        <f>IF(K246="",0,COUNTIF('Timesheet - Week'!$A:$A,WorkingHoursUpdated!K246))</f>
        <v>0</v>
      </c>
    </row>
    <row r="247" spans="1:18" x14ac:dyDescent="0.25">
      <c r="A247" s="7">
        <f>WorkingHours[[#This Row],[Day]]</f>
        <v>44876</v>
      </c>
      <c r="B247" s="1">
        <f>WorkingHours[[#This Row],[Start]]</f>
        <v>0.40555555555555556</v>
      </c>
      <c r="C247" s="1">
        <f>WorkingHours[[#This Row],[End]]</f>
        <v>0.44791666666666669</v>
      </c>
      <c r="D247" t="str">
        <f>WorkingHours[[#This Row],[Work unit description]]</f>
        <v>Office furniture</v>
      </c>
      <c r="E247" s="1">
        <f>WorkingHours[[#This Row],[Duration]]</f>
        <v>4.1666666666666664E-2</v>
      </c>
      <c r="F247" s="1" t="e">
        <f>#REF!</f>
        <v>#REF!</v>
      </c>
      <c r="G247" t="str">
        <f>WorkingHours[[#This Row],[Task]]</f>
        <v>STL: Create new office space</v>
      </c>
      <c r="H247" t="str">
        <f>WorkingHours[[#This Row],[Tags]]</f>
        <v>STL:Admin-BusinessMan:ISSystems:315</v>
      </c>
      <c r="I247" t="b">
        <f t="shared" si="26"/>
        <v>0</v>
      </c>
      <c r="J247" s="7">
        <f t="shared" si="25"/>
        <v>44876</v>
      </c>
      <c r="K247" t="str">
        <f t="shared" si="20"/>
        <v>STL:Admin-BusinessMan:ISSystems:315</v>
      </c>
      <c r="M247" s="43">
        <f t="shared" si="21"/>
        <v>0</v>
      </c>
      <c r="N247" s="1">
        <f t="shared" si="22"/>
        <v>0</v>
      </c>
      <c r="O247" s="1">
        <f t="shared" si="23"/>
        <v>0</v>
      </c>
      <c r="P247" s="45" t="e">
        <f t="shared" si="24"/>
        <v>#REF!</v>
      </c>
      <c r="Q247" s="46">
        <f>IF(K247="",0,COUNTIF('Timesheet - Week'!$A:$A,WorkingHoursUpdated!K247))</f>
        <v>0</v>
      </c>
      <c r="R247" s="44">
        <f>IF(K247="",0,COUNTIF('Timesheet - Week'!$A:$A,WorkingHoursUpdated!K247))</f>
        <v>0</v>
      </c>
    </row>
    <row r="248" spans="1:18" x14ac:dyDescent="0.25">
      <c r="A248" s="7">
        <f>WorkingHours[[#This Row],[Day]]</f>
        <v>44876</v>
      </c>
      <c r="B248" s="1">
        <f>WorkingHours[[#This Row],[Start]]</f>
        <v>0.44791666666666669</v>
      </c>
      <c r="C248" s="1">
        <f>WorkingHours[[#This Row],[End]]</f>
        <v>0.5</v>
      </c>
      <c r="D248" t="str">
        <f>WorkingHours[[#This Row],[Work unit description]]</f>
        <v/>
      </c>
      <c r="E248" s="1">
        <f>WorkingHours[[#This Row],[Duration]]</f>
        <v>5.2083333333333336E-2</v>
      </c>
      <c r="F248" s="1" t="e">
        <f>#REF!</f>
        <v>#REF!</v>
      </c>
      <c r="G248" t="str">
        <f>WorkingHours[[#This Row],[Task]]</f>
        <v xml:space="preserve">QLMHW-132: ODrive FETS not available </v>
      </c>
      <c r="H248" t="str">
        <f>WorkingHours[[#This Row],[Tags]]</f>
        <v>QLM:QLM-4039-Splice:HardwareDesign&amp;Development:341</v>
      </c>
      <c r="I248" t="b">
        <f t="shared" si="26"/>
        <v>0</v>
      </c>
      <c r="J248" s="7">
        <f t="shared" si="25"/>
        <v>44876</v>
      </c>
      <c r="K248" t="str">
        <f t="shared" si="20"/>
        <v>QLM:QLM-4039-Splice:HardwareDesign&amp;Development:341</v>
      </c>
      <c r="M248" s="43">
        <f t="shared" si="21"/>
        <v>0</v>
      </c>
      <c r="N248" s="1">
        <f t="shared" si="22"/>
        <v>0</v>
      </c>
      <c r="O248" s="1">
        <f t="shared" si="23"/>
        <v>0</v>
      </c>
      <c r="P248" s="45" t="e">
        <f t="shared" si="24"/>
        <v>#REF!</v>
      </c>
      <c r="Q248" s="46">
        <f>IF(K248="",0,COUNTIF('Timesheet - Week'!$A:$A,WorkingHoursUpdated!K248))</f>
        <v>0</v>
      </c>
      <c r="R248" s="44">
        <f>IF(K248="",0,COUNTIF('Timesheet - Week'!$A:$A,WorkingHoursUpdated!K248))</f>
        <v>0</v>
      </c>
    </row>
    <row r="249" spans="1:18" x14ac:dyDescent="0.25">
      <c r="A249" s="7">
        <f>WorkingHours[[#This Row],[Day]]</f>
        <v>44876</v>
      </c>
      <c r="B249" s="1">
        <f>WorkingHours[[#This Row],[Start]]</f>
        <v>0.52083333333333337</v>
      </c>
      <c r="C249" s="1">
        <f>WorkingHours[[#This Row],[End]]</f>
        <v>0.5625</v>
      </c>
      <c r="D249" t="str">
        <f>WorkingHours[[#This Row],[Work unit description]]</f>
        <v>Travel to University of Bath</v>
      </c>
      <c r="E249" s="1">
        <f>WorkingHours[[#This Row],[Duration]]</f>
        <v>4.1666666666666664E-2</v>
      </c>
      <c r="F249" s="1" t="e">
        <f>#REF!</f>
        <v>#REF!</v>
      </c>
      <c r="G249" t="str">
        <f>WorkingHours[[#This Row],[Task]]</f>
        <v>FuelChip KO Meeting</v>
      </c>
      <c r="H249" t="str">
        <f>WorkingHours[[#This Row],[Tags]]</f>
        <v>BTP-3117-Fulechip:WP1:ObjectiveReviewSession:868</v>
      </c>
      <c r="I249" t="b">
        <f t="shared" si="26"/>
        <v>0</v>
      </c>
      <c r="J249" s="7">
        <f t="shared" si="25"/>
        <v>44876</v>
      </c>
      <c r="K249" t="str">
        <f t="shared" si="20"/>
        <v>BTP-3117-Fulechip:WP1:ObjectiveReviewSession:868</v>
      </c>
      <c r="M249" s="43">
        <f t="shared" si="21"/>
        <v>2.083333333333337E-2</v>
      </c>
      <c r="N249" s="1">
        <f t="shared" si="22"/>
        <v>0</v>
      </c>
      <c r="O249" s="1">
        <f t="shared" si="23"/>
        <v>2.083333333333337E-2</v>
      </c>
      <c r="P249" s="45" t="e">
        <f t="shared" si="24"/>
        <v>#REF!</v>
      </c>
      <c r="Q249" s="46">
        <f>IF(K249="",0,COUNTIF('Timesheet - Week'!$A:$A,WorkingHoursUpdated!K249))</f>
        <v>0</v>
      </c>
      <c r="R249" s="44">
        <f>IF(K249="",0,COUNTIF('Timesheet - Week'!$A:$A,WorkingHoursUpdated!K249))</f>
        <v>0</v>
      </c>
    </row>
    <row r="250" spans="1:18" x14ac:dyDescent="0.25">
      <c r="A250" s="7">
        <f>WorkingHours[[#This Row],[Day]]</f>
        <v>44876</v>
      </c>
      <c r="B250" s="1">
        <f>WorkingHours[[#This Row],[Start]]</f>
        <v>0.5625</v>
      </c>
      <c r="C250" s="1">
        <f>WorkingHours[[#This Row],[End]]</f>
        <v>0.64583333333333337</v>
      </c>
      <c r="D250" t="str">
        <f>WorkingHours[[#This Row],[Work unit description]]</f>
        <v>Meeting with Despina</v>
      </c>
      <c r="E250" s="1">
        <f>WorkingHours[[#This Row],[Duration]]</f>
        <v>8.3333333333333329E-2</v>
      </c>
      <c r="F250" s="1" t="e">
        <f>#REF!</f>
        <v>#REF!</v>
      </c>
      <c r="G250" t="str">
        <f>WorkingHours[[#This Row],[Task]]</f>
        <v>FuelChip KO Meeting</v>
      </c>
      <c r="H250" t="str">
        <f>WorkingHours[[#This Row],[Tags]]</f>
        <v>BTP-3117-Fulechip:WP1:ObjectiveReviewSession:868</v>
      </c>
      <c r="I250" t="b">
        <f t="shared" si="26"/>
        <v>0</v>
      </c>
      <c r="J250" s="7">
        <f t="shared" si="25"/>
        <v>44876</v>
      </c>
      <c r="K250" t="str">
        <f t="shared" si="20"/>
        <v>BTP-3117-Fulechip:WP1:ObjectiveReviewSession:868</v>
      </c>
      <c r="M250" s="43">
        <f t="shared" si="21"/>
        <v>0</v>
      </c>
      <c r="N250" s="1">
        <f t="shared" si="22"/>
        <v>0</v>
      </c>
      <c r="O250" s="1">
        <f t="shared" si="23"/>
        <v>0</v>
      </c>
      <c r="P250" s="45" t="e">
        <f t="shared" si="24"/>
        <v>#REF!</v>
      </c>
      <c r="Q250" s="46">
        <f>IF(K250="",0,COUNTIF('Timesheet - Week'!$A:$A,WorkingHoursUpdated!K250))</f>
        <v>0</v>
      </c>
      <c r="R250" s="44">
        <f>IF(K250="",0,COUNTIF('Timesheet - Week'!$A:$A,WorkingHoursUpdated!K250))</f>
        <v>0</v>
      </c>
    </row>
    <row r="251" spans="1:18" x14ac:dyDescent="0.25">
      <c r="A251" s="7">
        <f>WorkingHours[[#This Row],[Day]]</f>
        <v>44876</v>
      </c>
      <c r="B251" s="1">
        <f>WorkingHours[[#This Row],[Start]]</f>
        <v>0.64583333333333337</v>
      </c>
      <c r="C251" s="1">
        <f>WorkingHours[[#This Row],[End]]</f>
        <v>0.66666666666666663</v>
      </c>
      <c r="D251" t="str">
        <f>WorkingHours[[#This Row],[Work unit description]]</f>
        <v>Chat with Rob</v>
      </c>
      <c r="E251" s="1">
        <f>WorkingHours[[#This Row],[Duration]]</f>
        <v>2.0833333333333332E-2</v>
      </c>
      <c r="F251" s="1" t="e">
        <f>#REF!</f>
        <v>#REF!</v>
      </c>
      <c r="G251" t="str">
        <f>WorkingHours[[#This Row],[Task]]</f>
        <v>STL: 1-2-1 Meeting</v>
      </c>
      <c r="H251" t="str">
        <f>WorkingHours[[#This Row],[Tags]]</f>
        <v>STL:Admin-BusinessMan:Meetings:313</v>
      </c>
      <c r="I251" t="b">
        <f t="shared" si="26"/>
        <v>0</v>
      </c>
      <c r="J251" s="7">
        <f t="shared" si="25"/>
        <v>44876</v>
      </c>
      <c r="K251" t="str">
        <f t="shared" si="20"/>
        <v>STL:Admin-BusinessMan:Meetings:313</v>
      </c>
      <c r="M251" s="43">
        <f t="shared" si="21"/>
        <v>0</v>
      </c>
      <c r="N251" s="1">
        <f t="shared" si="22"/>
        <v>0</v>
      </c>
      <c r="O251" s="1">
        <f t="shared" si="23"/>
        <v>0</v>
      </c>
      <c r="P251" s="45" t="e">
        <f t="shared" si="24"/>
        <v>#REF!</v>
      </c>
      <c r="Q251" s="46">
        <f>IF(K251="",0,COUNTIF('Timesheet - Week'!$A:$A,WorkingHoursUpdated!K251))</f>
        <v>0</v>
      </c>
      <c r="R251" s="44">
        <f>IF(K251="",0,COUNTIF('Timesheet - Week'!$A:$A,WorkingHoursUpdated!K251))</f>
        <v>0</v>
      </c>
    </row>
    <row r="252" spans="1:18" x14ac:dyDescent="0.25">
      <c r="A252" s="7">
        <f>WorkingHours[[#This Row],[Day]]</f>
        <v>44876</v>
      </c>
      <c r="B252" s="1">
        <f>WorkingHours[[#This Row],[Start]]</f>
        <v>0.66666666666666663</v>
      </c>
      <c r="C252" s="1">
        <f>WorkingHours[[#This Row],[End]]</f>
        <v>0.70833333333333337</v>
      </c>
      <c r="D252" t="str">
        <f>WorkingHours[[#This Row],[Work unit description]]</f>
        <v>University of Bath travel</v>
      </c>
      <c r="E252" s="1">
        <f>WorkingHours[[#This Row],[Duration]]</f>
        <v>4.1666666666666664E-2</v>
      </c>
      <c r="F252" s="1" t="e">
        <f>#REF!</f>
        <v>#REF!</v>
      </c>
      <c r="G252" t="str">
        <f>WorkingHours[[#This Row],[Task]]</f>
        <v>FuelChip KO Meeting</v>
      </c>
      <c r="H252" t="str">
        <f>WorkingHours[[#This Row],[Tags]]</f>
        <v>BTP-3117-Fulechip:WP1:ObjectiveReviewSession:868</v>
      </c>
      <c r="I252" t="b">
        <f t="shared" si="26"/>
        <v>0</v>
      </c>
      <c r="J252" s="7">
        <f t="shared" si="25"/>
        <v>44876</v>
      </c>
      <c r="K252" t="str">
        <f t="shared" si="20"/>
        <v>BTP-3117-Fulechip:WP1:ObjectiveReviewSession:868</v>
      </c>
      <c r="M252" s="43">
        <f t="shared" si="21"/>
        <v>0</v>
      </c>
      <c r="N252" s="1">
        <f t="shared" si="22"/>
        <v>0</v>
      </c>
      <c r="O252" s="1">
        <f t="shared" si="23"/>
        <v>0</v>
      </c>
      <c r="P252" s="45" t="e">
        <f t="shared" si="24"/>
        <v>#REF!</v>
      </c>
      <c r="Q252" s="46">
        <f>IF(K252="",0,COUNTIF('Timesheet - Week'!$A:$A,WorkingHoursUpdated!K252))</f>
        <v>0</v>
      </c>
      <c r="R252" s="44">
        <f>IF(K252="",0,COUNTIF('Timesheet - Week'!$A:$A,WorkingHoursUpdated!K252))</f>
        <v>0</v>
      </c>
    </row>
    <row r="253" spans="1:18" x14ac:dyDescent="0.25">
      <c r="A253" s="7">
        <f>WorkingHours[[#This Row],[Day]]</f>
        <v>44876</v>
      </c>
      <c r="B253" s="1">
        <f>WorkingHours[[#This Row],[Start]]</f>
        <v>0.72916666666666663</v>
      </c>
      <c r="C253" s="1">
        <f>WorkingHours[[#This Row],[End]]</f>
        <v>0.73958333333333337</v>
      </c>
      <c r="D253" t="str">
        <f>WorkingHours[[#This Row],[Work unit description]]</f>
        <v>Chat with Pete</v>
      </c>
      <c r="E253" s="1">
        <f>WorkingHours[[#This Row],[Duration]]</f>
        <v>1.0416666666666666E-2</v>
      </c>
      <c r="F253" s="1" t="e">
        <f>#REF!</f>
        <v>#REF!</v>
      </c>
      <c r="G253" t="str">
        <f>WorkingHours[[#This Row],[Task]]</f>
        <v>STL:General</v>
      </c>
      <c r="H253" t="str">
        <f>WorkingHours[[#This Row],[Tags]]</f>
        <v>STL:Admin-PersonalAdmin:Misc:320</v>
      </c>
      <c r="I253" t="b">
        <f t="shared" si="26"/>
        <v>0</v>
      </c>
      <c r="J253" s="7">
        <f t="shared" si="25"/>
        <v>44876</v>
      </c>
      <c r="K253" t="str">
        <f t="shared" si="20"/>
        <v>STL:Admin-PersonalAdmin:Misc:320</v>
      </c>
      <c r="M253" s="43">
        <f t="shared" si="21"/>
        <v>2.0833333333333259E-2</v>
      </c>
      <c r="N253" s="1">
        <f t="shared" si="22"/>
        <v>0</v>
      </c>
      <c r="O253" s="1">
        <f t="shared" si="23"/>
        <v>2.0833333333333259E-2</v>
      </c>
      <c r="P253" s="45" t="e">
        <f t="shared" si="24"/>
        <v>#REF!</v>
      </c>
      <c r="Q253" s="46">
        <f>IF(K253="",0,COUNTIF('Timesheet - Week'!$A:$A,WorkingHoursUpdated!K253))</f>
        <v>0</v>
      </c>
      <c r="R253" s="44">
        <f>IF(K253="",0,COUNTIF('Timesheet - Week'!$A:$A,WorkingHoursUpdated!K253))</f>
        <v>0</v>
      </c>
    </row>
    <row r="254" spans="1:18" x14ac:dyDescent="0.25">
      <c r="A254" s="7">
        <f>WorkingHours[[#This Row],[Day]]</f>
        <v>44878</v>
      </c>
      <c r="B254" s="1">
        <f>WorkingHours[[#This Row],[Start]]</f>
        <v>0.91666666666666663</v>
      </c>
      <c r="C254" s="1">
        <f>WorkingHours[[#This Row],[End]]</f>
        <v>0.99930555555555556</v>
      </c>
      <c r="D254" t="str">
        <f>WorkingHours[[#This Row],[Work unit description]]</f>
        <v>Dev Environment Setup</v>
      </c>
      <c r="E254" s="1">
        <f>WorkingHours[[#This Row],[Duration]]</f>
        <v>8.3333333333333329E-2</v>
      </c>
      <c r="F254" s="1" t="e">
        <f>#REF!</f>
        <v>#REF!</v>
      </c>
      <c r="G254" t="str">
        <f>WorkingHours[[#This Row],[Task]]</f>
        <v>Without task</v>
      </c>
      <c r="H254" t="str">
        <f>WorkingHours[[#This Row],[Tags]]</f>
        <v/>
      </c>
      <c r="I254" t="b">
        <f t="shared" si="26"/>
        <v>0</v>
      </c>
      <c r="J254" s="7">
        <f t="shared" si="25"/>
        <v>44878</v>
      </c>
      <c r="K254" t="str">
        <f t="shared" si="20"/>
        <v/>
      </c>
      <c r="M254" s="43">
        <f t="shared" si="21"/>
        <v>0</v>
      </c>
      <c r="N254" s="1">
        <f t="shared" si="22"/>
        <v>0</v>
      </c>
      <c r="O254" s="1">
        <f t="shared" si="23"/>
        <v>0</v>
      </c>
      <c r="P254" s="45" t="e">
        <f t="shared" si="24"/>
        <v>#REF!</v>
      </c>
      <c r="Q254" s="46">
        <f>IF(K254="",0,COUNTIF('Timesheet - Week'!$A:$A,WorkingHoursUpdated!K254))</f>
        <v>0</v>
      </c>
      <c r="R254" s="44">
        <f>IF(K254="",0,COUNTIF('Timesheet - Week'!$A:$A,WorkingHoursUpdated!K254))</f>
        <v>0</v>
      </c>
    </row>
    <row r="255" spans="1:18" x14ac:dyDescent="0.25">
      <c r="A255" s="7">
        <f>WorkingHours[[#This Row],[Day]]</f>
        <v>44879</v>
      </c>
      <c r="B255" s="1">
        <f>WorkingHours[[#This Row],[Start]]</f>
        <v>0</v>
      </c>
      <c r="C255" s="1">
        <f>WorkingHours[[#This Row],[End]]</f>
        <v>1.8055555555555554E-2</v>
      </c>
      <c r="D255" t="str">
        <f>WorkingHours[[#This Row],[Work unit description]]</f>
        <v>STEM: Dev Environment Setup</v>
      </c>
      <c r="E255" s="1">
        <f>WorkingHours[[#This Row],[Duration]]</f>
        <v>2.0833333333333332E-2</v>
      </c>
      <c r="F255" s="1" t="e">
        <f>#REF!</f>
        <v>#REF!</v>
      </c>
      <c r="G255" t="str">
        <f>WorkingHours[[#This Row],[Task]]</f>
        <v>Making PCBs</v>
      </c>
      <c r="H255" t="str">
        <f>WorkingHours[[#This Row],[Tags]]</f>
        <v/>
      </c>
      <c r="I255" t="b">
        <f t="shared" si="26"/>
        <v>0</v>
      </c>
      <c r="J255" s="7">
        <f t="shared" si="25"/>
        <v>44879</v>
      </c>
      <c r="K255" t="str">
        <f t="shared" si="20"/>
        <v/>
      </c>
      <c r="M255" s="43">
        <f t="shared" si="21"/>
        <v>0</v>
      </c>
      <c r="N255" s="1">
        <f t="shared" si="22"/>
        <v>0</v>
      </c>
      <c r="O255" s="1">
        <f t="shared" si="23"/>
        <v>0</v>
      </c>
      <c r="P255" s="45" t="e">
        <f t="shared" si="24"/>
        <v>#REF!</v>
      </c>
      <c r="Q255" s="46">
        <f>IF(K255="",0,COUNTIF('Timesheet - Week'!$A:$A,WorkingHoursUpdated!K255))</f>
        <v>0</v>
      </c>
      <c r="R255" s="44">
        <f>IF(K255="",0,COUNTIF('Timesheet - Week'!$A:$A,WorkingHoursUpdated!K255))</f>
        <v>0</v>
      </c>
    </row>
    <row r="256" spans="1:18" x14ac:dyDescent="0.25">
      <c r="A256" s="7">
        <f>WorkingHours[[#This Row],[Day]]</f>
        <v>44879</v>
      </c>
      <c r="B256" s="1">
        <f>WorkingHours[[#This Row],[Start]]</f>
        <v>0.34930555555555554</v>
      </c>
      <c r="C256" s="1">
        <f>WorkingHours[[#This Row],[End]]</f>
        <v>0.39097222222222222</v>
      </c>
      <c r="D256" t="str">
        <f>WorkingHours[[#This Row],[Work unit description]]</f>
        <v>Chat with Pete</v>
      </c>
      <c r="E256" s="1">
        <f>WorkingHours[[#This Row],[Duration]]</f>
        <v>4.1666666666666664E-2</v>
      </c>
      <c r="F256" s="1" t="e">
        <f>#REF!</f>
        <v>#REF!</v>
      </c>
      <c r="G256" t="str">
        <f>WorkingHours[[#This Row],[Task]]</f>
        <v>STL: Personal Development</v>
      </c>
      <c r="H256" t="str">
        <f>WorkingHours[[#This Row],[Tags]]</f>
        <v>STL:Admin-Events:PersonalDevelopment:324</v>
      </c>
      <c r="I256" t="b">
        <f t="shared" si="26"/>
        <v>0</v>
      </c>
      <c r="J256" s="7">
        <f t="shared" si="25"/>
        <v>44879</v>
      </c>
      <c r="K256" t="str">
        <f t="shared" si="20"/>
        <v>STL:Admin-Events:PersonalDevelopment:324</v>
      </c>
      <c r="M256" s="43">
        <f t="shared" si="21"/>
        <v>0.33124999999999999</v>
      </c>
      <c r="N256" s="1">
        <f t="shared" si="22"/>
        <v>0</v>
      </c>
      <c r="O256" s="1">
        <f t="shared" si="23"/>
        <v>0.33124999999999999</v>
      </c>
      <c r="P256" s="45" t="e">
        <f t="shared" si="24"/>
        <v>#REF!</v>
      </c>
      <c r="Q256" s="46">
        <f>IF(K256="",0,COUNTIF('Timesheet - Week'!$A:$A,WorkingHoursUpdated!K256))</f>
        <v>0</v>
      </c>
      <c r="R256" s="44">
        <f>IF(K256="",0,COUNTIF('Timesheet - Week'!$A:$A,WorkingHoursUpdated!K256))</f>
        <v>0</v>
      </c>
    </row>
    <row r="257" spans="1:18" x14ac:dyDescent="0.25">
      <c r="A257" s="7">
        <f>WorkingHours[[#This Row],[Day]]</f>
        <v>44879</v>
      </c>
      <c r="B257" s="1">
        <f>WorkingHours[[#This Row],[Start]]</f>
        <v>0.39097222222222222</v>
      </c>
      <c r="C257" s="1">
        <f>WorkingHours[[#This Row],[End]]</f>
        <v>0.41388888888888886</v>
      </c>
      <c r="D257" t="str">
        <f>WorkingHours[[#This Row],[Work unit description]]</f>
        <v>Timesheet</v>
      </c>
      <c r="E257" s="1">
        <f>WorkingHours[[#This Row],[Duration]]</f>
        <v>2.0833333333333332E-2</v>
      </c>
      <c r="F257" s="1" t="e">
        <f>#REF!</f>
        <v>#REF!</v>
      </c>
      <c r="G257" t="str">
        <f>WorkingHours[[#This Row],[Task]]</f>
        <v>STL:Timesheet</v>
      </c>
      <c r="H257" t="str">
        <f>WorkingHours[[#This Row],[Tags]]</f>
        <v>STL:Admin-PersonalAdmin:Timesheets:319</v>
      </c>
      <c r="I257" t="b">
        <f t="shared" si="26"/>
        <v>0</v>
      </c>
      <c r="J257" s="7">
        <f t="shared" si="25"/>
        <v>44879</v>
      </c>
      <c r="K257" t="str">
        <f t="shared" si="20"/>
        <v>STL:Admin-PersonalAdmin:Timesheets:319</v>
      </c>
      <c r="M257" s="43">
        <f t="shared" si="21"/>
        <v>0</v>
      </c>
      <c r="N257" s="1">
        <f t="shared" si="22"/>
        <v>0</v>
      </c>
      <c r="O257" s="1">
        <f t="shared" si="23"/>
        <v>0</v>
      </c>
      <c r="P257" s="45" t="e">
        <f t="shared" si="24"/>
        <v>#REF!</v>
      </c>
      <c r="Q257" s="46">
        <f>IF(K257="",0,COUNTIF('Timesheet - Week'!$A:$A,WorkingHoursUpdated!K257))</f>
        <v>0</v>
      </c>
      <c r="R257" s="44">
        <f>IF(K257="",0,COUNTIF('Timesheet - Week'!$A:$A,WorkingHoursUpdated!K257))</f>
        <v>0</v>
      </c>
    </row>
    <row r="258" spans="1:18" x14ac:dyDescent="0.25">
      <c r="A258" s="7">
        <f>WorkingHours[[#This Row],[Day]]</f>
        <v>44879</v>
      </c>
      <c r="B258" s="1">
        <f>WorkingHours[[#This Row],[Start]]</f>
        <v>0.41388888888888886</v>
      </c>
      <c r="C258" s="1">
        <f>WorkingHours[[#This Row],[End]]</f>
        <v>0.42708333333333331</v>
      </c>
      <c r="D258" t="str">
        <f>WorkingHours[[#This Row],[Work unit description]]</f>
        <v>Catch-up with Pete</v>
      </c>
      <c r="E258" s="1">
        <f>WorkingHours[[#This Row],[Duration]]</f>
        <v>1.0416666666666666E-2</v>
      </c>
      <c r="F258" s="1" t="e">
        <f>#REF!</f>
        <v>#REF!</v>
      </c>
      <c r="G258" t="str">
        <f>WorkingHours[[#This Row],[Task]]</f>
        <v>QLM Technical Management</v>
      </c>
      <c r="H258" t="str">
        <f>WorkingHours[[#This Row],[Tags]]</f>
        <v>QLM:Hardware:TechnicalManagement:998</v>
      </c>
      <c r="I258" t="b">
        <f t="shared" si="26"/>
        <v>0</v>
      </c>
      <c r="J258" s="7">
        <f t="shared" si="25"/>
        <v>44879</v>
      </c>
      <c r="K258" t="str">
        <f t="shared" ref="K258:K321" si="27">IF(ISNUMBER(SEARCH(",",H258)),LEFT(H258, SEARCH(",",H258,1)-1),H258)</f>
        <v>QLM:Hardware:TechnicalManagement:998</v>
      </c>
      <c r="M258" s="43">
        <f t="shared" si="21"/>
        <v>0</v>
      </c>
      <c r="N258" s="1">
        <f t="shared" si="22"/>
        <v>0</v>
      </c>
      <c r="O258" s="1">
        <f t="shared" si="23"/>
        <v>0</v>
      </c>
      <c r="P258" s="45" t="e">
        <f t="shared" si="24"/>
        <v>#REF!</v>
      </c>
      <c r="Q258" s="46">
        <f>IF(K258="",0,COUNTIF('Timesheet - Week'!$A:$A,WorkingHoursUpdated!K258))</f>
        <v>0</v>
      </c>
      <c r="R258" s="44">
        <f>IF(K258="",0,COUNTIF('Timesheet - Week'!$A:$A,WorkingHoursUpdated!K258))</f>
        <v>0</v>
      </c>
    </row>
    <row r="259" spans="1:18" x14ac:dyDescent="0.25">
      <c r="A259" s="7">
        <f>WorkingHours[[#This Row],[Day]]</f>
        <v>44879</v>
      </c>
      <c r="B259" s="1">
        <f>WorkingHours[[#This Row],[Start]]</f>
        <v>0.42708333333333331</v>
      </c>
      <c r="C259" s="1">
        <f>WorkingHours[[#This Row],[End]]</f>
        <v>0.4375</v>
      </c>
      <c r="D259" t="str">
        <f>WorkingHours[[#This Row],[Work unit description]]</f>
        <v>BioTip set-up</v>
      </c>
      <c r="E259" s="1">
        <f>WorkingHours[[#This Row],[Duration]]</f>
        <v>1.0416666666666666E-2</v>
      </c>
      <c r="F259" s="1" t="e">
        <f>#REF!</f>
        <v>#REF!</v>
      </c>
      <c r="G259" t="str">
        <f>WorkingHours[[#This Row],[Task]]</f>
        <v>FuelChip KO Meeting</v>
      </c>
      <c r="H259" t="str">
        <f>WorkingHours[[#This Row],[Tags]]</f>
        <v>BTP-3117-Fulechip:WP1:ObjectiveReviewSession:868</v>
      </c>
      <c r="I259" t="b">
        <f t="shared" si="26"/>
        <v>0</v>
      </c>
      <c r="J259" s="7">
        <f t="shared" si="25"/>
        <v>44879</v>
      </c>
      <c r="K259" t="str">
        <f t="shared" si="27"/>
        <v>BTP-3117-Fulechip:WP1:ObjectiveReviewSession:868</v>
      </c>
      <c r="M259" s="43">
        <f t="shared" ref="M259:M322" si="28">IF(A259=A258,IF(B259&lt;C258,"Error",B259-C258),0)</f>
        <v>0</v>
      </c>
      <c r="N259" s="1">
        <f t="shared" ref="N259:N322" si="29">IF(M259&lt;$T$1,M259,0)</f>
        <v>0</v>
      </c>
      <c r="O259" s="1">
        <f t="shared" ref="O259:O322" si="30">IF(M259&gt;$T$1,M259,0)</f>
        <v>0</v>
      </c>
      <c r="P259" s="45" t="e">
        <f t="shared" ref="P259:P322" si="31">E259+F259+N259</f>
        <v>#REF!</v>
      </c>
      <c r="Q259" s="46">
        <f>IF(K259="",0,COUNTIF('Timesheet - Week'!$A:$A,WorkingHoursUpdated!K259))</f>
        <v>0</v>
      </c>
      <c r="R259" s="44">
        <f>IF(K259="",0,COUNTIF('Timesheet - Week'!$A:$A,WorkingHoursUpdated!K259))</f>
        <v>0</v>
      </c>
    </row>
    <row r="260" spans="1:18" x14ac:dyDescent="0.25">
      <c r="A260" s="7">
        <f>WorkingHours[[#This Row],[Day]]</f>
        <v>44879</v>
      </c>
      <c r="B260" s="1">
        <f>WorkingHours[[#This Row],[Start]]</f>
        <v>0.4375</v>
      </c>
      <c r="C260" s="1">
        <f>WorkingHours[[#This Row],[End]]</f>
        <v>0.46875</v>
      </c>
      <c r="D260" t="str">
        <f>WorkingHours[[#This Row],[Work unit description]]</f>
        <v/>
      </c>
      <c r="E260" s="1">
        <f>WorkingHours[[#This Row],[Duration]]</f>
        <v>3.125E-2</v>
      </c>
      <c r="F260" s="1" t="e">
        <f>#REF!</f>
        <v>#REF!</v>
      </c>
      <c r="G260" t="str">
        <f>WorkingHours[[#This Row],[Task]]</f>
        <v>ResourceMeeting</v>
      </c>
      <c r="H260" t="str">
        <f>WorkingHours[[#This Row],[Tags]]</f>
        <v>STL:Admin-BusinessMan:Forecast&amp;Planning:314</v>
      </c>
      <c r="I260" t="b">
        <f t="shared" si="26"/>
        <v>0</v>
      </c>
      <c r="J260" s="7">
        <f t="shared" ref="J260:J323" si="32">IF(I260,A260+7,A260)</f>
        <v>44879</v>
      </c>
      <c r="K260" t="str">
        <f t="shared" si="27"/>
        <v>STL:Admin-BusinessMan:Forecast&amp;Planning:314</v>
      </c>
      <c r="M260" s="43">
        <f t="shared" si="28"/>
        <v>0</v>
      </c>
      <c r="N260" s="1">
        <f t="shared" si="29"/>
        <v>0</v>
      </c>
      <c r="O260" s="1">
        <f t="shared" si="30"/>
        <v>0</v>
      </c>
      <c r="P260" s="45" t="e">
        <f t="shared" si="31"/>
        <v>#REF!</v>
      </c>
      <c r="Q260" s="46">
        <f>IF(K260="",0,COUNTIF('Timesheet - Week'!$A:$A,WorkingHoursUpdated!K260))</f>
        <v>0</v>
      </c>
      <c r="R260" s="44">
        <f>IF(K260="",0,COUNTIF('Timesheet - Week'!$A:$A,WorkingHoursUpdated!K260))</f>
        <v>0</v>
      </c>
    </row>
    <row r="261" spans="1:18" x14ac:dyDescent="0.25">
      <c r="A261" s="7">
        <f>WorkingHours[[#This Row],[Day]]</f>
        <v>44879</v>
      </c>
      <c r="B261" s="1">
        <f>WorkingHours[[#This Row],[Start]]</f>
        <v>0.46875</v>
      </c>
      <c r="C261" s="1">
        <f>WorkingHours[[#This Row],[End]]</f>
        <v>0.50694444444444442</v>
      </c>
      <c r="D261" t="str">
        <f>WorkingHours[[#This Row],[Work unit description]]</f>
        <v>Setting up project in Jira and Conflunece</v>
      </c>
      <c r="E261" s="1">
        <f>WorkingHours[[#This Row],[Duration]]</f>
        <v>4.1666666666666664E-2</v>
      </c>
      <c r="F261" s="1" t="e">
        <f>#REF!</f>
        <v>#REF!</v>
      </c>
      <c r="G261" t="str">
        <f>WorkingHours[[#This Row],[Task]]</f>
        <v>FuelChip KO Meeting</v>
      </c>
      <c r="H261" t="str">
        <f>WorkingHours[[#This Row],[Tags]]</f>
        <v>BTP-3117-Fulechip:WP1:ObjectiveReviewSession:868</v>
      </c>
      <c r="I261" t="b">
        <f t="shared" ref="I261:I324" si="33">IF(ISNUMBER(SEARCH("CarryHours",H261)),TRUE,FALSE)</f>
        <v>0</v>
      </c>
      <c r="J261" s="7">
        <f t="shared" si="32"/>
        <v>44879</v>
      </c>
      <c r="K261" t="str">
        <f t="shared" si="27"/>
        <v>BTP-3117-Fulechip:WP1:ObjectiveReviewSession:868</v>
      </c>
      <c r="M261" s="43">
        <f t="shared" si="28"/>
        <v>0</v>
      </c>
      <c r="N261" s="1">
        <f t="shared" si="29"/>
        <v>0</v>
      </c>
      <c r="O261" s="1">
        <f t="shared" si="30"/>
        <v>0</v>
      </c>
      <c r="P261" s="45" t="e">
        <f t="shared" si="31"/>
        <v>#REF!</v>
      </c>
      <c r="Q261" s="46">
        <f>IF(K261="",0,COUNTIF('Timesheet - Week'!$A:$A,WorkingHoursUpdated!K261))</f>
        <v>0</v>
      </c>
      <c r="R261" s="44">
        <f>IF(K261="",0,COUNTIF('Timesheet - Week'!$A:$A,WorkingHoursUpdated!K261))</f>
        <v>0</v>
      </c>
    </row>
    <row r="262" spans="1:18" x14ac:dyDescent="0.25">
      <c r="A262" s="7">
        <f>WorkingHours[[#This Row],[Day]]</f>
        <v>44879</v>
      </c>
      <c r="B262" s="1">
        <f>WorkingHours[[#This Row],[Start]]</f>
        <v>0.52777777777777779</v>
      </c>
      <c r="C262" s="1">
        <f>WorkingHours[[#This Row],[End]]</f>
        <v>0.53888888888888886</v>
      </c>
      <c r="D262" t="str">
        <f>WorkingHours[[#This Row],[Work unit description]]</f>
        <v>DeltaG trip planning</v>
      </c>
      <c r="E262" s="1">
        <f>WorkingHours[[#This Row],[Duration]]</f>
        <v>1.0416666666666666E-2</v>
      </c>
      <c r="F262" s="1" t="e">
        <f>#REF!</f>
        <v>#REF!</v>
      </c>
      <c r="G262" t="str">
        <f>WorkingHours[[#This Row],[Task]]</f>
        <v>Delta-G: Requirements and Architecture</v>
      </c>
      <c r="H262" t="str">
        <f>WorkingHours[[#This Row],[Tags]]</f>
        <v>Delta-G: IAA:858</v>
      </c>
      <c r="I262" t="b">
        <f t="shared" si="33"/>
        <v>0</v>
      </c>
      <c r="J262" s="7">
        <f t="shared" si="32"/>
        <v>44879</v>
      </c>
      <c r="K262" t="str">
        <f t="shared" si="27"/>
        <v>Delta-G: IAA:858</v>
      </c>
      <c r="M262" s="43">
        <f t="shared" si="28"/>
        <v>2.083333333333337E-2</v>
      </c>
      <c r="N262" s="1">
        <f t="shared" si="29"/>
        <v>0</v>
      </c>
      <c r="O262" s="1">
        <f t="shared" si="30"/>
        <v>2.083333333333337E-2</v>
      </c>
      <c r="P262" s="45" t="e">
        <f t="shared" si="31"/>
        <v>#REF!</v>
      </c>
      <c r="Q262" s="46">
        <f>IF(K262="",0,COUNTIF('Timesheet - Week'!$A:$A,WorkingHoursUpdated!K262))</f>
        <v>0</v>
      </c>
      <c r="R262" s="44">
        <f>IF(K262="",0,COUNTIF('Timesheet - Week'!$A:$A,WorkingHoursUpdated!K262))</f>
        <v>0</v>
      </c>
    </row>
    <row r="263" spans="1:18" x14ac:dyDescent="0.25">
      <c r="A263" s="7">
        <f>WorkingHours[[#This Row],[Day]]</f>
        <v>44879</v>
      </c>
      <c r="B263" s="1">
        <f>WorkingHours[[#This Row],[Start]]</f>
        <v>0.53888888888888886</v>
      </c>
      <c r="C263" s="1">
        <f>WorkingHours[[#This Row],[End]]</f>
        <v>0.55555555555555558</v>
      </c>
      <c r="D263" t="str">
        <f>WorkingHours[[#This Row],[Work unit description]]</f>
        <v>BioTip expenses</v>
      </c>
      <c r="E263" s="1">
        <f>WorkingHours[[#This Row],[Duration]]</f>
        <v>2.0833333333333332E-2</v>
      </c>
      <c r="F263" s="1" t="e">
        <f>#REF!</f>
        <v>#REF!</v>
      </c>
      <c r="G263" t="str">
        <f>WorkingHours[[#This Row],[Task]]</f>
        <v>FuleChipSystemDesign</v>
      </c>
      <c r="H263" t="str">
        <f>WorkingHours[[#This Row],[Tags]]</f>
        <v>BTP-3117-Fuelchip:WP1:SystemBlockDiagramDesig:869</v>
      </c>
      <c r="I263" t="b">
        <f t="shared" si="33"/>
        <v>0</v>
      </c>
      <c r="J263" s="7">
        <f t="shared" si="32"/>
        <v>44879</v>
      </c>
      <c r="K263" t="str">
        <f t="shared" si="27"/>
        <v>BTP-3117-Fuelchip:WP1:SystemBlockDiagramDesig:869</v>
      </c>
      <c r="M263" s="43">
        <f t="shared" si="28"/>
        <v>0</v>
      </c>
      <c r="N263" s="1">
        <f t="shared" si="29"/>
        <v>0</v>
      </c>
      <c r="O263" s="1">
        <f t="shared" si="30"/>
        <v>0</v>
      </c>
      <c r="P263" s="45" t="e">
        <f t="shared" si="31"/>
        <v>#REF!</v>
      </c>
      <c r="Q263" s="46">
        <f>IF(K263="",0,COUNTIF('Timesheet - Week'!$A:$A,WorkingHoursUpdated!K263))</f>
        <v>0</v>
      </c>
      <c r="R263" s="44">
        <f>IF(K263="",0,COUNTIF('Timesheet - Week'!$A:$A,WorkingHoursUpdated!K263))</f>
        <v>0</v>
      </c>
    </row>
    <row r="264" spans="1:18" x14ac:dyDescent="0.25">
      <c r="A264" s="7">
        <f>WorkingHours[[#This Row],[Day]]</f>
        <v>44879</v>
      </c>
      <c r="B264" s="1">
        <f>WorkingHours[[#This Row],[Start]]</f>
        <v>0.55555555555555558</v>
      </c>
      <c r="C264" s="1">
        <f>WorkingHours[[#This Row],[End]]</f>
        <v>0.58333333333333337</v>
      </c>
      <c r="D264" t="str">
        <f>WorkingHours[[#This Row],[Work unit description]]</f>
        <v>Release of the QLM Boot Sequence</v>
      </c>
      <c r="E264" s="1">
        <f>WorkingHours[[#This Row],[Duration]]</f>
        <v>3.125E-2</v>
      </c>
      <c r="F264" s="1" t="e">
        <f>#REF!</f>
        <v>#REF!</v>
      </c>
      <c r="G264" t="str">
        <f>WorkingHours[[#This Row],[Task]]</f>
        <v>QLM Technical Management</v>
      </c>
      <c r="H264" t="str">
        <f>WorkingHours[[#This Row],[Tags]]</f>
        <v>QLM:Hardware:TechnicalManagement:998</v>
      </c>
      <c r="I264" t="b">
        <f t="shared" si="33"/>
        <v>0</v>
      </c>
      <c r="J264" s="7">
        <f t="shared" si="32"/>
        <v>44879</v>
      </c>
      <c r="K264" t="str">
        <f t="shared" si="27"/>
        <v>QLM:Hardware:TechnicalManagement:998</v>
      </c>
      <c r="M264" s="43">
        <f t="shared" si="28"/>
        <v>0</v>
      </c>
      <c r="N264" s="1">
        <f t="shared" si="29"/>
        <v>0</v>
      </c>
      <c r="O264" s="1">
        <f t="shared" si="30"/>
        <v>0</v>
      </c>
      <c r="P264" s="45" t="e">
        <f t="shared" si="31"/>
        <v>#REF!</v>
      </c>
      <c r="Q264" s="46">
        <f>IF(K264="",0,COUNTIF('Timesheet - Week'!$A:$A,WorkingHoursUpdated!K264))</f>
        <v>0</v>
      </c>
      <c r="R264" s="44">
        <f>IF(K264="",0,COUNTIF('Timesheet - Week'!$A:$A,WorkingHoursUpdated!K264))</f>
        <v>0</v>
      </c>
    </row>
    <row r="265" spans="1:18" x14ac:dyDescent="0.25">
      <c r="A265" s="7">
        <f>WorkingHours[[#This Row],[Day]]</f>
        <v>44879</v>
      </c>
      <c r="B265" s="1">
        <f>WorkingHours[[#This Row],[Start]]</f>
        <v>0.58333333333333337</v>
      </c>
      <c r="C265" s="1">
        <f>WorkingHours[[#This Row],[End]]</f>
        <v>0.59930555555555554</v>
      </c>
      <c r="D265" t="str">
        <f>WorkingHours[[#This Row],[Work unit description]]</f>
        <v>Hardware meeting</v>
      </c>
      <c r="E265" s="1">
        <f>WorkingHours[[#This Row],[Duration]]</f>
        <v>2.0833333333333332E-2</v>
      </c>
      <c r="F265" s="1" t="e">
        <f>#REF!</f>
        <v>#REF!</v>
      </c>
      <c r="G265" t="str">
        <f>WorkingHours[[#This Row],[Task]]</f>
        <v>STL: Hardware Weekly Meeting</v>
      </c>
      <c r="H265" t="str">
        <f>WorkingHours[[#This Row],[Tags]]</f>
        <v>STL:Admin-BusinessMan:Meetings:313</v>
      </c>
      <c r="I265" t="b">
        <f t="shared" si="33"/>
        <v>0</v>
      </c>
      <c r="J265" s="7">
        <f t="shared" si="32"/>
        <v>44879</v>
      </c>
      <c r="K265" t="str">
        <f t="shared" si="27"/>
        <v>STL:Admin-BusinessMan:Meetings:313</v>
      </c>
      <c r="M265" s="43">
        <f t="shared" si="28"/>
        <v>0</v>
      </c>
      <c r="N265" s="1">
        <f t="shared" si="29"/>
        <v>0</v>
      </c>
      <c r="O265" s="1">
        <f t="shared" si="30"/>
        <v>0</v>
      </c>
      <c r="P265" s="45" t="e">
        <f t="shared" si="31"/>
        <v>#REF!</v>
      </c>
      <c r="Q265" s="46">
        <f>IF(K265="",0,COUNTIF('Timesheet - Week'!$A:$A,WorkingHoursUpdated!K265))</f>
        <v>0</v>
      </c>
      <c r="R265" s="44">
        <f>IF(K265="",0,COUNTIF('Timesheet - Week'!$A:$A,WorkingHoursUpdated!K265))</f>
        <v>0</v>
      </c>
    </row>
    <row r="266" spans="1:18" x14ac:dyDescent="0.25">
      <c r="A266" s="7">
        <f>WorkingHours[[#This Row],[Day]]</f>
        <v>44879</v>
      </c>
      <c r="B266" s="1">
        <f>WorkingHours[[#This Row],[Start]]</f>
        <v>0.59930555555555554</v>
      </c>
      <c r="C266" s="1">
        <f>WorkingHours[[#This Row],[End]]</f>
        <v>0.61319444444444449</v>
      </c>
      <c r="D266" t="str">
        <f>WorkingHours[[#This Row],[Work unit description]]</f>
        <v>Hardware meeting - half QLM technical management</v>
      </c>
      <c r="E266" s="1">
        <f>WorkingHours[[#This Row],[Duration]]</f>
        <v>1.0416666666666666E-2</v>
      </c>
      <c r="F266" s="1" t="e">
        <f>#REF!</f>
        <v>#REF!</v>
      </c>
      <c r="G266" t="str">
        <f>WorkingHours[[#This Row],[Task]]</f>
        <v>QLM Technical Management</v>
      </c>
      <c r="H266" t="str">
        <f>WorkingHours[[#This Row],[Tags]]</f>
        <v>QLM:Hardware:TechnicalManagement:998</v>
      </c>
      <c r="I266" t="b">
        <f t="shared" si="33"/>
        <v>0</v>
      </c>
      <c r="J266" s="7">
        <f t="shared" si="32"/>
        <v>44879</v>
      </c>
      <c r="K266" t="str">
        <f t="shared" si="27"/>
        <v>QLM:Hardware:TechnicalManagement:998</v>
      </c>
      <c r="M266" s="43">
        <f t="shared" si="28"/>
        <v>0</v>
      </c>
      <c r="N266" s="1">
        <f t="shared" si="29"/>
        <v>0</v>
      </c>
      <c r="O266" s="1">
        <f t="shared" si="30"/>
        <v>0</v>
      </c>
      <c r="P266" s="45" t="e">
        <f t="shared" si="31"/>
        <v>#REF!</v>
      </c>
      <c r="Q266" s="46">
        <f>IF(K266="",0,COUNTIF('Timesheet - Week'!$A:$A,WorkingHoursUpdated!K266))</f>
        <v>0</v>
      </c>
      <c r="R266" s="44">
        <f>IF(K266="",0,COUNTIF('Timesheet - Week'!$A:$A,WorkingHoursUpdated!K266))</f>
        <v>0</v>
      </c>
    </row>
    <row r="267" spans="1:18" x14ac:dyDescent="0.25">
      <c r="A267" s="7">
        <f>WorkingHours[[#This Row],[Day]]</f>
        <v>44879</v>
      </c>
      <c r="B267" s="1">
        <f>WorkingHours[[#This Row],[Start]]</f>
        <v>0.61319444444444449</v>
      </c>
      <c r="C267" s="1">
        <f>WorkingHours[[#This Row],[End]]</f>
        <v>0.65208333333333335</v>
      </c>
      <c r="D267" t="str">
        <f>WorkingHours[[#This Row],[Work unit description]]</f>
        <v>Email to Pete re step-up</v>
      </c>
      <c r="E267" s="1">
        <f>WorkingHours[[#This Row],[Duration]]</f>
        <v>4.1666666666666664E-2</v>
      </c>
      <c r="F267" s="1" t="e">
        <f>#REF!</f>
        <v>#REF!</v>
      </c>
      <c r="G267" t="str">
        <f>WorkingHours[[#This Row],[Task]]</f>
        <v>STL: Personal Development</v>
      </c>
      <c r="H267" t="str">
        <f>WorkingHours[[#This Row],[Tags]]</f>
        <v>STL:Admin-Events:PersonalDevelopment:324</v>
      </c>
      <c r="I267" t="b">
        <f t="shared" si="33"/>
        <v>0</v>
      </c>
      <c r="J267" s="7">
        <f t="shared" si="32"/>
        <v>44879</v>
      </c>
      <c r="K267" t="str">
        <f t="shared" si="27"/>
        <v>STL:Admin-Events:PersonalDevelopment:324</v>
      </c>
      <c r="M267" s="43">
        <f t="shared" si="28"/>
        <v>0</v>
      </c>
      <c r="N267" s="1">
        <f t="shared" si="29"/>
        <v>0</v>
      </c>
      <c r="O267" s="1">
        <f t="shared" si="30"/>
        <v>0</v>
      </c>
      <c r="P267" s="45" t="e">
        <f t="shared" si="31"/>
        <v>#REF!</v>
      </c>
      <c r="Q267" s="46">
        <f>IF(K267="",0,COUNTIF('Timesheet - Week'!$A:$A,WorkingHoursUpdated!K267))</f>
        <v>0</v>
      </c>
      <c r="R267" s="44">
        <f>IF(K267="",0,COUNTIF('Timesheet - Week'!$A:$A,WorkingHoursUpdated!K267))</f>
        <v>0</v>
      </c>
    </row>
    <row r="268" spans="1:18" x14ac:dyDescent="0.25">
      <c r="A268" s="7">
        <f>WorkingHours[[#This Row],[Day]]</f>
        <v>44879</v>
      </c>
      <c r="B268" s="1">
        <f>WorkingHours[[#This Row],[Start]]</f>
        <v>0.65208333333333335</v>
      </c>
      <c r="C268" s="1">
        <f>WorkingHours[[#This Row],[End]]</f>
        <v>0.65972222222222221</v>
      </c>
      <c r="D268" t="str">
        <f>WorkingHours[[#This Row],[Work unit description]]</f>
        <v>Boot sequence email Simon</v>
      </c>
      <c r="E268" s="1">
        <f>WorkingHours[[#This Row],[Duration]]</f>
        <v>1.0416666666666666E-2</v>
      </c>
      <c r="F268" s="1" t="e">
        <f>#REF!</f>
        <v>#REF!</v>
      </c>
      <c r="G268" t="str">
        <f>WorkingHours[[#This Row],[Task]]</f>
        <v>QLM Technical Management</v>
      </c>
      <c r="H268" t="str">
        <f>WorkingHours[[#This Row],[Tags]]</f>
        <v>QLM:Hardware:TechnicalManagement:998</v>
      </c>
      <c r="I268" t="b">
        <f t="shared" si="33"/>
        <v>0</v>
      </c>
      <c r="J268" s="7">
        <f t="shared" si="32"/>
        <v>44879</v>
      </c>
      <c r="K268" t="str">
        <f t="shared" si="27"/>
        <v>QLM:Hardware:TechnicalManagement:998</v>
      </c>
      <c r="M268" s="43">
        <f t="shared" si="28"/>
        <v>0</v>
      </c>
      <c r="N268" s="1">
        <f t="shared" si="29"/>
        <v>0</v>
      </c>
      <c r="O268" s="1">
        <f t="shared" si="30"/>
        <v>0</v>
      </c>
      <c r="P268" s="45" t="e">
        <f t="shared" si="31"/>
        <v>#REF!</v>
      </c>
      <c r="Q268" s="46">
        <f>IF(K268="",0,COUNTIF('Timesheet - Week'!$A:$A,WorkingHoursUpdated!K268))</f>
        <v>0</v>
      </c>
      <c r="R268" s="44">
        <f>IF(K268="",0,COUNTIF('Timesheet - Week'!$A:$A,WorkingHoursUpdated!K268))</f>
        <v>0</v>
      </c>
    </row>
    <row r="269" spans="1:18" x14ac:dyDescent="0.25">
      <c r="A269" s="7">
        <f>WorkingHours[[#This Row],[Day]]</f>
        <v>44879</v>
      </c>
      <c r="B269" s="1">
        <f>WorkingHours[[#This Row],[Start]]</f>
        <v>0.65972222222222221</v>
      </c>
      <c r="C269" s="1">
        <f>WorkingHours[[#This Row],[End]]</f>
        <v>0.69444444444444442</v>
      </c>
      <c r="D269" t="str">
        <f>WorkingHours[[#This Row],[Work unit description]]</f>
        <v>Company meeting</v>
      </c>
      <c r="E269" s="1">
        <f>WorkingHours[[#This Row],[Duration]]</f>
        <v>3.125E-2</v>
      </c>
      <c r="F269" s="1" t="e">
        <f>#REF!</f>
        <v>#REF!</v>
      </c>
      <c r="G269" t="str">
        <f>WorkingHours[[#This Row],[Task]]</f>
        <v>STL:General</v>
      </c>
      <c r="H269" t="str">
        <f>WorkingHours[[#This Row],[Tags]]</f>
        <v>STL:Admin-PersonalAdmin:Misc:320</v>
      </c>
      <c r="I269" t="b">
        <f t="shared" si="33"/>
        <v>0</v>
      </c>
      <c r="J269" s="7">
        <f t="shared" si="32"/>
        <v>44879</v>
      </c>
      <c r="K269" t="str">
        <f t="shared" si="27"/>
        <v>STL:Admin-PersonalAdmin:Misc:320</v>
      </c>
      <c r="M269" s="43">
        <f t="shared" si="28"/>
        <v>0</v>
      </c>
      <c r="N269" s="1">
        <f t="shared" si="29"/>
        <v>0</v>
      </c>
      <c r="O269" s="1">
        <f t="shared" si="30"/>
        <v>0</v>
      </c>
      <c r="P269" s="45" t="e">
        <f t="shared" si="31"/>
        <v>#REF!</v>
      </c>
      <c r="Q269" s="46">
        <f>IF(K269="",0,COUNTIF('Timesheet - Week'!$A:$A,WorkingHoursUpdated!K269))</f>
        <v>0</v>
      </c>
      <c r="R269" s="44">
        <f>IF(K269="",0,COUNTIF('Timesheet - Week'!$A:$A,WorkingHoursUpdated!K269))</f>
        <v>0</v>
      </c>
    </row>
    <row r="270" spans="1:18" x14ac:dyDescent="0.25">
      <c r="A270" s="7">
        <f>WorkingHours[[#This Row],[Day]]</f>
        <v>44879</v>
      </c>
      <c r="B270" s="1">
        <f>WorkingHours[[#This Row],[Start]]</f>
        <v>0.69444444444444442</v>
      </c>
      <c r="C270" s="1">
        <f>WorkingHours[[#This Row],[End]]</f>
        <v>0.70833333333333337</v>
      </c>
      <c r="D270" t="str">
        <f>WorkingHours[[#This Row],[Work unit description]]</f>
        <v>Chat with Brian</v>
      </c>
      <c r="E270" s="1">
        <f>WorkingHours[[#This Row],[Duration]]</f>
        <v>1.0416666666666666E-2</v>
      </c>
      <c r="F270" s="1" t="e">
        <f>#REF!</f>
        <v>#REF!</v>
      </c>
      <c r="G270" t="str">
        <f>WorkingHours[[#This Row],[Task]]</f>
        <v>STL:General</v>
      </c>
      <c r="H270" t="str">
        <f>WorkingHours[[#This Row],[Tags]]</f>
        <v>STL:Admin-PersonalAdmin:Misc:320</v>
      </c>
      <c r="I270" t="b">
        <f t="shared" si="33"/>
        <v>0</v>
      </c>
      <c r="J270" s="7">
        <f t="shared" si="32"/>
        <v>44879</v>
      </c>
      <c r="K270" t="str">
        <f t="shared" si="27"/>
        <v>STL:Admin-PersonalAdmin:Misc:320</v>
      </c>
      <c r="M270" s="43">
        <f t="shared" si="28"/>
        <v>0</v>
      </c>
      <c r="N270" s="1">
        <f t="shared" si="29"/>
        <v>0</v>
      </c>
      <c r="O270" s="1">
        <f t="shared" si="30"/>
        <v>0</v>
      </c>
      <c r="P270" s="45" t="e">
        <f t="shared" si="31"/>
        <v>#REF!</v>
      </c>
      <c r="Q270" s="46">
        <f>IF(K270="",0,COUNTIF('Timesheet - Week'!$A:$A,WorkingHoursUpdated!K270))</f>
        <v>0</v>
      </c>
      <c r="R270" s="44">
        <f>IF(K270="",0,COUNTIF('Timesheet - Week'!$A:$A,WorkingHoursUpdated!K270))</f>
        <v>0</v>
      </c>
    </row>
    <row r="271" spans="1:18" x14ac:dyDescent="0.25">
      <c r="A271" s="7">
        <f>WorkingHours[[#This Row],[Day]]</f>
        <v>44880</v>
      </c>
      <c r="B271" s="1">
        <f>WorkingHours[[#This Row],[Start]]</f>
        <v>0.375</v>
      </c>
      <c r="C271" s="1">
        <f>WorkingHours[[#This Row],[End]]</f>
        <v>0.38194444444444442</v>
      </c>
      <c r="D271" t="str">
        <f>WorkingHours[[#This Row],[Work unit description]]</f>
        <v/>
      </c>
      <c r="E271" s="1">
        <f>WorkingHours[[#This Row],[Duration]]</f>
        <v>1.0416666666666666E-2</v>
      </c>
      <c r="F271" s="1" t="e">
        <f>#REF!</f>
        <v>#REF!</v>
      </c>
      <c r="G271" t="str">
        <f>WorkingHours[[#This Row],[Task]]</f>
        <v>STL:General</v>
      </c>
      <c r="H271" t="str">
        <f>WorkingHours[[#This Row],[Tags]]</f>
        <v>STL:Admin-PersonalAdmin:Misc:320</v>
      </c>
      <c r="I271" t="b">
        <f t="shared" si="33"/>
        <v>0</v>
      </c>
      <c r="J271" s="7">
        <f t="shared" si="32"/>
        <v>44880</v>
      </c>
      <c r="K271" t="str">
        <f t="shared" si="27"/>
        <v>STL:Admin-PersonalAdmin:Misc:320</v>
      </c>
      <c r="M271" s="43">
        <f t="shared" si="28"/>
        <v>0</v>
      </c>
      <c r="N271" s="1">
        <f t="shared" si="29"/>
        <v>0</v>
      </c>
      <c r="O271" s="1">
        <f t="shared" si="30"/>
        <v>0</v>
      </c>
      <c r="P271" s="45" t="e">
        <f t="shared" si="31"/>
        <v>#REF!</v>
      </c>
      <c r="Q271" s="46">
        <f>IF(K271="",0,COUNTIF('Timesheet - Week'!$A:$A,WorkingHoursUpdated!K271))</f>
        <v>0</v>
      </c>
      <c r="R271" s="44">
        <f>IF(K271="",0,COUNTIF('Timesheet - Week'!$A:$A,WorkingHoursUpdated!K271))</f>
        <v>0</v>
      </c>
    </row>
    <row r="272" spans="1:18" x14ac:dyDescent="0.25">
      <c r="A272" s="7">
        <f>WorkingHours[[#This Row],[Day]]</f>
        <v>44880</v>
      </c>
      <c r="B272" s="1">
        <f>WorkingHours[[#This Row],[Start]]</f>
        <v>0.38194444444444442</v>
      </c>
      <c r="C272" s="1">
        <f>WorkingHours[[#This Row],[End]]</f>
        <v>0.39652777777777776</v>
      </c>
      <c r="D272" t="str">
        <f>WorkingHours[[#This Row],[Work unit description]]</f>
        <v>Release of the FET document</v>
      </c>
      <c r="E272" s="1">
        <f>WorkingHours[[#This Row],[Duration]]</f>
        <v>1.0416666666666666E-2</v>
      </c>
      <c r="F272" s="1" t="e">
        <f>#REF!</f>
        <v>#REF!</v>
      </c>
      <c r="G272" t="str">
        <f>WorkingHours[[#This Row],[Task]]</f>
        <v xml:space="preserve">QLMHW-132: ODrive FETS not available </v>
      </c>
      <c r="H272" t="str">
        <f>WorkingHours[[#This Row],[Tags]]</f>
        <v>QLM:QLM-4039-Splice:HardwareDesign&amp;Development:341</v>
      </c>
      <c r="I272" t="b">
        <f t="shared" si="33"/>
        <v>0</v>
      </c>
      <c r="J272" s="7">
        <f t="shared" si="32"/>
        <v>44880</v>
      </c>
      <c r="K272" t="str">
        <f t="shared" si="27"/>
        <v>QLM:QLM-4039-Splice:HardwareDesign&amp;Development:341</v>
      </c>
      <c r="M272" s="43">
        <f t="shared" si="28"/>
        <v>0</v>
      </c>
      <c r="N272" s="1">
        <f t="shared" si="29"/>
        <v>0</v>
      </c>
      <c r="O272" s="1">
        <f t="shared" si="30"/>
        <v>0</v>
      </c>
      <c r="P272" s="45" t="e">
        <f t="shared" si="31"/>
        <v>#REF!</v>
      </c>
      <c r="Q272" s="46">
        <f>IF(K272="",0,COUNTIF('Timesheet - Week'!$A:$A,WorkingHoursUpdated!K272))</f>
        <v>0</v>
      </c>
      <c r="R272" s="44">
        <f>IF(K272="",0,COUNTIF('Timesheet - Week'!$A:$A,WorkingHoursUpdated!K272))</f>
        <v>0</v>
      </c>
    </row>
    <row r="273" spans="1:18" x14ac:dyDescent="0.25">
      <c r="A273" s="7">
        <f>WorkingHours[[#This Row],[Day]]</f>
        <v>44880</v>
      </c>
      <c r="B273" s="1">
        <f>WorkingHours[[#This Row],[Start]]</f>
        <v>0.39652777777777776</v>
      </c>
      <c r="C273" s="1">
        <f>WorkingHours[[#This Row],[End]]</f>
        <v>0.40902777777777777</v>
      </c>
      <c r="D273" t="str">
        <f>WorkingHours[[#This Row],[Work unit description]]</f>
        <v>New lab work office work</v>
      </c>
      <c r="E273" s="1">
        <f>WorkingHours[[#This Row],[Duration]]</f>
        <v>1.0416666666666666E-2</v>
      </c>
      <c r="F273" s="1" t="e">
        <f>#REF!</f>
        <v>#REF!</v>
      </c>
      <c r="G273" t="str">
        <f>WorkingHours[[#This Row],[Task]]</f>
        <v>STL: Create new office space</v>
      </c>
      <c r="H273" t="str">
        <f>WorkingHours[[#This Row],[Tags]]</f>
        <v>STL:Admin-BusinessMan:ISSystems:315</v>
      </c>
      <c r="I273" t="b">
        <f t="shared" si="33"/>
        <v>0</v>
      </c>
      <c r="J273" s="7">
        <f t="shared" si="32"/>
        <v>44880</v>
      </c>
      <c r="K273" t="str">
        <f t="shared" si="27"/>
        <v>STL:Admin-BusinessMan:ISSystems:315</v>
      </c>
      <c r="M273" s="43">
        <f t="shared" si="28"/>
        <v>0</v>
      </c>
      <c r="N273" s="1">
        <f t="shared" si="29"/>
        <v>0</v>
      </c>
      <c r="O273" s="1">
        <f t="shared" si="30"/>
        <v>0</v>
      </c>
      <c r="P273" s="45" t="e">
        <f t="shared" si="31"/>
        <v>#REF!</v>
      </c>
      <c r="Q273" s="46">
        <f>IF(K273="",0,COUNTIF('Timesheet - Week'!$A:$A,WorkingHoursUpdated!K273))</f>
        <v>0</v>
      </c>
      <c r="R273" s="44">
        <f>IF(K273="",0,COUNTIF('Timesheet - Week'!$A:$A,WorkingHoursUpdated!K273))</f>
        <v>0</v>
      </c>
    </row>
    <row r="274" spans="1:18" x14ac:dyDescent="0.25">
      <c r="A274" s="7">
        <f>WorkingHours[[#This Row],[Day]]</f>
        <v>44880</v>
      </c>
      <c r="B274" s="1">
        <f>WorkingHours[[#This Row],[Start]]</f>
        <v>0.40902777777777777</v>
      </c>
      <c r="C274" s="1">
        <f>WorkingHours[[#This Row],[End]]</f>
        <v>0.52083333333333337</v>
      </c>
      <c r="D274" t="str">
        <f>WorkingHours[[#This Row],[Work unit description]]</f>
        <v>Power Board Review</v>
      </c>
      <c r="E274" s="1">
        <f>WorkingHours[[#This Row],[Duration]]</f>
        <v>0.11458333333333333</v>
      </c>
      <c r="F274" s="1" t="e">
        <f>#REF!</f>
        <v>#REF!</v>
      </c>
      <c r="G274" t="str">
        <f>WorkingHours[[#This Row],[Task]]</f>
        <v>QLMHW-144:Update Power PCB to v2.0 for new FET foo</v>
      </c>
      <c r="H274" t="str">
        <f>WorkingHours[[#This Row],[Tags]]</f>
        <v>QLM:QLM-4039-Splice:HardwareDesign&amp;Development:341</v>
      </c>
      <c r="I274" t="b">
        <f t="shared" si="33"/>
        <v>0</v>
      </c>
      <c r="J274" s="7">
        <f t="shared" si="32"/>
        <v>44880</v>
      </c>
      <c r="K274" t="str">
        <f t="shared" si="27"/>
        <v>QLM:QLM-4039-Splice:HardwareDesign&amp;Development:341</v>
      </c>
      <c r="M274" s="43">
        <f t="shared" si="28"/>
        <v>0</v>
      </c>
      <c r="N274" s="1">
        <f t="shared" si="29"/>
        <v>0</v>
      </c>
      <c r="O274" s="1">
        <f t="shared" si="30"/>
        <v>0</v>
      </c>
      <c r="P274" s="45" t="e">
        <f t="shared" si="31"/>
        <v>#REF!</v>
      </c>
      <c r="Q274" s="46">
        <f>IF(K274="",0,COUNTIF('Timesheet - Week'!$A:$A,WorkingHoursUpdated!K274))</f>
        <v>0</v>
      </c>
      <c r="R274" s="44">
        <f>IF(K274="",0,COUNTIF('Timesheet - Week'!$A:$A,WorkingHoursUpdated!K274))</f>
        <v>0</v>
      </c>
    </row>
    <row r="275" spans="1:18" x14ac:dyDescent="0.25">
      <c r="A275" s="7">
        <f>WorkingHours[[#This Row],[Day]]</f>
        <v>44880</v>
      </c>
      <c r="B275" s="1">
        <f>WorkingHours[[#This Row],[Start]]</f>
        <v>0.54166666666666663</v>
      </c>
      <c r="C275" s="1">
        <f>WorkingHours[[#This Row],[End]]</f>
        <v>0.5625</v>
      </c>
      <c r="D275" t="str">
        <f>WorkingHours[[#This Row],[Work unit description]]</f>
        <v>Chemastry + BiotIP Catch Up</v>
      </c>
      <c r="E275" s="1">
        <f>WorkingHours[[#This Row],[Duration]]</f>
        <v>2.0833333333333332E-2</v>
      </c>
      <c r="F275" s="1" t="e">
        <f>#REF!</f>
        <v>#REF!</v>
      </c>
      <c r="G275" t="str">
        <f>WorkingHours[[#This Row],[Task]]</f>
        <v>NBD - Meetings</v>
      </c>
      <c r="H275" t="str">
        <f>WorkingHours[[#This Row],[Tags]]</f>
        <v>STL:NBD:ClientMeetings:326</v>
      </c>
      <c r="I275" t="b">
        <f t="shared" si="33"/>
        <v>0</v>
      </c>
      <c r="J275" s="7">
        <f t="shared" si="32"/>
        <v>44880</v>
      </c>
      <c r="K275" t="str">
        <f t="shared" si="27"/>
        <v>STL:NBD:ClientMeetings:326</v>
      </c>
      <c r="M275" s="43">
        <f t="shared" si="28"/>
        <v>2.0833333333333259E-2</v>
      </c>
      <c r="N275" s="1">
        <f t="shared" si="29"/>
        <v>0</v>
      </c>
      <c r="O275" s="1">
        <f t="shared" si="30"/>
        <v>2.0833333333333259E-2</v>
      </c>
      <c r="P275" s="45" t="e">
        <f t="shared" si="31"/>
        <v>#REF!</v>
      </c>
      <c r="Q275" s="46">
        <f>IF(K275="",0,COUNTIF('Timesheet - Week'!$A:$A,WorkingHoursUpdated!K275))</f>
        <v>0</v>
      </c>
      <c r="R275" s="44">
        <f>IF(K275="",0,COUNTIF('Timesheet - Week'!$A:$A,WorkingHoursUpdated!K275))</f>
        <v>0</v>
      </c>
    </row>
    <row r="276" spans="1:18" x14ac:dyDescent="0.25">
      <c r="A276" s="7">
        <f>WorkingHours[[#This Row],[Day]]</f>
        <v>44880</v>
      </c>
      <c r="B276" s="1">
        <f>WorkingHours[[#This Row],[Start]]</f>
        <v>0.5625</v>
      </c>
      <c r="C276" s="1">
        <f>WorkingHours[[#This Row],[End]]</f>
        <v>0.59375</v>
      </c>
      <c r="D276" t="str">
        <f>WorkingHours[[#This Row],[Work unit description]]</f>
        <v>STL/Folium Discussion</v>
      </c>
      <c r="E276" s="1">
        <f>WorkingHours[[#This Row],[Duration]]</f>
        <v>3.125E-2</v>
      </c>
      <c r="F276" s="1" t="e">
        <f>#REF!</f>
        <v>#REF!</v>
      </c>
      <c r="G276" t="str">
        <f>WorkingHours[[#This Row],[Task]]</f>
        <v>NBD - Meetings</v>
      </c>
      <c r="H276" t="str">
        <f>WorkingHours[[#This Row],[Tags]]</f>
        <v>STL:NBD:ClientMeetings:326</v>
      </c>
      <c r="I276" t="b">
        <f t="shared" si="33"/>
        <v>0</v>
      </c>
      <c r="J276" s="7">
        <f t="shared" si="32"/>
        <v>44880</v>
      </c>
      <c r="K276" t="str">
        <f t="shared" si="27"/>
        <v>STL:NBD:ClientMeetings:326</v>
      </c>
      <c r="M276" s="43">
        <f t="shared" si="28"/>
        <v>0</v>
      </c>
      <c r="N276" s="1">
        <f t="shared" si="29"/>
        <v>0</v>
      </c>
      <c r="O276" s="1">
        <f t="shared" si="30"/>
        <v>0</v>
      </c>
      <c r="P276" s="45" t="e">
        <f t="shared" si="31"/>
        <v>#REF!</v>
      </c>
      <c r="Q276" s="46">
        <f>IF(K276="",0,COUNTIF('Timesheet - Week'!$A:$A,WorkingHoursUpdated!K276))</f>
        <v>0</v>
      </c>
      <c r="R276" s="44">
        <f>IF(K276="",0,COUNTIF('Timesheet - Week'!$A:$A,WorkingHoursUpdated!K276))</f>
        <v>0</v>
      </c>
    </row>
    <row r="277" spans="1:18" x14ac:dyDescent="0.25">
      <c r="A277" s="7">
        <f>WorkingHours[[#This Row],[Day]]</f>
        <v>44880</v>
      </c>
      <c r="B277" s="1">
        <f>WorkingHours[[#This Row],[Start]]</f>
        <v>0.59375</v>
      </c>
      <c r="C277" s="1">
        <f>WorkingHours[[#This Row],[End]]</f>
        <v>0.625</v>
      </c>
      <c r="D277" t="str">
        <f>WorkingHours[[#This Row],[Work unit description]]</f>
        <v>Powerboard release with Pete</v>
      </c>
      <c r="E277" s="1">
        <f>WorkingHours[[#This Row],[Duration]]</f>
        <v>3.125E-2</v>
      </c>
      <c r="F277" s="1" t="e">
        <f>#REF!</f>
        <v>#REF!</v>
      </c>
      <c r="G277" t="str">
        <f>WorkingHours[[#This Row],[Task]]</f>
        <v>QLMHW-144:Update Power PCB to v2.0 for new FET foo</v>
      </c>
      <c r="H277" t="str">
        <f>WorkingHours[[#This Row],[Tags]]</f>
        <v>QLM:QLM-4039-Splice:HardwareDesign&amp;Development:341</v>
      </c>
      <c r="I277" t="b">
        <f t="shared" si="33"/>
        <v>0</v>
      </c>
      <c r="J277" s="7">
        <f t="shared" si="32"/>
        <v>44880</v>
      </c>
      <c r="K277" t="str">
        <f t="shared" si="27"/>
        <v>QLM:QLM-4039-Splice:HardwareDesign&amp;Development:341</v>
      </c>
      <c r="M277" s="43">
        <f t="shared" si="28"/>
        <v>0</v>
      </c>
      <c r="N277" s="1">
        <f t="shared" si="29"/>
        <v>0</v>
      </c>
      <c r="O277" s="1">
        <f t="shared" si="30"/>
        <v>0</v>
      </c>
      <c r="P277" s="45" t="e">
        <f t="shared" si="31"/>
        <v>#REF!</v>
      </c>
      <c r="Q277" s="46">
        <f>IF(K277="",0,COUNTIF('Timesheet - Week'!$A:$A,WorkingHoursUpdated!K277))</f>
        <v>0</v>
      </c>
      <c r="R277" s="44">
        <f>IF(K277="",0,COUNTIF('Timesheet - Week'!$A:$A,WorkingHoursUpdated!K277))</f>
        <v>0</v>
      </c>
    </row>
    <row r="278" spans="1:18" x14ac:dyDescent="0.25">
      <c r="A278" s="7">
        <f>WorkingHours[[#This Row],[Day]]</f>
        <v>44880</v>
      </c>
      <c r="B278" s="1">
        <f>WorkingHours[[#This Row],[Start]]</f>
        <v>0.66666666666666663</v>
      </c>
      <c r="C278" s="1">
        <f>WorkingHours[[#This Row],[End]]</f>
        <v>0.71180555555555558</v>
      </c>
      <c r="D278" t="str">
        <f>WorkingHours[[#This Row],[Work unit description]]</f>
        <v>QLM / STL HW meeting</v>
      </c>
      <c r="E278" s="1">
        <f>WorkingHours[[#This Row],[Duration]]</f>
        <v>4.1666666666666664E-2</v>
      </c>
      <c r="F278" s="1" t="e">
        <f>#REF!</f>
        <v>#REF!</v>
      </c>
      <c r="G278" t="str">
        <f>WorkingHours[[#This Row],[Task]]</f>
        <v>QLM Technical Management</v>
      </c>
      <c r="H278" t="str">
        <f>WorkingHours[[#This Row],[Tags]]</f>
        <v>QLM:Hardware:TechnicalManagement:998</v>
      </c>
      <c r="I278" t="b">
        <f t="shared" si="33"/>
        <v>0</v>
      </c>
      <c r="J278" s="7">
        <f t="shared" si="32"/>
        <v>44880</v>
      </c>
      <c r="K278" t="str">
        <f t="shared" si="27"/>
        <v>QLM:Hardware:TechnicalManagement:998</v>
      </c>
      <c r="M278" s="43">
        <f t="shared" si="28"/>
        <v>4.166666666666663E-2</v>
      </c>
      <c r="N278" s="1">
        <f t="shared" si="29"/>
        <v>0</v>
      </c>
      <c r="O278" s="1">
        <f t="shared" si="30"/>
        <v>4.166666666666663E-2</v>
      </c>
      <c r="P278" s="45" t="e">
        <f t="shared" si="31"/>
        <v>#REF!</v>
      </c>
      <c r="Q278" s="46">
        <f>IF(K278="",0,COUNTIF('Timesheet - Week'!$A:$A,WorkingHoursUpdated!K278))</f>
        <v>0</v>
      </c>
      <c r="R278" s="44">
        <f>IF(K278="",0,COUNTIF('Timesheet - Week'!$A:$A,WorkingHoursUpdated!K278))</f>
        <v>0</v>
      </c>
    </row>
    <row r="279" spans="1:18" x14ac:dyDescent="0.25">
      <c r="A279" s="7">
        <f>WorkingHours[[#This Row],[Day]]</f>
        <v>44880</v>
      </c>
      <c r="B279" s="1">
        <f>WorkingHours[[#This Row],[Start]]</f>
        <v>0.93055555555555558</v>
      </c>
      <c r="C279" s="1">
        <f>WorkingHours[[#This Row],[End]]</f>
        <v>0.95625000000000004</v>
      </c>
      <c r="D279" t="str">
        <f>WorkingHours[[#This Row],[Work unit description]]</f>
        <v>Release of test software</v>
      </c>
      <c r="E279" s="1">
        <f>WorkingHours[[#This Row],[Duration]]</f>
        <v>2.0833333333333332E-2</v>
      </c>
      <c r="F279" s="1" t="e">
        <f>#REF!</f>
        <v>#REF!</v>
      </c>
      <c r="G279" t="str">
        <f>WorkingHours[[#This Row],[Task]]</f>
        <v>QLMHW-127:Update of Power Board test firmware to s</v>
      </c>
      <c r="H279" t="str">
        <f>WorkingHours[[#This Row],[Tags]]</f>
        <v>QLM:QLM-4039-Splice:HardwareDesign&amp;Development:341</v>
      </c>
      <c r="I279" t="b">
        <f t="shared" si="33"/>
        <v>0</v>
      </c>
      <c r="J279" s="7">
        <f t="shared" si="32"/>
        <v>44880</v>
      </c>
      <c r="K279" t="str">
        <f t="shared" si="27"/>
        <v>QLM:QLM-4039-Splice:HardwareDesign&amp;Development:341</v>
      </c>
      <c r="M279" s="43">
        <f t="shared" si="28"/>
        <v>0.21875</v>
      </c>
      <c r="N279" s="1">
        <f t="shared" si="29"/>
        <v>0</v>
      </c>
      <c r="O279" s="1">
        <f t="shared" si="30"/>
        <v>0.21875</v>
      </c>
      <c r="P279" s="45" t="e">
        <f t="shared" si="31"/>
        <v>#REF!</v>
      </c>
      <c r="Q279" s="46">
        <f>IF(K279="",0,COUNTIF('Timesheet - Week'!$A:$A,WorkingHoursUpdated!K279))</f>
        <v>0</v>
      </c>
      <c r="R279" s="44">
        <f>IF(K279="",0,COUNTIF('Timesheet - Week'!$A:$A,WorkingHoursUpdated!K279))</f>
        <v>0</v>
      </c>
    </row>
    <row r="280" spans="1:18" x14ac:dyDescent="0.25">
      <c r="A280" s="7">
        <f>WorkingHours[[#This Row],[Day]]</f>
        <v>44880</v>
      </c>
      <c r="B280" s="1">
        <f>WorkingHours[[#This Row],[Start]]</f>
        <v>0.95625000000000004</v>
      </c>
      <c r="C280" s="1">
        <f>WorkingHours[[#This Row],[End]]</f>
        <v>0.96319444444444446</v>
      </c>
      <c r="D280" t="str">
        <f>WorkingHours[[#This Row],[Work unit description]]</f>
        <v>Release of power board v2.0</v>
      </c>
      <c r="E280" s="1">
        <f>WorkingHours[[#This Row],[Duration]]</f>
        <v>1.0416666666666666E-2</v>
      </c>
      <c r="F280" s="1" t="e">
        <f>#REF!</f>
        <v>#REF!</v>
      </c>
      <c r="G280" t="str">
        <f>WorkingHours[[#This Row],[Task]]</f>
        <v>QLMHW-144:Update Power PCB to v2.0 for new FET foo</v>
      </c>
      <c r="H280" t="str">
        <f>WorkingHours[[#This Row],[Tags]]</f>
        <v>QLM:QLM-4039-Splice:HardwareDesign&amp;Development:341</v>
      </c>
      <c r="I280" t="b">
        <f t="shared" si="33"/>
        <v>0</v>
      </c>
      <c r="J280" s="7">
        <f t="shared" si="32"/>
        <v>44880</v>
      </c>
      <c r="K280" t="str">
        <f t="shared" si="27"/>
        <v>QLM:QLM-4039-Splice:HardwareDesign&amp;Development:341</v>
      </c>
      <c r="M280" s="43">
        <f t="shared" si="28"/>
        <v>0</v>
      </c>
      <c r="N280" s="1">
        <f t="shared" si="29"/>
        <v>0</v>
      </c>
      <c r="O280" s="1">
        <f t="shared" si="30"/>
        <v>0</v>
      </c>
      <c r="P280" s="45" t="e">
        <f t="shared" si="31"/>
        <v>#REF!</v>
      </c>
      <c r="Q280" s="46">
        <f>IF(K280="",0,COUNTIF('Timesheet - Week'!$A:$A,WorkingHoursUpdated!K280))</f>
        <v>0</v>
      </c>
      <c r="R280" s="44">
        <f>IF(K280="",0,COUNTIF('Timesheet - Week'!$A:$A,WorkingHoursUpdated!K280))</f>
        <v>0</v>
      </c>
    </row>
    <row r="281" spans="1:18" x14ac:dyDescent="0.25">
      <c r="A281" s="7">
        <f>WorkingHours[[#This Row],[Day]]</f>
        <v>44881</v>
      </c>
      <c r="B281" s="1">
        <f>WorkingHours[[#This Row],[Start]]</f>
        <v>0.33333333333333331</v>
      </c>
      <c r="C281" s="1">
        <f>WorkingHours[[#This Row],[End]]</f>
        <v>0.41666666666666669</v>
      </c>
      <c r="D281" t="str">
        <f>WorkingHours[[#This Row],[Work unit description]]</f>
        <v>Travel to Delta-G</v>
      </c>
      <c r="E281" s="1">
        <f>WorkingHours[[#This Row],[Duration]]</f>
        <v>8.3333333333333329E-2</v>
      </c>
      <c r="F281" s="1" t="e">
        <f>#REF!</f>
        <v>#REF!</v>
      </c>
      <c r="G281" t="str">
        <f>WorkingHours[[#This Row],[Task]]</f>
        <v>Delta-G: Requirements and Architecture</v>
      </c>
      <c r="H281" t="str">
        <f>WorkingHours[[#This Row],[Tags]]</f>
        <v>Delta-G: IAA:858</v>
      </c>
      <c r="I281" t="b">
        <f t="shared" si="33"/>
        <v>0</v>
      </c>
      <c r="J281" s="7">
        <f t="shared" si="32"/>
        <v>44881</v>
      </c>
      <c r="K281" t="str">
        <f t="shared" si="27"/>
        <v>Delta-G: IAA:858</v>
      </c>
      <c r="M281" s="43">
        <f t="shared" si="28"/>
        <v>0</v>
      </c>
      <c r="N281" s="1">
        <f t="shared" si="29"/>
        <v>0</v>
      </c>
      <c r="O281" s="1">
        <f t="shared" si="30"/>
        <v>0</v>
      </c>
      <c r="P281" s="45" t="e">
        <f t="shared" si="31"/>
        <v>#REF!</v>
      </c>
      <c r="Q281" s="46">
        <f>IF(K281="",0,COUNTIF('Timesheet - Week'!$A:$A,WorkingHoursUpdated!K281))</f>
        <v>0</v>
      </c>
      <c r="R281" s="44">
        <f>IF(K281="",0,COUNTIF('Timesheet - Week'!$A:$A,WorkingHoursUpdated!K281))</f>
        <v>0</v>
      </c>
    </row>
    <row r="282" spans="1:18" x14ac:dyDescent="0.25">
      <c r="A282" s="7">
        <f>WorkingHours[[#This Row],[Day]]</f>
        <v>44881</v>
      </c>
      <c r="B282" s="1">
        <f>WorkingHours[[#This Row],[Start]]</f>
        <v>0.41666666666666669</v>
      </c>
      <c r="C282" s="1">
        <f>WorkingHours[[#This Row],[End]]</f>
        <v>0.66666666666666663</v>
      </c>
      <c r="D282" t="str">
        <f>WorkingHours[[#This Row],[Work unit description]]</f>
        <v>Delta-G</v>
      </c>
      <c r="E282" s="1">
        <f>WorkingHours[[#This Row],[Duration]]</f>
        <v>0.25</v>
      </c>
      <c r="F282" s="1" t="e">
        <f>#REF!</f>
        <v>#REF!</v>
      </c>
      <c r="G282" t="str">
        <f>WorkingHours[[#This Row],[Task]]</f>
        <v>Delta-G: Requirements and Architecture</v>
      </c>
      <c r="H282" t="str">
        <f>WorkingHours[[#This Row],[Tags]]</f>
        <v>Delta-G: IAA:858</v>
      </c>
      <c r="I282" t="b">
        <f t="shared" si="33"/>
        <v>0</v>
      </c>
      <c r="J282" s="7">
        <f t="shared" si="32"/>
        <v>44881</v>
      </c>
      <c r="K282" t="str">
        <f t="shared" si="27"/>
        <v>Delta-G: IAA:858</v>
      </c>
      <c r="M282" s="43">
        <f t="shared" si="28"/>
        <v>0</v>
      </c>
      <c r="N282" s="1">
        <f t="shared" si="29"/>
        <v>0</v>
      </c>
      <c r="O282" s="1">
        <f t="shared" si="30"/>
        <v>0</v>
      </c>
      <c r="P282" s="45" t="e">
        <f t="shared" si="31"/>
        <v>#REF!</v>
      </c>
      <c r="Q282" s="46">
        <f>IF(K282="",0,COUNTIF('Timesheet - Week'!$A:$A,WorkingHoursUpdated!K282))</f>
        <v>0</v>
      </c>
      <c r="R282" s="44">
        <f>IF(K282="",0,COUNTIF('Timesheet - Week'!$A:$A,WorkingHoursUpdated!K282))</f>
        <v>0</v>
      </c>
    </row>
    <row r="283" spans="1:18" x14ac:dyDescent="0.25">
      <c r="A283" s="7">
        <f>WorkingHours[[#This Row],[Day]]</f>
        <v>44881</v>
      </c>
      <c r="B283" s="1">
        <f>WorkingHours[[#This Row],[Start]]</f>
        <v>0.66666666666666663</v>
      </c>
      <c r="C283" s="1">
        <f>WorkingHours[[#This Row],[End]]</f>
        <v>0.75</v>
      </c>
      <c r="D283" t="str">
        <f>WorkingHours[[#This Row],[Work unit description]]</f>
        <v>Travel from Delta-G</v>
      </c>
      <c r="E283" s="1">
        <f>WorkingHours[[#This Row],[Duration]]</f>
        <v>8.3333333333333329E-2</v>
      </c>
      <c r="F283" s="1" t="e">
        <f>#REF!</f>
        <v>#REF!</v>
      </c>
      <c r="G283" t="str">
        <f>WorkingHours[[#This Row],[Task]]</f>
        <v>Delta-G: Requirements and Architecture</v>
      </c>
      <c r="H283" t="str">
        <f>WorkingHours[[#This Row],[Tags]]</f>
        <v>Delta-G: IAA:858</v>
      </c>
      <c r="I283" t="b">
        <f t="shared" si="33"/>
        <v>0</v>
      </c>
      <c r="J283" s="7">
        <f t="shared" si="32"/>
        <v>44881</v>
      </c>
      <c r="K283" t="str">
        <f t="shared" si="27"/>
        <v>Delta-G: IAA:858</v>
      </c>
      <c r="M283" s="43">
        <f t="shared" si="28"/>
        <v>0</v>
      </c>
      <c r="N283" s="1">
        <f t="shared" si="29"/>
        <v>0</v>
      </c>
      <c r="O283" s="1">
        <f t="shared" si="30"/>
        <v>0</v>
      </c>
      <c r="P283" s="45" t="e">
        <f t="shared" si="31"/>
        <v>#REF!</v>
      </c>
      <c r="Q283" s="46">
        <f>IF(K283="",0,COUNTIF('Timesheet - Week'!$A:$A,WorkingHoursUpdated!K283))</f>
        <v>0</v>
      </c>
      <c r="R283" s="44">
        <f>IF(K283="",0,COUNTIF('Timesheet - Week'!$A:$A,WorkingHoursUpdated!K283))</f>
        <v>0</v>
      </c>
    </row>
    <row r="284" spans="1:18" x14ac:dyDescent="0.25">
      <c r="A284" s="7">
        <f>WorkingHours[[#This Row],[Day]]</f>
        <v>44881</v>
      </c>
      <c r="B284" s="1">
        <f>WorkingHours[[#This Row],[Start]]</f>
        <v>0.875</v>
      </c>
      <c r="C284" s="1">
        <f>WorkingHours[[#This Row],[End]]</f>
        <v>0.90277777777777779</v>
      </c>
      <c r="D284" t="str">
        <f>WorkingHours[[#This Row],[Work unit description]]</f>
        <v>Emails and Jira setup</v>
      </c>
      <c r="E284" s="1">
        <f>WorkingHours[[#This Row],[Duration]]</f>
        <v>3.125E-2</v>
      </c>
      <c r="F284" s="1" t="e">
        <f>#REF!</f>
        <v>#REF!</v>
      </c>
      <c r="G284" t="str">
        <f>WorkingHours[[#This Row],[Task]]</f>
        <v>QLM Technical Management</v>
      </c>
      <c r="H284" t="str">
        <f>WorkingHours[[#This Row],[Tags]]</f>
        <v>QLM:Hardware:TechnicalManagement:998</v>
      </c>
      <c r="I284" t="b">
        <f t="shared" si="33"/>
        <v>0</v>
      </c>
      <c r="J284" s="7">
        <f t="shared" si="32"/>
        <v>44881</v>
      </c>
      <c r="K284" t="str">
        <f t="shared" si="27"/>
        <v>QLM:Hardware:TechnicalManagement:998</v>
      </c>
      <c r="M284" s="43">
        <f t="shared" si="28"/>
        <v>0.125</v>
      </c>
      <c r="N284" s="1">
        <f t="shared" si="29"/>
        <v>0</v>
      </c>
      <c r="O284" s="1">
        <f t="shared" si="30"/>
        <v>0.125</v>
      </c>
      <c r="P284" s="45" t="e">
        <f t="shared" si="31"/>
        <v>#REF!</v>
      </c>
      <c r="Q284" s="46">
        <f>IF(K284="",0,COUNTIF('Timesheet - Week'!$A:$A,WorkingHoursUpdated!K284))</f>
        <v>0</v>
      </c>
      <c r="R284" s="44">
        <f>IF(K284="",0,COUNTIF('Timesheet - Week'!$A:$A,WorkingHoursUpdated!K284))</f>
        <v>0</v>
      </c>
    </row>
    <row r="285" spans="1:18" x14ac:dyDescent="0.25">
      <c r="A285" s="7">
        <f>WorkingHours[[#This Row],[Day]]</f>
        <v>44881</v>
      </c>
      <c r="B285" s="1">
        <f>WorkingHours[[#This Row],[Start]]</f>
        <v>0.90277777777777779</v>
      </c>
      <c r="C285" s="1">
        <f>WorkingHours[[#This Row],[End]]</f>
        <v>0.91666666666666663</v>
      </c>
      <c r="D285" t="str">
        <f>WorkingHours[[#This Row],[Work unit description]]</f>
        <v>BioTip setup</v>
      </c>
      <c r="E285" s="1">
        <f>WorkingHours[[#This Row],[Duration]]</f>
        <v>1.0416666666666666E-2</v>
      </c>
      <c r="F285" s="1" t="e">
        <f>#REF!</f>
        <v>#REF!</v>
      </c>
      <c r="G285" t="str">
        <f>WorkingHours[[#This Row],[Task]]</f>
        <v>FuleChipSystemDesign</v>
      </c>
      <c r="H285" t="str">
        <f>WorkingHours[[#This Row],[Tags]]</f>
        <v>BTP-3117-Fuelchip:WP1:SystemBlockDiagramDesig:869</v>
      </c>
      <c r="I285" t="b">
        <f t="shared" si="33"/>
        <v>0</v>
      </c>
      <c r="J285" s="7">
        <f t="shared" si="32"/>
        <v>44881</v>
      </c>
      <c r="K285" t="str">
        <f t="shared" si="27"/>
        <v>BTP-3117-Fuelchip:WP1:SystemBlockDiagramDesig:869</v>
      </c>
      <c r="M285" s="43">
        <f t="shared" si="28"/>
        <v>0</v>
      </c>
      <c r="N285" s="1">
        <f t="shared" si="29"/>
        <v>0</v>
      </c>
      <c r="O285" s="1">
        <f t="shared" si="30"/>
        <v>0</v>
      </c>
      <c r="P285" s="45" t="e">
        <f t="shared" si="31"/>
        <v>#REF!</v>
      </c>
      <c r="Q285" s="46">
        <f>IF(K285="",0,COUNTIF('Timesheet - Week'!$A:$A,WorkingHoursUpdated!K285))</f>
        <v>0</v>
      </c>
      <c r="R285" s="44">
        <f>IF(K285="",0,COUNTIF('Timesheet - Week'!$A:$A,WorkingHoursUpdated!K285))</f>
        <v>0</v>
      </c>
    </row>
    <row r="286" spans="1:18" x14ac:dyDescent="0.25">
      <c r="A286" s="7">
        <f>WorkingHours[[#This Row],[Day]]</f>
        <v>44882</v>
      </c>
      <c r="B286" s="1">
        <f>WorkingHours[[#This Row],[Start]]</f>
        <v>0.33333333333333331</v>
      </c>
      <c r="C286" s="1">
        <f>WorkingHours[[#This Row],[End]]</f>
        <v>0.375</v>
      </c>
      <c r="D286" t="str">
        <f>WorkingHours[[#This Row],[Work unit description]]</f>
        <v>Delta-G travel</v>
      </c>
      <c r="E286" s="1">
        <f>WorkingHours[[#This Row],[Duration]]</f>
        <v>4.1666666666666664E-2</v>
      </c>
      <c r="F286" s="1" t="e">
        <f>#REF!</f>
        <v>#REF!</v>
      </c>
      <c r="G286" t="str">
        <f>WorkingHours[[#This Row],[Task]]</f>
        <v>Delta-G: Requirements and Architecture</v>
      </c>
      <c r="H286" t="str">
        <f>WorkingHours[[#This Row],[Tags]]</f>
        <v>Delta-G: IAA:858</v>
      </c>
      <c r="I286" t="b">
        <f t="shared" si="33"/>
        <v>0</v>
      </c>
      <c r="J286" s="7">
        <f t="shared" si="32"/>
        <v>44882</v>
      </c>
      <c r="K286" t="str">
        <f t="shared" si="27"/>
        <v>Delta-G: IAA:858</v>
      </c>
      <c r="M286" s="43">
        <f t="shared" si="28"/>
        <v>0</v>
      </c>
      <c r="N286" s="1">
        <f t="shared" si="29"/>
        <v>0</v>
      </c>
      <c r="O286" s="1">
        <f t="shared" si="30"/>
        <v>0</v>
      </c>
      <c r="P286" s="45" t="e">
        <f t="shared" si="31"/>
        <v>#REF!</v>
      </c>
      <c r="Q286" s="46">
        <f>IF(K286="",0,COUNTIF('Timesheet - Week'!$A:$A,WorkingHoursUpdated!K286))</f>
        <v>0</v>
      </c>
      <c r="R286" s="44">
        <f>IF(K286="",0,COUNTIF('Timesheet - Week'!$A:$A,WorkingHoursUpdated!K286))</f>
        <v>0</v>
      </c>
    </row>
    <row r="287" spans="1:18" x14ac:dyDescent="0.25">
      <c r="A287" s="7">
        <f>WorkingHours[[#This Row],[Day]]</f>
        <v>44882</v>
      </c>
      <c r="B287" s="1">
        <f>WorkingHours[[#This Row],[Start]]</f>
        <v>0.375</v>
      </c>
      <c r="C287" s="1">
        <f>WorkingHours[[#This Row],[End]]</f>
        <v>0.6875</v>
      </c>
      <c r="D287" t="str">
        <f>WorkingHours[[#This Row],[Work unit description]]</f>
        <v>Delta-G requirements</v>
      </c>
      <c r="E287" s="1">
        <f>WorkingHours[[#This Row],[Duration]]</f>
        <v>0.3125</v>
      </c>
      <c r="F287" s="1" t="e">
        <f>#REF!</f>
        <v>#REF!</v>
      </c>
      <c r="G287" t="str">
        <f>WorkingHours[[#This Row],[Task]]</f>
        <v>Delta-G: Requirements and Architecture</v>
      </c>
      <c r="H287" t="str">
        <f>WorkingHours[[#This Row],[Tags]]</f>
        <v>Delta-G: IAA:858</v>
      </c>
      <c r="I287" t="b">
        <f t="shared" si="33"/>
        <v>0</v>
      </c>
      <c r="J287" s="7">
        <f t="shared" si="32"/>
        <v>44882</v>
      </c>
      <c r="K287" t="str">
        <f t="shared" si="27"/>
        <v>Delta-G: IAA:858</v>
      </c>
      <c r="M287" s="43">
        <f t="shared" si="28"/>
        <v>0</v>
      </c>
      <c r="N287" s="1">
        <f t="shared" si="29"/>
        <v>0</v>
      </c>
      <c r="O287" s="1">
        <f t="shared" si="30"/>
        <v>0</v>
      </c>
      <c r="P287" s="45" t="e">
        <f t="shared" si="31"/>
        <v>#REF!</v>
      </c>
      <c r="Q287" s="46">
        <f>IF(K287="",0,COUNTIF('Timesheet - Week'!$A:$A,WorkingHoursUpdated!K287))</f>
        <v>0</v>
      </c>
      <c r="R287" s="44">
        <f>IF(K287="",0,COUNTIF('Timesheet - Week'!$A:$A,WorkingHoursUpdated!K287))</f>
        <v>0</v>
      </c>
    </row>
    <row r="288" spans="1:18" x14ac:dyDescent="0.25">
      <c r="A288" s="7">
        <f>WorkingHours[[#This Row],[Day]]</f>
        <v>44882</v>
      </c>
      <c r="B288" s="1">
        <f>WorkingHours[[#This Row],[Start]]</f>
        <v>0.6875</v>
      </c>
      <c r="C288" s="1">
        <f>WorkingHours[[#This Row],[End]]</f>
        <v>0.76388888888888884</v>
      </c>
      <c r="D288" t="str">
        <f>WorkingHours[[#This Row],[Work unit description]]</f>
        <v>Delta-G Travel</v>
      </c>
      <c r="E288" s="1">
        <f>WorkingHours[[#This Row],[Duration]]</f>
        <v>7.2916666666666671E-2</v>
      </c>
      <c r="F288" s="1" t="e">
        <f>#REF!</f>
        <v>#REF!</v>
      </c>
      <c r="G288" t="str">
        <f>WorkingHours[[#This Row],[Task]]</f>
        <v>Delta-G: Requirements and Architecture</v>
      </c>
      <c r="H288" t="str">
        <f>WorkingHours[[#This Row],[Tags]]</f>
        <v>Delta-G: IAA:858</v>
      </c>
      <c r="I288" t="b">
        <f t="shared" si="33"/>
        <v>0</v>
      </c>
      <c r="J288" s="7">
        <f t="shared" si="32"/>
        <v>44882</v>
      </c>
      <c r="K288" t="str">
        <f t="shared" si="27"/>
        <v>Delta-G: IAA:858</v>
      </c>
      <c r="M288" s="43">
        <f t="shared" si="28"/>
        <v>0</v>
      </c>
      <c r="N288" s="1">
        <f t="shared" si="29"/>
        <v>0</v>
      </c>
      <c r="O288" s="1">
        <f t="shared" si="30"/>
        <v>0</v>
      </c>
      <c r="P288" s="45" t="e">
        <f t="shared" si="31"/>
        <v>#REF!</v>
      </c>
      <c r="Q288" s="46">
        <f>IF(K288="",0,COUNTIF('Timesheet - Week'!$A:$A,WorkingHoursUpdated!K288))</f>
        <v>0</v>
      </c>
      <c r="R288" s="44">
        <f>IF(K288="",0,COUNTIF('Timesheet - Week'!$A:$A,WorkingHoursUpdated!K288))</f>
        <v>0</v>
      </c>
    </row>
    <row r="289" spans="1:18" x14ac:dyDescent="0.25">
      <c r="A289" s="7">
        <f>WorkingHours[[#This Row],[Day]]</f>
        <v>44882</v>
      </c>
      <c r="B289" s="1">
        <f>WorkingHours[[#This Row],[Start]]</f>
        <v>0.76388888888888884</v>
      </c>
      <c r="C289" s="1">
        <f>WorkingHours[[#This Row],[End]]</f>
        <v>0.78125</v>
      </c>
      <c r="D289" t="str">
        <f>WorkingHours[[#This Row],[Work unit description]]</f>
        <v>Travel Arrangements for CheMastery</v>
      </c>
      <c r="E289" s="1">
        <f>WorkingHours[[#This Row],[Duration]]</f>
        <v>2.0833333333333332E-2</v>
      </c>
      <c r="F289" s="1" t="e">
        <f>#REF!</f>
        <v>#REF!</v>
      </c>
      <c r="G289" t="str">
        <f>WorkingHours[[#This Row],[Task]]</f>
        <v>Chemastry: Meeting</v>
      </c>
      <c r="H289" t="str">
        <f>WorkingHours[[#This Row],[Tags]]</f>
        <v>CHM-3119-DesignReview:Meeting:873</v>
      </c>
      <c r="I289" t="b">
        <f t="shared" si="33"/>
        <v>0</v>
      </c>
      <c r="J289" s="7">
        <f t="shared" si="32"/>
        <v>44882</v>
      </c>
      <c r="K289" t="str">
        <f t="shared" si="27"/>
        <v>CHM-3119-DesignReview:Meeting:873</v>
      </c>
      <c r="M289" s="43">
        <f t="shared" si="28"/>
        <v>0</v>
      </c>
      <c r="N289" s="1">
        <f t="shared" si="29"/>
        <v>0</v>
      </c>
      <c r="O289" s="1">
        <f t="shared" si="30"/>
        <v>0</v>
      </c>
      <c r="P289" s="45" t="e">
        <f t="shared" si="31"/>
        <v>#REF!</v>
      </c>
      <c r="Q289" s="46">
        <f>IF(K289="",0,COUNTIF('Timesheet - Week'!$A:$A,WorkingHoursUpdated!K289))</f>
        <v>0</v>
      </c>
      <c r="R289" s="44">
        <f>IF(K289="",0,COUNTIF('Timesheet - Week'!$A:$A,WorkingHoursUpdated!K289))</f>
        <v>0</v>
      </c>
    </row>
    <row r="290" spans="1:18" x14ac:dyDescent="0.25">
      <c r="A290" s="7">
        <f>WorkingHours[[#This Row],[Day]]</f>
        <v>44882</v>
      </c>
      <c r="B290" s="1">
        <f>WorkingHours[[#This Row],[Start]]</f>
        <v>0.78125</v>
      </c>
      <c r="C290" s="1">
        <f>WorkingHours[[#This Row],[End]]</f>
        <v>0.79166666666666663</v>
      </c>
      <c r="D290" t="str">
        <f>WorkingHours[[#This Row],[Work unit description]]</f>
        <v>Chemastery Circuit Explore</v>
      </c>
      <c r="E290" s="1">
        <f>WorkingHours[[#This Row],[Duration]]</f>
        <v>1.0416666666666666E-2</v>
      </c>
      <c r="F290" s="1" t="e">
        <f>#REF!</f>
        <v>#REF!</v>
      </c>
      <c r="G290" t="str">
        <f>WorkingHours[[#This Row],[Task]]</f>
        <v>Chemastry: Meeting</v>
      </c>
      <c r="H290" t="str">
        <f>WorkingHours[[#This Row],[Tags]]</f>
        <v>CHM-3119-DesignReview:Meeting:873</v>
      </c>
      <c r="I290" t="b">
        <f t="shared" si="33"/>
        <v>0</v>
      </c>
      <c r="J290" s="7">
        <f t="shared" si="32"/>
        <v>44882</v>
      </c>
      <c r="K290" t="str">
        <f t="shared" si="27"/>
        <v>CHM-3119-DesignReview:Meeting:873</v>
      </c>
      <c r="M290" s="43">
        <f t="shared" si="28"/>
        <v>0</v>
      </c>
      <c r="N290" s="1">
        <f t="shared" si="29"/>
        <v>0</v>
      </c>
      <c r="O290" s="1">
        <f t="shared" si="30"/>
        <v>0</v>
      </c>
      <c r="P290" s="45" t="e">
        <f t="shared" si="31"/>
        <v>#REF!</v>
      </c>
      <c r="Q290" s="46">
        <f>IF(K290="",0,COUNTIF('Timesheet - Week'!$A:$A,WorkingHoursUpdated!K290))</f>
        <v>0</v>
      </c>
      <c r="R290" s="44">
        <f>IF(K290="",0,COUNTIF('Timesheet - Week'!$A:$A,WorkingHoursUpdated!K290))</f>
        <v>0</v>
      </c>
    </row>
    <row r="291" spans="1:18" x14ac:dyDescent="0.25">
      <c r="A291" s="7">
        <f>WorkingHours[[#This Row],[Day]]</f>
        <v>44882</v>
      </c>
      <c r="B291" s="1">
        <f>WorkingHours[[#This Row],[Start]]</f>
        <v>0.91666666666666663</v>
      </c>
      <c r="C291" s="1">
        <f>WorkingHours[[#This Row],[End]]</f>
        <v>0.92083333333333328</v>
      </c>
      <c r="D291" t="str">
        <f>WorkingHours[[#This Row],[Work unit description]]</f>
        <v>QLM Optics board release for review</v>
      </c>
      <c r="E291" s="1">
        <f>WorkingHours[[#This Row],[Duration]]</f>
        <v>0</v>
      </c>
      <c r="F291" s="1" t="e">
        <f>#REF!</f>
        <v>#REF!</v>
      </c>
      <c r="G291" t="str">
        <f>WorkingHours[[#This Row],[Task]]</f>
        <v>QLM-HW-210: Release of Optics board 4.0</v>
      </c>
      <c r="H291" t="str">
        <f>WorkingHours[[#This Row],[Tags]]</f>
        <v>QLM:QLM-4039-Splice:HardwareDesign&amp;Development:341</v>
      </c>
      <c r="I291" t="b">
        <f t="shared" si="33"/>
        <v>0</v>
      </c>
      <c r="J291" s="7">
        <f t="shared" si="32"/>
        <v>44882</v>
      </c>
      <c r="K291" t="str">
        <f t="shared" si="27"/>
        <v>QLM:QLM-4039-Splice:HardwareDesign&amp;Development:341</v>
      </c>
      <c r="M291" s="43">
        <f t="shared" si="28"/>
        <v>0.125</v>
      </c>
      <c r="N291" s="1">
        <f t="shared" si="29"/>
        <v>0</v>
      </c>
      <c r="O291" s="1">
        <f t="shared" si="30"/>
        <v>0.125</v>
      </c>
      <c r="P291" s="45" t="e">
        <f t="shared" si="31"/>
        <v>#REF!</v>
      </c>
      <c r="Q291" s="46">
        <f>IF(K291="",0,COUNTIF('Timesheet - Week'!$A:$A,WorkingHoursUpdated!K291))</f>
        <v>0</v>
      </c>
      <c r="R291" s="44">
        <f>IF(K291="",0,COUNTIF('Timesheet - Week'!$A:$A,WorkingHoursUpdated!K291))</f>
        <v>0</v>
      </c>
    </row>
    <row r="292" spans="1:18" x14ac:dyDescent="0.25">
      <c r="A292" s="7">
        <f>WorkingHours[[#This Row],[Day]]</f>
        <v>44882</v>
      </c>
      <c r="B292" s="1">
        <f>WorkingHours[[#This Row],[Start]]</f>
        <v>0.92083333333333328</v>
      </c>
      <c r="C292" s="1">
        <f>WorkingHours[[#This Row],[End]]</f>
        <v>0.93333333333333335</v>
      </c>
      <c r="D292" t="str">
        <f>WorkingHours[[#This Row],[Work unit description]]</f>
        <v>CheMastery Proposal</v>
      </c>
      <c r="E292" s="1">
        <f>WorkingHours[[#This Row],[Duration]]</f>
        <v>1.0416666666666666E-2</v>
      </c>
      <c r="F292" s="1" t="e">
        <f>#REF!</f>
        <v>#REF!</v>
      </c>
      <c r="G292" t="str">
        <f>WorkingHours[[#This Row],[Task]]</f>
        <v>Chemastry: Meeting</v>
      </c>
      <c r="H292" t="str">
        <f>WorkingHours[[#This Row],[Tags]]</f>
        <v>CHM-3119-DesignReview:Meeting:873</v>
      </c>
      <c r="I292" t="b">
        <f t="shared" si="33"/>
        <v>0</v>
      </c>
      <c r="J292" s="7">
        <f t="shared" si="32"/>
        <v>44882</v>
      </c>
      <c r="K292" t="str">
        <f t="shared" si="27"/>
        <v>CHM-3119-DesignReview:Meeting:873</v>
      </c>
      <c r="M292" s="43">
        <f t="shared" si="28"/>
        <v>0</v>
      </c>
      <c r="N292" s="1">
        <f t="shared" si="29"/>
        <v>0</v>
      </c>
      <c r="O292" s="1">
        <f t="shared" si="30"/>
        <v>0</v>
      </c>
      <c r="P292" s="45" t="e">
        <f t="shared" si="31"/>
        <v>#REF!</v>
      </c>
      <c r="Q292" s="46">
        <f>IF(K292="",0,COUNTIF('Timesheet - Week'!$A:$A,WorkingHoursUpdated!K292))</f>
        <v>0</v>
      </c>
      <c r="R292" s="44">
        <f>IF(K292="",0,COUNTIF('Timesheet - Week'!$A:$A,WorkingHoursUpdated!K292))</f>
        <v>0</v>
      </c>
    </row>
    <row r="293" spans="1:18" x14ac:dyDescent="0.25">
      <c r="A293" s="7">
        <f>WorkingHours[[#This Row],[Day]]</f>
        <v>44882</v>
      </c>
      <c r="B293" s="1">
        <f>WorkingHours[[#This Row],[Start]]</f>
        <v>0.93333333333333335</v>
      </c>
      <c r="C293" s="1">
        <f>WorkingHours[[#This Row],[End]]</f>
        <v>0.96666666666666667</v>
      </c>
      <c r="D293" t="str">
        <f>WorkingHours[[#This Row],[Work unit description]]</f>
        <v>BioTip Architecture</v>
      </c>
      <c r="E293" s="1">
        <f>WorkingHours[[#This Row],[Duration]]</f>
        <v>3.125E-2</v>
      </c>
      <c r="F293" s="1" t="e">
        <f>#REF!</f>
        <v>#REF!</v>
      </c>
      <c r="G293" t="str">
        <f>WorkingHours[[#This Row],[Task]]</f>
        <v>FuleChipSystemDesign</v>
      </c>
      <c r="H293" t="str">
        <f>WorkingHours[[#This Row],[Tags]]</f>
        <v>BTP-3117-Fuelchip:WP1:SystemBlockDiagramDesig:869</v>
      </c>
      <c r="I293" t="b">
        <f t="shared" si="33"/>
        <v>0</v>
      </c>
      <c r="J293" s="7">
        <f t="shared" si="32"/>
        <v>44882</v>
      </c>
      <c r="K293" t="str">
        <f t="shared" si="27"/>
        <v>BTP-3117-Fuelchip:WP1:SystemBlockDiagramDesig:869</v>
      </c>
      <c r="M293" s="43">
        <f t="shared" si="28"/>
        <v>0</v>
      </c>
      <c r="N293" s="1">
        <f t="shared" si="29"/>
        <v>0</v>
      </c>
      <c r="O293" s="1">
        <f t="shared" si="30"/>
        <v>0</v>
      </c>
      <c r="P293" s="45" t="e">
        <f t="shared" si="31"/>
        <v>#REF!</v>
      </c>
      <c r="Q293" s="46">
        <f>IF(K293="",0,COUNTIF('Timesheet - Week'!$A:$A,WorkingHoursUpdated!K293))</f>
        <v>0</v>
      </c>
      <c r="R293" s="44">
        <f>IF(K293="",0,COUNTIF('Timesheet - Week'!$A:$A,WorkingHoursUpdated!K293))</f>
        <v>0</v>
      </c>
    </row>
    <row r="294" spans="1:18" x14ac:dyDescent="0.25">
      <c r="A294" s="7">
        <f>WorkingHours[[#This Row],[Day]]</f>
        <v>44883</v>
      </c>
      <c r="B294" s="1">
        <f>WorkingHours[[#This Row],[Start]]</f>
        <v>0.25</v>
      </c>
      <c r="C294" s="1">
        <f>WorkingHours[[#This Row],[End]]</f>
        <v>0.36041666666666666</v>
      </c>
      <c r="D294" t="str">
        <f>WorkingHours[[#This Row],[Work unit description]]</f>
        <v>CheMastery Travel</v>
      </c>
      <c r="E294" s="1">
        <f>WorkingHours[[#This Row],[Duration]]</f>
        <v>0.11458333333333333</v>
      </c>
      <c r="F294" s="1" t="e">
        <f>#REF!</f>
        <v>#REF!</v>
      </c>
      <c r="G294" t="str">
        <f>WorkingHours[[#This Row],[Task]]</f>
        <v>NBD - Meetings</v>
      </c>
      <c r="H294" t="str">
        <f>WorkingHours[[#This Row],[Tags]]</f>
        <v>STL:NBD:ClientMeetings:326</v>
      </c>
      <c r="I294" t="b">
        <f t="shared" si="33"/>
        <v>0</v>
      </c>
      <c r="J294" s="7">
        <f t="shared" si="32"/>
        <v>44883</v>
      </c>
      <c r="K294" t="str">
        <f t="shared" si="27"/>
        <v>STL:NBD:ClientMeetings:326</v>
      </c>
      <c r="M294" s="43">
        <f t="shared" si="28"/>
        <v>0</v>
      </c>
      <c r="N294" s="1">
        <f t="shared" si="29"/>
        <v>0</v>
      </c>
      <c r="O294" s="1">
        <f t="shared" si="30"/>
        <v>0</v>
      </c>
      <c r="P294" s="45" t="e">
        <f t="shared" si="31"/>
        <v>#REF!</v>
      </c>
      <c r="Q294" s="46">
        <f>IF(K294="",0,COUNTIF('Timesheet - Week'!$A:$A,WorkingHoursUpdated!K294))</f>
        <v>0</v>
      </c>
      <c r="R294" s="44">
        <f>IF(K294="",0,COUNTIF('Timesheet - Week'!$A:$A,WorkingHoursUpdated!K294))</f>
        <v>0</v>
      </c>
    </row>
    <row r="295" spans="1:18" x14ac:dyDescent="0.25">
      <c r="A295" s="7">
        <f>WorkingHours[[#This Row],[Day]]</f>
        <v>44883</v>
      </c>
      <c r="B295" s="1">
        <f>WorkingHours[[#This Row],[Start]]</f>
        <v>0.36041666666666666</v>
      </c>
      <c r="C295" s="1">
        <f>WorkingHours[[#This Row],[End]]</f>
        <v>0.41180555555555554</v>
      </c>
      <c r="D295" t="str">
        <f>WorkingHours[[#This Row],[Work unit description]]</f>
        <v>BioTip Architecture</v>
      </c>
      <c r="E295" s="1">
        <f>WorkingHours[[#This Row],[Duration]]</f>
        <v>5.2083333333333336E-2</v>
      </c>
      <c r="F295" s="1" t="e">
        <f>#REF!</f>
        <v>#REF!</v>
      </c>
      <c r="G295" t="str">
        <f>WorkingHours[[#This Row],[Task]]</f>
        <v>FuleChipSystemDesign</v>
      </c>
      <c r="H295" t="str">
        <f>WorkingHours[[#This Row],[Tags]]</f>
        <v>BTP-3117-Fuelchip:WP1:SystemBlockDiagramDesig:869</v>
      </c>
      <c r="I295" t="b">
        <f t="shared" si="33"/>
        <v>0</v>
      </c>
      <c r="J295" s="7">
        <f t="shared" si="32"/>
        <v>44883</v>
      </c>
      <c r="K295" t="str">
        <f t="shared" si="27"/>
        <v>BTP-3117-Fuelchip:WP1:SystemBlockDiagramDesig:869</v>
      </c>
      <c r="M295" s="43">
        <f t="shared" si="28"/>
        <v>0</v>
      </c>
      <c r="N295" s="1">
        <f t="shared" si="29"/>
        <v>0</v>
      </c>
      <c r="O295" s="1">
        <f t="shared" si="30"/>
        <v>0</v>
      </c>
      <c r="P295" s="45" t="e">
        <f t="shared" si="31"/>
        <v>#REF!</v>
      </c>
      <c r="Q295" s="46">
        <f>IF(K295="",0,COUNTIF('Timesheet - Week'!$A:$A,WorkingHoursUpdated!K295))</f>
        <v>0</v>
      </c>
      <c r="R295" s="44">
        <f>IF(K295="",0,COUNTIF('Timesheet - Week'!$A:$A,WorkingHoursUpdated!K295))</f>
        <v>0</v>
      </c>
    </row>
    <row r="296" spans="1:18" x14ac:dyDescent="0.25">
      <c r="A296" s="7">
        <f>WorkingHours[[#This Row],[Day]]</f>
        <v>44883</v>
      </c>
      <c r="B296" s="1">
        <f>WorkingHours[[#This Row],[Start]]</f>
        <v>0.40208333333333335</v>
      </c>
      <c r="C296" s="1">
        <f>WorkingHours[[#This Row],[End]]</f>
        <v>0.40486111111111112</v>
      </c>
      <c r="D296" t="str">
        <f>WorkingHours[[#This Row],[Work unit description]]</f>
        <v/>
      </c>
      <c r="E296" s="1">
        <f>WorkingHours[[#This Row],[Duration]]</f>
        <v>0</v>
      </c>
      <c r="F296" s="1" t="e">
        <f>#REF!</f>
        <v>#REF!</v>
      </c>
      <c r="G296" t="str">
        <f>WorkingHours[[#This Row],[Task]]</f>
        <v>STL:Timesheet</v>
      </c>
      <c r="H296" t="str">
        <f>WorkingHours[[#This Row],[Tags]]</f>
        <v>STL:Admin-PersonalAdmin:Timesheets:319</v>
      </c>
      <c r="I296" t="b">
        <f t="shared" si="33"/>
        <v>0</v>
      </c>
      <c r="J296" s="7">
        <f t="shared" si="32"/>
        <v>44883</v>
      </c>
      <c r="K296" t="str">
        <f t="shared" si="27"/>
        <v>STL:Admin-PersonalAdmin:Timesheets:319</v>
      </c>
      <c r="M296" s="43" t="str">
        <f t="shared" si="28"/>
        <v>Error</v>
      </c>
      <c r="N296" s="1">
        <f t="shared" si="29"/>
        <v>0</v>
      </c>
      <c r="O296" s="1" t="str">
        <f t="shared" si="30"/>
        <v>Error</v>
      </c>
      <c r="P296" s="45" t="e">
        <f t="shared" si="31"/>
        <v>#REF!</v>
      </c>
      <c r="Q296" s="46">
        <f>IF(K296="",0,COUNTIF('Timesheet - Week'!$A:$A,WorkingHoursUpdated!K296))</f>
        <v>0</v>
      </c>
      <c r="R296" s="44">
        <f>IF(K296="",0,COUNTIF('Timesheet - Week'!$A:$A,WorkingHoursUpdated!K296))</f>
        <v>0</v>
      </c>
    </row>
    <row r="297" spans="1:18" x14ac:dyDescent="0.25">
      <c r="A297" s="7">
        <f>WorkingHours[[#This Row],[Day]]</f>
        <v>44883</v>
      </c>
      <c r="B297" s="1">
        <f>WorkingHours[[#This Row],[Start]]</f>
        <v>0.40347222222222223</v>
      </c>
      <c r="C297" s="1">
        <f>WorkingHours[[#This Row],[End]]</f>
        <v>0.41666666666666669</v>
      </c>
      <c r="D297" t="str">
        <f>WorkingHours[[#This Row],[Work unit description]]</f>
        <v>CheMastery Proposal</v>
      </c>
      <c r="E297" s="1">
        <f>WorkingHours[[#This Row],[Duration]]</f>
        <v>1.0416666666666666E-2</v>
      </c>
      <c r="F297" s="1" t="e">
        <f>#REF!</f>
        <v>#REF!</v>
      </c>
      <c r="G297" t="str">
        <f>WorkingHours[[#This Row],[Task]]</f>
        <v>NBD - Proposal creation</v>
      </c>
      <c r="H297" t="str">
        <f>WorkingHours[[#This Row],[Tags]]</f>
        <v>STL:NBD:NewProposalsCreation:325</v>
      </c>
      <c r="I297" t="b">
        <f t="shared" si="33"/>
        <v>0</v>
      </c>
      <c r="J297" s="7">
        <f t="shared" si="32"/>
        <v>44883</v>
      </c>
      <c r="K297" t="str">
        <f t="shared" si="27"/>
        <v>STL:NBD:NewProposalsCreation:325</v>
      </c>
      <c r="M297" s="43" t="str">
        <f t="shared" si="28"/>
        <v>Error</v>
      </c>
      <c r="N297" s="1">
        <f t="shared" si="29"/>
        <v>0</v>
      </c>
      <c r="O297" s="1" t="str">
        <f t="shared" si="30"/>
        <v>Error</v>
      </c>
      <c r="P297" s="45" t="e">
        <f t="shared" si="31"/>
        <v>#REF!</v>
      </c>
      <c r="Q297" s="46">
        <f>IF(K297="",0,COUNTIF('Timesheet - Week'!$A:$A,WorkingHoursUpdated!K297))</f>
        <v>0</v>
      </c>
      <c r="R297" s="44">
        <f>IF(K297="",0,COUNTIF('Timesheet - Week'!$A:$A,WorkingHoursUpdated!K297))</f>
        <v>0</v>
      </c>
    </row>
    <row r="298" spans="1:18" x14ac:dyDescent="0.25">
      <c r="A298" s="7">
        <f>WorkingHours[[#This Row],[Day]]</f>
        <v>44883</v>
      </c>
      <c r="B298" s="1">
        <f>WorkingHours[[#This Row],[Start]]</f>
        <v>0.41666666666666669</v>
      </c>
      <c r="C298" s="1">
        <f>WorkingHours[[#This Row],[End]]</f>
        <v>0.5</v>
      </c>
      <c r="D298" t="str">
        <f>WorkingHours[[#This Row],[Work unit description]]</f>
        <v>Chemastery Meeting</v>
      </c>
      <c r="E298" s="1">
        <f>WorkingHours[[#This Row],[Duration]]</f>
        <v>8.3333333333333329E-2</v>
      </c>
      <c r="F298" s="1" t="e">
        <f>#REF!</f>
        <v>#REF!</v>
      </c>
      <c r="G298" t="str">
        <f>WorkingHours[[#This Row],[Task]]</f>
        <v>NBD - Meetings</v>
      </c>
      <c r="H298" t="str">
        <f>WorkingHours[[#This Row],[Tags]]</f>
        <v>STL:NBD:ClientMeetings:326</v>
      </c>
      <c r="I298" t="b">
        <f t="shared" si="33"/>
        <v>0</v>
      </c>
      <c r="J298" s="7">
        <f t="shared" si="32"/>
        <v>44883</v>
      </c>
      <c r="K298" t="str">
        <f t="shared" si="27"/>
        <v>STL:NBD:ClientMeetings:326</v>
      </c>
      <c r="M298" s="43">
        <f t="shared" si="28"/>
        <v>0</v>
      </c>
      <c r="N298" s="1">
        <f t="shared" si="29"/>
        <v>0</v>
      </c>
      <c r="O298" s="1">
        <f t="shared" si="30"/>
        <v>0</v>
      </c>
      <c r="P298" s="45" t="e">
        <f t="shared" si="31"/>
        <v>#REF!</v>
      </c>
      <c r="Q298" s="46">
        <f>IF(K298="",0,COUNTIF('Timesheet - Week'!$A:$A,WorkingHoursUpdated!K298))</f>
        <v>0</v>
      </c>
      <c r="R298" s="44">
        <f>IF(K298="",0,COUNTIF('Timesheet - Week'!$A:$A,WorkingHoursUpdated!K298))</f>
        <v>0</v>
      </c>
    </row>
    <row r="299" spans="1:18" x14ac:dyDescent="0.25">
      <c r="A299" s="7">
        <f>WorkingHours[[#This Row],[Day]]</f>
        <v>44883</v>
      </c>
      <c r="B299" s="1">
        <f>WorkingHours[[#This Row],[Start]]</f>
        <v>0.5</v>
      </c>
      <c r="C299" s="1">
        <f>WorkingHours[[#This Row],[End]]</f>
        <v>0.52083333333333337</v>
      </c>
      <c r="D299" t="str">
        <f>WorkingHours[[#This Row],[Work unit description]]</f>
        <v>BioTip Chat with Ben</v>
      </c>
      <c r="E299" s="1">
        <f>WorkingHours[[#This Row],[Duration]]</f>
        <v>2.0833333333333332E-2</v>
      </c>
      <c r="F299" s="1" t="e">
        <f>#REF!</f>
        <v>#REF!</v>
      </c>
      <c r="G299" t="str">
        <f>WorkingHours[[#This Row],[Task]]</f>
        <v>FuleChipSystemDesign</v>
      </c>
      <c r="H299" t="str">
        <f>WorkingHours[[#This Row],[Tags]]</f>
        <v>BTP-3117-Fuelchip:WP1:SystemBlockDiagramDesig:869</v>
      </c>
      <c r="I299" t="b">
        <f t="shared" si="33"/>
        <v>0</v>
      </c>
      <c r="J299" s="7">
        <f t="shared" si="32"/>
        <v>44883</v>
      </c>
      <c r="K299" t="str">
        <f t="shared" si="27"/>
        <v>BTP-3117-Fuelchip:WP1:SystemBlockDiagramDesig:869</v>
      </c>
      <c r="M299" s="43">
        <f t="shared" si="28"/>
        <v>0</v>
      </c>
      <c r="N299" s="1">
        <f t="shared" si="29"/>
        <v>0</v>
      </c>
      <c r="O299" s="1">
        <f t="shared" si="30"/>
        <v>0</v>
      </c>
      <c r="P299" s="45" t="e">
        <f t="shared" si="31"/>
        <v>#REF!</v>
      </c>
      <c r="Q299" s="46">
        <f>IF(K299="",0,COUNTIF('Timesheet - Week'!$A:$A,WorkingHoursUpdated!K299))</f>
        <v>0</v>
      </c>
      <c r="R299" s="44">
        <f>IF(K299="",0,COUNTIF('Timesheet - Week'!$A:$A,WorkingHoursUpdated!K299))</f>
        <v>0</v>
      </c>
    </row>
    <row r="300" spans="1:18" x14ac:dyDescent="0.25">
      <c r="A300" s="7">
        <f>WorkingHours[[#This Row],[Day]]</f>
        <v>44883</v>
      </c>
      <c r="B300" s="1">
        <f>WorkingHours[[#This Row],[Start]]</f>
        <v>0.52083333333333337</v>
      </c>
      <c r="C300" s="1">
        <f>WorkingHours[[#This Row],[End]]</f>
        <v>0.54166666666666663</v>
      </c>
      <c r="D300" t="str">
        <f>WorkingHours[[#This Row],[Work unit description]]</f>
        <v>Work Chat with Ben</v>
      </c>
      <c r="E300" s="1">
        <f>WorkingHours[[#This Row],[Duration]]</f>
        <v>2.0833333333333332E-2</v>
      </c>
      <c r="F300" s="1" t="e">
        <f>#REF!</f>
        <v>#REF!</v>
      </c>
      <c r="G300" t="str">
        <f>WorkingHours[[#This Row],[Task]]</f>
        <v>STL:General</v>
      </c>
      <c r="H300" t="str">
        <f>WorkingHours[[#This Row],[Tags]]</f>
        <v>STL:Admin-PersonalAdmin:Misc:320</v>
      </c>
      <c r="I300" t="b">
        <f t="shared" si="33"/>
        <v>0</v>
      </c>
      <c r="J300" s="7">
        <f t="shared" si="32"/>
        <v>44883</v>
      </c>
      <c r="K300" t="str">
        <f t="shared" si="27"/>
        <v>STL:Admin-PersonalAdmin:Misc:320</v>
      </c>
      <c r="M300" s="43">
        <f t="shared" si="28"/>
        <v>0</v>
      </c>
      <c r="N300" s="1">
        <f t="shared" si="29"/>
        <v>0</v>
      </c>
      <c r="O300" s="1">
        <f t="shared" si="30"/>
        <v>0</v>
      </c>
      <c r="P300" s="45" t="e">
        <f t="shared" si="31"/>
        <v>#REF!</v>
      </c>
      <c r="Q300" s="46">
        <f>IF(K300="",0,COUNTIF('Timesheet - Week'!$A:$A,WorkingHoursUpdated!K300))</f>
        <v>0</v>
      </c>
      <c r="R300" s="44">
        <f>IF(K300="",0,COUNTIF('Timesheet - Week'!$A:$A,WorkingHoursUpdated!K300))</f>
        <v>0</v>
      </c>
    </row>
    <row r="301" spans="1:18" x14ac:dyDescent="0.25">
      <c r="A301" s="7">
        <f>WorkingHours[[#This Row],[Day]]</f>
        <v>44883</v>
      </c>
      <c r="B301" s="1">
        <f>WorkingHours[[#This Row],[Start]]</f>
        <v>0.54166666666666663</v>
      </c>
      <c r="C301" s="1">
        <f>WorkingHours[[#This Row],[End]]</f>
        <v>0.59027777777777779</v>
      </c>
      <c r="D301" t="str">
        <f>WorkingHours[[#This Row],[Work unit description]]</f>
        <v>Meet with Chris</v>
      </c>
      <c r="E301" s="1">
        <f>WorkingHours[[#This Row],[Duration]]</f>
        <v>5.2083333333333336E-2</v>
      </c>
      <c r="F301" s="1" t="e">
        <f>#REF!</f>
        <v>#REF!</v>
      </c>
      <c r="G301" t="str">
        <f>WorkingHours[[#This Row],[Task]]</f>
        <v>Without task</v>
      </c>
      <c r="H301" t="str">
        <f>WorkingHours[[#This Row],[Tags]]</f>
        <v/>
      </c>
      <c r="I301" t="b">
        <f t="shared" si="33"/>
        <v>0</v>
      </c>
      <c r="J301" s="7">
        <f t="shared" si="32"/>
        <v>44883</v>
      </c>
      <c r="K301" t="str">
        <f t="shared" si="27"/>
        <v/>
      </c>
      <c r="M301" s="43">
        <f t="shared" si="28"/>
        <v>0</v>
      </c>
      <c r="N301" s="1">
        <f t="shared" si="29"/>
        <v>0</v>
      </c>
      <c r="O301" s="1">
        <f t="shared" si="30"/>
        <v>0</v>
      </c>
      <c r="P301" s="45" t="e">
        <f t="shared" si="31"/>
        <v>#REF!</v>
      </c>
      <c r="Q301" s="46">
        <f>IF(K301="",0,COUNTIF('Timesheet - Week'!$A:$A,WorkingHoursUpdated!K301))</f>
        <v>0</v>
      </c>
      <c r="R301" s="44">
        <f>IF(K301="",0,COUNTIF('Timesheet - Week'!$A:$A,WorkingHoursUpdated!K301))</f>
        <v>0</v>
      </c>
    </row>
    <row r="302" spans="1:18" x14ac:dyDescent="0.25">
      <c r="A302" s="7">
        <f>WorkingHours[[#This Row],[Day]]</f>
        <v>44883</v>
      </c>
      <c r="B302" s="1">
        <f>WorkingHours[[#This Row],[Start]]</f>
        <v>0.59027777777777779</v>
      </c>
      <c r="C302" s="1">
        <f>WorkingHours[[#This Row],[End]]</f>
        <v>0.75</v>
      </c>
      <c r="D302" t="str">
        <f>WorkingHours[[#This Row],[Work unit description]]</f>
        <v>Travel Home from Chemastery</v>
      </c>
      <c r="E302" s="1">
        <f>WorkingHours[[#This Row],[Duration]]</f>
        <v>0.15625</v>
      </c>
      <c r="F302" s="1" t="e">
        <f>#REF!</f>
        <v>#REF!</v>
      </c>
      <c r="G302" t="str">
        <f>WorkingHours[[#This Row],[Task]]</f>
        <v>NBD - Meetings</v>
      </c>
      <c r="H302" t="str">
        <f>WorkingHours[[#This Row],[Tags]]</f>
        <v>STL:NBD:ClientMeetings:326</v>
      </c>
      <c r="I302" t="b">
        <f t="shared" si="33"/>
        <v>0</v>
      </c>
      <c r="J302" s="7">
        <f t="shared" si="32"/>
        <v>44883</v>
      </c>
      <c r="K302" t="str">
        <f t="shared" si="27"/>
        <v>STL:NBD:ClientMeetings:326</v>
      </c>
      <c r="M302" s="43">
        <f t="shared" si="28"/>
        <v>0</v>
      </c>
      <c r="N302" s="1">
        <f t="shared" si="29"/>
        <v>0</v>
      </c>
      <c r="O302" s="1">
        <f t="shared" si="30"/>
        <v>0</v>
      </c>
      <c r="P302" s="45" t="e">
        <f t="shared" si="31"/>
        <v>#REF!</v>
      </c>
      <c r="Q302" s="46">
        <f>IF(K302="",0,COUNTIF('Timesheet - Week'!$A:$A,WorkingHoursUpdated!K302))</f>
        <v>0</v>
      </c>
      <c r="R302" s="44">
        <f>IF(K302="",0,COUNTIF('Timesheet - Week'!$A:$A,WorkingHoursUpdated!K302))</f>
        <v>0</v>
      </c>
    </row>
    <row r="303" spans="1:18" x14ac:dyDescent="0.25">
      <c r="A303" s="7">
        <f>WorkingHours[[#This Row],[Day]]</f>
        <v>44883</v>
      </c>
      <c r="B303" s="1">
        <f>WorkingHours[[#This Row],[Start]]</f>
        <v>0.75</v>
      </c>
      <c r="C303" s="1">
        <f>WorkingHours[[#This Row],[End]]</f>
        <v>0.75694444444444442</v>
      </c>
      <c r="D303" t="str">
        <f>WorkingHours[[#This Row],[Work unit description]]</f>
        <v/>
      </c>
      <c r="E303" s="1">
        <f>WorkingHours[[#This Row],[Duration]]</f>
        <v>1.0416666666666666E-2</v>
      </c>
      <c r="F303" s="1" t="e">
        <f>#REF!</f>
        <v>#REF!</v>
      </c>
      <c r="G303" t="str">
        <f>WorkingHours[[#This Row],[Task]]</f>
        <v>STL:Timesheet</v>
      </c>
      <c r="H303" t="str">
        <f>WorkingHours[[#This Row],[Tags]]</f>
        <v>STL:Admin-PersonalAdmin:Timesheets:319</v>
      </c>
      <c r="I303" t="b">
        <f t="shared" si="33"/>
        <v>0</v>
      </c>
      <c r="J303" s="7">
        <f t="shared" si="32"/>
        <v>44883</v>
      </c>
      <c r="K303" t="str">
        <f t="shared" si="27"/>
        <v>STL:Admin-PersonalAdmin:Timesheets:319</v>
      </c>
      <c r="M303" s="43">
        <f t="shared" si="28"/>
        <v>0</v>
      </c>
      <c r="N303" s="1">
        <f t="shared" si="29"/>
        <v>0</v>
      </c>
      <c r="O303" s="1">
        <f t="shared" si="30"/>
        <v>0</v>
      </c>
      <c r="P303" s="45" t="e">
        <f t="shared" si="31"/>
        <v>#REF!</v>
      </c>
      <c r="Q303" s="46">
        <f>IF(K303="",0,COUNTIF('Timesheet - Week'!$A:$A,WorkingHoursUpdated!K303))</f>
        <v>0</v>
      </c>
      <c r="R303" s="44">
        <f>IF(K303="",0,COUNTIF('Timesheet - Week'!$A:$A,WorkingHoursUpdated!K303))</f>
        <v>0</v>
      </c>
    </row>
    <row r="304" spans="1:18" x14ac:dyDescent="0.25">
      <c r="A304" s="7">
        <f>WorkingHours[[#This Row],[Day]]</f>
        <v>44883</v>
      </c>
      <c r="B304" s="1">
        <f>WorkingHours[[#This Row],[Start]]</f>
        <v>0.75694444444444442</v>
      </c>
      <c r="C304" s="1">
        <f>WorkingHours[[#This Row],[End]]</f>
        <v>0.77569444444444446</v>
      </c>
      <c r="D304" t="str">
        <f>WorkingHours[[#This Row],[Work unit description]]</f>
        <v>BioTip email and work</v>
      </c>
      <c r="E304" s="1">
        <f>WorkingHours[[#This Row],[Duration]]</f>
        <v>2.0833333333333332E-2</v>
      </c>
      <c r="F304" s="1" t="e">
        <f>#REF!</f>
        <v>#REF!</v>
      </c>
      <c r="G304" t="str">
        <f>WorkingHours[[#This Row],[Task]]</f>
        <v>FuleChipSystemDesign</v>
      </c>
      <c r="H304" t="str">
        <f>WorkingHours[[#This Row],[Tags]]</f>
        <v>BTP-3117-Fuelchip:WP1:SystemBlockDiagramDesig:869</v>
      </c>
      <c r="I304" t="b">
        <f t="shared" si="33"/>
        <v>0</v>
      </c>
      <c r="J304" s="7">
        <f t="shared" si="32"/>
        <v>44883</v>
      </c>
      <c r="K304" t="str">
        <f t="shared" si="27"/>
        <v>BTP-3117-Fuelchip:WP1:SystemBlockDiagramDesig:869</v>
      </c>
      <c r="M304" s="43">
        <f t="shared" si="28"/>
        <v>0</v>
      </c>
      <c r="N304" s="1">
        <f t="shared" si="29"/>
        <v>0</v>
      </c>
      <c r="O304" s="1">
        <f t="shared" si="30"/>
        <v>0</v>
      </c>
      <c r="P304" s="45" t="e">
        <f t="shared" si="31"/>
        <v>#REF!</v>
      </c>
      <c r="Q304" s="46">
        <f>IF(K304="",0,COUNTIF('Timesheet - Week'!$A:$A,WorkingHoursUpdated!K304))</f>
        <v>0</v>
      </c>
      <c r="R304" s="44">
        <f>IF(K304="",0,COUNTIF('Timesheet - Week'!$A:$A,WorkingHoursUpdated!K304))</f>
        <v>0</v>
      </c>
    </row>
    <row r="305" spans="1:18" x14ac:dyDescent="0.25">
      <c r="A305" s="7">
        <f>WorkingHours[[#This Row],[Day]]</f>
        <v>44886</v>
      </c>
      <c r="B305" s="1">
        <f>WorkingHours[[#This Row],[Start]]</f>
        <v>0.29166666666666669</v>
      </c>
      <c r="C305" s="1">
        <f>WorkingHours[[#This Row],[End]]</f>
        <v>0.30555555555555558</v>
      </c>
      <c r="D305" t="str">
        <f>WorkingHours[[#This Row],[Work unit description]]</f>
        <v/>
      </c>
      <c r="E305" s="1">
        <f>WorkingHours[[#This Row],[Duration]]</f>
        <v>1.0416666666666666E-2</v>
      </c>
      <c r="F305" s="1" t="e">
        <f>#REF!</f>
        <v>#REF!</v>
      </c>
      <c r="G305" t="str">
        <f>WorkingHours[[#This Row],[Task]]</f>
        <v>STL:Timesheet</v>
      </c>
      <c r="H305" t="str">
        <f>WorkingHours[[#This Row],[Tags]]</f>
        <v>STL:Admin-PersonalAdmin:Timesheets:319</v>
      </c>
      <c r="I305" t="b">
        <f t="shared" si="33"/>
        <v>0</v>
      </c>
      <c r="J305" s="7">
        <f t="shared" si="32"/>
        <v>44886</v>
      </c>
      <c r="K305" t="str">
        <f t="shared" si="27"/>
        <v>STL:Admin-PersonalAdmin:Timesheets:319</v>
      </c>
      <c r="M305" s="43">
        <f t="shared" si="28"/>
        <v>0</v>
      </c>
      <c r="N305" s="1">
        <f t="shared" si="29"/>
        <v>0</v>
      </c>
      <c r="O305" s="1">
        <f t="shared" si="30"/>
        <v>0</v>
      </c>
      <c r="P305" s="45" t="e">
        <f t="shared" si="31"/>
        <v>#REF!</v>
      </c>
      <c r="Q305" s="46">
        <f>IF(K305="",0,COUNTIF('Timesheet - Week'!$A:$A,WorkingHoursUpdated!K305))</f>
        <v>0</v>
      </c>
      <c r="R305" s="44">
        <f>IF(K305="",0,COUNTIF('Timesheet - Week'!$A:$A,WorkingHoursUpdated!K305))</f>
        <v>0</v>
      </c>
    </row>
    <row r="306" spans="1:18" x14ac:dyDescent="0.25">
      <c r="A306" s="7">
        <f>WorkingHours[[#This Row],[Day]]</f>
        <v>44886</v>
      </c>
      <c r="B306" s="1">
        <f>WorkingHours[[#This Row],[Start]]</f>
        <v>0.36805555555555558</v>
      </c>
      <c r="C306" s="1">
        <f>WorkingHours[[#This Row],[End]]</f>
        <v>0.42708333333333331</v>
      </c>
      <c r="D306" t="str">
        <f>WorkingHours[[#This Row],[Work unit description]]</f>
        <v>Travel to work for folium</v>
      </c>
      <c r="E306" s="1">
        <f>WorkingHours[[#This Row],[Duration]]</f>
        <v>6.25E-2</v>
      </c>
      <c r="F306" s="1" t="e">
        <f>#REF!</f>
        <v>#REF!</v>
      </c>
      <c r="G306" t="str">
        <f>WorkingHours[[#This Row],[Task]]</f>
        <v>NBD - Meetings</v>
      </c>
      <c r="H306" t="str">
        <f>WorkingHours[[#This Row],[Tags]]</f>
        <v>STL:NBD:ClientMeetings:326</v>
      </c>
      <c r="I306" t="b">
        <f t="shared" si="33"/>
        <v>0</v>
      </c>
      <c r="J306" s="7">
        <f t="shared" si="32"/>
        <v>44886</v>
      </c>
      <c r="K306" t="str">
        <f t="shared" si="27"/>
        <v>STL:NBD:ClientMeetings:326</v>
      </c>
      <c r="M306" s="43">
        <f t="shared" si="28"/>
        <v>6.25E-2</v>
      </c>
      <c r="N306" s="1">
        <f t="shared" si="29"/>
        <v>0</v>
      </c>
      <c r="O306" s="1">
        <f t="shared" si="30"/>
        <v>6.25E-2</v>
      </c>
      <c r="P306" s="45" t="e">
        <f t="shared" si="31"/>
        <v>#REF!</v>
      </c>
      <c r="Q306" s="46">
        <f>IF(K306="",0,COUNTIF('Timesheet - Week'!$A:$A,WorkingHoursUpdated!K306))</f>
        <v>0</v>
      </c>
      <c r="R306" s="44">
        <f>IF(K306="",0,COUNTIF('Timesheet - Week'!$A:$A,WorkingHoursUpdated!K306))</f>
        <v>0</v>
      </c>
    </row>
    <row r="307" spans="1:18" x14ac:dyDescent="0.25">
      <c r="A307" s="7">
        <f>WorkingHours[[#This Row],[Day]]</f>
        <v>44886</v>
      </c>
      <c r="B307" s="1">
        <f>WorkingHours[[#This Row],[Start]]</f>
        <v>0.42708333333333331</v>
      </c>
      <c r="C307" s="1">
        <f>WorkingHours[[#This Row],[End]]</f>
        <v>0.4375</v>
      </c>
      <c r="D307" t="str">
        <f>WorkingHours[[#This Row],[Work unit description]]</f>
        <v>Catch-up with Steve in the office</v>
      </c>
      <c r="E307" s="1">
        <f>WorkingHours[[#This Row],[Duration]]</f>
        <v>1.0416666666666666E-2</v>
      </c>
      <c r="F307" s="1" t="e">
        <f>#REF!</f>
        <v>#REF!</v>
      </c>
      <c r="G307" t="str">
        <f>WorkingHours[[#This Row],[Task]]</f>
        <v>STL:General</v>
      </c>
      <c r="H307" t="str">
        <f>WorkingHours[[#This Row],[Tags]]</f>
        <v>STL:Admin-PersonalAdmin:Misc:320</v>
      </c>
      <c r="I307" t="b">
        <f t="shared" si="33"/>
        <v>0</v>
      </c>
      <c r="J307" s="7">
        <f t="shared" si="32"/>
        <v>44886</v>
      </c>
      <c r="K307" t="str">
        <f t="shared" si="27"/>
        <v>STL:Admin-PersonalAdmin:Misc:320</v>
      </c>
      <c r="M307" s="43">
        <f t="shared" si="28"/>
        <v>0</v>
      </c>
      <c r="N307" s="1">
        <f t="shared" si="29"/>
        <v>0</v>
      </c>
      <c r="O307" s="1">
        <f t="shared" si="30"/>
        <v>0</v>
      </c>
      <c r="P307" s="45" t="e">
        <f t="shared" si="31"/>
        <v>#REF!</v>
      </c>
      <c r="Q307" s="46">
        <f>IF(K307="",0,COUNTIF('Timesheet - Week'!$A:$A,WorkingHoursUpdated!K307))</f>
        <v>0</v>
      </c>
      <c r="R307" s="44">
        <f>IF(K307="",0,COUNTIF('Timesheet - Week'!$A:$A,WorkingHoursUpdated!K307))</f>
        <v>0</v>
      </c>
    </row>
    <row r="308" spans="1:18" x14ac:dyDescent="0.25">
      <c r="A308" s="7">
        <f>WorkingHours[[#This Row],[Day]]</f>
        <v>44886</v>
      </c>
      <c r="B308" s="1">
        <f>WorkingHours[[#This Row],[Start]]</f>
        <v>0.4375</v>
      </c>
      <c r="C308" s="1">
        <f>WorkingHours[[#This Row],[End]]</f>
        <v>0.45833333333333331</v>
      </c>
      <c r="D308" t="str">
        <f>WorkingHours[[#This Row],[Work unit description]]</f>
        <v/>
      </c>
      <c r="E308" s="1">
        <f>WorkingHours[[#This Row],[Duration]]</f>
        <v>2.0833333333333332E-2</v>
      </c>
      <c r="F308" s="1" t="e">
        <f>#REF!</f>
        <v>#REF!</v>
      </c>
      <c r="G308" t="str">
        <f>WorkingHours[[#This Row],[Task]]</f>
        <v>ResourceMeeting</v>
      </c>
      <c r="H308" t="str">
        <f>WorkingHours[[#This Row],[Tags]]</f>
        <v>STL:Admin-BusinessMan:Forecast&amp;Planning:314</v>
      </c>
      <c r="I308" t="b">
        <f t="shared" si="33"/>
        <v>0</v>
      </c>
      <c r="J308" s="7">
        <f t="shared" si="32"/>
        <v>44886</v>
      </c>
      <c r="K308" t="str">
        <f t="shared" si="27"/>
        <v>STL:Admin-BusinessMan:Forecast&amp;Planning:314</v>
      </c>
      <c r="M308" s="43">
        <f t="shared" si="28"/>
        <v>0</v>
      </c>
      <c r="N308" s="1">
        <f t="shared" si="29"/>
        <v>0</v>
      </c>
      <c r="O308" s="1">
        <f t="shared" si="30"/>
        <v>0</v>
      </c>
      <c r="P308" s="45" t="e">
        <f t="shared" si="31"/>
        <v>#REF!</v>
      </c>
      <c r="Q308" s="46">
        <f>IF(K308="",0,COUNTIF('Timesheet - Week'!$A:$A,WorkingHoursUpdated!K308))</f>
        <v>0</v>
      </c>
      <c r="R308" s="44">
        <f>IF(K308="",0,COUNTIF('Timesheet - Week'!$A:$A,WorkingHoursUpdated!K308))</f>
        <v>0</v>
      </c>
    </row>
    <row r="309" spans="1:18" x14ac:dyDescent="0.25">
      <c r="A309" s="7">
        <f>WorkingHours[[#This Row],[Day]]</f>
        <v>44886</v>
      </c>
      <c r="B309" s="1">
        <f>WorkingHours[[#This Row],[Start]]</f>
        <v>0.45833333333333331</v>
      </c>
      <c r="C309" s="1">
        <f>WorkingHours[[#This Row],[End]]</f>
        <v>0.5</v>
      </c>
      <c r="D309" t="str">
        <f>WorkingHours[[#This Row],[Work unit description]]</f>
        <v>BioTip customer meeting</v>
      </c>
      <c r="E309" s="1">
        <f>WorkingHours[[#This Row],[Duration]]</f>
        <v>4.1666666666666664E-2</v>
      </c>
      <c r="F309" s="1" t="e">
        <f>#REF!</f>
        <v>#REF!</v>
      </c>
      <c r="G309" t="str">
        <f>WorkingHours[[#This Row],[Task]]</f>
        <v>FuleChipSystemDesign</v>
      </c>
      <c r="H309" t="str">
        <f>WorkingHours[[#This Row],[Tags]]</f>
        <v>BTP-3117-Fuelchip:WP1:SystemBlockDiagramDesig:869</v>
      </c>
      <c r="I309" t="b">
        <f t="shared" si="33"/>
        <v>0</v>
      </c>
      <c r="J309" s="7">
        <f t="shared" si="32"/>
        <v>44886</v>
      </c>
      <c r="K309" t="str">
        <f t="shared" si="27"/>
        <v>BTP-3117-Fuelchip:WP1:SystemBlockDiagramDesig:869</v>
      </c>
      <c r="M309" s="43">
        <f t="shared" si="28"/>
        <v>0</v>
      </c>
      <c r="N309" s="1">
        <f t="shared" si="29"/>
        <v>0</v>
      </c>
      <c r="O309" s="1">
        <f t="shared" si="30"/>
        <v>0</v>
      </c>
      <c r="P309" s="45" t="e">
        <f t="shared" si="31"/>
        <v>#REF!</v>
      </c>
      <c r="Q309" s="46">
        <f>IF(K309="",0,COUNTIF('Timesheet - Week'!$A:$A,WorkingHoursUpdated!K309))</f>
        <v>0</v>
      </c>
      <c r="R309" s="44">
        <f>IF(K309="",0,COUNTIF('Timesheet - Week'!$A:$A,WorkingHoursUpdated!K309))</f>
        <v>0</v>
      </c>
    </row>
    <row r="310" spans="1:18" x14ac:dyDescent="0.25">
      <c r="A310" s="7">
        <f>WorkingHours[[#This Row],[Day]]</f>
        <v>44886</v>
      </c>
      <c r="B310" s="1">
        <f>WorkingHours[[#This Row],[Start]]</f>
        <v>0.5</v>
      </c>
      <c r="C310" s="1">
        <f>WorkingHours[[#This Row],[End]]</f>
        <v>0.54166666666666663</v>
      </c>
      <c r="D310" t="str">
        <f>WorkingHours[[#This Row],[Work unit description]]</f>
        <v>FW: Meeting with STL to discuss Biosensor Project</v>
      </c>
      <c r="E310" s="1">
        <f>WorkingHours[[#This Row],[Duration]]</f>
        <v>4.1666666666666664E-2</v>
      </c>
      <c r="F310" s="1" t="e">
        <f>#REF!</f>
        <v>#REF!</v>
      </c>
      <c r="G310" t="str">
        <f>WorkingHours[[#This Row],[Task]]</f>
        <v>NBD - Meetings</v>
      </c>
      <c r="H310" t="str">
        <f>WorkingHours[[#This Row],[Tags]]</f>
        <v>STL:NBD:ClientMeetings:326</v>
      </c>
      <c r="I310" t="b">
        <f t="shared" si="33"/>
        <v>0</v>
      </c>
      <c r="J310" s="7">
        <f t="shared" si="32"/>
        <v>44886</v>
      </c>
      <c r="K310" t="str">
        <f t="shared" si="27"/>
        <v>STL:NBD:ClientMeetings:326</v>
      </c>
      <c r="M310" s="43">
        <f t="shared" si="28"/>
        <v>0</v>
      </c>
      <c r="N310" s="1">
        <f t="shared" si="29"/>
        <v>0</v>
      </c>
      <c r="O310" s="1">
        <f t="shared" si="30"/>
        <v>0</v>
      </c>
      <c r="P310" s="45" t="e">
        <f t="shared" si="31"/>
        <v>#REF!</v>
      </c>
      <c r="Q310" s="46">
        <f>IF(K310="",0,COUNTIF('Timesheet - Week'!$A:$A,WorkingHoursUpdated!K310))</f>
        <v>0</v>
      </c>
      <c r="R310" s="44">
        <f>IF(K310="",0,COUNTIF('Timesheet - Week'!$A:$A,WorkingHoursUpdated!K310))</f>
        <v>0</v>
      </c>
    </row>
    <row r="311" spans="1:18" x14ac:dyDescent="0.25">
      <c r="A311" s="7">
        <f>WorkingHours[[#This Row],[Day]]</f>
        <v>44886</v>
      </c>
      <c r="B311" s="1">
        <f>WorkingHours[[#This Row],[Start]]</f>
        <v>0.5625</v>
      </c>
      <c r="C311" s="1">
        <f>WorkingHours[[#This Row],[End]]</f>
        <v>0.58333333333333337</v>
      </c>
      <c r="D311" t="str">
        <f>WorkingHours[[#This Row],[Work unit description]]</f>
        <v>Email to Val and figuring out bigdug</v>
      </c>
      <c r="E311" s="1">
        <f>WorkingHours[[#This Row],[Duration]]</f>
        <v>2.0833333333333332E-2</v>
      </c>
      <c r="F311" s="1" t="e">
        <f>#REF!</f>
        <v>#REF!</v>
      </c>
      <c r="G311" t="str">
        <f>WorkingHours[[#This Row],[Task]]</f>
        <v>STL: Create new office space</v>
      </c>
      <c r="H311" t="str">
        <f>WorkingHours[[#This Row],[Tags]]</f>
        <v>STL:Admin-BusinessMan:ISSystems:315</v>
      </c>
      <c r="I311" t="b">
        <f t="shared" si="33"/>
        <v>0</v>
      </c>
      <c r="J311" s="7">
        <f t="shared" si="32"/>
        <v>44886</v>
      </c>
      <c r="K311" t="str">
        <f t="shared" si="27"/>
        <v>STL:Admin-BusinessMan:ISSystems:315</v>
      </c>
      <c r="M311" s="43">
        <f t="shared" si="28"/>
        <v>2.083333333333337E-2</v>
      </c>
      <c r="N311" s="1">
        <f t="shared" si="29"/>
        <v>0</v>
      </c>
      <c r="O311" s="1">
        <f t="shared" si="30"/>
        <v>2.083333333333337E-2</v>
      </c>
      <c r="P311" s="45" t="e">
        <f t="shared" si="31"/>
        <v>#REF!</v>
      </c>
      <c r="Q311" s="46">
        <f>IF(K311="",0,COUNTIF('Timesheet - Week'!$A:$A,WorkingHoursUpdated!K311))</f>
        <v>0</v>
      </c>
      <c r="R311" s="44">
        <f>IF(K311="",0,COUNTIF('Timesheet - Week'!$A:$A,WorkingHoursUpdated!K311))</f>
        <v>0</v>
      </c>
    </row>
    <row r="312" spans="1:18" x14ac:dyDescent="0.25">
      <c r="A312" s="7">
        <f>WorkingHours[[#This Row],[Day]]</f>
        <v>44886</v>
      </c>
      <c r="B312" s="1">
        <f>WorkingHours[[#This Row],[Start]]</f>
        <v>0.58333333333333337</v>
      </c>
      <c r="C312" s="1">
        <f>WorkingHours[[#This Row],[End]]</f>
        <v>0.60416666666666663</v>
      </c>
      <c r="D312" t="str">
        <f>WorkingHours[[#This Row],[Work unit description]]</f>
        <v>Hardware Meeting</v>
      </c>
      <c r="E312" s="1">
        <f>WorkingHours[[#This Row],[Duration]]</f>
        <v>2.0833333333333332E-2</v>
      </c>
      <c r="F312" s="1" t="e">
        <f>#REF!</f>
        <v>#REF!</v>
      </c>
      <c r="G312" t="str">
        <f>WorkingHours[[#This Row],[Task]]</f>
        <v>STL: Hardware Weekly Meeting</v>
      </c>
      <c r="H312" t="str">
        <f>WorkingHours[[#This Row],[Tags]]</f>
        <v>STL:Admin-BusinessMan:Meetings:313</v>
      </c>
      <c r="I312" t="b">
        <f t="shared" si="33"/>
        <v>0</v>
      </c>
      <c r="J312" s="7">
        <f t="shared" si="32"/>
        <v>44886</v>
      </c>
      <c r="K312" t="str">
        <f t="shared" si="27"/>
        <v>STL:Admin-BusinessMan:Meetings:313</v>
      </c>
      <c r="M312" s="43">
        <f t="shared" si="28"/>
        <v>0</v>
      </c>
      <c r="N312" s="1">
        <f t="shared" si="29"/>
        <v>0</v>
      </c>
      <c r="O312" s="1">
        <f t="shared" si="30"/>
        <v>0</v>
      </c>
      <c r="P312" s="45" t="e">
        <f t="shared" si="31"/>
        <v>#REF!</v>
      </c>
      <c r="Q312" s="46">
        <f>IF(K312="",0,COUNTIF('Timesheet - Week'!$A:$A,WorkingHoursUpdated!K312))</f>
        <v>0</v>
      </c>
      <c r="R312" s="44">
        <f>IF(K312="",0,COUNTIF('Timesheet - Week'!$A:$A,WorkingHoursUpdated!K312))</f>
        <v>0</v>
      </c>
    </row>
    <row r="313" spans="1:18" x14ac:dyDescent="0.25">
      <c r="A313" s="7">
        <f>WorkingHours[[#This Row],[Day]]</f>
        <v>44886</v>
      </c>
      <c r="B313" s="1">
        <f>WorkingHours[[#This Row],[Start]]</f>
        <v>0.60416666666666663</v>
      </c>
      <c r="C313" s="1">
        <f>WorkingHours[[#This Row],[End]]</f>
        <v>0.64583333333333337</v>
      </c>
      <c r="D313" t="str">
        <f>WorkingHours[[#This Row],[Work unit description]]</f>
        <v>Catch-up with Adrian</v>
      </c>
      <c r="E313" s="1">
        <f>WorkingHours[[#This Row],[Duration]]</f>
        <v>4.1666666666666664E-2</v>
      </c>
      <c r="F313" s="1" t="e">
        <f>#REF!</f>
        <v>#REF!</v>
      </c>
      <c r="G313" t="str">
        <f>WorkingHours[[#This Row],[Task]]</f>
        <v>STL:General</v>
      </c>
      <c r="H313" t="str">
        <f>WorkingHours[[#This Row],[Tags]]</f>
        <v>STL:Admin-PersonalAdmin:Misc:320</v>
      </c>
      <c r="I313" t="b">
        <f t="shared" si="33"/>
        <v>0</v>
      </c>
      <c r="J313" s="7">
        <f t="shared" si="32"/>
        <v>44886</v>
      </c>
      <c r="K313" t="str">
        <f t="shared" si="27"/>
        <v>STL:Admin-PersonalAdmin:Misc:320</v>
      </c>
      <c r="M313" s="43">
        <f t="shared" si="28"/>
        <v>0</v>
      </c>
      <c r="N313" s="1">
        <f t="shared" si="29"/>
        <v>0</v>
      </c>
      <c r="O313" s="1">
        <f t="shared" si="30"/>
        <v>0</v>
      </c>
      <c r="P313" s="45" t="e">
        <f t="shared" si="31"/>
        <v>#REF!</v>
      </c>
      <c r="Q313" s="46">
        <f>IF(K313="",0,COUNTIF('Timesheet - Week'!$A:$A,WorkingHoursUpdated!K313))</f>
        <v>0</v>
      </c>
      <c r="R313" s="44">
        <f>IF(K313="",0,COUNTIF('Timesheet - Week'!$A:$A,WorkingHoursUpdated!K313))</f>
        <v>0</v>
      </c>
    </row>
    <row r="314" spans="1:18" x14ac:dyDescent="0.25">
      <c r="A314" s="7">
        <f>WorkingHours[[#This Row],[Day]]</f>
        <v>44886</v>
      </c>
      <c r="B314" s="1">
        <f>WorkingHours[[#This Row],[Start]]</f>
        <v>0.625</v>
      </c>
      <c r="C314" s="1">
        <f>WorkingHours[[#This Row],[End]]</f>
        <v>0.66666666666666663</v>
      </c>
      <c r="D314" t="str">
        <f>WorkingHours[[#This Row],[Work unit description]]</f>
        <v>Travel from work for Folium</v>
      </c>
      <c r="E314" s="1">
        <f>WorkingHours[[#This Row],[Duration]]</f>
        <v>4.1666666666666664E-2</v>
      </c>
      <c r="F314" s="1" t="e">
        <f>#REF!</f>
        <v>#REF!</v>
      </c>
      <c r="G314" t="str">
        <f>WorkingHours[[#This Row],[Task]]</f>
        <v>Without task</v>
      </c>
      <c r="H314" t="str">
        <f>WorkingHours[[#This Row],[Tags]]</f>
        <v/>
      </c>
      <c r="I314" t="b">
        <f t="shared" si="33"/>
        <v>0</v>
      </c>
      <c r="J314" s="7">
        <f t="shared" si="32"/>
        <v>44886</v>
      </c>
      <c r="K314" t="str">
        <f t="shared" si="27"/>
        <v/>
      </c>
      <c r="M314" s="43" t="str">
        <f t="shared" si="28"/>
        <v>Error</v>
      </c>
      <c r="N314" s="1">
        <f t="shared" si="29"/>
        <v>0</v>
      </c>
      <c r="O314" s="1" t="str">
        <f t="shared" si="30"/>
        <v>Error</v>
      </c>
      <c r="P314" s="45" t="e">
        <f t="shared" si="31"/>
        <v>#REF!</v>
      </c>
      <c r="Q314" s="46">
        <f>IF(K314="",0,COUNTIF('Timesheet - Week'!$A:$A,WorkingHoursUpdated!K314))</f>
        <v>0</v>
      </c>
      <c r="R314" s="44">
        <f>IF(K314="",0,COUNTIF('Timesheet - Week'!$A:$A,WorkingHoursUpdated!K314))</f>
        <v>0</v>
      </c>
    </row>
    <row r="315" spans="1:18" x14ac:dyDescent="0.25">
      <c r="A315" s="7">
        <f>WorkingHours[[#This Row],[Day]]</f>
        <v>44886</v>
      </c>
      <c r="B315" s="1">
        <f>WorkingHours[[#This Row],[Start]]</f>
        <v>0.6875</v>
      </c>
      <c r="C315" s="1">
        <f>WorkingHours[[#This Row],[End]]</f>
        <v>0.70833333333333337</v>
      </c>
      <c r="D315" t="str">
        <f>WorkingHours[[#This Row],[Work unit description]]</f>
        <v>BioTip Architecture</v>
      </c>
      <c r="E315" s="1">
        <f>WorkingHours[[#This Row],[Duration]]</f>
        <v>2.0833333333333332E-2</v>
      </c>
      <c r="F315" s="1" t="e">
        <f>#REF!</f>
        <v>#REF!</v>
      </c>
      <c r="G315" t="str">
        <f>WorkingHours[[#This Row],[Task]]</f>
        <v>FuleChipSystemDesign</v>
      </c>
      <c r="H315" t="str">
        <f>WorkingHours[[#This Row],[Tags]]</f>
        <v>BTP-3117-Fuelchip:WP1:SystemBlockDiagramDesig:869</v>
      </c>
      <c r="I315" t="b">
        <f t="shared" si="33"/>
        <v>0</v>
      </c>
      <c r="J315" s="7">
        <f t="shared" si="32"/>
        <v>44886</v>
      </c>
      <c r="K315" t="str">
        <f t="shared" si="27"/>
        <v>BTP-3117-Fuelchip:WP1:SystemBlockDiagramDesig:869</v>
      </c>
      <c r="M315" s="43">
        <f t="shared" si="28"/>
        <v>2.083333333333337E-2</v>
      </c>
      <c r="N315" s="1">
        <f t="shared" si="29"/>
        <v>0</v>
      </c>
      <c r="O315" s="1">
        <f t="shared" si="30"/>
        <v>2.083333333333337E-2</v>
      </c>
      <c r="P315" s="45" t="e">
        <f t="shared" si="31"/>
        <v>#REF!</v>
      </c>
      <c r="Q315" s="46">
        <f>IF(K315="",0,COUNTIF('Timesheet - Week'!$A:$A,WorkingHoursUpdated!K315))</f>
        <v>0</v>
      </c>
      <c r="R315" s="44">
        <f>IF(K315="",0,COUNTIF('Timesheet - Week'!$A:$A,WorkingHoursUpdated!K315))</f>
        <v>0</v>
      </c>
    </row>
    <row r="316" spans="1:18" x14ac:dyDescent="0.25">
      <c r="A316" s="7">
        <f>WorkingHours[[#This Row],[Day]]</f>
        <v>44886</v>
      </c>
      <c r="B316" s="1">
        <f>WorkingHours[[#This Row],[Start]]</f>
        <v>0.92361111111111116</v>
      </c>
      <c r="C316" s="1">
        <f>WorkingHours[[#This Row],[End]]</f>
        <v>0.94236111111111109</v>
      </c>
      <c r="D316" t="str">
        <f>WorkingHours[[#This Row],[Work unit description]]</f>
        <v>Release of Optics board and Power Board</v>
      </c>
      <c r="E316" s="1">
        <f>WorkingHours[[#This Row],[Duration]]</f>
        <v>2.0833333333333332E-2</v>
      </c>
      <c r="F316" s="1" t="e">
        <f>#REF!</f>
        <v>#REF!</v>
      </c>
      <c r="G316" t="str">
        <f>WorkingHours[[#This Row],[Task]]</f>
        <v>QLM Technical Management</v>
      </c>
      <c r="H316" t="str">
        <f>WorkingHours[[#This Row],[Tags]]</f>
        <v>QLM:Hardware:TechnicalManagement:998</v>
      </c>
      <c r="I316" t="b">
        <f t="shared" si="33"/>
        <v>0</v>
      </c>
      <c r="J316" s="7">
        <f t="shared" si="32"/>
        <v>44886</v>
      </c>
      <c r="K316" t="str">
        <f t="shared" si="27"/>
        <v>QLM:Hardware:TechnicalManagement:998</v>
      </c>
      <c r="M316" s="43">
        <f t="shared" si="28"/>
        <v>0.21527777777777779</v>
      </c>
      <c r="N316" s="1">
        <f t="shared" si="29"/>
        <v>0</v>
      </c>
      <c r="O316" s="1">
        <f t="shared" si="30"/>
        <v>0.21527777777777779</v>
      </c>
      <c r="P316" s="45" t="e">
        <f t="shared" si="31"/>
        <v>#REF!</v>
      </c>
      <c r="Q316" s="46">
        <f>IF(K316="",0,COUNTIF('Timesheet - Week'!$A:$A,WorkingHoursUpdated!K316))</f>
        <v>0</v>
      </c>
      <c r="R316" s="44">
        <f>IF(K316="",0,COUNTIF('Timesheet - Week'!$A:$A,WorkingHoursUpdated!K316))</f>
        <v>0</v>
      </c>
    </row>
    <row r="317" spans="1:18" x14ac:dyDescent="0.25">
      <c r="A317" s="7">
        <f>WorkingHours[[#This Row],[Day]]</f>
        <v>44886</v>
      </c>
      <c r="B317" s="1">
        <f>WorkingHours[[#This Row],[Start]]</f>
        <v>0.94236111111111109</v>
      </c>
      <c r="C317" s="1">
        <f>WorkingHours[[#This Row],[End]]</f>
        <v>0.94722222222222219</v>
      </c>
      <c r="D317" t="str">
        <f>WorkingHours[[#This Row],[Work unit description]]</f>
        <v/>
      </c>
      <c r="E317" s="1">
        <f>WorkingHours[[#This Row],[Duration]]</f>
        <v>0</v>
      </c>
      <c r="F317" s="1" t="e">
        <f>#REF!</f>
        <v>#REF!</v>
      </c>
      <c r="G317" t="str">
        <f>WorkingHours[[#This Row],[Task]]</f>
        <v>STL:Timesheet</v>
      </c>
      <c r="H317" t="str">
        <f>WorkingHours[[#This Row],[Tags]]</f>
        <v>STL:Admin-PersonalAdmin:Timesheets:319</v>
      </c>
      <c r="I317" t="b">
        <f t="shared" si="33"/>
        <v>0</v>
      </c>
      <c r="J317" s="7">
        <f t="shared" si="32"/>
        <v>44886</v>
      </c>
      <c r="K317" t="str">
        <f t="shared" si="27"/>
        <v>STL:Admin-PersonalAdmin:Timesheets:319</v>
      </c>
      <c r="M317" s="43">
        <f t="shared" si="28"/>
        <v>0</v>
      </c>
      <c r="N317" s="1">
        <f t="shared" si="29"/>
        <v>0</v>
      </c>
      <c r="O317" s="1">
        <f t="shared" si="30"/>
        <v>0</v>
      </c>
      <c r="P317" s="45" t="e">
        <f t="shared" si="31"/>
        <v>#REF!</v>
      </c>
      <c r="Q317" s="46">
        <f>IF(K317="",0,COUNTIF('Timesheet - Week'!$A:$A,WorkingHoursUpdated!K317))</f>
        <v>0</v>
      </c>
      <c r="R317" s="44">
        <f>IF(K317="",0,COUNTIF('Timesheet - Week'!$A:$A,WorkingHoursUpdated!K317))</f>
        <v>0</v>
      </c>
    </row>
    <row r="318" spans="1:18" x14ac:dyDescent="0.25">
      <c r="A318" s="7">
        <f>WorkingHours[[#This Row],[Day]]</f>
        <v>44886</v>
      </c>
      <c r="B318" s="1">
        <f>WorkingHours[[#This Row],[Start]]</f>
        <v>0.94722222222222219</v>
      </c>
      <c r="C318" s="1">
        <f>WorkingHours[[#This Row],[End]]</f>
        <v>0.96736111111111112</v>
      </c>
      <c r="D318" t="str">
        <f>WorkingHours[[#This Row],[Work unit description]]</f>
        <v>Folium follow-up email</v>
      </c>
      <c r="E318" s="1">
        <f>WorkingHours[[#This Row],[Duration]]</f>
        <v>2.0833333333333332E-2</v>
      </c>
      <c r="F318" s="1" t="e">
        <f>#REF!</f>
        <v>#REF!</v>
      </c>
      <c r="G318" t="str">
        <f>WorkingHours[[#This Row],[Task]]</f>
        <v>NBD - Meetings</v>
      </c>
      <c r="H318" t="str">
        <f>WorkingHours[[#This Row],[Tags]]</f>
        <v>STL:NBD:ClientMeetings:326</v>
      </c>
      <c r="I318" t="b">
        <f t="shared" si="33"/>
        <v>0</v>
      </c>
      <c r="J318" s="7">
        <f t="shared" si="32"/>
        <v>44886</v>
      </c>
      <c r="K318" t="str">
        <f t="shared" si="27"/>
        <v>STL:NBD:ClientMeetings:326</v>
      </c>
      <c r="M318" s="43">
        <f t="shared" si="28"/>
        <v>0</v>
      </c>
      <c r="N318" s="1">
        <f t="shared" si="29"/>
        <v>0</v>
      </c>
      <c r="O318" s="1">
        <f t="shared" si="30"/>
        <v>0</v>
      </c>
      <c r="P318" s="45" t="e">
        <f t="shared" si="31"/>
        <v>#REF!</v>
      </c>
      <c r="Q318" s="46">
        <f>IF(K318="",0,COUNTIF('Timesheet - Week'!$A:$A,WorkingHoursUpdated!K318))</f>
        <v>0</v>
      </c>
      <c r="R318" s="44">
        <f>IF(K318="",0,COUNTIF('Timesheet - Week'!$A:$A,WorkingHoursUpdated!K318))</f>
        <v>0</v>
      </c>
    </row>
    <row r="319" spans="1:18" x14ac:dyDescent="0.25">
      <c r="A319" s="7">
        <f>WorkingHours[[#This Row],[Day]]</f>
        <v>44887</v>
      </c>
      <c r="B319" s="1">
        <f>WorkingHours[[#This Row],[Start]]</f>
        <v>0.33333333333333331</v>
      </c>
      <c r="C319" s="1">
        <f>WorkingHours[[#This Row],[End]]</f>
        <v>0.36458333333333331</v>
      </c>
      <c r="D319" t="str">
        <f>WorkingHours[[#This Row],[Work unit description]]</f>
        <v>BioTip Architecture</v>
      </c>
      <c r="E319" s="1">
        <f>WorkingHours[[#This Row],[Duration]]</f>
        <v>3.125E-2</v>
      </c>
      <c r="F319" s="1" t="e">
        <f>#REF!</f>
        <v>#REF!</v>
      </c>
      <c r="G319" t="str">
        <f>WorkingHours[[#This Row],[Task]]</f>
        <v>FuleChipSystemDesign</v>
      </c>
      <c r="H319" t="str">
        <f>WorkingHours[[#This Row],[Tags]]</f>
        <v>BTP-3117-Fuelchip:WP1:SystemBlockDiagramDesig:869</v>
      </c>
      <c r="I319" t="b">
        <f t="shared" si="33"/>
        <v>0</v>
      </c>
      <c r="J319" s="7">
        <f t="shared" si="32"/>
        <v>44887</v>
      </c>
      <c r="K319" t="str">
        <f t="shared" si="27"/>
        <v>BTP-3117-Fuelchip:WP1:SystemBlockDiagramDesig:869</v>
      </c>
      <c r="M319" s="43">
        <f t="shared" si="28"/>
        <v>0</v>
      </c>
      <c r="N319" s="1">
        <f t="shared" si="29"/>
        <v>0</v>
      </c>
      <c r="O319" s="1">
        <f t="shared" si="30"/>
        <v>0</v>
      </c>
      <c r="P319" s="45" t="e">
        <f t="shared" si="31"/>
        <v>#REF!</v>
      </c>
      <c r="Q319" s="46">
        <f>IF(K319="",0,COUNTIF('Timesheet - Week'!$A:$A,WorkingHoursUpdated!K319))</f>
        <v>0</v>
      </c>
      <c r="R319" s="44">
        <f>IF(K319="",0,COUNTIF('Timesheet - Week'!$A:$A,WorkingHoursUpdated!K319))</f>
        <v>0</v>
      </c>
    </row>
    <row r="320" spans="1:18" x14ac:dyDescent="0.25">
      <c r="A320" s="7">
        <f>WorkingHours[[#This Row],[Day]]</f>
        <v>44887</v>
      </c>
      <c r="B320" s="1">
        <f>WorkingHours[[#This Row],[Start]]</f>
        <v>0.375</v>
      </c>
      <c r="C320" s="1">
        <f>WorkingHours[[#This Row],[End]]</f>
        <v>0.3888888888888889</v>
      </c>
      <c r="D320" t="str">
        <f>WorkingHours[[#This Row],[Work unit description]]</f>
        <v>Chat with Pete on NBD</v>
      </c>
      <c r="E320" s="1">
        <f>WorkingHours[[#This Row],[Duration]]</f>
        <v>1.0416666666666666E-2</v>
      </c>
      <c r="F320" s="1" t="e">
        <f>#REF!</f>
        <v>#REF!</v>
      </c>
      <c r="G320" t="str">
        <f>WorkingHours[[#This Row],[Task]]</f>
        <v>NBD - Meetings</v>
      </c>
      <c r="H320" t="str">
        <f>WorkingHours[[#This Row],[Tags]]</f>
        <v>STL:NBD:ClientMeetings:326</v>
      </c>
      <c r="I320" t="b">
        <f t="shared" si="33"/>
        <v>0</v>
      </c>
      <c r="J320" s="7">
        <f t="shared" si="32"/>
        <v>44887</v>
      </c>
      <c r="K320" t="str">
        <f t="shared" si="27"/>
        <v>STL:NBD:ClientMeetings:326</v>
      </c>
      <c r="M320" s="43">
        <f t="shared" si="28"/>
        <v>1.0416666666666685E-2</v>
      </c>
      <c r="N320" s="1">
        <f t="shared" si="29"/>
        <v>0</v>
      </c>
      <c r="O320" s="1">
        <f t="shared" si="30"/>
        <v>0</v>
      </c>
      <c r="P320" s="45" t="e">
        <f t="shared" si="31"/>
        <v>#REF!</v>
      </c>
      <c r="Q320" s="46">
        <f>IF(K320="",0,COUNTIF('Timesheet - Week'!$A:$A,WorkingHoursUpdated!K320))</f>
        <v>0</v>
      </c>
      <c r="R320" s="44">
        <f>IF(K320="",0,COUNTIF('Timesheet - Week'!$A:$A,WorkingHoursUpdated!K320))</f>
        <v>0</v>
      </c>
    </row>
    <row r="321" spans="1:18" x14ac:dyDescent="0.25">
      <c r="A321" s="7">
        <f>WorkingHours[[#This Row],[Day]]</f>
        <v>44887</v>
      </c>
      <c r="B321" s="1">
        <f>WorkingHours[[#This Row],[Start]]</f>
        <v>0.3888888888888889</v>
      </c>
      <c r="C321" s="1">
        <f>WorkingHours[[#This Row],[End]]</f>
        <v>0.43055555555555558</v>
      </c>
      <c r="D321" t="str">
        <f>WorkingHours[[#This Row],[Work unit description]]</f>
        <v>Travel to work</v>
      </c>
      <c r="E321" s="1">
        <f>WorkingHours[[#This Row],[Duration]]</f>
        <v>4.1666666666666664E-2</v>
      </c>
      <c r="F321" s="1" t="e">
        <f>#REF!</f>
        <v>#REF!</v>
      </c>
      <c r="G321" t="str">
        <f>WorkingHours[[#This Row],[Task]]</f>
        <v>Without task</v>
      </c>
      <c r="H321" t="str">
        <f>WorkingHours[[#This Row],[Tags]]</f>
        <v/>
      </c>
      <c r="I321" t="b">
        <f t="shared" si="33"/>
        <v>0</v>
      </c>
      <c r="J321" s="7">
        <f t="shared" si="32"/>
        <v>44887</v>
      </c>
      <c r="K321" t="str">
        <f t="shared" si="27"/>
        <v/>
      </c>
      <c r="M321" s="43">
        <f t="shared" si="28"/>
        <v>0</v>
      </c>
      <c r="N321" s="1">
        <f t="shared" si="29"/>
        <v>0</v>
      </c>
      <c r="O321" s="1">
        <f t="shared" si="30"/>
        <v>0</v>
      </c>
      <c r="P321" s="45" t="e">
        <f t="shared" si="31"/>
        <v>#REF!</v>
      </c>
      <c r="Q321" s="46">
        <f>IF(K321="",0,COUNTIF('Timesheet - Week'!$A:$A,WorkingHoursUpdated!K321))</f>
        <v>0</v>
      </c>
      <c r="R321" s="44">
        <f>IF(K321="",0,COUNTIF('Timesheet - Week'!$A:$A,WorkingHoursUpdated!K321))</f>
        <v>0</v>
      </c>
    </row>
    <row r="322" spans="1:18" x14ac:dyDescent="0.25">
      <c r="A322" s="7">
        <f>WorkingHours[[#This Row],[Day]]</f>
        <v>44887</v>
      </c>
      <c r="B322" s="1">
        <f>WorkingHours[[#This Row],[Start]]</f>
        <v>0.43055555555555558</v>
      </c>
      <c r="C322" s="1">
        <f>WorkingHours[[#This Row],[End]]</f>
        <v>0.49305555555555558</v>
      </c>
      <c r="D322" t="str">
        <f>WorkingHours[[#This Row],[Work unit description]]</f>
        <v>NBD Circle Guitar</v>
      </c>
      <c r="E322" s="1">
        <f>WorkingHours[[#This Row],[Duration]]</f>
        <v>6.25E-2</v>
      </c>
      <c r="F322" s="1" t="e">
        <f>#REF!</f>
        <v>#REF!</v>
      </c>
      <c r="G322" t="str">
        <f>WorkingHours[[#This Row],[Task]]</f>
        <v>NBD - Meetings</v>
      </c>
      <c r="H322" t="str">
        <f>WorkingHours[[#This Row],[Tags]]</f>
        <v>STL:NBD:ClientMeetings:326</v>
      </c>
      <c r="I322" t="b">
        <f t="shared" si="33"/>
        <v>0</v>
      </c>
      <c r="J322" s="7">
        <f t="shared" si="32"/>
        <v>44887</v>
      </c>
      <c r="K322" t="str">
        <f t="shared" ref="K322:K385" si="34">IF(ISNUMBER(SEARCH(",",H322)),LEFT(H322, SEARCH(",",H322,1)-1),H322)</f>
        <v>STL:NBD:ClientMeetings:326</v>
      </c>
      <c r="M322" s="43">
        <f t="shared" si="28"/>
        <v>0</v>
      </c>
      <c r="N322" s="1">
        <f t="shared" si="29"/>
        <v>0</v>
      </c>
      <c r="O322" s="1">
        <f t="shared" si="30"/>
        <v>0</v>
      </c>
      <c r="P322" s="45" t="e">
        <f t="shared" si="31"/>
        <v>#REF!</v>
      </c>
      <c r="Q322" s="46">
        <f>IF(K322="",0,COUNTIF('Timesheet - Week'!$A:$A,WorkingHoursUpdated!K322))</f>
        <v>0</v>
      </c>
      <c r="R322" s="44">
        <f>IF(K322="",0,COUNTIF('Timesheet - Week'!$A:$A,WorkingHoursUpdated!K322))</f>
        <v>0</v>
      </c>
    </row>
    <row r="323" spans="1:18" x14ac:dyDescent="0.25">
      <c r="A323" s="7">
        <f>WorkingHours[[#This Row],[Day]]</f>
        <v>44887</v>
      </c>
      <c r="B323" s="1">
        <f>WorkingHours[[#This Row],[Start]]</f>
        <v>0.49305555555555558</v>
      </c>
      <c r="C323" s="1">
        <f>WorkingHours[[#This Row],[End]]</f>
        <v>0.50694444444444442</v>
      </c>
      <c r="D323" t="str">
        <f>WorkingHours[[#This Row],[Work unit description]]</f>
        <v>Electrician chat</v>
      </c>
      <c r="E323" s="1">
        <f>WorkingHours[[#This Row],[Duration]]</f>
        <v>1.0416666666666666E-2</v>
      </c>
      <c r="F323" s="1" t="e">
        <f>#REF!</f>
        <v>#REF!</v>
      </c>
      <c r="G323" t="str">
        <f>WorkingHours[[#This Row],[Task]]</f>
        <v>STL: Create new office space</v>
      </c>
      <c r="H323" t="str">
        <f>WorkingHours[[#This Row],[Tags]]</f>
        <v>STL:Admin-BusinessMan:ISSystems:315</v>
      </c>
      <c r="I323" t="b">
        <f t="shared" si="33"/>
        <v>0</v>
      </c>
      <c r="J323" s="7">
        <f t="shared" si="32"/>
        <v>44887</v>
      </c>
      <c r="K323" t="str">
        <f t="shared" si="34"/>
        <v>STL:Admin-BusinessMan:ISSystems:315</v>
      </c>
      <c r="M323" s="43">
        <f t="shared" ref="M323:M386" si="35">IF(A323=A322,IF(B323&lt;C322,"Error",B323-C322),0)</f>
        <v>0</v>
      </c>
      <c r="N323" s="1">
        <f t="shared" ref="N323:N386" si="36">IF(M323&lt;$T$1,M323,0)</f>
        <v>0</v>
      </c>
      <c r="O323" s="1">
        <f t="shared" ref="O323:O386" si="37">IF(M323&gt;$T$1,M323,0)</f>
        <v>0</v>
      </c>
      <c r="P323" s="45" t="e">
        <f t="shared" ref="P323:P386" si="38">E323+F323+N323</f>
        <v>#REF!</v>
      </c>
      <c r="Q323" s="46">
        <f>IF(K323="",0,COUNTIF('Timesheet - Week'!$A:$A,WorkingHoursUpdated!K323))</f>
        <v>0</v>
      </c>
      <c r="R323" s="44">
        <f>IF(K323="",0,COUNTIF('Timesheet - Week'!$A:$A,WorkingHoursUpdated!K323))</f>
        <v>0</v>
      </c>
    </row>
    <row r="324" spans="1:18" x14ac:dyDescent="0.25">
      <c r="A324" s="7">
        <f>WorkingHours[[#This Row],[Day]]</f>
        <v>44887</v>
      </c>
      <c r="B324" s="1">
        <f>WorkingHours[[#This Row],[Start]]</f>
        <v>0.50694444444444442</v>
      </c>
      <c r="C324" s="1">
        <f>WorkingHours[[#This Row],[End]]</f>
        <v>0.55208333333333337</v>
      </c>
      <c r="D324" t="str">
        <f>WorkingHours[[#This Row],[Work unit description]]</f>
        <v>Chat with Denton and Pete</v>
      </c>
      <c r="E324" s="1">
        <f>WorkingHours[[#This Row],[Duration]]</f>
        <v>4.1666666666666664E-2</v>
      </c>
      <c r="F324" s="1" t="e">
        <f>#REF!</f>
        <v>#REF!</v>
      </c>
      <c r="G324" t="str">
        <f>WorkingHours[[#This Row],[Task]]</f>
        <v>STL:General</v>
      </c>
      <c r="H324" t="str">
        <f>WorkingHours[[#This Row],[Tags]]</f>
        <v>STL:Admin-PersonalAdmin:Misc:320</v>
      </c>
      <c r="I324" t="b">
        <f t="shared" si="33"/>
        <v>0</v>
      </c>
      <c r="J324" s="7">
        <f t="shared" ref="J324:J387" si="39">IF(I324,A324+7,A324)</f>
        <v>44887</v>
      </c>
      <c r="K324" t="str">
        <f t="shared" si="34"/>
        <v>STL:Admin-PersonalAdmin:Misc:320</v>
      </c>
      <c r="M324" s="43">
        <f t="shared" si="35"/>
        <v>0</v>
      </c>
      <c r="N324" s="1">
        <f t="shared" si="36"/>
        <v>0</v>
      </c>
      <c r="O324" s="1">
        <f t="shared" si="37"/>
        <v>0</v>
      </c>
      <c r="P324" s="45" t="e">
        <f t="shared" si="38"/>
        <v>#REF!</v>
      </c>
      <c r="Q324" s="46">
        <f>IF(K324="",0,COUNTIF('Timesheet - Week'!$A:$A,WorkingHoursUpdated!K324))</f>
        <v>0</v>
      </c>
      <c r="R324" s="44">
        <f>IF(K324="",0,COUNTIF('Timesheet - Week'!$A:$A,WorkingHoursUpdated!K324))</f>
        <v>0</v>
      </c>
    </row>
    <row r="325" spans="1:18" x14ac:dyDescent="0.25">
      <c r="A325" s="7">
        <f>WorkingHours[[#This Row],[Day]]</f>
        <v>44887</v>
      </c>
      <c r="B325" s="1">
        <f>WorkingHours[[#This Row],[Start]]</f>
        <v>0.55208333333333337</v>
      </c>
      <c r="C325" s="1">
        <f>WorkingHours[[#This Row],[End]]</f>
        <v>0.5625</v>
      </c>
      <c r="D325" t="str">
        <f>WorkingHours[[#This Row],[Work unit description]]</f>
        <v>Delta G RF Man</v>
      </c>
      <c r="E325" s="1">
        <f>WorkingHours[[#This Row],[Duration]]</f>
        <v>1.0416666666666666E-2</v>
      </c>
      <c r="F325" s="1" t="e">
        <f>#REF!</f>
        <v>#REF!</v>
      </c>
      <c r="G325" t="str">
        <f>WorkingHours[[#This Row],[Task]]</f>
        <v>Delta-G: Requirements and Architecture</v>
      </c>
      <c r="H325" t="str">
        <f>WorkingHours[[#This Row],[Tags]]</f>
        <v>Delta-G: IAA:858</v>
      </c>
      <c r="I325" t="b">
        <f t="shared" ref="I325:I388" si="40">IF(ISNUMBER(SEARCH("CarryHours",H325)),TRUE,FALSE)</f>
        <v>0</v>
      </c>
      <c r="J325" s="7">
        <f t="shared" si="39"/>
        <v>44887</v>
      </c>
      <c r="K325" t="str">
        <f t="shared" si="34"/>
        <v>Delta-G: IAA:858</v>
      </c>
      <c r="M325" s="43">
        <f t="shared" si="35"/>
        <v>0</v>
      </c>
      <c r="N325" s="1">
        <f t="shared" si="36"/>
        <v>0</v>
      </c>
      <c r="O325" s="1">
        <f t="shared" si="37"/>
        <v>0</v>
      </c>
      <c r="P325" s="45" t="e">
        <f t="shared" si="38"/>
        <v>#REF!</v>
      </c>
      <c r="Q325" s="46">
        <f>IF(K325="",0,COUNTIF('Timesheet - Week'!$A:$A,WorkingHoursUpdated!K325))</f>
        <v>0</v>
      </c>
      <c r="R325" s="44">
        <f>IF(K325="",0,COUNTIF('Timesheet - Week'!$A:$A,WorkingHoursUpdated!K325))</f>
        <v>0</v>
      </c>
    </row>
    <row r="326" spans="1:18" x14ac:dyDescent="0.25">
      <c r="A326" s="7">
        <f>WorkingHours[[#This Row],[Day]]</f>
        <v>44887</v>
      </c>
      <c r="B326" s="1">
        <f>WorkingHours[[#This Row],[Start]]</f>
        <v>0.58333333333333337</v>
      </c>
      <c r="C326" s="1">
        <f>WorkingHours[[#This Row],[End]]</f>
        <v>0.625</v>
      </c>
      <c r="D326" t="str">
        <f>WorkingHours[[#This Row],[Work unit description]]</f>
        <v/>
      </c>
      <c r="E326" s="1">
        <f>WorkingHours[[#This Row],[Duration]]</f>
        <v>4.1666666666666664E-2</v>
      </c>
      <c r="F326" s="1" t="e">
        <f>#REF!</f>
        <v>#REF!</v>
      </c>
      <c r="G326" t="str">
        <f>WorkingHours[[#This Row],[Task]]</f>
        <v>QLM: Internal Meeting</v>
      </c>
      <c r="H326" t="str">
        <f>WorkingHours[[#This Row],[Tags]]</f>
        <v>QLM:Hardware:TechnicalManagement:998</v>
      </c>
      <c r="I326" t="b">
        <f t="shared" si="40"/>
        <v>0</v>
      </c>
      <c r="J326" s="7">
        <f t="shared" si="39"/>
        <v>44887</v>
      </c>
      <c r="K326" t="str">
        <f t="shared" si="34"/>
        <v>QLM:Hardware:TechnicalManagement:998</v>
      </c>
      <c r="M326" s="43">
        <f t="shared" si="35"/>
        <v>2.083333333333337E-2</v>
      </c>
      <c r="N326" s="1">
        <f t="shared" si="36"/>
        <v>0</v>
      </c>
      <c r="O326" s="1">
        <f t="shared" si="37"/>
        <v>2.083333333333337E-2</v>
      </c>
      <c r="P326" s="45" t="e">
        <f t="shared" si="38"/>
        <v>#REF!</v>
      </c>
      <c r="Q326" s="46">
        <f>IF(K326="",0,COUNTIF('Timesheet - Week'!$A:$A,WorkingHoursUpdated!K326))</f>
        <v>0</v>
      </c>
      <c r="R326" s="44">
        <f>IF(K326="",0,COUNTIF('Timesheet - Week'!$A:$A,WorkingHoursUpdated!K326))</f>
        <v>0</v>
      </c>
    </row>
    <row r="327" spans="1:18" x14ac:dyDescent="0.25">
      <c r="A327" s="7">
        <f>WorkingHours[[#This Row],[Day]]</f>
        <v>44887</v>
      </c>
      <c r="B327" s="1">
        <f>WorkingHours[[#This Row],[Start]]</f>
        <v>0.625</v>
      </c>
      <c r="C327" s="1">
        <f>WorkingHours[[#This Row],[End]]</f>
        <v>0.66666666666666663</v>
      </c>
      <c r="D327" t="str">
        <f>WorkingHours[[#This Row],[Work unit description]]</f>
        <v/>
      </c>
      <c r="E327" s="1">
        <f>WorkingHours[[#This Row],[Duration]]</f>
        <v>4.1666666666666664E-2</v>
      </c>
      <c r="F327" s="1" t="e">
        <f>#REF!</f>
        <v>#REF!</v>
      </c>
      <c r="G327" t="str">
        <f>WorkingHours[[#This Row],[Task]]</f>
        <v>QLM: Hardware weekly meeting</v>
      </c>
      <c r="H327" t="str">
        <f>WorkingHours[[#This Row],[Tags]]</f>
        <v>QLM:Hardware:TechnicalManagement:998</v>
      </c>
      <c r="I327" t="b">
        <f t="shared" si="40"/>
        <v>0</v>
      </c>
      <c r="J327" s="7">
        <f t="shared" si="39"/>
        <v>44887</v>
      </c>
      <c r="K327" t="str">
        <f t="shared" si="34"/>
        <v>QLM:Hardware:TechnicalManagement:998</v>
      </c>
      <c r="M327" s="43">
        <f t="shared" si="35"/>
        <v>0</v>
      </c>
      <c r="N327" s="1">
        <f t="shared" si="36"/>
        <v>0</v>
      </c>
      <c r="O327" s="1">
        <f t="shared" si="37"/>
        <v>0</v>
      </c>
      <c r="P327" s="45" t="e">
        <f t="shared" si="38"/>
        <v>#REF!</v>
      </c>
      <c r="Q327" s="46">
        <f>IF(K327="",0,COUNTIF('Timesheet - Week'!$A:$A,WorkingHoursUpdated!K327))</f>
        <v>0</v>
      </c>
      <c r="R327" s="44">
        <f>IF(K327="",0,COUNTIF('Timesheet - Week'!$A:$A,WorkingHoursUpdated!K327))</f>
        <v>0</v>
      </c>
    </row>
    <row r="328" spans="1:18" x14ac:dyDescent="0.25">
      <c r="A328" s="7">
        <f>WorkingHours[[#This Row],[Day]]</f>
        <v>44887</v>
      </c>
      <c r="B328" s="1">
        <f>WorkingHours[[#This Row],[Start]]</f>
        <v>0.66666666666666663</v>
      </c>
      <c r="C328" s="1">
        <f>WorkingHours[[#This Row],[End]]</f>
        <v>0.6875</v>
      </c>
      <c r="D328" t="str">
        <f>WorkingHours[[#This Row],[Work unit description]]</f>
        <v>BioTip with Pete</v>
      </c>
      <c r="E328" s="1">
        <f>WorkingHours[[#This Row],[Duration]]</f>
        <v>2.0833333333333332E-2</v>
      </c>
      <c r="F328" s="1" t="e">
        <f>#REF!</f>
        <v>#REF!</v>
      </c>
      <c r="G328" t="str">
        <f>WorkingHours[[#This Row],[Task]]</f>
        <v>FuelChipSchematic</v>
      </c>
      <c r="H328" t="str">
        <f>WorkingHours[[#This Row],[Tags]]</f>
        <v>BTP-3117-Fuelchip:WP2:A-modelCircuitSchematicC:870</v>
      </c>
      <c r="I328" t="b">
        <f t="shared" si="40"/>
        <v>0</v>
      </c>
      <c r="J328" s="7">
        <f t="shared" si="39"/>
        <v>44887</v>
      </c>
      <c r="K328" t="str">
        <f t="shared" si="34"/>
        <v>BTP-3117-Fuelchip:WP2:A-modelCircuitSchematicC:870</v>
      </c>
      <c r="M328" s="43">
        <f t="shared" si="35"/>
        <v>0</v>
      </c>
      <c r="N328" s="1">
        <f t="shared" si="36"/>
        <v>0</v>
      </c>
      <c r="O328" s="1">
        <f t="shared" si="37"/>
        <v>0</v>
      </c>
      <c r="P328" s="45" t="e">
        <f t="shared" si="38"/>
        <v>#REF!</v>
      </c>
      <c r="Q328" s="46">
        <f>IF(K328="",0,COUNTIF('Timesheet - Week'!$A:$A,WorkingHoursUpdated!K328))</f>
        <v>0</v>
      </c>
      <c r="R328" s="44">
        <f>IF(K328="",0,COUNTIF('Timesheet - Week'!$A:$A,WorkingHoursUpdated!K328))</f>
        <v>0</v>
      </c>
    </row>
    <row r="329" spans="1:18" x14ac:dyDescent="0.25">
      <c r="A329" s="7">
        <f>WorkingHours[[#This Row],[Day]]</f>
        <v>44887</v>
      </c>
      <c r="B329" s="1">
        <f>WorkingHours[[#This Row],[Start]]</f>
        <v>0.6875</v>
      </c>
      <c r="C329" s="1">
        <f>WorkingHours[[#This Row],[End]]</f>
        <v>0.70833333333333337</v>
      </c>
      <c r="D329" t="str">
        <f>WorkingHours[[#This Row],[Work unit description]]</f>
        <v>PCB Libraries with Pete for QLM</v>
      </c>
      <c r="E329" s="1">
        <f>WorkingHours[[#This Row],[Duration]]</f>
        <v>2.0833333333333332E-2</v>
      </c>
      <c r="F329" s="1" t="e">
        <f>#REF!</f>
        <v>#REF!</v>
      </c>
      <c r="G329" t="str">
        <f>WorkingHours[[#This Row],[Task]]</f>
        <v>QLM Technical Management</v>
      </c>
      <c r="H329" t="str">
        <f>WorkingHours[[#This Row],[Tags]]</f>
        <v>QLM:Hardware:TechnicalManagement:998</v>
      </c>
      <c r="I329" t="b">
        <f t="shared" si="40"/>
        <v>0</v>
      </c>
      <c r="J329" s="7">
        <f t="shared" si="39"/>
        <v>44887</v>
      </c>
      <c r="K329" t="str">
        <f t="shared" si="34"/>
        <v>QLM:Hardware:TechnicalManagement:998</v>
      </c>
      <c r="M329" s="43">
        <f t="shared" si="35"/>
        <v>0</v>
      </c>
      <c r="N329" s="1">
        <f t="shared" si="36"/>
        <v>0</v>
      </c>
      <c r="O329" s="1">
        <f t="shared" si="37"/>
        <v>0</v>
      </c>
      <c r="P329" s="45" t="e">
        <f t="shared" si="38"/>
        <v>#REF!</v>
      </c>
      <c r="Q329" s="46">
        <f>IF(K329="",0,COUNTIF('Timesheet - Week'!$A:$A,WorkingHoursUpdated!K329))</f>
        <v>0</v>
      </c>
      <c r="R329" s="44">
        <f>IF(K329="",0,COUNTIF('Timesheet - Week'!$A:$A,WorkingHoursUpdated!K329))</f>
        <v>0</v>
      </c>
    </row>
    <row r="330" spans="1:18" x14ac:dyDescent="0.25">
      <c r="A330" s="7">
        <f>WorkingHours[[#This Row],[Day]]</f>
        <v>44887</v>
      </c>
      <c r="B330" s="1">
        <f>WorkingHours[[#This Row],[Start]]</f>
        <v>0.70833333333333337</v>
      </c>
      <c r="C330" s="1">
        <f>WorkingHours[[#This Row],[End]]</f>
        <v>0.75</v>
      </c>
      <c r="D330" t="str">
        <f>WorkingHours[[#This Row],[Work unit description]]</f>
        <v>PCB Library with Pete</v>
      </c>
      <c r="E330" s="1">
        <f>WorkingHours[[#This Row],[Duration]]</f>
        <v>4.1666666666666664E-2</v>
      </c>
      <c r="F330" s="1" t="e">
        <f>#REF!</f>
        <v>#REF!</v>
      </c>
      <c r="G330" t="str">
        <f>WorkingHours[[#This Row],[Task]]</f>
        <v>PI-10: Define library management process</v>
      </c>
      <c r="H330" t="str">
        <f>WorkingHours[[#This Row],[Tags]]</f>
        <v>STL:Admin-BusinessMan:BusinessManProcessDev:312</v>
      </c>
      <c r="I330" t="b">
        <f t="shared" si="40"/>
        <v>0</v>
      </c>
      <c r="J330" s="7">
        <f t="shared" si="39"/>
        <v>44887</v>
      </c>
      <c r="K330" t="str">
        <f t="shared" si="34"/>
        <v>STL:Admin-BusinessMan:BusinessManProcessDev:312</v>
      </c>
      <c r="M330" s="43">
        <f t="shared" si="35"/>
        <v>0</v>
      </c>
      <c r="N330" s="1">
        <f t="shared" si="36"/>
        <v>0</v>
      </c>
      <c r="O330" s="1">
        <f t="shared" si="37"/>
        <v>0</v>
      </c>
      <c r="P330" s="45" t="e">
        <f t="shared" si="38"/>
        <v>#REF!</v>
      </c>
      <c r="Q330" s="46">
        <f>IF(K330="",0,COUNTIF('Timesheet - Week'!$A:$A,WorkingHoursUpdated!K330))</f>
        <v>0</v>
      </c>
      <c r="R330" s="44">
        <f>IF(K330="",0,COUNTIF('Timesheet - Week'!$A:$A,WorkingHoursUpdated!K330))</f>
        <v>0</v>
      </c>
    </row>
    <row r="331" spans="1:18" x14ac:dyDescent="0.25">
      <c r="A331" s="7">
        <f>WorkingHours[[#This Row],[Day]]</f>
        <v>44887</v>
      </c>
      <c r="B331" s="1">
        <f>WorkingHours[[#This Row],[Start]]</f>
        <v>0.76388888888888884</v>
      </c>
      <c r="C331" s="1">
        <f>WorkingHours[[#This Row],[End]]</f>
        <v>0.90625</v>
      </c>
      <c r="D331" t="str">
        <f>WorkingHours[[#This Row],[Work unit description]]</f>
        <v>Populate STEM PCBs</v>
      </c>
      <c r="E331" s="1">
        <f>WorkingHours[[#This Row],[Duration]]</f>
        <v>0.14583333333333334</v>
      </c>
      <c r="F331" s="1" t="e">
        <f>#REF!</f>
        <v>#REF!</v>
      </c>
      <c r="G331" t="str">
        <f>WorkingHours[[#This Row],[Task]]</f>
        <v>Making PCBs</v>
      </c>
      <c r="H331" t="str">
        <f>WorkingHours[[#This Row],[Tags]]</f>
        <v/>
      </c>
      <c r="I331" t="b">
        <f t="shared" si="40"/>
        <v>0</v>
      </c>
      <c r="J331" s="7">
        <f t="shared" si="39"/>
        <v>44887</v>
      </c>
      <c r="K331" t="str">
        <f t="shared" si="34"/>
        <v/>
      </c>
      <c r="M331" s="43">
        <f t="shared" si="35"/>
        <v>1.388888888888884E-2</v>
      </c>
      <c r="N331" s="1">
        <f t="shared" si="36"/>
        <v>0</v>
      </c>
      <c r="O331" s="1">
        <f t="shared" si="37"/>
        <v>1.388888888888884E-2</v>
      </c>
      <c r="P331" s="45" t="e">
        <f t="shared" si="38"/>
        <v>#REF!</v>
      </c>
      <c r="Q331" s="46">
        <f>IF(K331="",0,COUNTIF('Timesheet - Week'!$A:$A,WorkingHoursUpdated!K331))</f>
        <v>0</v>
      </c>
      <c r="R331" s="44">
        <f>IF(K331="",0,COUNTIF('Timesheet - Week'!$A:$A,WorkingHoursUpdated!K331))</f>
        <v>0</v>
      </c>
    </row>
    <row r="332" spans="1:18" x14ac:dyDescent="0.25">
      <c r="A332" s="7">
        <f>WorkingHours[[#This Row],[Day]]</f>
        <v>44887</v>
      </c>
      <c r="B332" s="1">
        <f>WorkingHours[[#This Row],[Start]]</f>
        <v>0.88749999999999996</v>
      </c>
      <c r="C332" s="1">
        <f>WorkingHours[[#This Row],[End]]</f>
        <v>0.9291666666666667</v>
      </c>
      <c r="D332" t="str">
        <f>WorkingHours[[#This Row],[Work unit description]]</f>
        <v/>
      </c>
      <c r="E332" s="1">
        <f>WorkingHours[[#This Row],[Duration]]</f>
        <v>4.1666666666666664E-2</v>
      </c>
      <c r="F332" s="1" t="e">
        <f>#REF!</f>
        <v>#REF!</v>
      </c>
      <c r="G332" t="str">
        <f>WorkingHours[[#This Row],[Task]]</f>
        <v>Without task</v>
      </c>
      <c r="H332" t="str">
        <f>WorkingHours[[#This Row],[Tags]]</f>
        <v/>
      </c>
      <c r="I332" t="b">
        <f t="shared" si="40"/>
        <v>0</v>
      </c>
      <c r="J332" s="7">
        <f t="shared" si="39"/>
        <v>44887</v>
      </c>
      <c r="K332" t="str">
        <f t="shared" si="34"/>
        <v/>
      </c>
      <c r="M332" s="43" t="str">
        <f t="shared" si="35"/>
        <v>Error</v>
      </c>
      <c r="N332" s="1">
        <f t="shared" si="36"/>
        <v>0</v>
      </c>
      <c r="O332" s="1" t="str">
        <f t="shared" si="37"/>
        <v>Error</v>
      </c>
      <c r="P332" s="45" t="e">
        <f t="shared" si="38"/>
        <v>#REF!</v>
      </c>
      <c r="Q332" s="46">
        <f>IF(K332="",0,COUNTIF('Timesheet - Week'!$A:$A,WorkingHoursUpdated!K332))</f>
        <v>0</v>
      </c>
      <c r="R332" s="44">
        <f>IF(K332="",0,COUNTIF('Timesheet - Week'!$A:$A,WorkingHoursUpdated!K332))</f>
        <v>0</v>
      </c>
    </row>
    <row r="333" spans="1:18" x14ac:dyDescent="0.25">
      <c r="A333" s="7">
        <f>WorkingHours[[#This Row],[Day]]</f>
        <v>44887</v>
      </c>
      <c r="B333" s="1">
        <f>WorkingHours[[#This Row],[Start]]</f>
        <v>0.91666666666666663</v>
      </c>
      <c r="C333" s="1">
        <f>WorkingHours[[#This Row],[End]]</f>
        <v>0.92361111111111116</v>
      </c>
      <c r="D333" t="str">
        <f>WorkingHours[[#This Row],[Work unit description]]</f>
        <v/>
      </c>
      <c r="E333" s="1">
        <f>WorkingHours[[#This Row],[Duration]]</f>
        <v>1.0416666666666666E-2</v>
      </c>
      <c r="F333" s="1" t="e">
        <f>#REF!</f>
        <v>#REF!</v>
      </c>
      <c r="G333" t="str">
        <f>WorkingHours[[#This Row],[Task]]</f>
        <v>STL:Timesheet</v>
      </c>
      <c r="H333" t="str">
        <f>WorkingHours[[#This Row],[Tags]]</f>
        <v>STL:Admin-PersonalAdmin:Timesheets:319</v>
      </c>
      <c r="I333" t="b">
        <f t="shared" si="40"/>
        <v>0</v>
      </c>
      <c r="J333" s="7">
        <f t="shared" si="39"/>
        <v>44887</v>
      </c>
      <c r="K333" t="str">
        <f t="shared" si="34"/>
        <v>STL:Admin-PersonalAdmin:Timesheets:319</v>
      </c>
      <c r="M333" s="43" t="str">
        <f t="shared" si="35"/>
        <v>Error</v>
      </c>
      <c r="N333" s="1">
        <f t="shared" si="36"/>
        <v>0</v>
      </c>
      <c r="O333" s="1" t="str">
        <f t="shared" si="37"/>
        <v>Error</v>
      </c>
      <c r="P333" s="45" t="e">
        <f t="shared" si="38"/>
        <v>#REF!</v>
      </c>
      <c r="Q333" s="46">
        <f>IF(K333="",0,COUNTIF('Timesheet - Week'!$A:$A,WorkingHoursUpdated!K333))</f>
        <v>0</v>
      </c>
      <c r="R333" s="44">
        <f>IF(K333="",0,COUNTIF('Timesheet - Week'!$A:$A,WorkingHoursUpdated!K333))</f>
        <v>0</v>
      </c>
    </row>
    <row r="334" spans="1:18" x14ac:dyDescent="0.25">
      <c r="A334" s="7">
        <f>WorkingHours[[#This Row],[Day]]</f>
        <v>44888</v>
      </c>
      <c r="B334" s="1">
        <f>WorkingHours[[#This Row],[Start]]</f>
        <v>0.375</v>
      </c>
      <c r="C334" s="1">
        <f>WorkingHours[[#This Row],[End]]</f>
        <v>0.4201388888888889</v>
      </c>
      <c r="D334" t="str">
        <f>WorkingHours[[#This Row],[Work unit description]]</f>
        <v>Emails for circular guitar, folium and Chemastery</v>
      </c>
      <c r="E334" s="1">
        <f>WorkingHours[[#This Row],[Duration]]</f>
        <v>4.1666666666666664E-2</v>
      </c>
      <c r="F334" s="1" t="e">
        <f>#REF!</f>
        <v>#REF!</v>
      </c>
      <c r="G334" t="str">
        <f>WorkingHours[[#This Row],[Task]]</f>
        <v>NBD - Meetings</v>
      </c>
      <c r="H334" t="str">
        <f>WorkingHours[[#This Row],[Tags]]</f>
        <v>STL:NBD:ClientMeetings:326</v>
      </c>
      <c r="I334" t="b">
        <f t="shared" si="40"/>
        <v>0</v>
      </c>
      <c r="J334" s="7">
        <f t="shared" si="39"/>
        <v>44888</v>
      </c>
      <c r="K334" t="str">
        <f t="shared" si="34"/>
        <v>STL:NBD:ClientMeetings:326</v>
      </c>
      <c r="M334" s="43">
        <f t="shared" si="35"/>
        <v>0</v>
      </c>
      <c r="N334" s="1">
        <f t="shared" si="36"/>
        <v>0</v>
      </c>
      <c r="O334" s="1">
        <f t="shared" si="37"/>
        <v>0</v>
      </c>
      <c r="P334" s="45" t="e">
        <f t="shared" si="38"/>
        <v>#REF!</v>
      </c>
      <c r="Q334" s="46">
        <f>IF(K334="",0,COUNTIF('Timesheet - Week'!$A:$A,WorkingHoursUpdated!K334))</f>
        <v>0</v>
      </c>
      <c r="R334" s="44">
        <f>IF(K334="",0,COUNTIF('Timesheet - Week'!$A:$A,WorkingHoursUpdated!K334))</f>
        <v>0</v>
      </c>
    </row>
    <row r="335" spans="1:18" x14ac:dyDescent="0.25">
      <c r="A335" s="7">
        <f>WorkingHours[[#This Row],[Day]]</f>
        <v>44888</v>
      </c>
      <c r="B335" s="1">
        <f>WorkingHours[[#This Row],[Start]]</f>
        <v>0.4201388888888889</v>
      </c>
      <c r="C335" s="1">
        <f>WorkingHours[[#This Row],[End]]</f>
        <v>0.42916666666666664</v>
      </c>
      <c r="D335" t="str">
        <f>WorkingHours[[#This Row],[Work unit description]]</f>
        <v>Internal emails for departure</v>
      </c>
      <c r="E335" s="1">
        <f>WorkingHours[[#This Row],[Duration]]</f>
        <v>1.0416666666666666E-2</v>
      </c>
      <c r="F335" s="1" t="e">
        <f>#REF!</f>
        <v>#REF!</v>
      </c>
      <c r="G335" t="str">
        <f>WorkingHours[[#This Row],[Task]]</f>
        <v>STL:General</v>
      </c>
      <c r="H335" t="str">
        <f>WorkingHours[[#This Row],[Tags]]</f>
        <v>STL:Admin-PersonalAdmin:Misc:320</v>
      </c>
      <c r="I335" t="b">
        <f t="shared" si="40"/>
        <v>0</v>
      </c>
      <c r="J335" s="7">
        <f t="shared" si="39"/>
        <v>44888</v>
      </c>
      <c r="K335" t="str">
        <f t="shared" si="34"/>
        <v>STL:Admin-PersonalAdmin:Misc:320</v>
      </c>
      <c r="M335" s="43">
        <f t="shared" si="35"/>
        <v>0</v>
      </c>
      <c r="N335" s="1">
        <f t="shared" si="36"/>
        <v>0</v>
      </c>
      <c r="O335" s="1">
        <f t="shared" si="37"/>
        <v>0</v>
      </c>
      <c r="P335" s="45" t="e">
        <f t="shared" si="38"/>
        <v>#REF!</v>
      </c>
      <c r="Q335" s="46">
        <f>IF(K335="",0,COUNTIF('Timesheet - Week'!$A:$A,WorkingHoursUpdated!K335))</f>
        <v>0</v>
      </c>
      <c r="R335" s="44">
        <f>IF(K335="",0,COUNTIF('Timesheet - Week'!$A:$A,WorkingHoursUpdated!K335))</f>
        <v>0</v>
      </c>
    </row>
    <row r="336" spans="1:18" x14ac:dyDescent="0.25">
      <c r="A336" s="7">
        <f>WorkingHours[[#This Row],[Day]]</f>
        <v>44888</v>
      </c>
      <c r="B336" s="1">
        <f>WorkingHours[[#This Row],[Start]]</f>
        <v>0.42916666666666664</v>
      </c>
      <c r="C336" s="1">
        <f>WorkingHours[[#This Row],[End]]</f>
        <v>0.45277777777777778</v>
      </c>
      <c r="D336" t="str">
        <f>WorkingHours[[#This Row],[Work unit description]]</f>
        <v>AirKelda NBD review</v>
      </c>
      <c r="E336" s="1">
        <f>WorkingHours[[#This Row],[Duration]]</f>
        <v>2.0833333333333332E-2</v>
      </c>
      <c r="F336" s="1" t="e">
        <f>#REF!</f>
        <v>#REF!</v>
      </c>
      <c r="G336" t="str">
        <f>WorkingHours[[#This Row],[Task]]</f>
        <v>NBD - Proposal creation</v>
      </c>
      <c r="H336" t="str">
        <f>WorkingHours[[#This Row],[Tags]]</f>
        <v>STL:NBD:NewProposalsCreation:325</v>
      </c>
      <c r="I336" t="b">
        <f t="shared" si="40"/>
        <v>0</v>
      </c>
      <c r="J336" s="7">
        <f t="shared" si="39"/>
        <v>44888</v>
      </c>
      <c r="K336" t="str">
        <f t="shared" si="34"/>
        <v>STL:NBD:NewProposalsCreation:325</v>
      </c>
      <c r="M336" s="43">
        <f t="shared" si="35"/>
        <v>0</v>
      </c>
      <c r="N336" s="1">
        <f t="shared" si="36"/>
        <v>0</v>
      </c>
      <c r="O336" s="1">
        <f t="shared" si="37"/>
        <v>0</v>
      </c>
      <c r="P336" s="45" t="e">
        <f t="shared" si="38"/>
        <v>#REF!</v>
      </c>
      <c r="Q336" s="46">
        <f>IF(K336="",0,COUNTIF('Timesheet - Week'!$A:$A,WorkingHoursUpdated!K336))</f>
        <v>0</v>
      </c>
      <c r="R336" s="44">
        <f>IF(K336="",0,COUNTIF('Timesheet - Week'!$A:$A,WorkingHoursUpdated!K336))</f>
        <v>0</v>
      </c>
    </row>
    <row r="337" spans="1:18" x14ac:dyDescent="0.25">
      <c r="A337" s="7">
        <f>WorkingHours[[#This Row],[Day]]</f>
        <v>44888</v>
      </c>
      <c r="B337" s="1">
        <f>WorkingHours[[#This Row],[Start]]</f>
        <v>0.45277777777777778</v>
      </c>
      <c r="C337" s="1">
        <f>WorkingHours[[#This Row],[End]]</f>
        <v>0.4597222222222222</v>
      </c>
      <c r="D337" t="str">
        <f>WorkingHours[[#This Row],[Work unit description]]</f>
        <v>Chat with Pete</v>
      </c>
      <c r="E337" s="1">
        <f>WorkingHours[[#This Row],[Duration]]</f>
        <v>1.0416666666666666E-2</v>
      </c>
      <c r="F337" s="1" t="e">
        <f>#REF!</f>
        <v>#REF!</v>
      </c>
      <c r="G337" t="str">
        <f>WorkingHours[[#This Row],[Task]]</f>
        <v>QLM Technical Management</v>
      </c>
      <c r="H337" t="str">
        <f>WorkingHours[[#This Row],[Tags]]</f>
        <v>QLM:Hardware:TechnicalManagement:998</v>
      </c>
      <c r="I337" t="b">
        <f t="shared" si="40"/>
        <v>0</v>
      </c>
      <c r="J337" s="7">
        <f t="shared" si="39"/>
        <v>44888</v>
      </c>
      <c r="K337" t="str">
        <f t="shared" si="34"/>
        <v>QLM:Hardware:TechnicalManagement:998</v>
      </c>
      <c r="M337" s="43">
        <f t="shared" si="35"/>
        <v>0</v>
      </c>
      <c r="N337" s="1">
        <f t="shared" si="36"/>
        <v>0</v>
      </c>
      <c r="O337" s="1">
        <f t="shared" si="37"/>
        <v>0</v>
      </c>
      <c r="P337" s="45" t="e">
        <f t="shared" si="38"/>
        <v>#REF!</v>
      </c>
      <c r="Q337" s="46">
        <f>IF(K337="",0,COUNTIF('Timesheet - Week'!$A:$A,WorkingHoursUpdated!K337))</f>
        <v>0</v>
      </c>
      <c r="R337" s="44">
        <f>IF(K337="",0,COUNTIF('Timesheet - Week'!$A:$A,WorkingHoursUpdated!K337))</f>
        <v>0</v>
      </c>
    </row>
    <row r="338" spans="1:18" x14ac:dyDescent="0.25">
      <c r="A338" s="7">
        <f>WorkingHours[[#This Row],[Day]]</f>
        <v>44888</v>
      </c>
      <c r="B338" s="1">
        <f>WorkingHours[[#This Row],[Start]]</f>
        <v>0.4597222222222222</v>
      </c>
      <c r="C338" s="1">
        <f>WorkingHours[[#This Row],[End]]</f>
        <v>0.46944444444444444</v>
      </c>
      <c r="D338" t="str">
        <f>WorkingHours[[#This Row],[Work unit description]]</f>
        <v>Email for Adrian and Jeremy leaving</v>
      </c>
      <c r="E338" s="1">
        <f>WorkingHours[[#This Row],[Duration]]</f>
        <v>1.0416666666666666E-2</v>
      </c>
      <c r="F338" s="1" t="e">
        <f>#REF!</f>
        <v>#REF!</v>
      </c>
      <c r="G338" t="str">
        <f>WorkingHours[[#This Row],[Task]]</f>
        <v>STL:General</v>
      </c>
      <c r="H338" t="str">
        <f>WorkingHours[[#This Row],[Tags]]</f>
        <v>STL:Admin-PersonalAdmin:Misc:320</v>
      </c>
      <c r="I338" t="b">
        <f t="shared" si="40"/>
        <v>0</v>
      </c>
      <c r="J338" s="7">
        <f t="shared" si="39"/>
        <v>44888</v>
      </c>
      <c r="K338" t="str">
        <f t="shared" si="34"/>
        <v>STL:Admin-PersonalAdmin:Misc:320</v>
      </c>
      <c r="M338" s="43">
        <f t="shared" si="35"/>
        <v>0</v>
      </c>
      <c r="N338" s="1">
        <f t="shared" si="36"/>
        <v>0</v>
      </c>
      <c r="O338" s="1">
        <f t="shared" si="37"/>
        <v>0</v>
      </c>
      <c r="P338" s="45" t="e">
        <f t="shared" si="38"/>
        <v>#REF!</v>
      </c>
      <c r="Q338" s="46">
        <f>IF(K338="",0,COUNTIF('Timesheet - Week'!$A:$A,WorkingHoursUpdated!K338))</f>
        <v>0</v>
      </c>
      <c r="R338" s="44">
        <f>IF(K338="",0,COUNTIF('Timesheet - Week'!$A:$A,WorkingHoursUpdated!K338))</f>
        <v>0</v>
      </c>
    </row>
    <row r="339" spans="1:18" x14ac:dyDescent="0.25">
      <c r="A339" s="7">
        <f>WorkingHours[[#This Row],[Day]]</f>
        <v>44888</v>
      </c>
      <c r="B339" s="1">
        <f>WorkingHours[[#This Row],[Start]]</f>
        <v>0.46944444444444444</v>
      </c>
      <c r="C339" s="1">
        <f>WorkingHours[[#This Row],[End]]</f>
        <v>0.48888888888888887</v>
      </c>
      <c r="D339" t="str">
        <f>WorkingHours[[#This Row],[Work unit description]]</f>
        <v>Office Email</v>
      </c>
      <c r="E339" s="1">
        <f>WorkingHours[[#This Row],[Duration]]</f>
        <v>2.0833333333333332E-2</v>
      </c>
      <c r="F339" s="1" t="e">
        <f>#REF!</f>
        <v>#REF!</v>
      </c>
      <c r="G339" t="str">
        <f>WorkingHours[[#This Row],[Task]]</f>
        <v>STL: Create new office space</v>
      </c>
      <c r="H339" t="str">
        <f>WorkingHours[[#This Row],[Tags]]</f>
        <v>STL:Admin-BusinessMan:ISSystems:315</v>
      </c>
      <c r="I339" t="b">
        <f t="shared" si="40"/>
        <v>0</v>
      </c>
      <c r="J339" s="7">
        <f t="shared" si="39"/>
        <v>44888</v>
      </c>
      <c r="K339" t="str">
        <f t="shared" si="34"/>
        <v>STL:Admin-BusinessMan:ISSystems:315</v>
      </c>
      <c r="M339" s="43">
        <f t="shared" si="35"/>
        <v>0</v>
      </c>
      <c r="N339" s="1">
        <f t="shared" si="36"/>
        <v>0</v>
      </c>
      <c r="O339" s="1">
        <f t="shared" si="37"/>
        <v>0</v>
      </c>
      <c r="P339" s="45" t="e">
        <f t="shared" si="38"/>
        <v>#REF!</v>
      </c>
      <c r="Q339" s="46">
        <f>IF(K339="",0,COUNTIF('Timesheet - Week'!$A:$A,WorkingHoursUpdated!K339))</f>
        <v>0</v>
      </c>
      <c r="R339" s="44">
        <f>IF(K339="",0,COUNTIF('Timesheet - Week'!$A:$A,WorkingHoursUpdated!K339))</f>
        <v>0</v>
      </c>
    </row>
    <row r="340" spans="1:18" x14ac:dyDescent="0.25">
      <c r="A340" s="7">
        <f>WorkingHours[[#This Row],[Day]]</f>
        <v>44888</v>
      </c>
      <c r="B340" s="1">
        <f>WorkingHours[[#This Row],[Start]]</f>
        <v>0.48888888888888887</v>
      </c>
      <c r="C340" s="1">
        <f>WorkingHours[[#This Row],[End]]</f>
        <v>0.55486111111111114</v>
      </c>
      <c r="D340" t="str">
        <f>WorkingHours[[#This Row],[Work unit description]]</f>
        <v>QLM Jira updates post meeting</v>
      </c>
      <c r="E340" s="1">
        <f>WorkingHours[[#This Row],[Duration]]</f>
        <v>6.25E-2</v>
      </c>
      <c r="F340" s="1" t="e">
        <f>#REF!</f>
        <v>#REF!</v>
      </c>
      <c r="G340" t="str">
        <f>WorkingHours[[#This Row],[Task]]</f>
        <v>QLM Technical Management</v>
      </c>
      <c r="H340" t="str">
        <f>WorkingHours[[#This Row],[Tags]]</f>
        <v>QLM:Hardware:TechnicalManagement:998</v>
      </c>
      <c r="I340" t="b">
        <f t="shared" si="40"/>
        <v>0</v>
      </c>
      <c r="J340" s="7">
        <f t="shared" si="39"/>
        <v>44888</v>
      </c>
      <c r="K340" t="str">
        <f t="shared" si="34"/>
        <v>QLM:Hardware:TechnicalManagement:998</v>
      </c>
      <c r="M340" s="43">
        <f t="shared" si="35"/>
        <v>0</v>
      </c>
      <c r="N340" s="1">
        <f t="shared" si="36"/>
        <v>0</v>
      </c>
      <c r="O340" s="1">
        <f t="shared" si="37"/>
        <v>0</v>
      </c>
      <c r="P340" s="45" t="e">
        <f t="shared" si="38"/>
        <v>#REF!</v>
      </c>
      <c r="Q340" s="46">
        <f>IF(K340="",0,COUNTIF('Timesheet - Week'!$A:$A,WorkingHoursUpdated!K340))</f>
        <v>0</v>
      </c>
      <c r="R340" s="44">
        <f>IF(K340="",0,COUNTIF('Timesheet - Week'!$A:$A,WorkingHoursUpdated!K340))</f>
        <v>0</v>
      </c>
    </row>
    <row r="341" spans="1:18" x14ac:dyDescent="0.25">
      <c r="A341" s="7">
        <f>WorkingHours[[#This Row],[Day]]</f>
        <v>44888</v>
      </c>
      <c r="B341" s="1">
        <f>WorkingHours[[#This Row],[Start]]</f>
        <v>0.58680555555555558</v>
      </c>
      <c r="C341" s="1">
        <f>WorkingHours[[#This Row],[End]]</f>
        <v>0.59513888888888888</v>
      </c>
      <c r="D341" t="str">
        <f>WorkingHours[[#This Row],[Work unit description]]</f>
        <v>Weldvue chat</v>
      </c>
      <c r="E341" s="1">
        <f>WorkingHours[[#This Row],[Duration]]</f>
        <v>1.0416666666666666E-2</v>
      </c>
      <c r="F341" s="1" t="e">
        <f>#REF!</f>
        <v>#REF!</v>
      </c>
      <c r="G341" t="str">
        <f>WorkingHours[[#This Row],[Task]]</f>
        <v>Weld-Vue</v>
      </c>
      <c r="H341" t="str">
        <f>WorkingHours[[#This Row],[Tags]]</f>
        <v>InnovateUK:TWI-3054-WeldVue:RequirementsSpec:536</v>
      </c>
      <c r="I341" t="b">
        <f t="shared" si="40"/>
        <v>0</v>
      </c>
      <c r="J341" s="7">
        <f t="shared" si="39"/>
        <v>44888</v>
      </c>
      <c r="K341" t="str">
        <f t="shared" si="34"/>
        <v>InnovateUK:TWI-3054-WeldVue:RequirementsSpec:536</v>
      </c>
      <c r="M341" s="43">
        <f t="shared" si="35"/>
        <v>3.1944444444444442E-2</v>
      </c>
      <c r="N341" s="1">
        <f t="shared" si="36"/>
        <v>0</v>
      </c>
      <c r="O341" s="1">
        <f t="shared" si="37"/>
        <v>3.1944444444444442E-2</v>
      </c>
      <c r="P341" s="45" t="e">
        <f t="shared" si="38"/>
        <v>#REF!</v>
      </c>
      <c r="Q341" s="46">
        <f>IF(K341="",0,COUNTIF('Timesheet - Week'!$A:$A,WorkingHoursUpdated!K341))</f>
        <v>0</v>
      </c>
      <c r="R341" s="44">
        <f>IF(K341="",0,COUNTIF('Timesheet - Week'!$A:$A,WorkingHoursUpdated!K341))</f>
        <v>0</v>
      </c>
    </row>
    <row r="342" spans="1:18" x14ac:dyDescent="0.25">
      <c r="A342" s="7">
        <f>WorkingHours[[#This Row],[Day]]</f>
        <v>44888</v>
      </c>
      <c r="B342" s="1">
        <f>WorkingHours[[#This Row],[Start]]</f>
        <v>0.59513888888888888</v>
      </c>
      <c r="C342" s="1">
        <f>WorkingHours[[#This Row],[End]]</f>
        <v>0.64583333333333337</v>
      </c>
      <c r="D342" t="str">
        <f>WorkingHours[[#This Row],[Work unit description]]</f>
        <v>BioTip Architecture</v>
      </c>
      <c r="E342" s="1">
        <f>WorkingHours[[#This Row],[Duration]]</f>
        <v>5.2083333333333336E-2</v>
      </c>
      <c r="F342" s="1" t="e">
        <f>#REF!</f>
        <v>#REF!</v>
      </c>
      <c r="G342" t="str">
        <f>WorkingHours[[#This Row],[Task]]</f>
        <v>FuleChipSystemDesign</v>
      </c>
      <c r="H342" t="str">
        <f>WorkingHours[[#This Row],[Tags]]</f>
        <v>BTP-3117-Fuelchip:WP1:SystemBlockDiagramDesig:869</v>
      </c>
      <c r="I342" t="b">
        <f t="shared" si="40"/>
        <v>0</v>
      </c>
      <c r="J342" s="7">
        <f t="shared" si="39"/>
        <v>44888</v>
      </c>
      <c r="K342" t="str">
        <f t="shared" si="34"/>
        <v>BTP-3117-Fuelchip:WP1:SystemBlockDiagramDesig:869</v>
      </c>
      <c r="M342" s="43">
        <f t="shared" si="35"/>
        <v>0</v>
      </c>
      <c r="N342" s="1">
        <f t="shared" si="36"/>
        <v>0</v>
      </c>
      <c r="O342" s="1">
        <f t="shared" si="37"/>
        <v>0</v>
      </c>
      <c r="P342" s="45" t="e">
        <f t="shared" si="38"/>
        <v>#REF!</v>
      </c>
      <c r="Q342" s="46">
        <f>IF(K342="",0,COUNTIF('Timesheet - Week'!$A:$A,WorkingHoursUpdated!K342))</f>
        <v>0</v>
      </c>
      <c r="R342" s="44">
        <f>IF(K342="",0,COUNTIF('Timesheet - Week'!$A:$A,WorkingHoursUpdated!K342))</f>
        <v>0</v>
      </c>
    </row>
    <row r="343" spans="1:18" x14ac:dyDescent="0.25">
      <c r="A343" s="7">
        <f>WorkingHours[[#This Row],[Day]]</f>
        <v>44888</v>
      </c>
      <c r="B343" s="1">
        <f>WorkingHours[[#This Row],[Start]]</f>
        <v>0.64583333333333337</v>
      </c>
      <c r="C343" s="1">
        <f>WorkingHours[[#This Row],[End]]</f>
        <v>0.66666666666666663</v>
      </c>
      <c r="D343" t="str">
        <f>WorkingHours[[#This Row],[Work unit description]]</f>
        <v>Intro to Rich</v>
      </c>
      <c r="E343" s="1">
        <f>WorkingHours[[#This Row],[Duration]]</f>
        <v>2.0833333333333332E-2</v>
      </c>
      <c r="F343" s="1" t="e">
        <f>#REF!</f>
        <v>#REF!</v>
      </c>
      <c r="G343" t="str">
        <f>WorkingHours[[#This Row],[Task]]</f>
        <v>STL:General</v>
      </c>
      <c r="H343" t="str">
        <f>WorkingHours[[#This Row],[Tags]]</f>
        <v>STL:Admin-PersonalAdmin:Misc:320</v>
      </c>
      <c r="I343" t="b">
        <f t="shared" si="40"/>
        <v>0</v>
      </c>
      <c r="J343" s="7">
        <f t="shared" si="39"/>
        <v>44888</v>
      </c>
      <c r="K343" t="str">
        <f t="shared" si="34"/>
        <v>STL:Admin-PersonalAdmin:Misc:320</v>
      </c>
      <c r="M343" s="43">
        <f t="shared" si="35"/>
        <v>0</v>
      </c>
      <c r="N343" s="1">
        <f t="shared" si="36"/>
        <v>0</v>
      </c>
      <c r="O343" s="1">
        <f t="shared" si="37"/>
        <v>0</v>
      </c>
      <c r="P343" s="45" t="e">
        <f t="shared" si="38"/>
        <v>#REF!</v>
      </c>
      <c r="Q343" s="46">
        <f>IF(K343="",0,COUNTIF('Timesheet - Week'!$A:$A,WorkingHoursUpdated!K343))</f>
        <v>0</v>
      </c>
      <c r="R343" s="44">
        <f>IF(K343="",0,COUNTIF('Timesheet - Week'!$A:$A,WorkingHoursUpdated!K343))</f>
        <v>0</v>
      </c>
    </row>
    <row r="344" spans="1:18" x14ac:dyDescent="0.25">
      <c r="A344" s="7">
        <f>WorkingHours[[#This Row],[Day]]</f>
        <v>44888</v>
      </c>
      <c r="B344" s="1">
        <f>WorkingHours[[#This Row],[Start]]</f>
        <v>0.88541666666666663</v>
      </c>
      <c r="C344" s="1">
        <f>WorkingHours[[#This Row],[End]]</f>
        <v>0.97361111111111109</v>
      </c>
      <c r="D344" t="str">
        <f>WorkingHours[[#This Row],[Work unit description]]</f>
        <v/>
      </c>
      <c r="E344" s="1">
        <f>WorkingHours[[#This Row],[Duration]]</f>
        <v>9.375E-2</v>
      </c>
      <c r="F344" s="1" t="e">
        <f>#REF!</f>
        <v>#REF!</v>
      </c>
      <c r="G344" t="str">
        <f>WorkingHours[[#This Row],[Task]]</f>
        <v>FuleChipSystemDesign</v>
      </c>
      <c r="H344" t="str">
        <f>WorkingHours[[#This Row],[Tags]]</f>
        <v>BTP-3117-Fuelchip:WP1:SystemBlockDiagramDesig:869</v>
      </c>
      <c r="I344" t="b">
        <f t="shared" si="40"/>
        <v>0</v>
      </c>
      <c r="J344" s="7">
        <f t="shared" si="39"/>
        <v>44888</v>
      </c>
      <c r="K344" t="str">
        <f t="shared" si="34"/>
        <v>BTP-3117-Fuelchip:WP1:SystemBlockDiagramDesig:869</v>
      </c>
      <c r="M344" s="43">
        <f t="shared" si="35"/>
        <v>0.21875</v>
      </c>
      <c r="N344" s="1">
        <f t="shared" si="36"/>
        <v>0</v>
      </c>
      <c r="O344" s="1">
        <f t="shared" si="37"/>
        <v>0.21875</v>
      </c>
      <c r="P344" s="45" t="e">
        <f t="shared" si="38"/>
        <v>#REF!</v>
      </c>
      <c r="Q344" s="46">
        <f>IF(K344="",0,COUNTIF('Timesheet - Week'!$A:$A,WorkingHoursUpdated!K344))</f>
        <v>0</v>
      </c>
      <c r="R344" s="44">
        <f>IF(K344="",0,COUNTIF('Timesheet - Week'!$A:$A,WorkingHoursUpdated!K344))</f>
        <v>0</v>
      </c>
    </row>
    <row r="345" spans="1:18" x14ac:dyDescent="0.25">
      <c r="A345" s="7">
        <f>WorkingHours[[#This Row],[Day]]</f>
        <v>44889</v>
      </c>
      <c r="B345" s="1">
        <f>WorkingHours[[#This Row],[Start]]</f>
        <v>0.33680555555555558</v>
      </c>
      <c r="C345" s="1">
        <f>WorkingHours[[#This Row],[End]]</f>
        <v>0.375</v>
      </c>
      <c r="D345" t="str">
        <f>WorkingHours[[#This Row],[Work unit description]]</f>
        <v>STEM: Soldering boards</v>
      </c>
      <c r="E345" s="1">
        <f>WorkingHours[[#This Row],[Duration]]</f>
        <v>4.1666666666666664E-2</v>
      </c>
      <c r="F345" s="1" t="e">
        <f>#REF!</f>
        <v>#REF!</v>
      </c>
      <c r="G345" t="str">
        <f>WorkingHours[[#This Row],[Task]]</f>
        <v>Making PCBs</v>
      </c>
      <c r="H345" t="str">
        <f>WorkingHours[[#This Row],[Tags]]</f>
        <v/>
      </c>
      <c r="I345" t="b">
        <f t="shared" si="40"/>
        <v>0</v>
      </c>
      <c r="J345" s="7">
        <f t="shared" si="39"/>
        <v>44889</v>
      </c>
      <c r="K345" t="str">
        <f t="shared" si="34"/>
        <v/>
      </c>
      <c r="M345" s="43">
        <f t="shared" si="35"/>
        <v>0</v>
      </c>
      <c r="N345" s="1">
        <f t="shared" si="36"/>
        <v>0</v>
      </c>
      <c r="O345" s="1">
        <f t="shared" si="37"/>
        <v>0</v>
      </c>
      <c r="P345" s="45" t="e">
        <f t="shared" si="38"/>
        <v>#REF!</v>
      </c>
      <c r="Q345" s="46">
        <f>IF(K345="",0,COUNTIF('Timesheet - Week'!$A:$A,WorkingHoursUpdated!K345))</f>
        <v>0</v>
      </c>
      <c r="R345" s="44">
        <f>IF(K345="",0,COUNTIF('Timesheet - Week'!$A:$A,WorkingHoursUpdated!K345))</f>
        <v>0</v>
      </c>
    </row>
    <row r="346" spans="1:18" x14ac:dyDescent="0.25">
      <c r="A346" s="7">
        <f>WorkingHours[[#This Row],[Day]]</f>
        <v>44889</v>
      </c>
      <c r="B346" s="1">
        <f>WorkingHours[[#This Row],[Start]]</f>
        <v>0.375</v>
      </c>
      <c r="C346" s="1">
        <f>WorkingHours[[#This Row],[End]]</f>
        <v>0.39583333333333331</v>
      </c>
      <c r="D346" t="str">
        <f>WorkingHours[[#This Row],[Work unit description]]</f>
        <v>NBD Emails</v>
      </c>
      <c r="E346" s="1">
        <f>WorkingHours[[#This Row],[Duration]]</f>
        <v>2.0833333333333332E-2</v>
      </c>
      <c r="F346" s="1" t="e">
        <f>#REF!</f>
        <v>#REF!</v>
      </c>
      <c r="G346" t="str">
        <f>WorkingHours[[#This Row],[Task]]</f>
        <v>NBD - Meetings</v>
      </c>
      <c r="H346" t="str">
        <f>WorkingHours[[#This Row],[Tags]]</f>
        <v>STL:NBD:ClientMeetings:326</v>
      </c>
      <c r="I346" t="b">
        <f t="shared" si="40"/>
        <v>0</v>
      </c>
      <c r="J346" s="7">
        <f t="shared" si="39"/>
        <v>44889</v>
      </c>
      <c r="K346" t="str">
        <f t="shared" si="34"/>
        <v>STL:NBD:ClientMeetings:326</v>
      </c>
      <c r="M346" s="43">
        <f t="shared" si="35"/>
        <v>0</v>
      </c>
      <c r="N346" s="1">
        <f t="shared" si="36"/>
        <v>0</v>
      </c>
      <c r="O346" s="1">
        <f t="shared" si="37"/>
        <v>0</v>
      </c>
      <c r="P346" s="45" t="e">
        <f t="shared" si="38"/>
        <v>#REF!</v>
      </c>
      <c r="Q346" s="46">
        <f>IF(K346="",0,COUNTIF('Timesheet - Week'!$A:$A,WorkingHoursUpdated!K346))</f>
        <v>0</v>
      </c>
      <c r="R346" s="44">
        <f>IF(K346="",0,COUNTIF('Timesheet - Week'!$A:$A,WorkingHoursUpdated!K346))</f>
        <v>0</v>
      </c>
    </row>
    <row r="347" spans="1:18" x14ac:dyDescent="0.25">
      <c r="A347" s="7">
        <f>WorkingHours[[#This Row],[Day]]</f>
        <v>44889</v>
      </c>
      <c r="B347" s="1">
        <f>WorkingHours[[#This Row],[Start]]</f>
        <v>0.39583333333333331</v>
      </c>
      <c r="C347" s="1">
        <f>WorkingHours[[#This Row],[End]]</f>
        <v>0.45833333333333331</v>
      </c>
      <c r="D347" t="str">
        <f>WorkingHours[[#This Row],[Work unit description]]</f>
        <v>Office move</v>
      </c>
      <c r="E347" s="1">
        <f>WorkingHours[[#This Row],[Duration]]</f>
        <v>6.25E-2</v>
      </c>
      <c r="F347" s="1" t="e">
        <f>#REF!</f>
        <v>#REF!</v>
      </c>
      <c r="G347" t="str">
        <f>WorkingHours[[#This Row],[Task]]</f>
        <v>STL: Create new office space</v>
      </c>
      <c r="H347" t="str">
        <f>WorkingHours[[#This Row],[Tags]]</f>
        <v>STL:Admin-BusinessMan:ISSystems:315</v>
      </c>
      <c r="I347" t="b">
        <f t="shared" si="40"/>
        <v>0</v>
      </c>
      <c r="J347" s="7">
        <f t="shared" si="39"/>
        <v>44889</v>
      </c>
      <c r="K347" t="str">
        <f t="shared" si="34"/>
        <v>STL:Admin-BusinessMan:ISSystems:315</v>
      </c>
      <c r="M347" s="43">
        <f t="shared" si="35"/>
        <v>0</v>
      </c>
      <c r="N347" s="1">
        <f t="shared" si="36"/>
        <v>0</v>
      </c>
      <c r="O347" s="1">
        <f t="shared" si="37"/>
        <v>0</v>
      </c>
      <c r="P347" s="45" t="e">
        <f t="shared" si="38"/>
        <v>#REF!</v>
      </c>
      <c r="Q347" s="46">
        <f>IF(K347="",0,COUNTIF('Timesheet - Week'!$A:$A,WorkingHoursUpdated!K347))</f>
        <v>0</v>
      </c>
      <c r="R347" s="44">
        <f>IF(K347="",0,COUNTIF('Timesheet - Week'!$A:$A,WorkingHoursUpdated!K347))</f>
        <v>0</v>
      </c>
    </row>
    <row r="348" spans="1:18" x14ac:dyDescent="0.25">
      <c r="A348" s="7">
        <f>WorkingHours[[#This Row],[Day]]</f>
        <v>44889</v>
      </c>
      <c r="B348" s="1">
        <f>WorkingHours[[#This Row],[Start]]</f>
        <v>0.45833333333333331</v>
      </c>
      <c r="C348" s="1">
        <f>WorkingHours[[#This Row],[End]]</f>
        <v>0.47916666666666669</v>
      </c>
      <c r="D348" t="str">
        <f>WorkingHours[[#This Row],[Work unit description]]</f>
        <v>Chat with Alex</v>
      </c>
      <c r="E348" s="1">
        <f>WorkingHours[[#This Row],[Duration]]</f>
        <v>2.0833333333333332E-2</v>
      </c>
      <c r="F348" s="1" t="e">
        <f>#REF!</f>
        <v>#REF!</v>
      </c>
      <c r="G348" t="str">
        <f>WorkingHours[[#This Row],[Task]]</f>
        <v>QLM Technical Management</v>
      </c>
      <c r="H348" t="str">
        <f>WorkingHours[[#This Row],[Tags]]</f>
        <v>QLM:Hardware:TechnicalManagement:998</v>
      </c>
      <c r="I348" t="b">
        <f t="shared" si="40"/>
        <v>0</v>
      </c>
      <c r="J348" s="7">
        <f t="shared" si="39"/>
        <v>44889</v>
      </c>
      <c r="K348" t="str">
        <f t="shared" si="34"/>
        <v>QLM:Hardware:TechnicalManagement:998</v>
      </c>
      <c r="M348" s="43">
        <f t="shared" si="35"/>
        <v>0</v>
      </c>
      <c r="N348" s="1">
        <f t="shared" si="36"/>
        <v>0</v>
      </c>
      <c r="O348" s="1">
        <f t="shared" si="37"/>
        <v>0</v>
      </c>
      <c r="P348" s="45" t="e">
        <f t="shared" si="38"/>
        <v>#REF!</v>
      </c>
      <c r="Q348" s="46">
        <f>IF(K348="",0,COUNTIF('Timesheet - Week'!$A:$A,WorkingHoursUpdated!K348))</f>
        <v>0</v>
      </c>
      <c r="R348" s="44">
        <f>IF(K348="",0,COUNTIF('Timesheet - Week'!$A:$A,WorkingHoursUpdated!K348))</f>
        <v>0</v>
      </c>
    </row>
    <row r="349" spans="1:18" x14ac:dyDescent="0.25">
      <c r="A349" s="7">
        <f>WorkingHours[[#This Row],[Day]]</f>
        <v>44889</v>
      </c>
      <c r="B349" s="1">
        <f>WorkingHours[[#This Row],[Start]]</f>
        <v>0.47916666666666669</v>
      </c>
      <c r="C349" s="1">
        <f>WorkingHours[[#This Row],[End]]</f>
        <v>0.5</v>
      </c>
      <c r="D349" t="str">
        <f>WorkingHours[[#This Row],[Work unit description]]</f>
        <v>Office move</v>
      </c>
      <c r="E349" s="1">
        <f>WorkingHours[[#This Row],[Duration]]</f>
        <v>2.0833333333333332E-2</v>
      </c>
      <c r="F349" s="1" t="e">
        <f>#REF!</f>
        <v>#REF!</v>
      </c>
      <c r="G349" t="str">
        <f>WorkingHours[[#This Row],[Task]]</f>
        <v>STL: Create new office space</v>
      </c>
      <c r="H349" t="str">
        <f>WorkingHours[[#This Row],[Tags]]</f>
        <v>STL:Admin-BusinessMan:ISSystems:315</v>
      </c>
      <c r="I349" t="b">
        <f t="shared" si="40"/>
        <v>0</v>
      </c>
      <c r="J349" s="7">
        <f t="shared" si="39"/>
        <v>44889</v>
      </c>
      <c r="K349" t="str">
        <f t="shared" si="34"/>
        <v>STL:Admin-BusinessMan:ISSystems:315</v>
      </c>
      <c r="M349" s="43">
        <f t="shared" si="35"/>
        <v>0</v>
      </c>
      <c r="N349" s="1">
        <f t="shared" si="36"/>
        <v>0</v>
      </c>
      <c r="O349" s="1">
        <f t="shared" si="37"/>
        <v>0</v>
      </c>
      <c r="P349" s="45" t="e">
        <f t="shared" si="38"/>
        <v>#REF!</v>
      </c>
      <c r="Q349" s="46">
        <f>IF(K349="",0,COUNTIF('Timesheet - Week'!$A:$A,WorkingHoursUpdated!K349))</f>
        <v>0</v>
      </c>
      <c r="R349" s="44">
        <f>IF(K349="",0,COUNTIF('Timesheet - Week'!$A:$A,WorkingHoursUpdated!K349))</f>
        <v>0</v>
      </c>
    </row>
    <row r="350" spans="1:18" x14ac:dyDescent="0.25">
      <c r="A350" s="7">
        <f>WorkingHours[[#This Row],[Day]]</f>
        <v>44889</v>
      </c>
      <c r="B350" s="1">
        <f>WorkingHours[[#This Row],[Start]]</f>
        <v>0.5</v>
      </c>
      <c r="C350" s="1">
        <f>WorkingHours[[#This Row],[End]]</f>
        <v>0.52083333333333337</v>
      </c>
      <c r="D350" t="str">
        <f>WorkingHours[[#This Row],[Work unit description]]</f>
        <v>Architecture Design</v>
      </c>
      <c r="E350" s="1">
        <f>WorkingHours[[#This Row],[Duration]]</f>
        <v>2.0833333333333332E-2</v>
      </c>
      <c r="F350" s="1" t="e">
        <f>#REF!</f>
        <v>#REF!</v>
      </c>
      <c r="G350" t="str">
        <f>WorkingHours[[#This Row],[Task]]</f>
        <v>FuleChipSystemDesign</v>
      </c>
      <c r="H350" t="str">
        <f>WorkingHours[[#This Row],[Tags]]</f>
        <v>BTP-3117-Fuelchip:WP1:SystemBlockDiagramDesig:869</v>
      </c>
      <c r="I350" t="b">
        <f t="shared" si="40"/>
        <v>0</v>
      </c>
      <c r="J350" s="7">
        <f t="shared" si="39"/>
        <v>44889</v>
      </c>
      <c r="K350" t="str">
        <f t="shared" si="34"/>
        <v>BTP-3117-Fuelchip:WP1:SystemBlockDiagramDesig:869</v>
      </c>
      <c r="M350" s="43">
        <f t="shared" si="35"/>
        <v>0</v>
      </c>
      <c r="N350" s="1">
        <f t="shared" si="36"/>
        <v>0</v>
      </c>
      <c r="O350" s="1">
        <f t="shared" si="37"/>
        <v>0</v>
      </c>
      <c r="P350" s="45" t="e">
        <f t="shared" si="38"/>
        <v>#REF!</v>
      </c>
      <c r="Q350" s="46">
        <f>IF(K350="",0,COUNTIF('Timesheet - Week'!$A:$A,WorkingHoursUpdated!K350))</f>
        <v>0</v>
      </c>
      <c r="R350" s="44">
        <f>IF(K350="",0,COUNTIF('Timesheet - Week'!$A:$A,WorkingHoursUpdated!K350))</f>
        <v>0</v>
      </c>
    </row>
    <row r="351" spans="1:18" x14ac:dyDescent="0.25">
      <c r="A351" s="7">
        <f>WorkingHours[[#This Row],[Day]]</f>
        <v>44889</v>
      </c>
      <c r="B351" s="1">
        <f>WorkingHours[[#This Row],[Start]]</f>
        <v>0.5625</v>
      </c>
      <c r="C351" s="1">
        <f>WorkingHours[[#This Row],[End]]</f>
        <v>0.60416666666666663</v>
      </c>
      <c r="D351" t="str">
        <f>WorkingHours[[#This Row],[Work unit description]]</f>
        <v>BioTip Run Through of Hardware with Ben</v>
      </c>
      <c r="E351" s="1">
        <f>WorkingHours[[#This Row],[Duration]]</f>
        <v>4.1666666666666664E-2</v>
      </c>
      <c r="F351" s="1" t="e">
        <f>#REF!</f>
        <v>#REF!</v>
      </c>
      <c r="G351" t="str">
        <f>WorkingHours[[#This Row],[Task]]</f>
        <v>FuleChipSystemDesign</v>
      </c>
      <c r="H351" t="str">
        <f>WorkingHours[[#This Row],[Tags]]</f>
        <v>BTP-3117-Fuelchip:WP1:SystemBlockDiagramDesig:869</v>
      </c>
      <c r="I351" t="b">
        <f t="shared" si="40"/>
        <v>0</v>
      </c>
      <c r="J351" s="7">
        <f t="shared" si="39"/>
        <v>44889</v>
      </c>
      <c r="K351" t="str">
        <f t="shared" si="34"/>
        <v>BTP-3117-Fuelchip:WP1:SystemBlockDiagramDesig:869</v>
      </c>
      <c r="M351" s="43">
        <f t="shared" si="35"/>
        <v>4.166666666666663E-2</v>
      </c>
      <c r="N351" s="1">
        <f t="shared" si="36"/>
        <v>0</v>
      </c>
      <c r="O351" s="1">
        <f t="shared" si="37"/>
        <v>4.166666666666663E-2</v>
      </c>
      <c r="P351" s="45" t="e">
        <f t="shared" si="38"/>
        <v>#REF!</v>
      </c>
      <c r="Q351" s="46">
        <f>IF(K351="",0,COUNTIF('Timesheet - Week'!$A:$A,WorkingHoursUpdated!K351))</f>
        <v>0</v>
      </c>
      <c r="R351" s="44">
        <f>IF(K351="",0,COUNTIF('Timesheet - Week'!$A:$A,WorkingHoursUpdated!K351))</f>
        <v>0</v>
      </c>
    </row>
    <row r="352" spans="1:18" x14ac:dyDescent="0.25">
      <c r="A352" s="7">
        <f>WorkingHours[[#This Row],[Day]]</f>
        <v>44889</v>
      </c>
      <c r="B352" s="1">
        <f>WorkingHours[[#This Row],[Start]]</f>
        <v>0.60416666666666663</v>
      </c>
      <c r="C352" s="1">
        <f>WorkingHours[[#This Row],[End]]</f>
        <v>0.65625</v>
      </c>
      <c r="D352" t="str">
        <f>WorkingHours[[#This Row],[Work unit description]]</f>
        <v>QLM Investigation of the failed system</v>
      </c>
      <c r="E352" s="1">
        <f>WorkingHours[[#This Row],[Duration]]</f>
        <v>5.2083333333333336E-2</v>
      </c>
      <c r="F352" s="1" t="e">
        <f>#REF!</f>
        <v>#REF!</v>
      </c>
      <c r="G352" t="str">
        <f>WorkingHours[[#This Row],[Task]]</f>
        <v>QLMHW-229: Investigate Bench-top Model B</v>
      </c>
      <c r="H352" t="str">
        <f>WorkingHours[[#This Row],[Tags]]</f>
        <v>QLM:QLM-4039-Splice:HardwareBuildTest&amp;Commis:340</v>
      </c>
      <c r="I352" t="b">
        <f t="shared" si="40"/>
        <v>0</v>
      </c>
      <c r="J352" s="7">
        <f t="shared" si="39"/>
        <v>44889</v>
      </c>
      <c r="K352" t="str">
        <f t="shared" si="34"/>
        <v>QLM:QLM-4039-Splice:HardwareBuildTest&amp;Commis:340</v>
      </c>
      <c r="M352" s="43">
        <f t="shared" si="35"/>
        <v>0</v>
      </c>
      <c r="N352" s="1">
        <f t="shared" si="36"/>
        <v>0</v>
      </c>
      <c r="O352" s="1">
        <f t="shared" si="37"/>
        <v>0</v>
      </c>
      <c r="P352" s="45" t="e">
        <f t="shared" si="38"/>
        <v>#REF!</v>
      </c>
      <c r="Q352" s="46">
        <f>IF(K352="",0,COUNTIF('Timesheet - Week'!$A:$A,WorkingHoursUpdated!K352))</f>
        <v>0</v>
      </c>
      <c r="R352" s="44">
        <f>IF(K352="",0,COUNTIF('Timesheet - Week'!$A:$A,WorkingHoursUpdated!K352))</f>
        <v>0</v>
      </c>
    </row>
    <row r="353" spans="1:18" x14ac:dyDescent="0.25">
      <c r="A353" s="7">
        <f>WorkingHours[[#This Row],[Day]]</f>
        <v>44890</v>
      </c>
      <c r="B353" s="1">
        <f>WorkingHours[[#This Row],[Start]]</f>
        <v>0.33333333333333331</v>
      </c>
      <c r="C353" s="1">
        <f>WorkingHours[[#This Row],[End]]</f>
        <v>0.35416666666666669</v>
      </c>
      <c r="D353" t="str">
        <f>WorkingHours[[#This Row],[Work unit description]]</f>
        <v>Email to BioTip</v>
      </c>
      <c r="E353" s="1">
        <f>WorkingHours[[#This Row],[Duration]]</f>
        <v>2.0833333333333332E-2</v>
      </c>
      <c r="F353" s="1" t="e">
        <f>#REF!</f>
        <v>#REF!</v>
      </c>
      <c r="G353" t="str">
        <f>WorkingHours[[#This Row],[Task]]</f>
        <v>FuleChipSystemDesign</v>
      </c>
      <c r="H353" t="str">
        <f>WorkingHours[[#This Row],[Tags]]</f>
        <v>BTP-3117-Fuelchip:WP1:SystemBlockDiagramDesig:869</v>
      </c>
      <c r="I353" t="b">
        <f t="shared" si="40"/>
        <v>0</v>
      </c>
      <c r="J353" s="7">
        <f t="shared" si="39"/>
        <v>44890</v>
      </c>
      <c r="K353" t="str">
        <f t="shared" si="34"/>
        <v>BTP-3117-Fuelchip:WP1:SystemBlockDiagramDesig:869</v>
      </c>
      <c r="M353" s="43">
        <f t="shared" si="35"/>
        <v>0</v>
      </c>
      <c r="N353" s="1">
        <f t="shared" si="36"/>
        <v>0</v>
      </c>
      <c r="O353" s="1">
        <f t="shared" si="37"/>
        <v>0</v>
      </c>
      <c r="P353" s="45" t="e">
        <f t="shared" si="38"/>
        <v>#REF!</v>
      </c>
      <c r="Q353" s="46">
        <f>IF(K353="",0,COUNTIF('Timesheet - Week'!$A:$A,WorkingHoursUpdated!K353))</f>
        <v>0</v>
      </c>
      <c r="R353" s="44">
        <f>IF(K353="",0,COUNTIF('Timesheet - Week'!$A:$A,WorkingHoursUpdated!K353))</f>
        <v>0</v>
      </c>
    </row>
    <row r="354" spans="1:18" x14ac:dyDescent="0.25">
      <c r="A354" s="7">
        <f>WorkingHours[[#This Row],[Day]]</f>
        <v>44890</v>
      </c>
      <c r="B354" s="1">
        <f>WorkingHours[[#This Row],[Start]]</f>
        <v>0.35416666666666669</v>
      </c>
      <c r="C354" s="1">
        <f>WorkingHours[[#This Row],[End]]</f>
        <v>0.36458333333333331</v>
      </c>
      <c r="D354" t="str">
        <f>WorkingHours[[#This Row],[Work unit description]]</f>
        <v>QLM</v>
      </c>
      <c r="E354" s="1">
        <f>WorkingHours[[#This Row],[Duration]]</f>
        <v>1.0416666666666666E-2</v>
      </c>
      <c r="F354" s="1" t="e">
        <f>#REF!</f>
        <v>#REF!</v>
      </c>
      <c r="G354" t="str">
        <f>WorkingHours[[#This Row],[Task]]</f>
        <v>QLM Technical Management</v>
      </c>
      <c r="H354" t="str">
        <f>WorkingHours[[#This Row],[Tags]]</f>
        <v>QLM:Hardware:TechnicalManagement:998</v>
      </c>
      <c r="I354" t="b">
        <f t="shared" si="40"/>
        <v>0</v>
      </c>
      <c r="J354" s="7">
        <f t="shared" si="39"/>
        <v>44890</v>
      </c>
      <c r="K354" t="str">
        <f t="shared" si="34"/>
        <v>QLM:Hardware:TechnicalManagement:998</v>
      </c>
      <c r="M354" s="43">
        <f t="shared" si="35"/>
        <v>0</v>
      </c>
      <c r="N354" s="1">
        <f t="shared" si="36"/>
        <v>0</v>
      </c>
      <c r="O354" s="1">
        <f t="shared" si="37"/>
        <v>0</v>
      </c>
      <c r="P354" s="45" t="e">
        <f t="shared" si="38"/>
        <v>#REF!</v>
      </c>
      <c r="Q354" s="46">
        <f>IF(K354="",0,COUNTIF('Timesheet - Week'!$A:$A,WorkingHoursUpdated!K354))</f>
        <v>0</v>
      </c>
      <c r="R354" s="44">
        <f>IF(K354="",0,COUNTIF('Timesheet - Week'!$A:$A,WorkingHoursUpdated!K354))</f>
        <v>0</v>
      </c>
    </row>
    <row r="355" spans="1:18" x14ac:dyDescent="0.25">
      <c r="A355" s="7">
        <f>WorkingHours[[#This Row],[Day]]</f>
        <v>44890</v>
      </c>
      <c r="B355" s="1">
        <f>WorkingHours[[#This Row],[Start]]</f>
        <v>0.36458333333333331</v>
      </c>
      <c r="C355" s="1">
        <f>WorkingHours[[#This Row],[End]]</f>
        <v>0.38124999999999998</v>
      </c>
      <c r="D355" t="str">
        <f>WorkingHours[[#This Row],[Work unit description]]</f>
        <v>New Office email</v>
      </c>
      <c r="E355" s="1">
        <f>WorkingHours[[#This Row],[Duration]]</f>
        <v>2.0833333333333332E-2</v>
      </c>
      <c r="F355" s="1" t="e">
        <f>#REF!</f>
        <v>#REF!</v>
      </c>
      <c r="G355" t="str">
        <f>WorkingHours[[#This Row],[Task]]</f>
        <v>STL: Create new office space</v>
      </c>
      <c r="H355" t="str">
        <f>WorkingHours[[#This Row],[Tags]]</f>
        <v>STL:Admin-BusinessMan:ISSystems:315</v>
      </c>
      <c r="I355" t="b">
        <f t="shared" si="40"/>
        <v>0</v>
      </c>
      <c r="J355" s="7">
        <f t="shared" si="39"/>
        <v>44890</v>
      </c>
      <c r="K355" t="str">
        <f t="shared" si="34"/>
        <v>STL:Admin-BusinessMan:ISSystems:315</v>
      </c>
      <c r="M355" s="43">
        <f t="shared" si="35"/>
        <v>0</v>
      </c>
      <c r="N355" s="1">
        <f t="shared" si="36"/>
        <v>0</v>
      </c>
      <c r="O355" s="1">
        <f t="shared" si="37"/>
        <v>0</v>
      </c>
      <c r="P355" s="45" t="e">
        <f t="shared" si="38"/>
        <v>#REF!</v>
      </c>
      <c r="Q355" s="46">
        <f>IF(K355="",0,COUNTIF('Timesheet - Week'!$A:$A,WorkingHoursUpdated!K355))</f>
        <v>0</v>
      </c>
      <c r="R355" s="44">
        <f>IF(K355="",0,COUNTIF('Timesheet - Week'!$A:$A,WorkingHoursUpdated!K355))</f>
        <v>0</v>
      </c>
    </row>
    <row r="356" spans="1:18" x14ac:dyDescent="0.25">
      <c r="A356" s="7">
        <f>WorkingHours[[#This Row],[Day]]</f>
        <v>44890</v>
      </c>
      <c r="B356" s="1">
        <f>WorkingHours[[#This Row],[Start]]</f>
        <v>0.38124999999999998</v>
      </c>
      <c r="C356" s="1">
        <f>WorkingHours[[#This Row],[End]]</f>
        <v>0.39513888888888887</v>
      </c>
      <c r="D356" t="str">
        <f>WorkingHours[[#This Row],[Work unit description]]</f>
        <v>QLM Jira and confluence hardware tracking</v>
      </c>
      <c r="E356" s="1">
        <f>WorkingHours[[#This Row],[Duration]]</f>
        <v>1.0416666666666666E-2</v>
      </c>
      <c r="F356" s="1" t="e">
        <f>#REF!</f>
        <v>#REF!</v>
      </c>
      <c r="G356" t="str">
        <f>WorkingHours[[#This Row],[Task]]</f>
        <v>QLM Technical Management</v>
      </c>
      <c r="H356" t="str">
        <f>WorkingHours[[#This Row],[Tags]]</f>
        <v>QLM:Hardware:TechnicalManagement:998</v>
      </c>
      <c r="I356" t="b">
        <f t="shared" si="40"/>
        <v>0</v>
      </c>
      <c r="J356" s="7">
        <f t="shared" si="39"/>
        <v>44890</v>
      </c>
      <c r="K356" t="str">
        <f t="shared" si="34"/>
        <v>QLM:Hardware:TechnicalManagement:998</v>
      </c>
      <c r="M356" s="43">
        <f t="shared" si="35"/>
        <v>0</v>
      </c>
      <c r="N356" s="1">
        <f t="shared" si="36"/>
        <v>0</v>
      </c>
      <c r="O356" s="1">
        <f t="shared" si="37"/>
        <v>0</v>
      </c>
      <c r="P356" s="45" t="e">
        <f t="shared" si="38"/>
        <v>#REF!</v>
      </c>
      <c r="Q356" s="46">
        <f>IF(K356="",0,COUNTIF('Timesheet - Week'!$A:$A,WorkingHoursUpdated!K356))</f>
        <v>0</v>
      </c>
      <c r="R356" s="44">
        <f>IF(K356="",0,COUNTIF('Timesheet - Week'!$A:$A,WorkingHoursUpdated!K356))</f>
        <v>0</v>
      </c>
    </row>
    <row r="357" spans="1:18" x14ac:dyDescent="0.25">
      <c r="A357" s="7">
        <f>WorkingHours[[#This Row],[Day]]</f>
        <v>44890</v>
      </c>
      <c r="B357" s="1">
        <f>WorkingHours[[#This Row],[Start]]</f>
        <v>0.39583333333333331</v>
      </c>
      <c r="C357" s="1">
        <f>WorkingHours[[#This Row],[End]]</f>
        <v>0.4375</v>
      </c>
      <c r="D357" t="str">
        <f>WorkingHours[[#This Row],[Work unit description]]</f>
        <v>Viotel Meeting</v>
      </c>
      <c r="E357" s="1">
        <f>WorkingHours[[#This Row],[Duration]]</f>
        <v>4.1666666666666664E-2</v>
      </c>
      <c r="F357" s="1" t="e">
        <f>#REF!</f>
        <v>#REF!</v>
      </c>
      <c r="G357" t="str">
        <f>WorkingHours[[#This Row],[Task]]</f>
        <v>NBD - Meetings</v>
      </c>
      <c r="H357" t="str">
        <f>WorkingHours[[#This Row],[Tags]]</f>
        <v>STL:NBD:ClientMeetings:326</v>
      </c>
      <c r="I357" t="b">
        <f t="shared" si="40"/>
        <v>0</v>
      </c>
      <c r="J357" s="7">
        <f t="shared" si="39"/>
        <v>44890</v>
      </c>
      <c r="K357" t="str">
        <f t="shared" si="34"/>
        <v>STL:NBD:ClientMeetings:326</v>
      </c>
      <c r="M357" s="43">
        <f t="shared" si="35"/>
        <v>6.9444444444444198E-4</v>
      </c>
      <c r="N357" s="1">
        <f t="shared" si="36"/>
        <v>6.9444444444444198E-4</v>
      </c>
      <c r="O357" s="1">
        <f t="shared" si="37"/>
        <v>0</v>
      </c>
      <c r="P357" s="45" t="e">
        <f t="shared" si="38"/>
        <v>#REF!</v>
      </c>
      <c r="Q357" s="46">
        <f>IF(K357="",0,COUNTIF('Timesheet - Week'!$A:$A,WorkingHoursUpdated!K357))</f>
        <v>0</v>
      </c>
      <c r="R357" s="44">
        <f>IF(K357="",0,COUNTIF('Timesheet - Week'!$A:$A,WorkingHoursUpdated!K357))</f>
        <v>0</v>
      </c>
    </row>
    <row r="358" spans="1:18" x14ac:dyDescent="0.25">
      <c r="A358" s="7">
        <f>WorkingHours[[#This Row],[Day]]</f>
        <v>44890</v>
      </c>
      <c r="B358" s="1">
        <f>WorkingHours[[#This Row],[Start]]</f>
        <v>0.4375</v>
      </c>
      <c r="C358" s="1">
        <f>WorkingHours[[#This Row],[End]]</f>
        <v>0.45833333333333331</v>
      </c>
      <c r="D358" t="str">
        <f>WorkingHours[[#This Row],[Work unit description]]</f>
        <v>Placeholder for any final items</v>
      </c>
      <c r="E358" s="1">
        <f>WorkingHours[[#This Row],[Duration]]</f>
        <v>2.0833333333333332E-2</v>
      </c>
      <c r="F358" s="1" t="e">
        <f>#REF!</f>
        <v>#REF!</v>
      </c>
      <c r="G358" t="str">
        <f>WorkingHours[[#This Row],[Task]]</f>
        <v>STL:General</v>
      </c>
      <c r="H358" t="str">
        <f>WorkingHours[[#This Row],[Tags]]</f>
        <v>STL:Admin-PersonalAdmin:Misc:320</v>
      </c>
      <c r="I358" t="b">
        <f t="shared" si="40"/>
        <v>0</v>
      </c>
      <c r="J358" s="7">
        <f t="shared" si="39"/>
        <v>44890</v>
      </c>
      <c r="K358" t="str">
        <f t="shared" si="34"/>
        <v>STL:Admin-PersonalAdmin:Misc:320</v>
      </c>
      <c r="M358" s="43">
        <f t="shared" si="35"/>
        <v>0</v>
      </c>
      <c r="N358" s="1">
        <f t="shared" si="36"/>
        <v>0</v>
      </c>
      <c r="O358" s="1">
        <f t="shared" si="37"/>
        <v>0</v>
      </c>
      <c r="P358" s="45" t="e">
        <f t="shared" si="38"/>
        <v>#REF!</v>
      </c>
      <c r="Q358" s="46">
        <f>IF(K358="",0,COUNTIF('Timesheet - Week'!$A:$A,WorkingHoursUpdated!K358))</f>
        <v>0</v>
      </c>
      <c r="R358" s="44">
        <f>IF(K358="",0,COUNTIF('Timesheet - Week'!$A:$A,WorkingHoursUpdated!K358))</f>
        <v>0</v>
      </c>
    </row>
    <row r="359" spans="1:18" x14ac:dyDescent="0.25">
      <c r="A359" s="7">
        <f>WorkingHours[[#This Row],[Day]]</f>
        <v>44890</v>
      </c>
      <c r="B359" s="1">
        <f>WorkingHours[[#This Row],[Start]]</f>
        <v>0.45833333333333331</v>
      </c>
      <c r="C359" s="1">
        <f>WorkingHours[[#This Row],[End]]</f>
        <v>0.5</v>
      </c>
      <c r="D359" t="str">
        <f>WorkingHours[[#This Row],[Work unit description]]</f>
        <v>Jira and Confluence</v>
      </c>
      <c r="E359" s="1">
        <f>WorkingHours[[#This Row],[Duration]]</f>
        <v>4.1666666666666664E-2</v>
      </c>
      <c r="F359" s="1" t="e">
        <f>#REF!</f>
        <v>#REF!</v>
      </c>
      <c r="G359" t="str">
        <f>WorkingHours[[#This Row],[Task]]</f>
        <v>QLM Technical Management</v>
      </c>
      <c r="H359" t="str">
        <f>WorkingHours[[#This Row],[Tags]]</f>
        <v>QLM:Hardware:TechnicalManagement:998</v>
      </c>
      <c r="I359" t="b">
        <f t="shared" si="40"/>
        <v>0</v>
      </c>
      <c r="J359" s="7">
        <f t="shared" si="39"/>
        <v>44890</v>
      </c>
      <c r="K359" t="str">
        <f t="shared" si="34"/>
        <v>QLM:Hardware:TechnicalManagement:998</v>
      </c>
      <c r="M359" s="43">
        <f t="shared" si="35"/>
        <v>0</v>
      </c>
      <c r="N359" s="1">
        <f t="shared" si="36"/>
        <v>0</v>
      </c>
      <c r="O359" s="1">
        <f t="shared" si="37"/>
        <v>0</v>
      </c>
      <c r="P359" s="45" t="e">
        <f t="shared" si="38"/>
        <v>#REF!</v>
      </c>
      <c r="Q359" s="46">
        <f>IF(K359="",0,COUNTIF('Timesheet - Week'!$A:$A,WorkingHoursUpdated!K359))</f>
        <v>0</v>
      </c>
      <c r="R359" s="44">
        <f>IF(K359="",0,COUNTIF('Timesheet - Week'!$A:$A,WorkingHoursUpdated!K359))</f>
        <v>0</v>
      </c>
    </row>
    <row r="360" spans="1:18" x14ac:dyDescent="0.25">
      <c r="A360" s="7">
        <f>WorkingHours[[#This Row],[Day]]</f>
        <v>44890</v>
      </c>
      <c r="B360" s="1">
        <f>WorkingHours[[#This Row],[Start]]</f>
        <v>0.53472222222222221</v>
      </c>
      <c r="C360" s="1">
        <f>WorkingHours[[#This Row],[End]]</f>
        <v>0.5625</v>
      </c>
      <c r="D360" t="str">
        <f>WorkingHours[[#This Row],[Work unit description]]</f>
        <v>Office layout</v>
      </c>
      <c r="E360" s="1">
        <f>WorkingHours[[#This Row],[Duration]]</f>
        <v>3.125E-2</v>
      </c>
      <c r="F360" s="1" t="e">
        <f>#REF!</f>
        <v>#REF!</v>
      </c>
      <c r="G360" t="str">
        <f>WorkingHours[[#This Row],[Task]]</f>
        <v>STL: Create new office space</v>
      </c>
      <c r="H360" t="str">
        <f>WorkingHours[[#This Row],[Tags]]</f>
        <v>STL:Admin-BusinessMan:ISSystems:315</v>
      </c>
      <c r="I360" t="b">
        <f t="shared" si="40"/>
        <v>0</v>
      </c>
      <c r="J360" s="7">
        <f t="shared" si="39"/>
        <v>44890</v>
      </c>
      <c r="K360" t="str">
        <f t="shared" si="34"/>
        <v>STL:Admin-BusinessMan:ISSystems:315</v>
      </c>
      <c r="M360" s="43">
        <f t="shared" si="35"/>
        <v>3.472222222222221E-2</v>
      </c>
      <c r="N360" s="1">
        <f t="shared" si="36"/>
        <v>0</v>
      </c>
      <c r="O360" s="1">
        <f t="shared" si="37"/>
        <v>3.472222222222221E-2</v>
      </c>
      <c r="P360" s="45" t="e">
        <f t="shared" si="38"/>
        <v>#REF!</v>
      </c>
      <c r="Q360" s="46">
        <f>IF(K360="",0,COUNTIF('Timesheet - Week'!$A:$A,WorkingHoursUpdated!K360))</f>
        <v>0</v>
      </c>
      <c r="R360" s="44">
        <f>IF(K360="",0,COUNTIF('Timesheet - Week'!$A:$A,WorkingHoursUpdated!K360))</f>
        <v>0</v>
      </c>
    </row>
    <row r="361" spans="1:18" x14ac:dyDescent="0.25">
      <c r="A361" s="7">
        <f>WorkingHours[[#This Row],[Day]]</f>
        <v>44890</v>
      </c>
      <c r="B361" s="1">
        <f>WorkingHours[[#This Row],[Start]]</f>
        <v>0.5625</v>
      </c>
      <c r="C361" s="1">
        <f>WorkingHours[[#This Row],[End]]</f>
        <v>0.625</v>
      </c>
      <c r="D361" t="str">
        <f>WorkingHours[[#This Row],[Work unit description]]</f>
        <v>BioTip Requirements</v>
      </c>
      <c r="E361" s="1">
        <f>WorkingHours[[#This Row],[Duration]]</f>
        <v>6.25E-2</v>
      </c>
      <c r="F361" s="1" t="e">
        <f>#REF!</f>
        <v>#REF!</v>
      </c>
      <c r="G361" t="str">
        <f>WorkingHours[[#This Row],[Task]]</f>
        <v>FuleChipSystemDesign</v>
      </c>
      <c r="H361" t="str">
        <f>WorkingHours[[#This Row],[Tags]]</f>
        <v>BTP-3117-Fuelchip:WP1:SystemBlockDiagramDesig:869</v>
      </c>
      <c r="I361" t="b">
        <f t="shared" si="40"/>
        <v>0</v>
      </c>
      <c r="J361" s="7">
        <f t="shared" si="39"/>
        <v>44890</v>
      </c>
      <c r="K361" t="str">
        <f t="shared" si="34"/>
        <v>BTP-3117-Fuelchip:WP1:SystemBlockDiagramDesig:869</v>
      </c>
      <c r="M361" s="43">
        <f t="shared" si="35"/>
        <v>0</v>
      </c>
      <c r="N361" s="1">
        <f t="shared" si="36"/>
        <v>0</v>
      </c>
      <c r="O361" s="1">
        <f t="shared" si="37"/>
        <v>0</v>
      </c>
      <c r="P361" s="45" t="e">
        <f t="shared" si="38"/>
        <v>#REF!</v>
      </c>
      <c r="Q361" s="46">
        <f>IF(K361="",0,COUNTIF('Timesheet - Week'!$A:$A,WorkingHoursUpdated!K361))</f>
        <v>0</v>
      </c>
      <c r="R361" s="44">
        <f>IF(K361="",0,COUNTIF('Timesheet - Week'!$A:$A,WorkingHoursUpdated!K361))</f>
        <v>0</v>
      </c>
    </row>
    <row r="362" spans="1:18" x14ac:dyDescent="0.25">
      <c r="A362" s="7">
        <f>WorkingHours[[#This Row],[Day]]</f>
        <v>44890</v>
      </c>
      <c r="B362" s="1">
        <f>WorkingHours[[#This Row],[Start]]</f>
        <v>0.625</v>
      </c>
      <c r="C362" s="1">
        <f>WorkingHours[[#This Row],[End]]</f>
        <v>0.64652777777777781</v>
      </c>
      <c r="D362" t="str">
        <f>WorkingHours[[#This Row],[Work unit description]]</f>
        <v>office layout</v>
      </c>
      <c r="E362" s="1">
        <f>WorkingHours[[#This Row],[Duration]]</f>
        <v>2.0833333333333332E-2</v>
      </c>
      <c r="F362" s="1" t="e">
        <f>#REF!</f>
        <v>#REF!</v>
      </c>
      <c r="G362" t="str">
        <f>WorkingHours[[#This Row],[Task]]</f>
        <v>STL: Create new office space</v>
      </c>
      <c r="H362" t="str">
        <f>WorkingHours[[#This Row],[Tags]]</f>
        <v>STL:Admin-BusinessMan:ISSystems:315</v>
      </c>
      <c r="I362" t="b">
        <f t="shared" si="40"/>
        <v>0</v>
      </c>
      <c r="J362" s="7">
        <f t="shared" si="39"/>
        <v>44890</v>
      </c>
      <c r="K362" t="str">
        <f t="shared" si="34"/>
        <v>STL:Admin-BusinessMan:ISSystems:315</v>
      </c>
      <c r="M362" s="43">
        <f t="shared" si="35"/>
        <v>0</v>
      </c>
      <c r="N362" s="1">
        <f t="shared" si="36"/>
        <v>0</v>
      </c>
      <c r="O362" s="1">
        <f t="shared" si="37"/>
        <v>0</v>
      </c>
      <c r="P362" s="45" t="e">
        <f t="shared" si="38"/>
        <v>#REF!</v>
      </c>
      <c r="Q362" s="46">
        <f>IF(K362="",0,COUNTIF('Timesheet - Week'!$A:$A,WorkingHoursUpdated!K362))</f>
        <v>0</v>
      </c>
      <c r="R362" s="44">
        <f>IF(K362="",0,COUNTIF('Timesheet - Week'!$A:$A,WorkingHoursUpdated!K362))</f>
        <v>0</v>
      </c>
    </row>
    <row r="363" spans="1:18" x14ac:dyDescent="0.25">
      <c r="A363" s="7">
        <f>WorkingHours[[#This Row],[Day]]</f>
        <v>44890</v>
      </c>
      <c r="B363" s="1">
        <f>WorkingHours[[#This Row],[Start]]</f>
        <v>0.64652777777777781</v>
      </c>
      <c r="C363" s="1">
        <f>WorkingHours[[#This Row],[End]]</f>
        <v>0.68472222222222223</v>
      </c>
      <c r="D363" t="str">
        <f>WorkingHours[[#This Row],[Work unit description]]</f>
        <v>Aerogel meeting</v>
      </c>
      <c r="E363" s="1">
        <f>WorkingHours[[#This Row],[Duration]]</f>
        <v>4.1666666666666664E-2</v>
      </c>
      <c r="F363" s="1" t="e">
        <f>#REF!</f>
        <v>#REF!</v>
      </c>
      <c r="G363" t="str">
        <f>WorkingHours[[#This Row],[Task]]</f>
        <v>NBD - Meetings</v>
      </c>
      <c r="H363" t="str">
        <f>WorkingHours[[#This Row],[Tags]]</f>
        <v>STL:NBD:ClientMeetings:326</v>
      </c>
      <c r="I363" t="b">
        <f t="shared" si="40"/>
        <v>0</v>
      </c>
      <c r="J363" s="7">
        <f t="shared" si="39"/>
        <v>44890</v>
      </c>
      <c r="K363" t="str">
        <f t="shared" si="34"/>
        <v>STL:NBD:ClientMeetings:326</v>
      </c>
      <c r="M363" s="43">
        <f t="shared" si="35"/>
        <v>0</v>
      </c>
      <c r="N363" s="1">
        <f t="shared" si="36"/>
        <v>0</v>
      </c>
      <c r="O363" s="1">
        <f t="shared" si="37"/>
        <v>0</v>
      </c>
      <c r="P363" s="45" t="e">
        <f t="shared" si="38"/>
        <v>#REF!</v>
      </c>
      <c r="Q363" s="46">
        <f>IF(K363="",0,COUNTIF('Timesheet - Week'!$A:$A,WorkingHoursUpdated!K363))</f>
        <v>0</v>
      </c>
      <c r="R363" s="44">
        <f>IF(K363="",0,COUNTIF('Timesheet - Week'!$A:$A,WorkingHoursUpdated!K363))</f>
        <v>0</v>
      </c>
    </row>
    <row r="364" spans="1:18" x14ac:dyDescent="0.25">
      <c r="A364" s="7">
        <f>WorkingHours[[#This Row],[Day]]</f>
        <v>44890</v>
      </c>
      <c r="B364" s="1">
        <f>WorkingHours[[#This Row],[Start]]</f>
        <v>0.68472222222222223</v>
      </c>
      <c r="C364" s="1">
        <f>WorkingHours[[#This Row],[End]]</f>
        <v>0.72569444444444442</v>
      </c>
      <c r="D364" t="str">
        <f>WorkingHours[[#This Row],[Work unit description]]</f>
        <v>BioTip Requirements</v>
      </c>
      <c r="E364" s="1">
        <f>WorkingHours[[#This Row],[Duration]]</f>
        <v>4.1666666666666664E-2</v>
      </c>
      <c r="F364" s="1" t="e">
        <f>#REF!</f>
        <v>#REF!</v>
      </c>
      <c r="G364" t="str">
        <f>WorkingHours[[#This Row],[Task]]</f>
        <v>FuleChipSystemDesign</v>
      </c>
      <c r="H364" t="str">
        <f>WorkingHours[[#This Row],[Tags]]</f>
        <v>BTP-3117-Fuelchip:WP1:SystemBlockDiagramDesig:869</v>
      </c>
      <c r="I364" t="b">
        <f t="shared" si="40"/>
        <v>0</v>
      </c>
      <c r="J364" s="7">
        <f t="shared" si="39"/>
        <v>44890</v>
      </c>
      <c r="K364" t="str">
        <f t="shared" si="34"/>
        <v>BTP-3117-Fuelchip:WP1:SystemBlockDiagramDesig:869</v>
      </c>
      <c r="M364" s="43">
        <f t="shared" si="35"/>
        <v>0</v>
      </c>
      <c r="N364" s="1">
        <f t="shared" si="36"/>
        <v>0</v>
      </c>
      <c r="O364" s="1">
        <f t="shared" si="37"/>
        <v>0</v>
      </c>
      <c r="P364" s="45" t="e">
        <f t="shared" si="38"/>
        <v>#REF!</v>
      </c>
      <c r="Q364" s="46">
        <f>IF(K364="",0,COUNTIF('Timesheet - Week'!$A:$A,WorkingHoursUpdated!K364))</f>
        <v>0</v>
      </c>
      <c r="R364" s="44">
        <f>IF(K364="",0,COUNTIF('Timesheet - Week'!$A:$A,WorkingHoursUpdated!K364))</f>
        <v>0</v>
      </c>
    </row>
    <row r="365" spans="1:18" x14ac:dyDescent="0.25">
      <c r="A365" s="7">
        <f>WorkingHours[[#This Row],[Day]]</f>
        <v>44890</v>
      </c>
      <c r="B365" s="1">
        <f>WorkingHours[[#This Row],[Start]]</f>
        <v>0.73958333333333337</v>
      </c>
      <c r="C365" s="1">
        <f>WorkingHours[[#This Row],[End]]</f>
        <v>0.74583333333333335</v>
      </c>
      <c r="D365" t="str">
        <f>WorkingHours[[#This Row],[Work unit description]]</f>
        <v>Expenses</v>
      </c>
      <c r="E365" s="1">
        <f>WorkingHours[[#This Row],[Duration]]</f>
        <v>1.0416666666666666E-2</v>
      </c>
      <c r="F365" s="1" t="e">
        <f>#REF!</f>
        <v>#REF!</v>
      </c>
      <c r="G365" t="str">
        <f>WorkingHours[[#This Row],[Task]]</f>
        <v>Delta-G: Requirements and Architecture</v>
      </c>
      <c r="H365" t="str">
        <f>WorkingHours[[#This Row],[Tags]]</f>
        <v>Delta-G: IAA:858</v>
      </c>
      <c r="I365" t="b">
        <f t="shared" si="40"/>
        <v>0</v>
      </c>
      <c r="J365" s="7">
        <f t="shared" si="39"/>
        <v>44890</v>
      </c>
      <c r="K365" t="str">
        <f t="shared" si="34"/>
        <v>Delta-G: IAA:858</v>
      </c>
      <c r="M365" s="43">
        <f t="shared" si="35"/>
        <v>1.3888888888888951E-2</v>
      </c>
      <c r="N365" s="1">
        <f t="shared" si="36"/>
        <v>0</v>
      </c>
      <c r="O365" s="1">
        <f t="shared" si="37"/>
        <v>1.3888888888888951E-2</v>
      </c>
      <c r="P365" s="45" t="e">
        <f t="shared" si="38"/>
        <v>#REF!</v>
      </c>
      <c r="Q365" s="46">
        <f>IF(K365="",0,COUNTIF('Timesheet - Week'!$A:$A,WorkingHoursUpdated!K365))</f>
        <v>0</v>
      </c>
      <c r="R365" s="44">
        <f>IF(K365="",0,COUNTIF('Timesheet - Week'!$A:$A,WorkingHoursUpdated!K365))</f>
        <v>0</v>
      </c>
    </row>
    <row r="366" spans="1:18" x14ac:dyDescent="0.25">
      <c r="A366" s="7">
        <f>WorkingHours[[#This Row],[Day]]</f>
        <v>44890</v>
      </c>
      <c r="B366" s="1">
        <f>WorkingHours[[#This Row],[Start]]</f>
        <v>0.74583333333333335</v>
      </c>
      <c r="C366" s="1">
        <f>WorkingHours[[#This Row],[End]]</f>
        <v>0.75138888888888888</v>
      </c>
      <c r="D366" t="str">
        <f>WorkingHours[[#This Row],[Work unit description]]</f>
        <v>Expenses</v>
      </c>
      <c r="E366" s="1">
        <f>WorkingHours[[#This Row],[Duration]]</f>
        <v>1.0416666666666666E-2</v>
      </c>
      <c r="F366" s="1" t="e">
        <f>#REF!</f>
        <v>#REF!</v>
      </c>
      <c r="G366" t="str">
        <f>WorkingHours[[#This Row],[Task]]</f>
        <v>NBD - Meetings</v>
      </c>
      <c r="H366" t="str">
        <f>WorkingHours[[#This Row],[Tags]]</f>
        <v>STL:NBD:ClientMeetings:326</v>
      </c>
      <c r="I366" t="b">
        <f t="shared" si="40"/>
        <v>0</v>
      </c>
      <c r="J366" s="7">
        <f t="shared" si="39"/>
        <v>44890</v>
      </c>
      <c r="K366" t="str">
        <f t="shared" si="34"/>
        <v>STL:NBD:ClientMeetings:326</v>
      </c>
      <c r="M366" s="43">
        <f t="shared" si="35"/>
        <v>0</v>
      </c>
      <c r="N366" s="1">
        <f t="shared" si="36"/>
        <v>0</v>
      </c>
      <c r="O366" s="1">
        <f t="shared" si="37"/>
        <v>0</v>
      </c>
      <c r="P366" s="45" t="e">
        <f t="shared" si="38"/>
        <v>#REF!</v>
      </c>
      <c r="Q366" s="46">
        <f>IF(K366="",0,COUNTIF('Timesheet - Week'!$A:$A,WorkingHoursUpdated!K366))</f>
        <v>0</v>
      </c>
      <c r="R366" s="44">
        <f>IF(K366="",0,COUNTIF('Timesheet - Week'!$A:$A,WorkingHoursUpdated!K366))</f>
        <v>0</v>
      </c>
    </row>
    <row r="367" spans="1:18" x14ac:dyDescent="0.25">
      <c r="A367" s="7">
        <f>WorkingHours[[#This Row],[Day]]</f>
        <v>44890</v>
      </c>
      <c r="B367" s="1">
        <f>WorkingHours[[#This Row],[Start]]</f>
        <v>0.75138888888888888</v>
      </c>
      <c r="C367" s="1">
        <f>WorkingHours[[#This Row],[End]]</f>
        <v>0.7631944444444444</v>
      </c>
      <c r="D367" t="str">
        <f>WorkingHours[[#This Row],[Work unit description]]</f>
        <v/>
      </c>
      <c r="E367" s="1">
        <f>WorkingHours[[#This Row],[Duration]]</f>
        <v>1.0416666666666666E-2</v>
      </c>
      <c r="F367" s="1" t="e">
        <f>#REF!</f>
        <v>#REF!</v>
      </c>
      <c r="G367" t="str">
        <f>WorkingHours[[#This Row],[Task]]</f>
        <v>STL:Timesheet</v>
      </c>
      <c r="H367" t="str">
        <f>WorkingHours[[#This Row],[Tags]]</f>
        <v>STL:Admin-PersonalAdmin:Timesheets:319</v>
      </c>
      <c r="I367" t="b">
        <f t="shared" si="40"/>
        <v>0</v>
      </c>
      <c r="J367" s="7">
        <f t="shared" si="39"/>
        <v>44890</v>
      </c>
      <c r="K367" t="str">
        <f t="shared" si="34"/>
        <v>STL:Admin-PersonalAdmin:Timesheets:319</v>
      </c>
      <c r="M367" s="43">
        <f t="shared" si="35"/>
        <v>0</v>
      </c>
      <c r="N367" s="1">
        <f t="shared" si="36"/>
        <v>0</v>
      </c>
      <c r="O367" s="1">
        <f t="shared" si="37"/>
        <v>0</v>
      </c>
      <c r="P367" s="45" t="e">
        <f t="shared" si="38"/>
        <v>#REF!</v>
      </c>
      <c r="Q367" s="46">
        <f>IF(K367="",0,COUNTIF('Timesheet - Week'!$A:$A,WorkingHoursUpdated!K367))</f>
        <v>0</v>
      </c>
      <c r="R367" s="44">
        <f>IF(K367="",0,COUNTIF('Timesheet - Week'!$A:$A,WorkingHoursUpdated!K367))</f>
        <v>0</v>
      </c>
    </row>
    <row r="368" spans="1:18" x14ac:dyDescent="0.25">
      <c r="A368" s="7">
        <f>WorkingHours[[#This Row],[Day]]</f>
        <v>44893</v>
      </c>
      <c r="B368" s="1">
        <f>WorkingHours[[#This Row],[Start]]</f>
        <v>0.26041666666666669</v>
      </c>
      <c r="C368" s="1">
        <f>WorkingHours[[#This Row],[End]]</f>
        <v>0.27291666666666664</v>
      </c>
      <c r="D368" t="str">
        <f>WorkingHours[[#This Row],[Work unit description]]</f>
        <v/>
      </c>
      <c r="E368" s="1">
        <f>WorkingHours[[#This Row],[Duration]]</f>
        <v>1.0416666666666666E-2</v>
      </c>
      <c r="F368" s="1" t="e">
        <f>#REF!</f>
        <v>#REF!</v>
      </c>
      <c r="G368" t="str">
        <f>WorkingHours[[#This Row],[Task]]</f>
        <v>STL:Timesheet</v>
      </c>
      <c r="H368" t="str">
        <f>WorkingHours[[#This Row],[Tags]]</f>
        <v>STL:Admin-PersonalAdmin:Timesheets:319</v>
      </c>
      <c r="I368" t="b">
        <f t="shared" si="40"/>
        <v>0</v>
      </c>
      <c r="J368" s="7">
        <f t="shared" si="39"/>
        <v>44893</v>
      </c>
      <c r="K368" t="str">
        <f t="shared" si="34"/>
        <v>STL:Admin-PersonalAdmin:Timesheets:319</v>
      </c>
      <c r="M368" s="43">
        <f t="shared" si="35"/>
        <v>0</v>
      </c>
      <c r="N368" s="1">
        <f t="shared" si="36"/>
        <v>0</v>
      </c>
      <c r="O368" s="1">
        <f t="shared" si="37"/>
        <v>0</v>
      </c>
      <c r="P368" s="45" t="e">
        <f t="shared" si="38"/>
        <v>#REF!</v>
      </c>
      <c r="Q368" s="46">
        <f>IF(K368="",0,COUNTIF('Timesheet - Week'!$A:$A,WorkingHoursUpdated!K368))</f>
        <v>0</v>
      </c>
      <c r="R368" s="44">
        <f>IF(K368="",0,COUNTIF('Timesheet - Week'!$A:$A,WorkingHoursUpdated!K368))</f>
        <v>0</v>
      </c>
    </row>
    <row r="369" spans="1:18" x14ac:dyDescent="0.25">
      <c r="A369" s="7">
        <f>WorkingHours[[#This Row],[Day]]</f>
        <v>44893</v>
      </c>
      <c r="B369" s="1">
        <f>WorkingHours[[#This Row],[Start]]</f>
        <v>0.27291666666666664</v>
      </c>
      <c r="C369" s="1">
        <f>WorkingHours[[#This Row],[End]]</f>
        <v>0.29166666666666669</v>
      </c>
      <c r="D369" t="str">
        <f>WorkingHours[[#This Row],[Work unit description]]</f>
        <v>Chemastery review</v>
      </c>
      <c r="E369" s="1">
        <f>WorkingHours[[#This Row],[Duration]]</f>
        <v>2.0833333333333332E-2</v>
      </c>
      <c r="F369" s="1" t="e">
        <f>#REF!</f>
        <v>#REF!</v>
      </c>
      <c r="G369" t="str">
        <f>WorkingHours[[#This Row],[Task]]</f>
        <v>CHM-3117: Patent Report</v>
      </c>
      <c r="H369" t="str">
        <f>WorkingHours[[#This Row],[Tags]]</f>
        <v>CHM-3119:Patent Report:886</v>
      </c>
      <c r="I369" t="b">
        <f t="shared" si="40"/>
        <v>0</v>
      </c>
      <c r="J369" s="7">
        <f t="shared" si="39"/>
        <v>44893</v>
      </c>
      <c r="K369" t="str">
        <f t="shared" si="34"/>
        <v>CHM-3119:Patent Report:886</v>
      </c>
      <c r="M369" s="43">
        <f t="shared" si="35"/>
        <v>0</v>
      </c>
      <c r="N369" s="1">
        <f t="shared" si="36"/>
        <v>0</v>
      </c>
      <c r="O369" s="1">
        <f t="shared" si="37"/>
        <v>0</v>
      </c>
      <c r="P369" s="45" t="e">
        <f t="shared" si="38"/>
        <v>#REF!</v>
      </c>
      <c r="Q369" s="46">
        <f>IF(K369="",0,COUNTIF('Timesheet - Week'!$A:$A,WorkingHoursUpdated!K369))</f>
        <v>0</v>
      </c>
      <c r="R369" s="44">
        <f>IF(K369="",0,COUNTIF('Timesheet - Week'!$A:$A,WorkingHoursUpdated!K369))</f>
        <v>0</v>
      </c>
    </row>
    <row r="370" spans="1:18" x14ac:dyDescent="0.25">
      <c r="A370" s="7">
        <f>WorkingHours[[#This Row],[Day]]</f>
        <v>44893</v>
      </c>
      <c r="B370" s="1">
        <f>WorkingHours[[#This Row],[Start]]</f>
        <v>0.36458333333333331</v>
      </c>
      <c r="C370" s="1">
        <f>WorkingHours[[#This Row],[End]]</f>
        <v>0.375</v>
      </c>
      <c r="D370" t="str">
        <f>WorkingHours[[#This Row],[Work unit description]]</f>
        <v>Chat with Pete new office</v>
      </c>
      <c r="E370" s="1">
        <f>WorkingHours[[#This Row],[Duration]]</f>
        <v>1.0416666666666666E-2</v>
      </c>
      <c r="F370" s="1" t="e">
        <f>#REF!</f>
        <v>#REF!</v>
      </c>
      <c r="G370" t="str">
        <f>WorkingHours[[#This Row],[Task]]</f>
        <v>STL: Create new office space</v>
      </c>
      <c r="H370" t="str">
        <f>WorkingHours[[#This Row],[Tags]]</f>
        <v>STL:Admin-BusinessMan:BusinessManProcessDev:312</v>
      </c>
      <c r="I370" t="b">
        <f t="shared" si="40"/>
        <v>0</v>
      </c>
      <c r="J370" s="7">
        <f t="shared" si="39"/>
        <v>44893</v>
      </c>
      <c r="K370" t="str">
        <f t="shared" si="34"/>
        <v>STL:Admin-BusinessMan:BusinessManProcessDev:312</v>
      </c>
      <c r="M370" s="43">
        <f t="shared" si="35"/>
        <v>7.291666666666663E-2</v>
      </c>
      <c r="N370" s="1">
        <f t="shared" si="36"/>
        <v>0</v>
      </c>
      <c r="O370" s="1">
        <f t="shared" si="37"/>
        <v>7.291666666666663E-2</v>
      </c>
      <c r="P370" s="45" t="e">
        <f t="shared" si="38"/>
        <v>#REF!</v>
      </c>
      <c r="Q370" s="46">
        <f>IF(K370="",0,COUNTIF('Timesheet - Week'!$A:$A,WorkingHoursUpdated!K370))</f>
        <v>0</v>
      </c>
      <c r="R370" s="44">
        <f>IF(K370="",0,COUNTIF('Timesheet - Week'!$A:$A,WorkingHoursUpdated!K370))</f>
        <v>0</v>
      </c>
    </row>
    <row r="371" spans="1:18" x14ac:dyDescent="0.25">
      <c r="A371" s="7">
        <f>WorkingHours[[#This Row],[Day]]</f>
        <v>44893</v>
      </c>
      <c r="B371" s="1">
        <f>WorkingHours[[#This Row],[Start]]</f>
        <v>0.375</v>
      </c>
      <c r="C371" s="1">
        <f>WorkingHours[[#This Row],[End]]</f>
        <v>0.39583333333333331</v>
      </c>
      <c r="D371" t="str">
        <f>WorkingHours[[#This Row],[Work unit description]]</f>
        <v>Office meeting group</v>
      </c>
      <c r="E371" s="1">
        <f>WorkingHours[[#This Row],[Duration]]</f>
        <v>2.0833333333333332E-2</v>
      </c>
      <c r="F371" s="1" t="e">
        <f>#REF!</f>
        <v>#REF!</v>
      </c>
      <c r="G371" t="str">
        <f>WorkingHours[[#This Row],[Task]]</f>
        <v>STL: Create new office space</v>
      </c>
      <c r="H371" t="str">
        <f>WorkingHours[[#This Row],[Tags]]</f>
        <v>STL:Admin-BusinessMan:BusinessManProcessDev:312</v>
      </c>
      <c r="I371" t="b">
        <f t="shared" si="40"/>
        <v>0</v>
      </c>
      <c r="J371" s="7">
        <f t="shared" si="39"/>
        <v>44893</v>
      </c>
      <c r="K371" t="str">
        <f t="shared" si="34"/>
        <v>STL:Admin-BusinessMan:BusinessManProcessDev:312</v>
      </c>
      <c r="M371" s="43">
        <f t="shared" si="35"/>
        <v>0</v>
      </c>
      <c r="N371" s="1">
        <f t="shared" si="36"/>
        <v>0</v>
      </c>
      <c r="O371" s="1">
        <f t="shared" si="37"/>
        <v>0</v>
      </c>
      <c r="P371" s="45" t="e">
        <f t="shared" si="38"/>
        <v>#REF!</v>
      </c>
      <c r="Q371" s="46">
        <f>IF(K371="",0,COUNTIF('Timesheet - Week'!$A:$A,WorkingHoursUpdated!K371))</f>
        <v>0</v>
      </c>
      <c r="R371" s="44">
        <f>IF(K371="",0,COUNTIF('Timesheet - Week'!$A:$A,WorkingHoursUpdated!K371))</f>
        <v>0</v>
      </c>
    </row>
    <row r="372" spans="1:18" x14ac:dyDescent="0.25">
      <c r="A372" s="7">
        <f>WorkingHours[[#This Row],[Day]]</f>
        <v>44893</v>
      </c>
      <c r="B372" s="1">
        <f>WorkingHours[[#This Row],[Start]]</f>
        <v>0.39583333333333331</v>
      </c>
      <c r="C372" s="1">
        <f>WorkingHours[[#This Row],[End]]</f>
        <v>0.41666666666666669</v>
      </c>
      <c r="D372" t="str">
        <f>WorkingHours[[#This Row],[Work unit description]]</f>
        <v/>
      </c>
      <c r="E372" s="1">
        <f>WorkingHours[[#This Row],[Duration]]</f>
        <v>2.0833333333333332E-2</v>
      </c>
      <c r="F372" s="1" t="e">
        <f>#REF!</f>
        <v>#REF!</v>
      </c>
      <c r="G372" t="str">
        <f>WorkingHours[[#This Row],[Task]]</f>
        <v>FuleChipSystemDesign</v>
      </c>
      <c r="H372" t="str">
        <f>WorkingHours[[#This Row],[Tags]]</f>
        <v>BTP-3117-Fuelchip:WP1:SystemBlockDiagramDesig:869</v>
      </c>
      <c r="I372" t="b">
        <f t="shared" si="40"/>
        <v>0</v>
      </c>
      <c r="J372" s="7">
        <f t="shared" si="39"/>
        <v>44893</v>
      </c>
      <c r="K372" t="str">
        <f t="shared" si="34"/>
        <v>BTP-3117-Fuelchip:WP1:SystemBlockDiagramDesig:869</v>
      </c>
      <c r="M372" s="43">
        <f t="shared" si="35"/>
        <v>0</v>
      </c>
      <c r="N372" s="1">
        <f t="shared" si="36"/>
        <v>0</v>
      </c>
      <c r="O372" s="1">
        <f t="shared" si="37"/>
        <v>0</v>
      </c>
      <c r="P372" s="45" t="e">
        <f t="shared" si="38"/>
        <v>#REF!</v>
      </c>
      <c r="Q372" s="46">
        <f>IF(K372="",0,COUNTIF('Timesheet - Week'!$A:$A,WorkingHoursUpdated!K372))</f>
        <v>0</v>
      </c>
      <c r="R372" s="44">
        <f>IF(K372="",0,COUNTIF('Timesheet - Week'!$A:$A,WorkingHoursUpdated!K372))</f>
        <v>0</v>
      </c>
    </row>
    <row r="373" spans="1:18" x14ac:dyDescent="0.25">
      <c r="A373" s="7">
        <f>WorkingHours[[#This Row],[Day]]</f>
        <v>44893</v>
      </c>
      <c r="B373" s="1">
        <f>WorkingHours[[#This Row],[Start]]</f>
        <v>0.41666666666666669</v>
      </c>
      <c r="C373" s="1">
        <f>WorkingHours[[#This Row],[End]]</f>
        <v>0.45833333333333331</v>
      </c>
      <c r="D373" t="str">
        <f>WorkingHours[[#This Row],[Work unit description]]</f>
        <v>NBD B-Hive</v>
      </c>
      <c r="E373" s="1">
        <f>WorkingHours[[#This Row],[Duration]]</f>
        <v>4.1666666666666664E-2</v>
      </c>
      <c r="F373" s="1" t="e">
        <f>#REF!</f>
        <v>#REF!</v>
      </c>
      <c r="G373" t="str">
        <f>WorkingHours[[#This Row],[Task]]</f>
        <v>NBD: B-Hive</v>
      </c>
      <c r="H373" t="str">
        <f>WorkingHours[[#This Row],[Tags]]</f>
        <v>STL:NBD:NewProposalsCreation:325</v>
      </c>
      <c r="I373" t="b">
        <f t="shared" si="40"/>
        <v>0</v>
      </c>
      <c r="J373" s="7">
        <f t="shared" si="39"/>
        <v>44893</v>
      </c>
      <c r="K373" t="str">
        <f t="shared" si="34"/>
        <v>STL:NBD:NewProposalsCreation:325</v>
      </c>
      <c r="M373" s="43">
        <f t="shared" si="35"/>
        <v>0</v>
      </c>
      <c r="N373" s="1">
        <f t="shared" si="36"/>
        <v>0</v>
      </c>
      <c r="O373" s="1">
        <f t="shared" si="37"/>
        <v>0</v>
      </c>
      <c r="P373" s="45" t="e">
        <f t="shared" si="38"/>
        <v>#REF!</v>
      </c>
      <c r="Q373" s="46">
        <f>IF(K373="",0,COUNTIF('Timesheet - Week'!$A:$A,WorkingHoursUpdated!K373))</f>
        <v>0</v>
      </c>
      <c r="R373" s="44">
        <f>IF(K373="",0,COUNTIF('Timesheet - Week'!$A:$A,WorkingHoursUpdated!K373))</f>
        <v>0</v>
      </c>
    </row>
    <row r="374" spans="1:18" x14ac:dyDescent="0.25">
      <c r="A374" s="7">
        <f>WorkingHours[[#This Row],[Day]]</f>
        <v>44893</v>
      </c>
      <c r="B374" s="1">
        <f>WorkingHours[[#This Row],[Start]]</f>
        <v>0.45833333333333331</v>
      </c>
      <c r="C374" s="1">
        <f>WorkingHours[[#This Row],[End]]</f>
        <v>0.5</v>
      </c>
      <c r="D374" t="str">
        <f>WorkingHours[[#This Row],[Work unit description]]</f>
        <v/>
      </c>
      <c r="E374" s="1">
        <f>WorkingHours[[#This Row],[Duration]]</f>
        <v>4.1666666666666664E-2</v>
      </c>
      <c r="F374" s="1" t="e">
        <f>#REF!</f>
        <v>#REF!</v>
      </c>
      <c r="G374" t="str">
        <f>WorkingHours[[#This Row],[Task]]</f>
        <v>FuleChipSystemDesign</v>
      </c>
      <c r="H374" t="str">
        <f>WorkingHours[[#This Row],[Tags]]</f>
        <v>BTP-3117-Fuelchip:WP1:SystemBlockDiagramDesig:869</v>
      </c>
      <c r="I374" t="b">
        <f t="shared" si="40"/>
        <v>0</v>
      </c>
      <c r="J374" s="7">
        <f t="shared" si="39"/>
        <v>44893</v>
      </c>
      <c r="K374" t="str">
        <f t="shared" si="34"/>
        <v>BTP-3117-Fuelchip:WP1:SystemBlockDiagramDesig:869</v>
      </c>
      <c r="M374" s="43">
        <f t="shared" si="35"/>
        <v>0</v>
      </c>
      <c r="N374" s="1">
        <f t="shared" si="36"/>
        <v>0</v>
      </c>
      <c r="O374" s="1">
        <f t="shared" si="37"/>
        <v>0</v>
      </c>
      <c r="P374" s="45" t="e">
        <f t="shared" si="38"/>
        <v>#REF!</v>
      </c>
      <c r="Q374" s="46">
        <f>IF(K374="",0,COUNTIF('Timesheet - Week'!$A:$A,WorkingHoursUpdated!K374))</f>
        <v>0</v>
      </c>
      <c r="R374" s="44">
        <f>IF(K374="",0,COUNTIF('Timesheet - Week'!$A:$A,WorkingHoursUpdated!K374))</f>
        <v>0</v>
      </c>
    </row>
    <row r="375" spans="1:18" x14ac:dyDescent="0.25">
      <c r="A375" s="7">
        <f>WorkingHours[[#This Row],[Day]]</f>
        <v>44893</v>
      </c>
      <c r="B375" s="1">
        <f>WorkingHours[[#This Row],[Start]]</f>
        <v>0.5625</v>
      </c>
      <c r="C375" s="1">
        <f>WorkingHours[[#This Row],[End]]</f>
        <v>0.58333333333333337</v>
      </c>
      <c r="D375" t="str">
        <f>WorkingHours[[#This Row],[Work unit description]]</f>
        <v/>
      </c>
      <c r="E375" s="1">
        <f>WorkingHours[[#This Row],[Duration]]</f>
        <v>2.0833333333333332E-2</v>
      </c>
      <c r="F375" s="1" t="e">
        <f>#REF!</f>
        <v>#REF!</v>
      </c>
      <c r="G375" t="str">
        <f>WorkingHours[[#This Row],[Task]]</f>
        <v>QLM Technical Management</v>
      </c>
      <c r="H375" t="str">
        <f>WorkingHours[[#This Row],[Tags]]</f>
        <v>QLM:Hardware:TechnicalManagement:998</v>
      </c>
      <c r="I375" t="b">
        <f t="shared" si="40"/>
        <v>0</v>
      </c>
      <c r="J375" s="7">
        <f t="shared" si="39"/>
        <v>44893</v>
      </c>
      <c r="K375" t="str">
        <f t="shared" si="34"/>
        <v>QLM:Hardware:TechnicalManagement:998</v>
      </c>
      <c r="M375" s="43">
        <f t="shared" si="35"/>
        <v>6.25E-2</v>
      </c>
      <c r="N375" s="1">
        <f t="shared" si="36"/>
        <v>0</v>
      </c>
      <c r="O375" s="1">
        <f t="shared" si="37"/>
        <v>6.25E-2</v>
      </c>
      <c r="P375" s="45" t="e">
        <f t="shared" si="38"/>
        <v>#REF!</v>
      </c>
      <c r="Q375" s="46">
        <f>IF(K375="",0,COUNTIF('Timesheet - Week'!$A:$A,WorkingHoursUpdated!K375))</f>
        <v>0</v>
      </c>
      <c r="R375" s="44">
        <f>IF(K375="",0,COUNTIF('Timesheet - Week'!$A:$A,WorkingHoursUpdated!K375))</f>
        <v>0</v>
      </c>
    </row>
    <row r="376" spans="1:18" x14ac:dyDescent="0.25">
      <c r="A376" s="7">
        <f>WorkingHours[[#This Row],[Day]]</f>
        <v>44893</v>
      </c>
      <c r="B376" s="1">
        <f>WorkingHours[[#This Row],[Start]]</f>
        <v>0.58333333333333337</v>
      </c>
      <c r="C376" s="1">
        <f>WorkingHours[[#This Row],[End]]</f>
        <v>0.625</v>
      </c>
      <c r="D376" t="str">
        <f>WorkingHours[[#This Row],[Work unit description]]</f>
        <v>Biotip Review</v>
      </c>
      <c r="E376" s="1">
        <f>WorkingHours[[#This Row],[Duration]]</f>
        <v>4.1666666666666664E-2</v>
      </c>
      <c r="F376" s="1" t="e">
        <f>#REF!</f>
        <v>#REF!</v>
      </c>
      <c r="G376" t="str">
        <f>WorkingHours[[#This Row],[Task]]</f>
        <v>FuelChip Schematic Review</v>
      </c>
      <c r="H376" t="str">
        <f>WorkingHours[[#This Row],[Tags]]</f>
        <v>BTP-3117-Fuelchip:WP2:A-modelCircuitSchematicR:871</v>
      </c>
      <c r="I376" t="b">
        <f t="shared" si="40"/>
        <v>0</v>
      </c>
      <c r="J376" s="7">
        <f t="shared" si="39"/>
        <v>44893</v>
      </c>
      <c r="K376" t="str">
        <f t="shared" si="34"/>
        <v>BTP-3117-Fuelchip:WP2:A-modelCircuitSchematicR:871</v>
      </c>
      <c r="M376" s="43">
        <f t="shared" si="35"/>
        <v>0</v>
      </c>
      <c r="N376" s="1">
        <f t="shared" si="36"/>
        <v>0</v>
      </c>
      <c r="O376" s="1">
        <f t="shared" si="37"/>
        <v>0</v>
      </c>
      <c r="P376" s="45" t="e">
        <f t="shared" si="38"/>
        <v>#REF!</v>
      </c>
      <c r="Q376" s="46">
        <f>IF(K376="",0,COUNTIF('Timesheet - Week'!$A:$A,WorkingHoursUpdated!K376))</f>
        <v>0</v>
      </c>
      <c r="R376" s="44">
        <f>IF(K376="",0,COUNTIF('Timesheet - Week'!$A:$A,WorkingHoursUpdated!K376))</f>
        <v>0</v>
      </c>
    </row>
    <row r="377" spans="1:18" x14ac:dyDescent="0.25">
      <c r="A377" s="7">
        <f>WorkingHours[[#This Row],[Day]]</f>
        <v>44893</v>
      </c>
      <c r="B377" s="1">
        <f>WorkingHours[[#This Row],[Start]]</f>
        <v>0.625</v>
      </c>
      <c r="C377" s="1">
        <f>WorkingHours[[#This Row],[End]]</f>
        <v>0.65277777777777779</v>
      </c>
      <c r="D377" t="str">
        <f>WorkingHours[[#This Row],[Work unit description]]</f>
        <v>Kelda Shower</v>
      </c>
      <c r="E377" s="1">
        <f>WorkingHours[[#This Row],[Duration]]</f>
        <v>3.125E-2</v>
      </c>
      <c r="F377" s="1" t="e">
        <f>#REF!</f>
        <v>#REF!</v>
      </c>
      <c r="G377" t="str">
        <f>WorkingHours[[#This Row],[Task]]</f>
        <v>NBD: Kelda Shower</v>
      </c>
      <c r="H377" t="str">
        <f>WorkingHours[[#This Row],[Tags]]</f>
        <v>STL:NBD:NewProposalsCreation:325</v>
      </c>
      <c r="I377" t="b">
        <f t="shared" si="40"/>
        <v>0</v>
      </c>
      <c r="J377" s="7">
        <f t="shared" si="39"/>
        <v>44893</v>
      </c>
      <c r="K377" t="str">
        <f t="shared" si="34"/>
        <v>STL:NBD:NewProposalsCreation:325</v>
      </c>
      <c r="M377" s="43">
        <f t="shared" si="35"/>
        <v>0</v>
      </c>
      <c r="N377" s="1">
        <f t="shared" si="36"/>
        <v>0</v>
      </c>
      <c r="O377" s="1">
        <f t="shared" si="37"/>
        <v>0</v>
      </c>
      <c r="P377" s="45" t="e">
        <f t="shared" si="38"/>
        <v>#REF!</v>
      </c>
      <c r="Q377" s="46">
        <f>IF(K377="",0,COUNTIF('Timesheet - Week'!$A:$A,WorkingHoursUpdated!K377))</f>
        <v>0</v>
      </c>
      <c r="R377" s="44">
        <f>IF(K377="",0,COUNTIF('Timesheet - Week'!$A:$A,WorkingHoursUpdated!K377))</f>
        <v>0</v>
      </c>
    </row>
    <row r="378" spans="1:18" x14ac:dyDescent="0.25">
      <c r="A378" s="7">
        <f>WorkingHours[[#This Row],[Day]]</f>
        <v>44893</v>
      </c>
      <c r="B378" s="1">
        <f>WorkingHours[[#This Row],[Start]]</f>
        <v>0.65277777777777779</v>
      </c>
      <c r="C378" s="1">
        <f>WorkingHours[[#This Row],[End]]</f>
        <v>0.67361111111111116</v>
      </c>
      <c r="D378" t="str">
        <f>WorkingHours[[#This Row],[Work unit description]]</f>
        <v>CheMastery review with Pete</v>
      </c>
      <c r="E378" s="1">
        <f>WorkingHours[[#This Row],[Duration]]</f>
        <v>2.0833333333333332E-2</v>
      </c>
      <c r="F378" s="1" t="e">
        <f>#REF!</f>
        <v>#REF!</v>
      </c>
      <c r="G378" t="str">
        <f>WorkingHours[[#This Row],[Task]]</f>
        <v>CHM-3117: Patent Report</v>
      </c>
      <c r="H378" t="str">
        <f>WorkingHours[[#This Row],[Tags]]</f>
        <v>CHM-3119:Patent Report:886</v>
      </c>
      <c r="I378" t="b">
        <f t="shared" si="40"/>
        <v>0</v>
      </c>
      <c r="J378" s="7">
        <f t="shared" si="39"/>
        <v>44893</v>
      </c>
      <c r="K378" t="str">
        <f t="shared" si="34"/>
        <v>CHM-3119:Patent Report:886</v>
      </c>
      <c r="M378" s="43">
        <f t="shared" si="35"/>
        <v>0</v>
      </c>
      <c r="N378" s="1">
        <f t="shared" si="36"/>
        <v>0</v>
      </c>
      <c r="O378" s="1">
        <f t="shared" si="37"/>
        <v>0</v>
      </c>
      <c r="P378" s="45" t="e">
        <f t="shared" si="38"/>
        <v>#REF!</v>
      </c>
      <c r="Q378" s="46">
        <f>IF(K378="",0,COUNTIF('Timesheet - Week'!$A:$A,WorkingHoursUpdated!K378))</f>
        <v>0</v>
      </c>
      <c r="R378" s="44">
        <f>IF(K378="",0,COUNTIF('Timesheet - Week'!$A:$A,WorkingHoursUpdated!K378))</f>
        <v>0</v>
      </c>
    </row>
    <row r="379" spans="1:18" x14ac:dyDescent="0.25">
      <c r="A379" s="7">
        <f>WorkingHours[[#This Row],[Day]]</f>
        <v>44893</v>
      </c>
      <c r="B379" s="1">
        <f>WorkingHours[[#This Row],[Start]]</f>
        <v>0.92708333333333337</v>
      </c>
      <c r="C379" s="1">
        <f>WorkingHours[[#This Row],[End]]</f>
        <v>0.94444444444444442</v>
      </c>
      <c r="D379" t="str">
        <f>WorkingHours[[#This Row],[Work unit description]]</f>
        <v>BioTip Review email to Ben</v>
      </c>
      <c r="E379" s="1">
        <f>WorkingHours[[#This Row],[Duration]]</f>
        <v>2.0833333333333332E-2</v>
      </c>
      <c r="F379" s="1" t="e">
        <f>#REF!</f>
        <v>#REF!</v>
      </c>
      <c r="G379" t="str">
        <f>WorkingHours[[#This Row],[Task]]</f>
        <v>FuleChipSystemDesign</v>
      </c>
      <c r="H379" t="str">
        <f>WorkingHours[[#This Row],[Tags]]</f>
        <v>BTP-3117-Fuelchip:WP1:SystemBlockDiagramDesig:869</v>
      </c>
      <c r="I379" t="b">
        <f t="shared" si="40"/>
        <v>0</v>
      </c>
      <c r="J379" s="7">
        <f t="shared" si="39"/>
        <v>44893</v>
      </c>
      <c r="K379" t="str">
        <f t="shared" si="34"/>
        <v>BTP-3117-Fuelchip:WP1:SystemBlockDiagramDesig:869</v>
      </c>
      <c r="M379" s="43">
        <f t="shared" si="35"/>
        <v>0.25347222222222221</v>
      </c>
      <c r="N379" s="1">
        <f t="shared" si="36"/>
        <v>0</v>
      </c>
      <c r="O379" s="1">
        <f t="shared" si="37"/>
        <v>0.25347222222222221</v>
      </c>
      <c r="P379" s="45" t="e">
        <f t="shared" si="38"/>
        <v>#REF!</v>
      </c>
      <c r="Q379" s="46">
        <f>IF(K379="",0,COUNTIF('Timesheet - Week'!$A:$A,WorkingHoursUpdated!K379))</f>
        <v>0</v>
      </c>
      <c r="R379" s="44">
        <f>IF(K379="",0,COUNTIF('Timesheet - Week'!$A:$A,WorkingHoursUpdated!K379))</f>
        <v>0</v>
      </c>
    </row>
    <row r="380" spans="1:18" x14ac:dyDescent="0.25">
      <c r="A380" s="7">
        <f>WorkingHours[[#This Row],[Day]]</f>
        <v>44893</v>
      </c>
      <c r="B380" s="1">
        <f>WorkingHours[[#This Row],[Start]]</f>
        <v>0.94444444444444442</v>
      </c>
      <c r="C380" s="1">
        <f>WorkingHours[[#This Row],[End]]</f>
        <v>0.94930555555555551</v>
      </c>
      <c r="D380" t="str">
        <f>WorkingHours[[#This Row],[Work unit description]]</f>
        <v/>
      </c>
      <c r="E380" s="1">
        <f>WorkingHours[[#This Row],[Duration]]</f>
        <v>0</v>
      </c>
      <c r="F380" s="1" t="e">
        <f>#REF!</f>
        <v>#REF!</v>
      </c>
      <c r="G380" t="str">
        <f>WorkingHours[[#This Row],[Task]]</f>
        <v>STL:Timesheet</v>
      </c>
      <c r="H380" t="str">
        <f>WorkingHours[[#This Row],[Tags]]</f>
        <v>STL:Admin-PersonalAdmin:Timesheets:319</v>
      </c>
      <c r="I380" t="b">
        <f t="shared" si="40"/>
        <v>0</v>
      </c>
      <c r="J380" s="7">
        <f t="shared" si="39"/>
        <v>44893</v>
      </c>
      <c r="K380" t="str">
        <f t="shared" si="34"/>
        <v>STL:Admin-PersonalAdmin:Timesheets:319</v>
      </c>
      <c r="M380" s="43">
        <f t="shared" si="35"/>
        <v>0</v>
      </c>
      <c r="N380" s="1">
        <f t="shared" si="36"/>
        <v>0</v>
      </c>
      <c r="O380" s="1">
        <f t="shared" si="37"/>
        <v>0</v>
      </c>
      <c r="P380" s="45" t="e">
        <f t="shared" si="38"/>
        <v>#REF!</v>
      </c>
      <c r="Q380" s="46">
        <f>IF(K380="",0,COUNTIF('Timesheet - Week'!$A:$A,WorkingHoursUpdated!K380))</f>
        <v>0</v>
      </c>
      <c r="R380" s="44">
        <f>IF(K380="",0,COUNTIF('Timesheet - Week'!$A:$A,WorkingHoursUpdated!K380))</f>
        <v>0</v>
      </c>
    </row>
    <row r="381" spans="1:18" x14ac:dyDescent="0.25">
      <c r="A381" s="7">
        <f>WorkingHours[[#This Row],[Day]]</f>
        <v>44894</v>
      </c>
      <c r="B381" s="1">
        <f>WorkingHours[[#This Row],[Start]]</f>
        <v>0.375</v>
      </c>
      <c r="C381" s="1">
        <f>WorkingHours[[#This Row],[End]]</f>
        <v>0.39583333333333331</v>
      </c>
      <c r="D381" t="str">
        <f>WorkingHours[[#This Row],[Work unit description]]</f>
        <v/>
      </c>
      <c r="E381" s="1">
        <f>WorkingHours[[#This Row],[Duration]]</f>
        <v>2.0833333333333332E-2</v>
      </c>
      <c r="F381" s="1" t="e">
        <f>#REF!</f>
        <v>#REF!</v>
      </c>
      <c r="G381" t="str">
        <f>WorkingHours[[#This Row],[Task]]</f>
        <v>FuelChip Schematic Review</v>
      </c>
      <c r="H381" t="str">
        <f>WorkingHours[[#This Row],[Tags]]</f>
        <v>BTP-3117-Fuelchip:WP2:A-modelCircuitSchematicR:871</v>
      </c>
      <c r="I381" t="b">
        <f t="shared" si="40"/>
        <v>0</v>
      </c>
      <c r="J381" s="7">
        <f t="shared" si="39"/>
        <v>44894</v>
      </c>
      <c r="K381" t="str">
        <f t="shared" si="34"/>
        <v>BTP-3117-Fuelchip:WP2:A-modelCircuitSchematicR:871</v>
      </c>
      <c r="M381" s="43">
        <f t="shared" si="35"/>
        <v>0</v>
      </c>
      <c r="N381" s="1">
        <f t="shared" si="36"/>
        <v>0</v>
      </c>
      <c r="O381" s="1">
        <f t="shared" si="37"/>
        <v>0</v>
      </c>
      <c r="P381" s="45" t="e">
        <f t="shared" si="38"/>
        <v>#REF!</v>
      </c>
      <c r="Q381" s="46">
        <f>IF(K381="",0,COUNTIF('Timesheet - Week'!$A:$A,WorkingHoursUpdated!K381))</f>
        <v>0</v>
      </c>
      <c r="R381" s="44">
        <f>IF(K381="",0,COUNTIF('Timesheet - Week'!$A:$A,WorkingHoursUpdated!K381))</f>
        <v>0</v>
      </c>
    </row>
    <row r="382" spans="1:18" x14ac:dyDescent="0.25">
      <c r="A382" s="7">
        <f>WorkingHours[[#This Row],[Day]]</f>
        <v>44894</v>
      </c>
      <c r="B382" s="1">
        <f>WorkingHours[[#This Row],[Start]]</f>
        <v>0.39583333333333331</v>
      </c>
      <c r="C382" s="1">
        <f>WorkingHours[[#This Row],[End]]</f>
        <v>0.41666666666666669</v>
      </c>
      <c r="D382" t="str">
        <f>WorkingHours[[#This Row],[Work unit description]]</f>
        <v/>
      </c>
      <c r="E382" s="1">
        <f>WorkingHours[[#This Row],[Duration]]</f>
        <v>2.0833333333333332E-2</v>
      </c>
      <c r="F382" s="1" t="e">
        <f>#REF!</f>
        <v>#REF!</v>
      </c>
      <c r="G382" t="str">
        <f>WorkingHours[[#This Row],[Task]]</f>
        <v>STL: Create new office space</v>
      </c>
      <c r="H382" t="str">
        <f>WorkingHours[[#This Row],[Tags]]</f>
        <v>STL:Admin-BusinessMan:BusinessManProcessDev:312</v>
      </c>
      <c r="I382" t="b">
        <f t="shared" si="40"/>
        <v>0</v>
      </c>
      <c r="J382" s="7">
        <f t="shared" si="39"/>
        <v>44894</v>
      </c>
      <c r="K382" t="str">
        <f t="shared" si="34"/>
        <v>STL:Admin-BusinessMan:BusinessManProcessDev:312</v>
      </c>
      <c r="M382" s="43">
        <f t="shared" si="35"/>
        <v>0</v>
      </c>
      <c r="N382" s="1">
        <f t="shared" si="36"/>
        <v>0</v>
      </c>
      <c r="O382" s="1">
        <f t="shared" si="37"/>
        <v>0</v>
      </c>
      <c r="P382" s="45" t="e">
        <f t="shared" si="38"/>
        <v>#REF!</v>
      </c>
      <c r="Q382" s="46">
        <f>IF(K382="",0,COUNTIF('Timesheet - Week'!$A:$A,WorkingHoursUpdated!K382))</f>
        <v>0</v>
      </c>
      <c r="R382" s="44">
        <f>IF(K382="",0,COUNTIF('Timesheet - Week'!$A:$A,WorkingHoursUpdated!K382))</f>
        <v>0</v>
      </c>
    </row>
    <row r="383" spans="1:18" x14ac:dyDescent="0.25">
      <c r="A383" s="7">
        <f>WorkingHours[[#This Row],[Day]]</f>
        <v>44894</v>
      </c>
      <c r="B383" s="1">
        <f>WorkingHours[[#This Row],[Start]]</f>
        <v>0.41666666666666669</v>
      </c>
      <c r="C383" s="1">
        <f>WorkingHours[[#This Row],[End]]</f>
        <v>0.42777777777777776</v>
      </c>
      <c r="D383" t="str">
        <f>WorkingHours[[#This Row],[Work unit description]]</f>
        <v>Chat with Rob on the camera issue</v>
      </c>
      <c r="E383" s="1">
        <f>WorkingHours[[#This Row],[Duration]]</f>
        <v>1.0416666666666666E-2</v>
      </c>
      <c r="F383" s="1" t="e">
        <f>#REF!</f>
        <v>#REF!</v>
      </c>
      <c r="G383" t="str">
        <f>WorkingHours[[#This Row],[Task]]</f>
        <v>QLM Technical Management</v>
      </c>
      <c r="H383" t="str">
        <f>WorkingHours[[#This Row],[Tags]]</f>
        <v>QLM:Hardware:TechnicalManagement:998</v>
      </c>
      <c r="I383" t="b">
        <f t="shared" si="40"/>
        <v>0</v>
      </c>
      <c r="J383" s="7">
        <f t="shared" si="39"/>
        <v>44894</v>
      </c>
      <c r="K383" t="str">
        <f t="shared" si="34"/>
        <v>QLM:Hardware:TechnicalManagement:998</v>
      </c>
      <c r="M383" s="43">
        <f t="shared" si="35"/>
        <v>0</v>
      </c>
      <c r="N383" s="1">
        <f t="shared" si="36"/>
        <v>0</v>
      </c>
      <c r="O383" s="1">
        <f t="shared" si="37"/>
        <v>0</v>
      </c>
      <c r="P383" s="45" t="e">
        <f t="shared" si="38"/>
        <v>#REF!</v>
      </c>
      <c r="Q383" s="46">
        <f>IF(K383="",0,COUNTIF('Timesheet - Week'!$A:$A,WorkingHoursUpdated!K383))</f>
        <v>0</v>
      </c>
      <c r="R383" s="44">
        <f>IF(K383="",0,COUNTIF('Timesheet - Week'!$A:$A,WorkingHoursUpdated!K383))</f>
        <v>0</v>
      </c>
    </row>
    <row r="384" spans="1:18" x14ac:dyDescent="0.25">
      <c r="A384" s="7">
        <f>WorkingHours[[#This Row],[Day]]</f>
        <v>44894</v>
      </c>
      <c r="B384" s="1">
        <f>WorkingHours[[#This Row],[Start]]</f>
        <v>0.42777777777777776</v>
      </c>
      <c r="C384" s="1">
        <f>WorkingHours[[#This Row],[End]]</f>
        <v>0.46250000000000002</v>
      </c>
      <c r="D384" t="str">
        <f>WorkingHours[[#This Row],[Work unit description]]</f>
        <v>BioTip Requirements + email</v>
      </c>
      <c r="E384" s="1">
        <f>WorkingHours[[#This Row],[Duration]]</f>
        <v>3.125E-2</v>
      </c>
      <c r="F384" s="1" t="e">
        <f>#REF!</f>
        <v>#REF!</v>
      </c>
      <c r="G384" t="str">
        <f>WorkingHours[[#This Row],[Task]]</f>
        <v>FuleChipSystemDesign</v>
      </c>
      <c r="H384" t="str">
        <f>WorkingHours[[#This Row],[Tags]]</f>
        <v>BTP-3117-Fuelchip:WP1:SystemBlockDiagramDesig:869</v>
      </c>
      <c r="I384" t="b">
        <f t="shared" si="40"/>
        <v>0</v>
      </c>
      <c r="J384" s="7">
        <f t="shared" si="39"/>
        <v>44894</v>
      </c>
      <c r="K384" t="str">
        <f t="shared" si="34"/>
        <v>BTP-3117-Fuelchip:WP1:SystemBlockDiagramDesig:869</v>
      </c>
      <c r="M384" s="43">
        <f t="shared" si="35"/>
        <v>0</v>
      </c>
      <c r="N384" s="1">
        <f t="shared" si="36"/>
        <v>0</v>
      </c>
      <c r="O384" s="1">
        <f t="shared" si="37"/>
        <v>0</v>
      </c>
      <c r="P384" s="45" t="e">
        <f t="shared" si="38"/>
        <v>#REF!</v>
      </c>
      <c r="Q384" s="46">
        <f>IF(K384="",0,COUNTIF('Timesheet - Week'!$A:$A,WorkingHoursUpdated!K384))</f>
        <v>0</v>
      </c>
      <c r="R384" s="44">
        <f>IF(K384="",0,COUNTIF('Timesheet - Week'!$A:$A,WorkingHoursUpdated!K384))</f>
        <v>0</v>
      </c>
    </row>
    <row r="385" spans="1:18" x14ac:dyDescent="0.25">
      <c r="A385" s="7">
        <f>WorkingHours[[#This Row],[Day]]</f>
        <v>44894</v>
      </c>
      <c r="B385" s="1">
        <f>WorkingHours[[#This Row],[Start]]</f>
        <v>0.46250000000000002</v>
      </c>
      <c r="C385" s="1">
        <f>WorkingHours[[#This Row],[End]]</f>
        <v>0.48958333333333331</v>
      </c>
      <c r="D385" t="str">
        <f>WorkingHours[[#This Row],[Work unit description]]</f>
        <v/>
      </c>
      <c r="E385" s="1">
        <f>WorkingHours[[#This Row],[Duration]]</f>
        <v>3.125E-2</v>
      </c>
      <c r="F385" s="1" t="e">
        <f>#REF!</f>
        <v>#REF!</v>
      </c>
      <c r="G385" t="str">
        <f>WorkingHours[[#This Row],[Task]]</f>
        <v>CHM-3117: Patent Report</v>
      </c>
      <c r="H385" t="str">
        <f>WorkingHours[[#This Row],[Tags]]</f>
        <v>CHM-3119:Patent Report:886</v>
      </c>
      <c r="I385" t="b">
        <f t="shared" si="40"/>
        <v>0</v>
      </c>
      <c r="J385" s="7">
        <f t="shared" si="39"/>
        <v>44894</v>
      </c>
      <c r="K385" t="str">
        <f t="shared" si="34"/>
        <v>CHM-3119:Patent Report:886</v>
      </c>
      <c r="M385" s="43">
        <f t="shared" si="35"/>
        <v>0</v>
      </c>
      <c r="N385" s="1">
        <f t="shared" si="36"/>
        <v>0</v>
      </c>
      <c r="O385" s="1">
        <f t="shared" si="37"/>
        <v>0</v>
      </c>
      <c r="P385" s="45" t="e">
        <f t="shared" si="38"/>
        <v>#REF!</v>
      </c>
      <c r="Q385" s="46">
        <f>IF(K385="",0,COUNTIF('Timesheet - Week'!$A:$A,WorkingHoursUpdated!K385))</f>
        <v>0</v>
      </c>
      <c r="R385" s="44">
        <f>IF(K385="",0,COUNTIF('Timesheet - Week'!$A:$A,WorkingHoursUpdated!K385))</f>
        <v>0</v>
      </c>
    </row>
    <row r="386" spans="1:18" x14ac:dyDescent="0.25">
      <c r="A386" s="7">
        <f>WorkingHours[[#This Row],[Day]]</f>
        <v>44894</v>
      </c>
      <c r="B386" s="1">
        <f>WorkingHours[[#This Row],[Start]]</f>
        <v>0.54166666666666663</v>
      </c>
      <c r="C386" s="1">
        <f>WorkingHours[[#This Row],[End]]</f>
        <v>0.58333333333333337</v>
      </c>
      <c r="D386" t="str">
        <f>WorkingHours[[#This Row],[Work unit description]]</f>
        <v>Office Move</v>
      </c>
      <c r="E386" s="1">
        <f>WorkingHours[[#This Row],[Duration]]</f>
        <v>4.1666666666666664E-2</v>
      </c>
      <c r="F386" s="1" t="e">
        <f>#REF!</f>
        <v>#REF!</v>
      </c>
      <c r="G386" t="str">
        <f>WorkingHours[[#This Row],[Task]]</f>
        <v>STL: Create new office space</v>
      </c>
      <c r="H386" t="str">
        <f>WorkingHours[[#This Row],[Tags]]</f>
        <v>STL:Admin-BusinessMan:BusinessManProcessDev:312</v>
      </c>
      <c r="I386" t="b">
        <f t="shared" si="40"/>
        <v>0</v>
      </c>
      <c r="J386" s="7">
        <f t="shared" si="39"/>
        <v>44894</v>
      </c>
      <c r="K386" t="str">
        <f t="shared" ref="K386:K449" si="41">IF(ISNUMBER(SEARCH(",",H386)),LEFT(H386, SEARCH(",",H386,1)-1),H386)</f>
        <v>STL:Admin-BusinessMan:BusinessManProcessDev:312</v>
      </c>
      <c r="M386" s="43">
        <f t="shared" si="35"/>
        <v>5.2083333333333315E-2</v>
      </c>
      <c r="N386" s="1">
        <f t="shared" si="36"/>
        <v>0</v>
      </c>
      <c r="O386" s="1">
        <f t="shared" si="37"/>
        <v>5.2083333333333315E-2</v>
      </c>
      <c r="P386" s="45" t="e">
        <f t="shared" si="38"/>
        <v>#REF!</v>
      </c>
      <c r="Q386" s="46">
        <f>IF(K386="",0,COUNTIF('Timesheet - Week'!$A:$A,WorkingHoursUpdated!K386))</f>
        <v>0</v>
      </c>
      <c r="R386" s="44">
        <f>IF(K386="",0,COUNTIF('Timesheet - Week'!$A:$A,WorkingHoursUpdated!K386))</f>
        <v>0</v>
      </c>
    </row>
    <row r="387" spans="1:18" x14ac:dyDescent="0.25">
      <c r="A387" s="7">
        <f>WorkingHours[[#This Row],[Day]]</f>
        <v>44894</v>
      </c>
      <c r="B387" s="1">
        <f>WorkingHours[[#This Row],[Start]]</f>
        <v>0.58333333333333337</v>
      </c>
      <c r="C387" s="1">
        <f>WorkingHours[[#This Row],[End]]</f>
        <v>0.625</v>
      </c>
      <c r="D387" t="str">
        <f>WorkingHours[[#This Row],[Work unit description]]</f>
        <v>AeroGel</v>
      </c>
      <c r="E387" s="1">
        <f>WorkingHours[[#This Row],[Duration]]</f>
        <v>4.1666666666666664E-2</v>
      </c>
      <c r="F387" s="1" t="e">
        <f>#REF!</f>
        <v>#REF!</v>
      </c>
      <c r="G387" t="str">
        <f>WorkingHours[[#This Row],[Task]]</f>
        <v>NBD: Aerogel</v>
      </c>
      <c r="H387" t="str">
        <f>WorkingHours[[#This Row],[Tags]]</f>
        <v>STL:NBD:NewProposalsCreation:325</v>
      </c>
      <c r="I387" t="b">
        <f t="shared" si="40"/>
        <v>0</v>
      </c>
      <c r="J387" s="7">
        <f t="shared" si="39"/>
        <v>44894</v>
      </c>
      <c r="K387" t="str">
        <f t="shared" si="41"/>
        <v>STL:NBD:NewProposalsCreation:325</v>
      </c>
      <c r="M387" s="43">
        <f t="shared" ref="M387:M450" si="42">IF(A387=A386,IF(B387&lt;C386,"Error",B387-C386),0)</f>
        <v>0</v>
      </c>
      <c r="N387" s="1">
        <f t="shared" ref="N387:N450" si="43">IF(M387&lt;$T$1,M387,0)</f>
        <v>0</v>
      </c>
      <c r="O387" s="1">
        <f t="shared" ref="O387:O450" si="44">IF(M387&gt;$T$1,M387,0)</f>
        <v>0</v>
      </c>
      <c r="P387" s="45" t="e">
        <f t="shared" ref="P387:P450" si="45">E387+F387+N387</f>
        <v>#REF!</v>
      </c>
      <c r="Q387" s="46">
        <f>IF(K387="",0,COUNTIF('Timesheet - Week'!$A:$A,WorkingHoursUpdated!K387))</f>
        <v>0</v>
      </c>
      <c r="R387" s="44">
        <f>IF(K387="",0,COUNTIF('Timesheet - Week'!$A:$A,WorkingHoursUpdated!K387))</f>
        <v>0</v>
      </c>
    </row>
    <row r="388" spans="1:18" x14ac:dyDescent="0.25">
      <c r="A388" s="7">
        <f>WorkingHours[[#This Row],[Day]]</f>
        <v>44894</v>
      </c>
      <c r="B388" s="1">
        <f>WorkingHours[[#This Row],[Start]]</f>
        <v>0.625</v>
      </c>
      <c r="C388" s="1">
        <f>WorkingHours[[#This Row],[End]]</f>
        <v>0.65277777777777779</v>
      </c>
      <c r="D388" t="str">
        <f>WorkingHours[[#This Row],[Work unit description]]</f>
        <v/>
      </c>
      <c r="E388" s="1">
        <f>WorkingHours[[#This Row],[Duration]]</f>
        <v>3.125E-2</v>
      </c>
      <c r="F388" s="1" t="e">
        <f>#REF!</f>
        <v>#REF!</v>
      </c>
      <c r="G388" t="str">
        <f>WorkingHours[[#This Row],[Task]]</f>
        <v>QLM: Hardware weekly meeting</v>
      </c>
      <c r="H388" t="str">
        <f>WorkingHours[[#This Row],[Tags]]</f>
        <v>QLM:Hardware:TechnicalManagement:998</v>
      </c>
      <c r="I388" t="b">
        <f t="shared" si="40"/>
        <v>0</v>
      </c>
      <c r="J388" s="7">
        <f t="shared" ref="J388:J451" si="46">IF(I388,A388+7,A388)</f>
        <v>44894</v>
      </c>
      <c r="K388" t="str">
        <f t="shared" si="41"/>
        <v>QLM:Hardware:TechnicalManagement:998</v>
      </c>
      <c r="M388" s="43">
        <f t="shared" si="42"/>
        <v>0</v>
      </c>
      <c r="N388" s="1">
        <f t="shared" si="43"/>
        <v>0</v>
      </c>
      <c r="O388" s="1">
        <f t="shared" si="44"/>
        <v>0</v>
      </c>
      <c r="P388" s="45" t="e">
        <f t="shared" si="45"/>
        <v>#REF!</v>
      </c>
      <c r="Q388" s="46">
        <f>IF(K388="",0,COUNTIF('Timesheet - Week'!$A:$A,WorkingHoursUpdated!K388))</f>
        <v>0</v>
      </c>
      <c r="R388" s="44">
        <f>IF(K388="",0,COUNTIF('Timesheet - Week'!$A:$A,WorkingHoursUpdated!K388))</f>
        <v>0</v>
      </c>
    </row>
    <row r="389" spans="1:18" x14ac:dyDescent="0.25">
      <c r="A389" s="7">
        <f>WorkingHours[[#This Row],[Day]]</f>
        <v>44894</v>
      </c>
      <c r="B389" s="1">
        <f>WorkingHours[[#This Row],[Start]]</f>
        <v>0.65277777777777779</v>
      </c>
      <c r="C389" s="1">
        <f>WorkingHours[[#This Row],[End]]</f>
        <v>0.67152777777777772</v>
      </c>
      <c r="D389" t="str">
        <f>WorkingHours[[#This Row],[Work unit description]]</f>
        <v>Aerogel customer meeting</v>
      </c>
      <c r="E389" s="1">
        <f>WorkingHours[[#This Row],[Duration]]</f>
        <v>2.0833333333333332E-2</v>
      </c>
      <c r="F389" s="1" t="e">
        <f>#REF!</f>
        <v>#REF!</v>
      </c>
      <c r="G389" t="str">
        <f>WorkingHours[[#This Row],[Task]]</f>
        <v>NBD: Aerogel</v>
      </c>
      <c r="H389" t="str">
        <f>WorkingHours[[#This Row],[Tags]]</f>
        <v>STL:NBD:NewProposalsCreation:325</v>
      </c>
      <c r="I389" t="b">
        <f t="shared" ref="I389:I452" si="47">IF(ISNUMBER(SEARCH("CarryHours",H389)),TRUE,FALSE)</f>
        <v>0</v>
      </c>
      <c r="J389" s="7">
        <f t="shared" si="46"/>
        <v>44894</v>
      </c>
      <c r="K389" t="str">
        <f t="shared" si="41"/>
        <v>STL:NBD:NewProposalsCreation:325</v>
      </c>
      <c r="M389" s="43">
        <f t="shared" si="42"/>
        <v>0</v>
      </c>
      <c r="N389" s="1">
        <f t="shared" si="43"/>
        <v>0</v>
      </c>
      <c r="O389" s="1">
        <f t="shared" si="44"/>
        <v>0</v>
      </c>
      <c r="P389" s="45" t="e">
        <f t="shared" si="45"/>
        <v>#REF!</v>
      </c>
      <c r="Q389" s="46">
        <f>IF(K389="",0,COUNTIF('Timesheet - Week'!$A:$A,WorkingHoursUpdated!K389))</f>
        <v>0</v>
      </c>
      <c r="R389" s="44">
        <f>IF(K389="",0,COUNTIF('Timesheet - Week'!$A:$A,WorkingHoursUpdated!K389))</f>
        <v>0</v>
      </c>
    </row>
    <row r="390" spans="1:18" x14ac:dyDescent="0.25">
      <c r="A390" s="7">
        <f>WorkingHours[[#This Row],[Day]]</f>
        <v>44894</v>
      </c>
      <c r="B390" s="1">
        <f>WorkingHours[[#This Row],[Start]]</f>
        <v>0.67152777777777772</v>
      </c>
      <c r="C390" s="1">
        <f>WorkingHours[[#This Row],[End]]</f>
        <v>0.72916666666666663</v>
      </c>
      <c r="D390" t="str">
        <f>WorkingHours[[#This Row],[Work unit description]]</f>
        <v/>
      </c>
      <c r="E390" s="1">
        <f>WorkingHours[[#This Row],[Duration]]</f>
        <v>6.25E-2</v>
      </c>
      <c r="F390" s="1" t="e">
        <f>#REF!</f>
        <v>#REF!</v>
      </c>
      <c r="G390" t="str">
        <f>WorkingHours[[#This Row],[Task]]</f>
        <v>STL: Create new office space</v>
      </c>
      <c r="H390" t="str">
        <f>WorkingHours[[#This Row],[Tags]]</f>
        <v>STL:Admin-BusinessMan:BusinessManProcessDev:312</v>
      </c>
      <c r="I390" t="b">
        <f t="shared" si="47"/>
        <v>0</v>
      </c>
      <c r="J390" s="7">
        <f t="shared" si="46"/>
        <v>44894</v>
      </c>
      <c r="K390" t="str">
        <f t="shared" si="41"/>
        <v>STL:Admin-BusinessMan:BusinessManProcessDev:312</v>
      </c>
      <c r="M390" s="43">
        <f t="shared" si="42"/>
        <v>0</v>
      </c>
      <c r="N390" s="1">
        <f t="shared" si="43"/>
        <v>0</v>
      </c>
      <c r="O390" s="1">
        <f t="shared" si="44"/>
        <v>0</v>
      </c>
      <c r="P390" s="45" t="e">
        <f t="shared" si="45"/>
        <v>#REF!</v>
      </c>
      <c r="Q390" s="46">
        <f>IF(K390="",0,COUNTIF('Timesheet - Week'!$A:$A,WorkingHoursUpdated!K390))</f>
        <v>0</v>
      </c>
      <c r="R390" s="44">
        <f>IF(K390="",0,COUNTIF('Timesheet - Week'!$A:$A,WorkingHoursUpdated!K390))</f>
        <v>0</v>
      </c>
    </row>
    <row r="391" spans="1:18" x14ac:dyDescent="0.25">
      <c r="A391" s="7">
        <f>WorkingHours[[#This Row],[Day]]</f>
        <v>44894</v>
      </c>
      <c r="B391" s="1">
        <f>WorkingHours[[#This Row],[Start]]</f>
        <v>0.72916666666666663</v>
      </c>
      <c r="C391" s="1">
        <f>WorkingHours[[#This Row],[End]]</f>
        <v>0.79861111111111116</v>
      </c>
      <c r="D391" t="str">
        <f>WorkingHours[[#This Row],[Work unit description]]</f>
        <v>CheMastery simulation</v>
      </c>
      <c r="E391" s="1">
        <f>WorkingHours[[#This Row],[Duration]]</f>
        <v>7.2916666666666671E-2</v>
      </c>
      <c r="F391" s="1" t="e">
        <f>#REF!</f>
        <v>#REF!</v>
      </c>
      <c r="G391" t="str">
        <f>WorkingHours[[#This Row],[Task]]</f>
        <v>CHM-3117: Patent Report</v>
      </c>
      <c r="H391" t="str">
        <f>WorkingHours[[#This Row],[Tags]]</f>
        <v>CHM-3119:Patent Report:886</v>
      </c>
      <c r="I391" t="b">
        <f t="shared" si="47"/>
        <v>0</v>
      </c>
      <c r="J391" s="7">
        <f t="shared" si="46"/>
        <v>44894</v>
      </c>
      <c r="K391" t="str">
        <f t="shared" si="41"/>
        <v>CHM-3119:Patent Report:886</v>
      </c>
      <c r="M391" s="43">
        <f t="shared" si="42"/>
        <v>0</v>
      </c>
      <c r="N391" s="1">
        <f t="shared" si="43"/>
        <v>0</v>
      </c>
      <c r="O391" s="1">
        <f t="shared" si="44"/>
        <v>0</v>
      </c>
      <c r="P391" s="45" t="e">
        <f t="shared" si="45"/>
        <v>#REF!</v>
      </c>
      <c r="Q391" s="46">
        <f>IF(K391="",0,COUNTIF('Timesheet - Week'!$A:$A,WorkingHoursUpdated!K391))</f>
        <v>0</v>
      </c>
      <c r="R391" s="44">
        <f>IF(K391="",0,COUNTIF('Timesheet - Week'!$A:$A,WorkingHoursUpdated!K391))</f>
        <v>0</v>
      </c>
    </row>
    <row r="392" spans="1:18" x14ac:dyDescent="0.25">
      <c r="A392" s="7">
        <f>WorkingHours[[#This Row],[Day]]</f>
        <v>44894</v>
      </c>
      <c r="B392" s="1">
        <f>WorkingHours[[#This Row],[Start]]</f>
        <v>0.81944444444444442</v>
      </c>
      <c r="C392" s="1">
        <f>WorkingHours[[#This Row],[End]]</f>
        <v>0.82638888888888884</v>
      </c>
      <c r="D392" t="str">
        <f>WorkingHours[[#This Row],[Work unit description]]</f>
        <v>Email on train for office move</v>
      </c>
      <c r="E392" s="1">
        <f>WorkingHours[[#This Row],[Duration]]</f>
        <v>1.0416666666666666E-2</v>
      </c>
      <c r="F392" s="1" t="e">
        <f>#REF!</f>
        <v>#REF!</v>
      </c>
      <c r="G392" t="str">
        <f>WorkingHours[[#This Row],[Task]]</f>
        <v>STL: Create new office space</v>
      </c>
      <c r="H392" t="str">
        <f>WorkingHours[[#This Row],[Tags]]</f>
        <v>STL:Admin-BusinessMan:BusinessManProcessDev:312</v>
      </c>
      <c r="I392" t="b">
        <f t="shared" si="47"/>
        <v>0</v>
      </c>
      <c r="J392" s="7">
        <f t="shared" si="46"/>
        <v>44894</v>
      </c>
      <c r="K392" t="str">
        <f t="shared" si="41"/>
        <v>STL:Admin-BusinessMan:BusinessManProcessDev:312</v>
      </c>
      <c r="M392" s="43">
        <f t="shared" si="42"/>
        <v>2.0833333333333259E-2</v>
      </c>
      <c r="N392" s="1">
        <f t="shared" si="43"/>
        <v>0</v>
      </c>
      <c r="O392" s="1">
        <f t="shared" si="44"/>
        <v>2.0833333333333259E-2</v>
      </c>
      <c r="P392" s="45" t="e">
        <f t="shared" si="45"/>
        <v>#REF!</v>
      </c>
      <c r="Q392" s="46">
        <f>IF(K392="",0,COUNTIF('Timesheet - Week'!$A:$A,WorkingHoursUpdated!K392))</f>
        <v>0</v>
      </c>
      <c r="R392" s="44">
        <f>IF(K392="",0,COUNTIF('Timesheet - Week'!$A:$A,WorkingHoursUpdated!K392))</f>
        <v>0</v>
      </c>
    </row>
    <row r="393" spans="1:18" x14ac:dyDescent="0.25">
      <c r="A393" s="7">
        <f>WorkingHours[[#This Row],[Day]]</f>
        <v>44894</v>
      </c>
      <c r="B393" s="1">
        <f>WorkingHours[[#This Row],[Start]]</f>
        <v>0.83333333333333337</v>
      </c>
      <c r="C393" s="1">
        <f>WorkingHours[[#This Row],[End]]</f>
        <v>0.84375</v>
      </c>
      <c r="D393" t="str">
        <f>WorkingHours[[#This Row],[Work unit description]]</f>
        <v>CheMastery simulation</v>
      </c>
      <c r="E393" s="1">
        <f>WorkingHours[[#This Row],[Duration]]</f>
        <v>1.0416666666666666E-2</v>
      </c>
      <c r="F393" s="1" t="e">
        <f>#REF!</f>
        <v>#REF!</v>
      </c>
      <c r="G393" t="str">
        <f>WorkingHours[[#This Row],[Task]]</f>
        <v>CHM-3117: Patent Report</v>
      </c>
      <c r="H393" t="str">
        <f>WorkingHours[[#This Row],[Tags]]</f>
        <v>CHM-3119:Patent Report:886</v>
      </c>
      <c r="I393" t="b">
        <f t="shared" si="47"/>
        <v>0</v>
      </c>
      <c r="J393" s="7">
        <f t="shared" si="46"/>
        <v>44894</v>
      </c>
      <c r="K393" t="str">
        <f t="shared" si="41"/>
        <v>CHM-3119:Patent Report:886</v>
      </c>
      <c r="M393" s="43">
        <f t="shared" si="42"/>
        <v>6.9444444444445308E-3</v>
      </c>
      <c r="N393" s="1">
        <f t="shared" si="43"/>
        <v>6.9444444444445308E-3</v>
      </c>
      <c r="O393" s="1">
        <f t="shared" si="44"/>
        <v>0</v>
      </c>
      <c r="P393" s="45" t="e">
        <f t="shared" si="45"/>
        <v>#REF!</v>
      </c>
      <c r="Q393" s="46">
        <f>IF(K393="",0,COUNTIF('Timesheet - Week'!$A:$A,WorkingHoursUpdated!K393))</f>
        <v>0</v>
      </c>
      <c r="R393" s="44">
        <f>IF(K393="",0,COUNTIF('Timesheet - Week'!$A:$A,WorkingHoursUpdated!K393))</f>
        <v>0</v>
      </c>
    </row>
    <row r="394" spans="1:18" x14ac:dyDescent="0.25">
      <c r="A394" s="7">
        <f>WorkingHours[[#This Row],[Day]]</f>
        <v>44894</v>
      </c>
      <c r="B394" s="1">
        <f>WorkingHours[[#This Row],[Start]]</f>
        <v>0.88541666666666663</v>
      </c>
      <c r="C394" s="1">
        <f>WorkingHours[[#This Row],[End]]</f>
        <v>0.97916666666666663</v>
      </c>
      <c r="D394" t="str">
        <f>WorkingHours[[#This Row],[Work unit description]]</f>
        <v/>
      </c>
      <c r="E394" s="1">
        <f>WorkingHours[[#This Row],[Duration]]</f>
        <v>9.375E-2</v>
      </c>
      <c r="F394" s="1" t="e">
        <f>#REF!</f>
        <v>#REF!</v>
      </c>
      <c r="G394" t="str">
        <f>WorkingHours[[#This Row],[Task]]</f>
        <v>CHM-3117: Patent Report</v>
      </c>
      <c r="H394" t="str">
        <f>WorkingHours[[#This Row],[Tags]]</f>
        <v>CHM-3119:Patent Report:886</v>
      </c>
      <c r="I394" t="b">
        <f t="shared" si="47"/>
        <v>0</v>
      </c>
      <c r="J394" s="7">
        <f t="shared" si="46"/>
        <v>44894</v>
      </c>
      <c r="K394" t="str">
        <f t="shared" si="41"/>
        <v>CHM-3119:Patent Report:886</v>
      </c>
      <c r="M394" s="43">
        <f t="shared" si="42"/>
        <v>4.166666666666663E-2</v>
      </c>
      <c r="N394" s="1">
        <f t="shared" si="43"/>
        <v>0</v>
      </c>
      <c r="O394" s="1">
        <f t="shared" si="44"/>
        <v>4.166666666666663E-2</v>
      </c>
      <c r="P394" s="45" t="e">
        <f t="shared" si="45"/>
        <v>#REF!</v>
      </c>
      <c r="Q394" s="46">
        <f>IF(K394="",0,COUNTIF('Timesheet - Week'!$A:$A,WorkingHoursUpdated!K394))</f>
        <v>0</v>
      </c>
      <c r="R394" s="44">
        <f>IF(K394="",0,COUNTIF('Timesheet - Week'!$A:$A,WorkingHoursUpdated!K394))</f>
        <v>0</v>
      </c>
    </row>
    <row r="395" spans="1:18" x14ac:dyDescent="0.25">
      <c r="A395" s="7">
        <f>WorkingHours[[#This Row],[Day]]</f>
        <v>44895</v>
      </c>
      <c r="B395" s="1">
        <f>WorkingHours[[#This Row],[Start]]</f>
        <v>0.26041666666666669</v>
      </c>
      <c r="C395" s="1">
        <f>WorkingHours[[#This Row],[End]]</f>
        <v>0.26597222222222222</v>
      </c>
      <c r="D395" t="str">
        <f>WorkingHours[[#This Row],[Work unit description]]</f>
        <v/>
      </c>
      <c r="E395" s="1">
        <f>WorkingHours[[#This Row],[Duration]]</f>
        <v>1.0416666666666666E-2</v>
      </c>
      <c r="F395" s="1" t="e">
        <f>#REF!</f>
        <v>#REF!</v>
      </c>
      <c r="G395" t="str">
        <f>WorkingHours[[#This Row],[Task]]</f>
        <v>STL:Timesheet</v>
      </c>
      <c r="H395" t="str">
        <f>WorkingHours[[#This Row],[Tags]]</f>
        <v>STL:Admin-PersonalAdmin:Timesheets:319</v>
      </c>
      <c r="I395" t="b">
        <f t="shared" si="47"/>
        <v>0</v>
      </c>
      <c r="J395" s="7">
        <f t="shared" si="46"/>
        <v>44895</v>
      </c>
      <c r="K395" t="str">
        <f t="shared" si="41"/>
        <v>STL:Admin-PersonalAdmin:Timesheets:319</v>
      </c>
      <c r="M395" s="43">
        <f t="shared" si="42"/>
        <v>0</v>
      </c>
      <c r="N395" s="1">
        <f t="shared" si="43"/>
        <v>0</v>
      </c>
      <c r="O395" s="1">
        <f t="shared" si="44"/>
        <v>0</v>
      </c>
      <c r="P395" s="45" t="e">
        <f t="shared" si="45"/>
        <v>#REF!</v>
      </c>
      <c r="Q395" s="46">
        <f>IF(K395="",0,COUNTIF('Timesheet - Week'!$A:$A,WorkingHoursUpdated!K395))</f>
        <v>0</v>
      </c>
      <c r="R395" s="44">
        <f>IF(K395="",0,COUNTIF('Timesheet - Week'!$A:$A,WorkingHoursUpdated!K395))</f>
        <v>0</v>
      </c>
    </row>
    <row r="396" spans="1:18" x14ac:dyDescent="0.25">
      <c r="A396" s="7">
        <f>WorkingHours[[#This Row],[Day]]</f>
        <v>44895</v>
      </c>
      <c r="B396" s="1">
        <f>WorkingHours[[#This Row],[Start]]</f>
        <v>0.26597222222222222</v>
      </c>
      <c r="C396" s="1">
        <f>WorkingHours[[#This Row],[End]]</f>
        <v>0.27430555555555558</v>
      </c>
      <c r="D396" t="str">
        <f>WorkingHours[[#This Row],[Work unit description]]</f>
        <v>office move email</v>
      </c>
      <c r="E396" s="1">
        <f>WorkingHours[[#This Row],[Duration]]</f>
        <v>1.0416666666666666E-2</v>
      </c>
      <c r="F396" s="1" t="e">
        <f>#REF!</f>
        <v>#REF!</v>
      </c>
      <c r="G396" t="str">
        <f>WorkingHours[[#This Row],[Task]]</f>
        <v>STL: Create new office space</v>
      </c>
      <c r="H396" t="str">
        <f>WorkingHours[[#This Row],[Tags]]</f>
        <v>STL:Admin-BusinessMan:BusinessManProcessDev:312</v>
      </c>
      <c r="I396" t="b">
        <f t="shared" si="47"/>
        <v>0</v>
      </c>
      <c r="J396" s="7">
        <f t="shared" si="46"/>
        <v>44895</v>
      </c>
      <c r="K396" t="str">
        <f t="shared" si="41"/>
        <v>STL:Admin-BusinessMan:BusinessManProcessDev:312</v>
      </c>
      <c r="M396" s="43">
        <f t="shared" si="42"/>
        <v>0</v>
      </c>
      <c r="N396" s="1">
        <f t="shared" si="43"/>
        <v>0</v>
      </c>
      <c r="O396" s="1">
        <f t="shared" si="44"/>
        <v>0</v>
      </c>
      <c r="P396" s="45" t="e">
        <f t="shared" si="45"/>
        <v>#REF!</v>
      </c>
      <c r="Q396" s="46">
        <f>IF(K396="",0,COUNTIF('Timesheet - Week'!$A:$A,WorkingHoursUpdated!K396))</f>
        <v>0</v>
      </c>
      <c r="R396" s="44">
        <f>IF(K396="",0,COUNTIF('Timesheet - Week'!$A:$A,WorkingHoursUpdated!K396))</f>
        <v>0</v>
      </c>
    </row>
    <row r="397" spans="1:18" x14ac:dyDescent="0.25">
      <c r="A397" s="7">
        <f>WorkingHours[[#This Row],[Day]]</f>
        <v>44895</v>
      </c>
      <c r="B397" s="1">
        <f>WorkingHours[[#This Row],[Start]]</f>
        <v>0.375</v>
      </c>
      <c r="C397" s="1">
        <f>WorkingHours[[#This Row],[End]]</f>
        <v>0.38124999999999998</v>
      </c>
      <c r="D397" t="str">
        <f>WorkingHours[[#This Row],[Work unit description]]</f>
        <v>NDB Email etc.</v>
      </c>
      <c r="E397" s="1">
        <f>WorkingHours[[#This Row],[Duration]]</f>
        <v>1.0416666666666666E-2</v>
      </c>
      <c r="F397" s="1" t="e">
        <f>#REF!</f>
        <v>#REF!</v>
      </c>
      <c r="G397" t="str">
        <f>WorkingHours[[#This Row],[Task]]</f>
        <v>STL:General</v>
      </c>
      <c r="H397" t="str">
        <f>WorkingHours[[#This Row],[Tags]]</f>
        <v>STL:Admin-PersonalAdmin:Misc:320</v>
      </c>
      <c r="I397" t="b">
        <f t="shared" si="47"/>
        <v>0</v>
      </c>
      <c r="J397" s="7">
        <f t="shared" si="46"/>
        <v>44895</v>
      </c>
      <c r="K397" t="str">
        <f t="shared" si="41"/>
        <v>STL:Admin-PersonalAdmin:Misc:320</v>
      </c>
      <c r="M397" s="43">
        <f t="shared" si="42"/>
        <v>0.10069444444444442</v>
      </c>
      <c r="N397" s="1">
        <f t="shared" si="43"/>
        <v>0</v>
      </c>
      <c r="O397" s="1">
        <f t="shared" si="44"/>
        <v>0.10069444444444442</v>
      </c>
      <c r="P397" s="45" t="e">
        <f t="shared" si="45"/>
        <v>#REF!</v>
      </c>
      <c r="Q397" s="46">
        <f>IF(K397="",0,COUNTIF('Timesheet - Week'!$A:$A,WorkingHoursUpdated!K397))</f>
        <v>0</v>
      </c>
      <c r="R397" s="44">
        <f>IF(K397="",0,COUNTIF('Timesheet - Week'!$A:$A,WorkingHoursUpdated!K397))</f>
        <v>0</v>
      </c>
    </row>
    <row r="398" spans="1:18" x14ac:dyDescent="0.25">
      <c r="A398" s="7">
        <f>WorkingHours[[#This Row],[Day]]</f>
        <v>44895</v>
      </c>
      <c r="B398" s="1">
        <f>WorkingHours[[#This Row],[Start]]</f>
        <v>0.38124999999999998</v>
      </c>
      <c r="C398" s="1">
        <f>WorkingHours[[#This Row],[End]]</f>
        <v>0.3923611111111111</v>
      </c>
      <c r="D398" t="str">
        <f>WorkingHours[[#This Row],[Work unit description]]</f>
        <v>NDB Email etc.</v>
      </c>
      <c r="E398" s="1">
        <f>WorkingHours[[#This Row],[Duration]]</f>
        <v>1.0416666666666666E-2</v>
      </c>
      <c r="F398" s="1" t="e">
        <f>#REF!</f>
        <v>#REF!</v>
      </c>
      <c r="G398" t="str">
        <f>WorkingHours[[#This Row],[Task]]</f>
        <v>NBD: B-Hive</v>
      </c>
      <c r="H398" t="str">
        <f>WorkingHours[[#This Row],[Tags]]</f>
        <v>STL:NBD:NewProposalsCreation:325</v>
      </c>
      <c r="I398" t="b">
        <f t="shared" si="47"/>
        <v>0</v>
      </c>
      <c r="J398" s="7">
        <f t="shared" si="46"/>
        <v>44895</v>
      </c>
      <c r="K398" t="str">
        <f t="shared" si="41"/>
        <v>STL:NBD:NewProposalsCreation:325</v>
      </c>
      <c r="M398" s="43">
        <f t="shared" si="42"/>
        <v>0</v>
      </c>
      <c r="N398" s="1">
        <f t="shared" si="43"/>
        <v>0</v>
      </c>
      <c r="O398" s="1">
        <f t="shared" si="44"/>
        <v>0</v>
      </c>
      <c r="P398" s="45" t="e">
        <f t="shared" si="45"/>
        <v>#REF!</v>
      </c>
      <c r="Q398" s="46">
        <f>IF(K398="",0,COUNTIF('Timesheet - Week'!$A:$A,WorkingHoursUpdated!K398))</f>
        <v>0</v>
      </c>
      <c r="R398" s="44">
        <f>IF(K398="",0,COUNTIF('Timesheet - Week'!$A:$A,WorkingHoursUpdated!K398))</f>
        <v>0</v>
      </c>
    </row>
    <row r="399" spans="1:18" x14ac:dyDescent="0.25">
      <c r="A399" s="7">
        <f>WorkingHours[[#This Row],[Day]]</f>
        <v>44895</v>
      </c>
      <c r="B399" s="1">
        <f>WorkingHours[[#This Row],[Start]]</f>
        <v>0.3923611111111111</v>
      </c>
      <c r="C399" s="1">
        <f>WorkingHours[[#This Row],[End]]</f>
        <v>0.39583333333333331</v>
      </c>
      <c r="D399" t="str">
        <f>WorkingHours[[#This Row],[Work unit description]]</f>
        <v>NDB Email etc.</v>
      </c>
      <c r="E399" s="1">
        <f>WorkingHours[[#This Row],[Duration]]</f>
        <v>0</v>
      </c>
      <c r="F399" s="1" t="e">
        <f>#REF!</f>
        <v>#REF!</v>
      </c>
      <c r="G399" t="str">
        <f>WorkingHours[[#This Row],[Task]]</f>
        <v>NBD: Aerogel</v>
      </c>
      <c r="H399" t="str">
        <f>WorkingHours[[#This Row],[Tags]]</f>
        <v>STL:NBD:NewProposalsCreation:325</v>
      </c>
      <c r="I399" t="b">
        <f t="shared" si="47"/>
        <v>0</v>
      </c>
      <c r="J399" s="7">
        <f t="shared" si="46"/>
        <v>44895</v>
      </c>
      <c r="K399" t="str">
        <f t="shared" si="41"/>
        <v>STL:NBD:NewProposalsCreation:325</v>
      </c>
      <c r="M399" s="43">
        <f t="shared" si="42"/>
        <v>0</v>
      </c>
      <c r="N399" s="1">
        <f t="shared" si="43"/>
        <v>0</v>
      </c>
      <c r="O399" s="1">
        <f t="shared" si="44"/>
        <v>0</v>
      </c>
      <c r="P399" s="45" t="e">
        <f t="shared" si="45"/>
        <v>#REF!</v>
      </c>
      <c r="Q399" s="46">
        <f>IF(K399="",0,COUNTIF('Timesheet - Week'!$A:$A,WorkingHoursUpdated!K399))</f>
        <v>0</v>
      </c>
      <c r="R399" s="44">
        <f>IF(K399="",0,COUNTIF('Timesheet - Week'!$A:$A,WorkingHoursUpdated!K399))</f>
        <v>0</v>
      </c>
    </row>
    <row r="400" spans="1:18" x14ac:dyDescent="0.25">
      <c r="A400" s="7">
        <f>WorkingHours[[#This Row],[Day]]</f>
        <v>44895</v>
      </c>
      <c r="B400" s="1">
        <f>WorkingHours[[#This Row],[Start]]</f>
        <v>0.39583333333333331</v>
      </c>
      <c r="C400" s="1">
        <f>WorkingHours[[#This Row],[End]]</f>
        <v>0.4465277777777778</v>
      </c>
      <c r="D400" t="str">
        <f>WorkingHours[[#This Row],[Work unit description]]</f>
        <v>BioTip Part Number Issue</v>
      </c>
      <c r="E400" s="1">
        <f>WorkingHours[[#This Row],[Duration]]</f>
        <v>5.2083333333333336E-2</v>
      </c>
      <c r="F400" s="1" t="e">
        <f>#REF!</f>
        <v>#REF!</v>
      </c>
      <c r="G400" t="str">
        <f>WorkingHours[[#This Row],[Task]]</f>
        <v>FuelChipSchematic</v>
      </c>
      <c r="H400" t="str">
        <f>WorkingHours[[#This Row],[Tags]]</f>
        <v>BTP-3117-Fuelchip:WP2:A-modelCircuitSchematicC:870</v>
      </c>
      <c r="I400" t="b">
        <f t="shared" si="47"/>
        <v>0</v>
      </c>
      <c r="J400" s="7">
        <f t="shared" si="46"/>
        <v>44895</v>
      </c>
      <c r="K400" t="str">
        <f t="shared" si="41"/>
        <v>BTP-3117-Fuelchip:WP2:A-modelCircuitSchematicC:870</v>
      </c>
      <c r="M400" s="43">
        <f t="shared" si="42"/>
        <v>0</v>
      </c>
      <c r="N400" s="1">
        <f t="shared" si="43"/>
        <v>0</v>
      </c>
      <c r="O400" s="1">
        <f t="shared" si="44"/>
        <v>0</v>
      </c>
      <c r="P400" s="45" t="e">
        <f t="shared" si="45"/>
        <v>#REF!</v>
      </c>
      <c r="Q400" s="46">
        <f>IF(K400="",0,COUNTIF('Timesheet - Week'!$A:$A,WorkingHoursUpdated!K400))</f>
        <v>0</v>
      </c>
      <c r="R400" s="44">
        <f>IF(K400="",0,COUNTIF('Timesheet - Week'!$A:$A,WorkingHoursUpdated!K400))</f>
        <v>0</v>
      </c>
    </row>
    <row r="401" spans="1:18" x14ac:dyDescent="0.25">
      <c r="A401" s="7">
        <f>WorkingHours[[#This Row],[Day]]</f>
        <v>44895</v>
      </c>
      <c r="B401" s="1">
        <f>WorkingHours[[#This Row],[Start]]</f>
        <v>0.4465277777777778</v>
      </c>
      <c r="C401" s="1">
        <f>WorkingHours[[#This Row],[End]]</f>
        <v>0.4777777777777778</v>
      </c>
      <c r="D401" t="str">
        <f>WorkingHours[[#This Row],[Work unit description]]</f>
        <v>Update and release BioTip Document Pack</v>
      </c>
      <c r="E401" s="1">
        <f>WorkingHours[[#This Row],[Duration]]</f>
        <v>3.125E-2</v>
      </c>
      <c r="F401" s="1" t="e">
        <f>#REF!</f>
        <v>#REF!</v>
      </c>
      <c r="G401" t="str">
        <f>WorkingHours[[#This Row],[Task]]</f>
        <v>FuelChipSchematic</v>
      </c>
      <c r="H401" t="str">
        <f>WorkingHours[[#This Row],[Tags]]</f>
        <v>BTP-3117-Fuelchip:WP2:A-modelCircuitSchematicC:870</v>
      </c>
      <c r="I401" t="b">
        <f t="shared" si="47"/>
        <v>0</v>
      </c>
      <c r="J401" s="7">
        <f t="shared" si="46"/>
        <v>44895</v>
      </c>
      <c r="K401" t="str">
        <f t="shared" si="41"/>
        <v>BTP-3117-Fuelchip:WP2:A-modelCircuitSchematicC:870</v>
      </c>
      <c r="M401" s="43">
        <f t="shared" si="42"/>
        <v>0</v>
      </c>
      <c r="N401" s="1">
        <f t="shared" si="43"/>
        <v>0</v>
      </c>
      <c r="O401" s="1">
        <f t="shared" si="44"/>
        <v>0</v>
      </c>
      <c r="P401" s="45" t="e">
        <f t="shared" si="45"/>
        <v>#REF!</v>
      </c>
      <c r="Q401" s="46">
        <f>IF(K401="",0,COUNTIF('Timesheet - Week'!$A:$A,WorkingHoursUpdated!K401))</f>
        <v>0</v>
      </c>
      <c r="R401" s="44">
        <f>IF(K401="",0,COUNTIF('Timesheet - Week'!$A:$A,WorkingHoursUpdated!K401))</f>
        <v>0</v>
      </c>
    </row>
    <row r="402" spans="1:18" x14ac:dyDescent="0.25">
      <c r="A402" s="7">
        <f>WorkingHours[[#This Row],[Day]]</f>
        <v>44895</v>
      </c>
      <c r="B402" s="1">
        <f>WorkingHours[[#This Row],[Start]]</f>
        <v>0.4777777777777778</v>
      </c>
      <c r="C402" s="1">
        <f>WorkingHours[[#This Row],[End]]</f>
        <v>0.51944444444444449</v>
      </c>
      <c r="D402" t="str">
        <f>WorkingHours[[#This Row],[Work unit description]]</f>
        <v>Update and release BioTip Document Pack</v>
      </c>
      <c r="E402" s="1">
        <f>WorkingHours[[#This Row],[Duration]]</f>
        <v>4.1666666666666664E-2</v>
      </c>
      <c r="F402" s="1" t="e">
        <f>#REF!</f>
        <v>#REF!</v>
      </c>
      <c r="G402" t="str">
        <f>WorkingHours[[#This Row],[Task]]</f>
        <v>FuleChipSystemDesign</v>
      </c>
      <c r="H402" t="str">
        <f>WorkingHours[[#This Row],[Tags]]</f>
        <v>BTP-3117-Fuelchip:WP1:SystemBlockDiagramDesig:869</v>
      </c>
      <c r="I402" t="b">
        <f t="shared" si="47"/>
        <v>0</v>
      </c>
      <c r="J402" s="7">
        <f t="shared" si="46"/>
        <v>44895</v>
      </c>
      <c r="K402" t="str">
        <f t="shared" si="41"/>
        <v>BTP-3117-Fuelchip:WP1:SystemBlockDiagramDesig:869</v>
      </c>
      <c r="M402" s="43">
        <f t="shared" si="42"/>
        <v>0</v>
      </c>
      <c r="N402" s="1">
        <f t="shared" si="43"/>
        <v>0</v>
      </c>
      <c r="O402" s="1">
        <f t="shared" si="44"/>
        <v>0</v>
      </c>
      <c r="P402" s="45" t="e">
        <f t="shared" si="45"/>
        <v>#REF!</v>
      </c>
      <c r="Q402" s="46">
        <f>IF(K402="",0,COUNTIF('Timesheet - Week'!$A:$A,WorkingHoursUpdated!K402))</f>
        <v>0</v>
      </c>
      <c r="R402" s="44">
        <f>IF(K402="",0,COUNTIF('Timesheet - Week'!$A:$A,WorkingHoursUpdated!K402))</f>
        <v>0</v>
      </c>
    </row>
    <row r="403" spans="1:18" x14ac:dyDescent="0.25">
      <c r="A403" s="7">
        <f>WorkingHours[[#This Row],[Day]]</f>
        <v>44895</v>
      </c>
      <c r="B403" s="1">
        <f>WorkingHours[[#This Row],[Start]]</f>
        <v>0.54166666666666663</v>
      </c>
      <c r="C403" s="1">
        <f>WorkingHours[[#This Row],[End]]</f>
        <v>0.64097222222222228</v>
      </c>
      <c r="D403" t="str">
        <f>WorkingHours[[#This Row],[Work unit description]]</f>
        <v>Circle Guitar NBD</v>
      </c>
      <c r="E403" s="1">
        <f>WorkingHours[[#This Row],[Duration]]</f>
        <v>0.10416666666666667</v>
      </c>
      <c r="F403" s="1" t="e">
        <f>#REF!</f>
        <v>#REF!</v>
      </c>
      <c r="G403" t="str">
        <f>WorkingHours[[#This Row],[Task]]</f>
        <v>NBD: Circular Guitar</v>
      </c>
      <c r="H403" t="str">
        <f>WorkingHours[[#This Row],[Tags]]</f>
        <v>STL:NBD:NewProposalsCreation:325</v>
      </c>
      <c r="I403" t="b">
        <f t="shared" si="47"/>
        <v>0</v>
      </c>
      <c r="J403" s="7">
        <f t="shared" si="46"/>
        <v>44895</v>
      </c>
      <c r="K403" t="str">
        <f t="shared" si="41"/>
        <v>STL:NBD:NewProposalsCreation:325</v>
      </c>
      <c r="M403" s="43">
        <f t="shared" si="42"/>
        <v>2.2222222222222143E-2</v>
      </c>
      <c r="N403" s="1">
        <f t="shared" si="43"/>
        <v>0</v>
      </c>
      <c r="O403" s="1">
        <f t="shared" si="44"/>
        <v>2.2222222222222143E-2</v>
      </c>
      <c r="P403" s="45" t="e">
        <f t="shared" si="45"/>
        <v>#REF!</v>
      </c>
      <c r="Q403" s="46">
        <f>IF(K403="",0,COUNTIF('Timesheet - Week'!$A:$A,WorkingHoursUpdated!K403))</f>
        <v>0</v>
      </c>
      <c r="R403" s="44">
        <f>IF(K403="",0,COUNTIF('Timesheet - Week'!$A:$A,WorkingHoursUpdated!K403))</f>
        <v>0</v>
      </c>
    </row>
    <row r="404" spans="1:18" x14ac:dyDescent="0.25">
      <c r="A404" s="7">
        <f>WorkingHours[[#This Row],[Day]]</f>
        <v>44895</v>
      </c>
      <c r="B404" s="1">
        <f>WorkingHours[[#This Row],[Start]]</f>
        <v>0.64097222222222228</v>
      </c>
      <c r="C404" s="1">
        <f>WorkingHours[[#This Row],[End]]</f>
        <v>0.67291666666666672</v>
      </c>
      <c r="D404" t="str">
        <f>WorkingHours[[#This Row],[Work unit description]]</f>
        <v>Library write-up in confluence and email to Pete</v>
      </c>
      <c r="E404" s="1">
        <f>WorkingHours[[#This Row],[Duration]]</f>
        <v>3.125E-2</v>
      </c>
      <c r="F404" s="1" t="e">
        <f>#REF!</f>
        <v>#REF!</v>
      </c>
      <c r="G404" t="str">
        <f>WorkingHours[[#This Row],[Task]]</f>
        <v>FuelChipSchematic</v>
      </c>
      <c r="H404" t="str">
        <f>WorkingHours[[#This Row],[Tags]]</f>
        <v>BTP-3117-Fuelchip:WP2:A-modelCircuitSchematicC:870</v>
      </c>
      <c r="I404" t="b">
        <f t="shared" si="47"/>
        <v>0</v>
      </c>
      <c r="J404" s="7">
        <f t="shared" si="46"/>
        <v>44895</v>
      </c>
      <c r="K404" t="str">
        <f t="shared" si="41"/>
        <v>BTP-3117-Fuelchip:WP2:A-modelCircuitSchematicC:870</v>
      </c>
      <c r="M404" s="43">
        <f t="shared" si="42"/>
        <v>0</v>
      </c>
      <c r="N404" s="1">
        <f t="shared" si="43"/>
        <v>0</v>
      </c>
      <c r="O404" s="1">
        <f t="shared" si="44"/>
        <v>0</v>
      </c>
      <c r="P404" s="45" t="e">
        <f t="shared" si="45"/>
        <v>#REF!</v>
      </c>
      <c r="Q404" s="46">
        <f>IF(K404="",0,COUNTIF('Timesheet - Week'!$A:$A,WorkingHoursUpdated!K404))</f>
        <v>0</v>
      </c>
      <c r="R404" s="44">
        <f>IF(K404="",0,COUNTIF('Timesheet - Week'!$A:$A,WorkingHoursUpdated!K404))</f>
        <v>0</v>
      </c>
    </row>
    <row r="405" spans="1:18" x14ac:dyDescent="0.25">
      <c r="A405" s="7">
        <f>WorkingHours[[#This Row],[Day]]</f>
        <v>44895</v>
      </c>
      <c r="B405" s="1">
        <f>WorkingHours[[#This Row],[Start]]</f>
        <v>0.67291666666666672</v>
      </c>
      <c r="C405" s="1">
        <f>WorkingHours[[#This Row],[End]]</f>
        <v>0.67986111111111114</v>
      </c>
      <c r="D405" t="str">
        <f>WorkingHours[[#This Row],[Work unit description]]</f>
        <v>Chat with Pete on BD</v>
      </c>
      <c r="E405" s="1">
        <f>WorkingHours[[#This Row],[Duration]]</f>
        <v>1.0416666666666666E-2</v>
      </c>
      <c r="F405" s="1" t="e">
        <f>#REF!</f>
        <v>#REF!</v>
      </c>
      <c r="G405" t="str">
        <f>WorkingHours[[#This Row],[Task]]</f>
        <v>STL:General</v>
      </c>
      <c r="H405" t="str">
        <f>WorkingHours[[#This Row],[Tags]]</f>
        <v>STL:Admin-PersonalAdmin:Misc:320</v>
      </c>
      <c r="I405" t="b">
        <f t="shared" si="47"/>
        <v>0</v>
      </c>
      <c r="J405" s="7">
        <f t="shared" si="46"/>
        <v>44895</v>
      </c>
      <c r="K405" t="str">
        <f t="shared" si="41"/>
        <v>STL:Admin-PersonalAdmin:Misc:320</v>
      </c>
      <c r="M405" s="43">
        <f t="shared" si="42"/>
        <v>0</v>
      </c>
      <c r="N405" s="1">
        <f t="shared" si="43"/>
        <v>0</v>
      </c>
      <c r="O405" s="1">
        <f t="shared" si="44"/>
        <v>0</v>
      </c>
      <c r="P405" s="45" t="e">
        <f t="shared" si="45"/>
        <v>#REF!</v>
      </c>
      <c r="Q405" s="46">
        <f>IF(K405="",0,COUNTIF('Timesheet - Week'!$A:$A,WorkingHoursUpdated!K405))</f>
        <v>0</v>
      </c>
      <c r="R405" s="44">
        <f>IF(K405="",0,COUNTIF('Timesheet - Week'!$A:$A,WorkingHoursUpdated!K405))</f>
        <v>0</v>
      </c>
    </row>
    <row r="406" spans="1:18" x14ac:dyDescent="0.25">
      <c r="A406" s="7">
        <f>WorkingHours[[#This Row],[Day]]</f>
        <v>44895</v>
      </c>
      <c r="B406" s="1">
        <f>WorkingHours[[#This Row],[Start]]</f>
        <v>0.69791666666666663</v>
      </c>
      <c r="C406" s="1">
        <f>WorkingHours[[#This Row],[End]]</f>
        <v>0.70902777777777781</v>
      </c>
      <c r="D406" t="str">
        <f>WorkingHours[[#This Row],[Work unit description]]</f>
        <v>B-Hive Email</v>
      </c>
      <c r="E406" s="1">
        <f>WorkingHours[[#This Row],[Duration]]</f>
        <v>1.0416666666666666E-2</v>
      </c>
      <c r="F406" s="1" t="e">
        <f>#REF!</f>
        <v>#REF!</v>
      </c>
      <c r="G406" t="str">
        <f>WorkingHours[[#This Row],[Task]]</f>
        <v>NBD: B-Hive</v>
      </c>
      <c r="H406" t="str">
        <f>WorkingHours[[#This Row],[Tags]]</f>
        <v>STL:NBD:NewProposalsCreation:325</v>
      </c>
      <c r="I406" t="b">
        <f t="shared" si="47"/>
        <v>0</v>
      </c>
      <c r="J406" s="7">
        <f t="shared" si="46"/>
        <v>44895</v>
      </c>
      <c r="K406" t="str">
        <f t="shared" si="41"/>
        <v>STL:NBD:NewProposalsCreation:325</v>
      </c>
      <c r="M406" s="43">
        <f t="shared" si="42"/>
        <v>1.8055555555555491E-2</v>
      </c>
      <c r="N406" s="1">
        <f t="shared" si="43"/>
        <v>0</v>
      </c>
      <c r="O406" s="1">
        <f t="shared" si="44"/>
        <v>1.8055555555555491E-2</v>
      </c>
      <c r="P406" s="45" t="e">
        <f t="shared" si="45"/>
        <v>#REF!</v>
      </c>
      <c r="Q406" s="46">
        <f>IF(K406="",0,COUNTIF('Timesheet - Week'!$A:$A,WorkingHoursUpdated!K406))</f>
        <v>0</v>
      </c>
      <c r="R406" s="44">
        <f>IF(K406="",0,COUNTIF('Timesheet - Week'!$A:$A,WorkingHoursUpdated!K406))</f>
        <v>0</v>
      </c>
    </row>
    <row r="407" spans="1:18" x14ac:dyDescent="0.25">
      <c r="A407" s="7">
        <f>WorkingHours[[#This Row],[Day]]</f>
        <v>44895</v>
      </c>
      <c r="B407" s="1">
        <f>WorkingHours[[#This Row],[Start]]</f>
        <v>0.70902777777777781</v>
      </c>
      <c r="C407" s="1">
        <f>WorkingHours[[#This Row],[End]]</f>
        <v>0.72847222222222219</v>
      </c>
      <c r="D407" t="str">
        <f>WorkingHours[[#This Row],[Work unit description]]</f>
        <v>CheMastery Review</v>
      </c>
      <c r="E407" s="1">
        <f>WorkingHours[[#This Row],[Duration]]</f>
        <v>2.0833333333333332E-2</v>
      </c>
      <c r="F407" s="1" t="e">
        <f>#REF!</f>
        <v>#REF!</v>
      </c>
      <c r="G407" t="str">
        <f>WorkingHours[[#This Row],[Task]]</f>
        <v>CHM-3117: Patent Report</v>
      </c>
      <c r="H407" t="str">
        <f>WorkingHours[[#This Row],[Tags]]</f>
        <v>CHM-3119:Patent Report:886</v>
      </c>
      <c r="I407" t="b">
        <f t="shared" si="47"/>
        <v>0</v>
      </c>
      <c r="J407" s="7">
        <f t="shared" si="46"/>
        <v>44895</v>
      </c>
      <c r="K407" t="str">
        <f t="shared" si="41"/>
        <v>CHM-3119:Patent Report:886</v>
      </c>
      <c r="M407" s="43">
        <f t="shared" si="42"/>
        <v>0</v>
      </c>
      <c r="N407" s="1">
        <f t="shared" si="43"/>
        <v>0</v>
      </c>
      <c r="O407" s="1">
        <f t="shared" si="44"/>
        <v>0</v>
      </c>
      <c r="P407" s="45" t="e">
        <f t="shared" si="45"/>
        <v>#REF!</v>
      </c>
      <c r="Q407" s="46">
        <f>IF(K407="",0,COUNTIF('Timesheet - Week'!$A:$A,WorkingHoursUpdated!K407))</f>
        <v>0</v>
      </c>
      <c r="R407" s="44">
        <f>IF(K407="",0,COUNTIF('Timesheet - Week'!$A:$A,WorkingHoursUpdated!K407))</f>
        <v>0</v>
      </c>
    </row>
    <row r="408" spans="1:18" x14ac:dyDescent="0.25">
      <c r="A408" s="7">
        <f>WorkingHours[[#This Row],[Day]]</f>
        <v>44896</v>
      </c>
      <c r="B408" s="1">
        <f>WorkingHours[[#This Row],[Start]]</f>
        <v>0.33194444444444443</v>
      </c>
      <c r="C408" s="1">
        <f>WorkingHours[[#This Row],[End]]</f>
        <v>0.33750000000000002</v>
      </c>
      <c r="D408" t="str">
        <f>WorkingHours[[#This Row],[Work unit description]]</f>
        <v/>
      </c>
      <c r="E408" s="1">
        <f>WorkingHours[[#This Row],[Duration]]</f>
        <v>1.0416666666666666E-2</v>
      </c>
      <c r="F408" s="1" t="e">
        <f>#REF!</f>
        <v>#REF!</v>
      </c>
      <c r="G408" t="str">
        <f>WorkingHours[[#This Row],[Task]]</f>
        <v>STL:Timesheet</v>
      </c>
      <c r="H408" t="str">
        <f>WorkingHours[[#This Row],[Tags]]</f>
        <v>STL:Admin-PersonalAdmin:Timesheets:319</v>
      </c>
      <c r="I408" t="b">
        <f t="shared" si="47"/>
        <v>0</v>
      </c>
      <c r="J408" s="7">
        <f t="shared" si="46"/>
        <v>44896</v>
      </c>
      <c r="K408" t="str">
        <f t="shared" si="41"/>
        <v>STL:Admin-PersonalAdmin:Timesheets:319</v>
      </c>
      <c r="M408" s="43">
        <f t="shared" si="42"/>
        <v>0</v>
      </c>
      <c r="N408" s="1">
        <f t="shared" si="43"/>
        <v>0</v>
      </c>
      <c r="O408" s="1">
        <f t="shared" si="44"/>
        <v>0</v>
      </c>
      <c r="P408" s="45" t="e">
        <f t="shared" si="45"/>
        <v>#REF!</v>
      </c>
      <c r="Q408" s="46">
        <f>IF(K408="",0,COUNTIF('Timesheet - Week'!$A:$A,WorkingHoursUpdated!K408))</f>
        <v>0</v>
      </c>
      <c r="R408" s="44">
        <f>IF(K408="",0,COUNTIF('Timesheet - Week'!$A:$A,WorkingHoursUpdated!K408))</f>
        <v>0</v>
      </c>
    </row>
    <row r="409" spans="1:18" x14ac:dyDescent="0.25">
      <c r="A409" s="7">
        <f>WorkingHours[[#This Row],[Day]]</f>
        <v>44896</v>
      </c>
      <c r="B409" s="1">
        <f>WorkingHours[[#This Row],[Start]]</f>
        <v>0.33750000000000002</v>
      </c>
      <c r="C409" s="1">
        <f>WorkingHours[[#This Row],[End]]</f>
        <v>0.3611111111111111</v>
      </c>
      <c r="D409" t="str">
        <f>WorkingHours[[#This Row],[Work unit description]]</f>
        <v/>
      </c>
      <c r="E409" s="1">
        <f>WorkingHours[[#This Row],[Duration]]</f>
        <v>2.0833333333333332E-2</v>
      </c>
      <c r="F409" s="1" t="e">
        <f>#REF!</f>
        <v>#REF!</v>
      </c>
      <c r="G409" t="str">
        <f>WorkingHours[[#This Row],[Task]]</f>
        <v>CHM-3117: Patent Report</v>
      </c>
      <c r="H409" t="str">
        <f>WorkingHours[[#This Row],[Tags]]</f>
        <v>CHM-3119:Patent Report:886</v>
      </c>
      <c r="I409" t="b">
        <f t="shared" si="47"/>
        <v>0</v>
      </c>
      <c r="J409" s="7">
        <f t="shared" si="46"/>
        <v>44896</v>
      </c>
      <c r="K409" t="str">
        <f t="shared" si="41"/>
        <v>CHM-3119:Patent Report:886</v>
      </c>
      <c r="M409" s="43">
        <f t="shared" si="42"/>
        <v>0</v>
      </c>
      <c r="N409" s="1">
        <f t="shared" si="43"/>
        <v>0</v>
      </c>
      <c r="O409" s="1">
        <f t="shared" si="44"/>
        <v>0</v>
      </c>
      <c r="P409" s="45" t="e">
        <f t="shared" si="45"/>
        <v>#REF!</v>
      </c>
      <c r="Q409" s="46">
        <f>IF(K409="",0,COUNTIF('Timesheet - Week'!$A:$A,WorkingHoursUpdated!K409))</f>
        <v>0</v>
      </c>
      <c r="R409" s="44">
        <f>IF(K409="",0,COUNTIF('Timesheet - Week'!$A:$A,WorkingHoursUpdated!K409))</f>
        <v>0</v>
      </c>
    </row>
    <row r="410" spans="1:18" x14ac:dyDescent="0.25">
      <c r="A410" s="7">
        <f>WorkingHours[[#This Row],[Day]]</f>
        <v>44896</v>
      </c>
      <c r="B410" s="1">
        <f>WorkingHours[[#This Row],[Start]]</f>
        <v>0.3611111111111111</v>
      </c>
      <c r="C410" s="1">
        <f>WorkingHours[[#This Row],[End]]</f>
        <v>0.39791666666666664</v>
      </c>
      <c r="D410" t="str">
        <f>WorkingHours[[#This Row],[Work unit description]]</f>
        <v>Add guide on adding symbols to library</v>
      </c>
      <c r="E410" s="1">
        <f>WorkingHours[[#This Row],[Duration]]</f>
        <v>4.1666666666666664E-2</v>
      </c>
      <c r="F410" s="1" t="e">
        <f>#REF!</f>
        <v>#REF!</v>
      </c>
      <c r="G410" t="str">
        <f>WorkingHours[[#This Row],[Task]]</f>
        <v>FuelChipSchematic</v>
      </c>
      <c r="H410" t="str">
        <f>WorkingHours[[#This Row],[Tags]]</f>
        <v>BTP-3117-Fuelchip:WP2:A-modelCircuitSchematicC:870</v>
      </c>
      <c r="I410" t="b">
        <f t="shared" si="47"/>
        <v>0</v>
      </c>
      <c r="J410" s="7">
        <f t="shared" si="46"/>
        <v>44896</v>
      </c>
      <c r="K410" t="str">
        <f t="shared" si="41"/>
        <v>BTP-3117-Fuelchip:WP2:A-modelCircuitSchematicC:870</v>
      </c>
      <c r="M410" s="43">
        <f t="shared" si="42"/>
        <v>0</v>
      </c>
      <c r="N410" s="1">
        <f t="shared" si="43"/>
        <v>0</v>
      </c>
      <c r="O410" s="1">
        <f t="shared" si="44"/>
        <v>0</v>
      </c>
      <c r="P410" s="45" t="e">
        <f t="shared" si="45"/>
        <v>#REF!</v>
      </c>
      <c r="Q410" s="46">
        <f>IF(K410="",0,COUNTIF('Timesheet - Week'!$A:$A,WorkingHoursUpdated!K410))</f>
        <v>0</v>
      </c>
      <c r="R410" s="44">
        <f>IF(K410="",0,COUNTIF('Timesheet - Week'!$A:$A,WorkingHoursUpdated!K410))</f>
        <v>0</v>
      </c>
    </row>
    <row r="411" spans="1:18" x14ac:dyDescent="0.25">
      <c r="A411" s="7">
        <f>WorkingHours[[#This Row],[Day]]</f>
        <v>44896</v>
      </c>
      <c r="B411" s="1">
        <f>WorkingHours[[#This Row],[Start]]</f>
        <v>0.39791666666666664</v>
      </c>
      <c r="C411" s="1">
        <f>WorkingHours[[#This Row],[End]]</f>
        <v>0.41666666666666669</v>
      </c>
      <c r="D411" t="str">
        <f>WorkingHours[[#This Row],[Work unit description]]</f>
        <v>Chat with STeve on Circle Guitar</v>
      </c>
      <c r="E411" s="1">
        <f>WorkingHours[[#This Row],[Duration]]</f>
        <v>2.0833333333333332E-2</v>
      </c>
      <c r="F411" s="1" t="e">
        <f>#REF!</f>
        <v>#REF!</v>
      </c>
      <c r="G411" t="str">
        <f>WorkingHours[[#This Row],[Task]]</f>
        <v>NBD: Circular Guitar</v>
      </c>
      <c r="H411" t="str">
        <f>WorkingHours[[#This Row],[Tags]]</f>
        <v>STL:NBD:NewProposalsCreation:325</v>
      </c>
      <c r="I411" t="b">
        <f t="shared" si="47"/>
        <v>0</v>
      </c>
      <c r="J411" s="7">
        <f t="shared" si="46"/>
        <v>44896</v>
      </c>
      <c r="K411" t="str">
        <f t="shared" si="41"/>
        <v>STL:NBD:NewProposalsCreation:325</v>
      </c>
      <c r="M411" s="43">
        <f t="shared" si="42"/>
        <v>0</v>
      </c>
      <c r="N411" s="1">
        <f t="shared" si="43"/>
        <v>0</v>
      </c>
      <c r="O411" s="1">
        <f t="shared" si="44"/>
        <v>0</v>
      </c>
      <c r="P411" s="45" t="e">
        <f t="shared" si="45"/>
        <v>#REF!</v>
      </c>
      <c r="Q411" s="46">
        <f>IF(K411="",0,COUNTIF('Timesheet - Week'!$A:$A,WorkingHoursUpdated!K411))</f>
        <v>0</v>
      </c>
      <c r="R411" s="44">
        <f>IF(K411="",0,COUNTIF('Timesheet - Week'!$A:$A,WorkingHoursUpdated!K411))</f>
        <v>0</v>
      </c>
    </row>
    <row r="412" spans="1:18" x14ac:dyDescent="0.25">
      <c r="A412" s="7">
        <f>WorkingHours[[#This Row],[Day]]</f>
        <v>44896</v>
      </c>
      <c r="B412" s="1">
        <f>WorkingHours[[#This Row],[Start]]</f>
        <v>0.41666666666666669</v>
      </c>
      <c r="C412" s="1">
        <f>WorkingHours[[#This Row],[End]]</f>
        <v>0.47916666666666669</v>
      </c>
      <c r="D412" t="str">
        <f>WorkingHours[[#This Row],[Work unit description]]</f>
        <v/>
      </c>
      <c r="E412" s="1">
        <f>WorkingHours[[#This Row],[Duration]]</f>
        <v>6.25E-2</v>
      </c>
      <c r="F412" s="1" t="e">
        <f>#REF!</f>
        <v>#REF!</v>
      </c>
      <c r="G412" t="str">
        <f>WorkingHours[[#This Row],[Task]]</f>
        <v>CHM-3117: Patent Report</v>
      </c>
      <c r="H412" t="str">
        <f>WorkingHours[[#This Row],[Tags]]</f>
        <v>CHM-3119:Patent Report:886</v>
      </c>
      <c r="I412" t="b">
        <f t="shared" si="47"/>
        <v>0</v>
      </c>
      <c r="J412" s="7">
        <f t="shared" si="46"/>
        <v>44896</v>
      </c>
      <c r="K412" t="str">
        <f t="shared" si="41"/>
        <v>CHM-3119:Patent Report:886</v>
      </c>
      <c r="M412" s="43">
        <f t="shared" si="42"/>
        <v>0</v>
      </c>
      <c r="N412" s="1">
        <f t="shared" si="43"/>
        <v>0</v>
      </c>
      <c r="O412" s="1">
        <f t="shared" si="44"/>
        <v>0</v>
      </c>
      <c r="P412" s="45" t="e">
        <f t="shared" si="45"/>
        <v>#REF!</v>
      </c>
      <c r="Q412" s="46">
        <f>IF(K412="",0,COUNTIF('Timesheet - Week'!$A:$A,WorkingHoursUpdated!K412))</f>
        <v>0</v>
      </c>
      <c r="R412" s="44">
        <f>IF(K412="",0,COUNTIF('Timesheet - Week'!$A:$A,WorkingHoursUpdated!K412))</f>
        <v>0</v>
      </c>
    </row>
    <row r="413" spans="1:18" x14ac:dyDescent="0.25">
      <c r="A413" s="7">
        <f>WorkingHours[[#This Row],[Day]]</f>
        <v>44896</v>
      </c>
      <c r="B413" s="1">
        <f>WorkingHours[[#This Row],[Start]]</f>
        <v>0.47916666666666669</v>
      </c>
      <c r="C413" s="1">
        <f>WorkingHours[[#This Row],[End]]</f>
        <v>0.5</v>
      </c>
      <c r="D413" t="str">
        <f>WorkingHours[[#This Row],[Work unit description]]</f>
        <v>BioTip Schematic chat with Pete for power budget</v>
      </c>
      <c r="E413" s="1">
        <f>WorkingHours[[#This Row],[Duration]]</f>
        <v>2.0833333333333332E-2</v>
      </c>
      <c r="F413" s="1" t="e">
        <f>#REF!</f>
        <v>#REF!</v>
      </c>
      <c r="G413" t="str">
        <f>WorkingHours[[#This Row],[Task]]</f>
        <v>FuelChip Schematic Review</v>
      </c>
      <c r="H413" t="str">
        <f>WorkingHours[[#This Row],[Tags]]</f>
        <v>BTP-3117-Fuelchip:WP2:A-modelCircuitSchematicR:871</v>
      </c>
      <c r="I413" t="b">
        <f t="shared" si="47"/>
        <v>0</v>
      </c>
      <c r="J413" s="7">
        <f t="shared" si="46"/>
        <v>44896</v>
      </c>
      <c r="K413" t="str">
        <f t="shared" si="41"/>
        <v>BTP-3117-Fuelchip:WP2:A-modelCircuitSchematicR:871</v>
      </c>
      <c r="M413" s="43">
        <f t="shared" si="42"/>
        <v>0</v>
      </c>
      <c r="N413" s="1">
        <f t="shared" si="43"/>
        <v>0</v>
      </c>
      <c r="O413" s="1">
        <f t="shared" si="44"/>
        <v>0</v>
      </c>
      <c r="P413" s="45" t="e">
        <f t="shared" si="45"/>
        <v>#REF!</v>
      </c>
      <c r="Q413" s="46">
        <f>IF(K413="",0,COUNTIF('Timesheet - Week'!$A:$A,WorkingHoursUpdated!K413))</f>
        <v>0</v>
      </c>
      <c r="R413" s="44">
        <f>IF(K413="",0,COUNTIF('Timesheet - Week'!$A:$A,WorkingHoursUpdated!K413))</f>
        <v>0</v>
      </c>
    </row>
    <row r="414" spans="1:18" x14ac:dyDescent="0.25">
      <c r="A414" s="7">
        <f>WorkingHours[[#This Row],[Day]]</f>
        <v>44896</v>
      </c>
      <c r="B414" s="1">
        <f>WorkingHours[[#This Row],[Start]]</f>
        <v>0.53472222222222221</v>
      </c>
      <c r="C414" s="1">
        <f>WorkingHours[[#This Row],[End]]</f>
        <v>0.55347222222222225</v>
      </c>
      <c r="D414" t="str">
        <f>WorkingHours[[#This Row],[Work unit description]]</f>
        <v>Software release chat with Steve</v>
      </c>
      <c r="E414" s="1">
        <f>WorkingHours[[#This Row],[Duration]]</f>
        <v>2.0833333333333332E-2</v>
      </c>
      <c r="F414" s="1" t="e">
        <f>#REF!</f>
        <v>#REF!</v>
      </c>
      <c r="G414" t="str">
        <f>WorkingHours[[#This Row],[Task]]</f>
        <v>QLM Technical Management</v>
      </c>
      <c r="H414" t="str">
        <f>WorkingHours[[#This Row],[Tags]]</f>
        <v>QLM:Hardware:TechnicalManagement:998</v>
      </c>
      <c r="I414" t="b">
        <f t="shared" si="47"/>
        <v>0</v>
      </c>
      <c r="J414" s="7">
        <f t="shared" si="46"/>
        <v>44896</v>
      </c>
      <c r="K414" t="str">
        <f t="shared" si="41"/>
        <v>QLM:Hardware:TechnicalManagement:998</v>
      </c>
      <c r="M414" s="43">
        <f t="shared" si="42"/>
        <v>3.472222222222221E-2</v>
      </c>
      <c r="N414" s="1">
        <f t="shared" si="43"/>
        <v>0</v>
      </c>
      <c r="O414" s="1">
        <f t="shared" si="44"/>
        <v>3.472222222222221E-2</v>
      </c>
      <c r="P414" s="45" t="e">
        <f t="shared" si="45"/>
        <v>#REF!</v>
      </c>
      <c r="Q414" s="46">
        <f>IF(K414="",0,COUNTIF('Timesheet - Week'!$A:$A,WorkingHoursUpdated!K414))</f>
        <v>0</v>
      </c>
      <c r="R414" s="44">
        <f>IF(K414="",0,COUNTIF('Timesheet - Week'!$A:$A,WorkingHoursUpdated!K414))</f>
        <v>0</v>
      </c>
    </row>
    <row r="415" spans="1:18" x14ac:dyDescent="0.25">
      <c r="A415" s="7">
        <f>WorkingHours[[#This Row],[Day]]</f>
        <v>44896</v>
      </c>
      <c r="B415" s="1">
        <f>WorkingHours[[#This Row],[Start]]</f>
        <v>0.55347222222222225</v>
      </c>
      <c r="C415" s="1">
        <f>WorkingHours[[#This Row],[End]]</f>
        <v>0.62708333333333333</v>
      </c>
      <c r="D415" t="str">
        <f>WorkingHours[[#This Row],[Work unit description]]</f>
        <v>QLM - BoM and Releasing the MOD sheets</v>
      </c>
      <c r="E415" s="1">
        <f>WorkingHours[[#This Row],[Duration]]</f>
        <v>7.2916666666666671E-2</v>
      </c>
      <c r="F415" s="1" t="e">
        <f>#REF!</f>
        <v>#REF!</v>
      </c>
      <c r="G415" t="str">
        <f>WorkingHours[[#This Row],[Task]]</f>
        <v>QLM Technical Management</v>
      </c>
      <c r="H415" t="str">
        <f>WorkingHours[[#This Row],[Tags]]</f>
        <v>QLM:Hardware:TechnicalManagement:998</v>
      </c>
      <c r="I415" t="b">
        <f t="shared" si="47"/>
        <v>0</v>
      </c>
      <c r="J415" s="7">
        <f t="shared" si="46"/>
        <v>44896</v>
      </c>
      <c r="K415" t="str">
        <f t="shared" si="41"/>
        <v>QLM:Hardware:TechnicalManagement:998</v>
      </c>
      <c r="M415" s="43">
        <f t="shared" si="42"/>
        <v>0</v>
      </c>
      <c r="N415" s="1">
        <f t="shared" si="43"/>
        <v>0</v>
      </c>
      <c r="O415" s="1">
        <f t="shared" si="44"/>
        <v>0</v>
      </c>
      <c r="P415" s="45" t="e">
        <f t="shared" si="45"/>
        <v>#REF!</v>
      </c>
      <c r="Q415" s="46">
        <f>IF(K415="",0,COUNTIF('Timesheet - Week'!$A:$A,WorkingHoursUpdated!K415))</f>
        <v>0</v>
      </c>
      <c r="R415" s="44">
        <f>IF(K415="",0,COUNTIF('Timesheet - Week'!$A:$A,WorkingHoursUpdated!K415))</f>
        <v>0</v>
      </c>
    </row>
    <row r="416" spans="1:18" x14ac:dyDescent="0.25">
      <c r="A416" s="7">
        <f>WorkingHours[[#This Row],[Day]]</f>
        <v>44896</v>
      </c>
      <c r="B416" s="1">
        <f>WorkingHours[[#This Row],[Start]]</f>
        <v>0.625</v>
      </c>
      <c r="C416" s="1">
        <f>WorkingHours[[#This Row],[End]]</f>
        <v>0.66666666666666663</v>
      </c>
      <c r="D416" t="str">
        <f>WorkingHours[[#This Row],[Work unit description]]</f>
        <v>Power Budget Review</v>
      </c>
      <c r="E416" s="1">
        <f>WorkingHours[[#This Row],[Duration]]</f>
        <v>4.1666666666666664E-2</v>
      </c>
      <c r="F416" s="1" t="e">
        <f>#REF!</f>
        <v>#REF!</v>
      </c>
      <c r="G416" t="str">
        <f>WorkingHours[[#This Row],[Task]]</f>
        <v>FuelChip Schematic Review</v>
      </c>
      <c r="H416" t="str">
        <f>WorkingHours[[#This Row],[Tags]]</f>
        <v>BTP-3117-Fuelchip:WP2:A-modelCircuitSchematicR:871</v>
      </c>
      <c r="I416" t="b">
        <f t="shared" si="47"/>
        <v>0</v>
      </c>
      <c r="J416" s="7">
        <f t="shared" si="46"/>
        <v>44896</v>
      </c>
      <c r="K416" t="str">
        <f t="shared" si="41"/>
        <v>BTP-3117-Fuelchip:WP2:A-modelCircuitSchematicR:871</v>
      </c>
      <c r="M416" s="43" t="str">
        <f t="shared" si="42"/>
        <v>Error</v>
      </c>
      <c r="N416" s="1">
        <f t="shared" si="43"/>
        <v>0</v>
      </c>
      <c r="O416" s="1" t="str">
        <f t="shared" si="44"/>
        <v>Error</v>
      </c>
      <c r="P416" s="45" t="e">
        <f t="shared" si="45"/>
        <v>#REF!</v>
      </c>
      <c r="Q416" s="46">
        <f>IF(K416="",0,COUNTIF('Timesheet - Week'!$A:$A,WorkingHoursUpdated!K416))</f>
        <v>0</v>
      </c>
      <c r="R416" s="44">
        <f>IF(K416="",0,COUNTIF('Timesheet - Week'!$A:$A,WorkingHoursUpdated!K416))</f>
        <v>0</v>
      </c>
    </row>
    <row r="417" spans="1:18" x14ac:dyDescent="0.25">
      <c r="A417" s="7">
        <f>WorkingHours[[#This Row],[Day]]</f>
        <v>44896</v>
      </c>
      <c r="B417" s="1">
        <f>WorkingHours[[#This Row],[Start]]</f>
        <v>0.66666666666666663</v>
      </c>
      <c r="C417" s="1">
        <f>WorkingHours[[#This Row],[End]]</f>
        <v>0.70833333333333337</v>
      </c>
      <c r="D417" t="str">
        <f>WorkingHours[[#This Row],[Work unit description]]</f>
        <v/>
      </c>
      <c r="E417" s="1">
        <f>WorkingHours[[#This Row],[Duration]]</f>
        <v>4.1666666666666664E-2</v>
      </c>
      <c r="F417" s="1" t="e">
        <f>#REF!</f>
        <v>#REF!</v>
      </c>
      <c r="G417" t="str">
        <f>WorkingHours[[#This Row],[Task]]</f>
        <v>NBD: Circular Guitar</v>
      </c>
      <c r="H417" t="str">
        <f>WorkingHours[[#This Row],[Tags]]</f>
        <v>STL:NBD:NewProposalsCreation:325</v>
      </c>
      <c r="I417" t="b">
        <f t="shared" si="47"/>
        <v>0</v>
      </c>
      <c r="J417" s="7">
        <f t="shared" si="46"/>
        <v>44896</v>
      </c>
      <c r="K417" t="str">
        <f t="shared" si="41"/>
        <v>STL:NBD:NewProposalsCreation:325</v>
      </c>
      <c r="M417" s="43">
        <f t="shared" si="42"/>
        <v>0</v>
      </c>
      <c r="N417" s="1">
        <f t="shared" si="43"/>
        <v>0</v>
      </c>
      <c r="O417" s="1">
        <f t="shared" si="44"/>
        <v>0</v>
      </c>
      <c r="P417" s="45" t="e">
        <f t="shared" si="45"/>
        <v>#REF!</v>
      </c>
      <c r="Q417" s="46">
        <f>IF(K417="",0,COUNTIF('Timesheet - Week'!$A:$A,WorkingHoursUpdated!K417))</f>
        <v>0</v>
      </c>
      <c r="R417" s="44">
        <f>IF(K417="",0,COUNTIF('Timesheet - Week'!$A:$A,WorkingHoursUpdated!K417))</f>
        <v>0</v>
      </c>
    </row>
    <row r="418" spans="1:18" x14ac:dyDescent="0.25">
      <c r="A418" s="7">
        <f>WorkingHours[[#This Row],[Day]]</f>
        <v>44896</v>
      </c>
      <c r="B418" s="1">
        <f>WorkingHours[[#This Row],[Start]]</f>
        <v>0.72222222222222221</v>
      </c>
      <c r="C418" s="1">
        <f>WorkingHours[[#This Row],[End]]</f>
        <v>0.75902777777777775</v>
      </c>
      <c r="D418" t="str">
        <f>WorkingHours[[#This Row],[Work unit description]]</f>
        <v>Chat with Pete on Library and power budget</v>
      </c>
      <c r="E418" s="1">
        <f>WorkingHours[[#This Row],[Duration]]</f>
        <v>4.1666666666666664E-2</v>
      </c>
      <c r="F418" s="1" t="e">
        <f>#REF!</f>
        <v>#REF!</v>
      </c>
      <c r="G418" t="str">
        <f>WorkingHours[[#This Row],[Task]]</f>
        <v>FuelChip Schematic Review</v>
      </c>
      <c r="H418" t="str">
        <f>WorkingHours[[#This Row],[Tags]]</f>
        <v>BTP-3117-Fuelchip:WP2:A-modelCircuitSchematicR:871</v>
      </c>
      <c r="I418" t="b">
        <f t="shared" si="47"/>
        <v>0</v>
      </c>
      <c r="J418" s="7">
        <f t="shared" si="46"/>
        <v>44896</v>
      </c>
      <c r="K418" t="str">
        <f t="shared" si="41"/>
        <v>BTP-3117-Fuelchip:WP2:A-modelCircuitSchematicR:871</v>
      </c>
      <c r="M418" s="43">
        <f t="shared" si="42"/>
        <v>1.388888888888884E-2</v>
      </c>
      <c r="N418" s="1">
        <f t="shared" si="43"/>
        <v>0</v>
      </c>
      <c r="O418" s="1">
        <f t="shared" si="44"/>
        <v>1.388888888888884E-2</v>
      </c>
      <c r="P418" s="45" t="e">
        <f t="shared" si="45"/>
        <v>#REF!</v>
      </c>
      <c r="Q418" s="46">
        <f>IF(K418="",0,COUNTIF('Timesheet - Week'!$A:$A,WorkingHoursUpdated!K418))</f>
        <v>0</v>
      </c>
      <c r="R418" s="44">
        <f>IF(K418="",0,COUNTIF('Timesheet - Week'!$A:$A,WorkingHoursUpdated!K418))</f>
        <v>0</v>
      </c>
    </row>
    <row r="419" spans="1:18" x14ac:dyDescent="0.25">
      <c r="A419" s="7">
        <f>WorkingHours[[#This Row],[Day]]</f>
        <v>44896</v>
      </c>
      <c r="B419" s="1">
        <f>WorkingHours[[#This Row],[Start]]</f>
        <v>0.75902777777777775</v>
      </c>
      <c r="C419" s="1">
        <f>WorkingHours[[#This Row],[End]]</f>
        <v>0.80208333333333337</v>
      </c>
      <c r="D419" t="str">
        <f>WorkingHours[[#This Row],[Work unit description]]</f>
        <v/>
      </c>
      <c r="E419" s="1">
        <f>WorkingHours[[#This Row],[Duration]]</f>
        <v>4.1666666666666664E-2</v>
      </c>
      <c r="F419" s="1" t="e">
        <f>#REF!</f>
        <v>#REF!</v>
      </c>
      <c r="G419" t="str">
        <f>WorkingHours[[#This Row],[Task]]</f>
        <v>QLMHW-229: Investigate Bench-top Model B</v>
      </c>
      <c r="H419" t="str">
        <f>WorkingHours[[#This Row],[Tags]]</f>
        <v>QLM:QLM-4039-Splice:HardwareBuildTest&amp;Commis:340</v>
      </c>
      <c r="I419" t="b">
        <f t="shared" si="47"/>
        <v>0</v>
      </c>
      <c r="J419" s="7">
        <f t="shared" si="46"/>
        <v>44896</v>
      </c>
      <c r="K419" t="str">
        <f t="shared" si="41"/>
        <v>QLM:QLM-4039-Splice:HardwareBuildTest&amp;Commis:340</v>
      </c>
      <c r="M419" s="43">
        <f t="shared" si="42"/>
        <v>0</v>
      </c>
      <c r="N419" s="1">
        <f t="shared" si="43"/>
        <v>0</v>
      </c>
      <c r="O419" s="1">
        <f t="shared" si="44"/>
        <v>0</v>
      </c>
      <c r="P419" s="45" t="e">
        <f t="shared" si="45"/>
        <v>#REF!</v>
      </c>
      <c r="Q419" s="46">
        <f>IF(K419="",0,COUNTIF('Timesheet - Week'!$A:$A,WorkingHoursUpdated!K419))</f>
        <v>0</v>
      </c>
      <c r="R419" s="44">
        <f>IF(K419="",0,COUNTIF('Timesheet - Week'!$A:$A,WorkingHoursUpdated!K419))</f>
        <v>0</v>
      </c>
    </row>
    <row r="420" spans="1:18" x14ac:dyDescent="0.25">
      <c r="A420" s="7">
        <f>WorkingHours[[#This Row],[Day]]</f>
        <v>44896</v>
      </c>
      <c r="B420" s="1">
        <f>WorkingHours[[#This Row],[Start]]</f>
        <v>0.81944444444444442</v>
      </c>
      <c r="C420" s="1">
        <f>WorkingHours[[#This Row],[End]]</f>
        <v>0.82638888888888884</v>
      </c>
      <c r="D420" t="str">
        <f>WorkingHours[[#This Row],[Work unit description]]</f>
        <v>NBD Emails</v>
      </c>
      <c r="E420" s="1">
        <f>WorkingHours[[#This Row],[Duration]]</f>
        <v>1.0416666666666666E-2</v>
      </c>
      <c r="F420" s="1" t="e">
        <f>#REF!</f>
        <v>#REF!</v>
      </c>
      <c r="G420" t="str">
        <f>WorkingHours[[#This Row],[Task]]</f>
        <v>NBD: Aerogel</v>
      </c>
      <c r="H420" t="str">
        <f>WorkingHours[[#This Row],[Tags]]</f>
        <v>STL:NBD:NewProposalsCreation:325</v>
      </c>
      <c r="I420" t="b">
        <f t="shared" si="47"/>
        <v>0</v>
      </c>
      <c r="J420" s="7">
        <f t="shared" si="46"/>
        <v>44896</v>
      </c>
      <c r="K420" t="str">
        <f t="shared" si="41"/>
        <v>STL:NBD:NewProposalsCreation:325</v>
      </c>
      <c r="M420" s="43">
        <f t="shared" si="42"/>
        <v>1.7361111111111049E-2</v>
      </c>
      <c r="N420" s="1">
        <f t="shared" si="43"/>
        <v>0</v>
      </c>
      <c r="O420" s="1">
        <f t="shared" si="44"/>
        <v>1.7361111111111049E-2</v>
      </c>
      <c r="P420" s="45" t="e">
        <f t="shared" si="45"/>
        <v>#REF!</v>
      </c>
      <c r="Q420" s="46">
        <f>IF(K420="",0,COUNTIF('Timesheet - Week'!$A:$A,WorkingHoursUpdated!K420))</f>
        <v>0</v>
      </c>
      <c r="R420" s="44">
        <f>IF(K420="",0,COUNTIF('Timesheet - Week'!$A:$A,WorkingHoursUpdated!K420))</f>
        <v>0</v>
      </c>
    </row>
    <row r="421" spans="1:18" x14ac:dyDescent="0.25">
      <c r="A421" s="7">
        <f>WorkingHours[[#This Row],[Day]]</f>
        <v>44896</v>
      </c>
      <c r="B421" s="1">
        <f>WorkingHours[[#This Row],[Start]]</f>
        <v>0.82638888888888884</v>
      </c>
      <c r="C421" s="1">
        <f>WorkingHours[[#This Row],[End]]</f>
        <v>0.83750000000000002</v>
      </c>
      <c r="D421" t="str">
        <f>WorkingHours[[#This Row],[Work unit description]]</f>
        <v>NBD Emails</v>
      </c>
      <c r="E421" s="1">
        <f>WorkingHours[[#This Row],[Duration]]</f>
        <v>1.0416666666666666E-2</v>
      </c>
      <c r="F421" s="1" t="e">
        <f>#REF!</f>
        <v>#REF!</v>
      </c>
      <c r="G421" t="str">
        <f>WorkingHours[[#This Row],[Task]]</f>
        <v>NBD: Circular Guitar</v>
      </c>
      <c r="H421" t="str">
        <f>WorkingHours[[#This Row],[Tags]]</f>
        <v>STL:NBD:NewProposalsCreation:325</v>
      </c>
      <c r="I421" t="b">
        <f t="shared" si="47"/>
        <v>0</v>
      </c>
      <c r="J421" s="7">
        <f t="shared" si="46"/>
        <v>44896</v>
      </c>
      <c r="K421" t="str">
        <f t="shared" si="41"/>
        <v>STL:NBD:NewProposalsCreation:325</v>
      </c>
      <c r="M421" s="43">
        <f t="shared" si="42"/>
        <v>0</v>
      </c>
      <c r="N421" s="1">
        <f t="shared" si="43"/>
        <v>0</v>
      </c>
      <c r="O421" s="1">
        <f t="shared" si="44"/>
        <v>0</v>
      </c>
      <c r="P421" s="45" t="e">
        <f t="shared" si="45"/>
        <v>#REF!</v>
      </c>
      <c r="Q421" s="46">
        <f>IF(K421="",0,COUNTIF('Timesheet - Week'!$A:$A,WorkingHoursUpdated!K421))</f>
        <v>0</v>
      </c>
      <c r="R421" s="44">
        <f>IF(K421="",0,COUNTIF('Timesheet - Week'!$A:$A,WorkingHoursUpdated!K421))</f>
        <v>0</v>
      </c>
    </row>
    <row r="422" spans="1:18" x14ac:dyDescent="0.25">
      <c r="A422" s="7">
        <f>WorkingHours[[#This Row],[Day]]</f>
        <v>44896</v>
      </c>
      <c r="B422" s="1">
        <f>WorkingHours[[#This Row],[Start]]</f>
        <v>0.83750000000000002</v>
      </c>
      <c r="C422" s="1">
        <f>WorkingHours[[#This Row],[End]]</f>
        <v>0.84375</v>
      </c>
      <c r="D422" t="str">
        <f>WorkingHours[[#This Row],[Work unit description]]</f>
        <v>NBD Emails</v>
      </c>
      <c r="E422" s="1">
        <f>WorkingHours[[#This Row],[Duration]]</f>
        <v>1.0416666666666666E-2</v>
      </c>
      <c r="F422" s="1" t="e">
        <f>#REF!</f>
        <v>#REF!</v>
      </c>
      <c r="G422" t="str">
        <f>WorkingHours[[#This Row],[Task]]</f>
        <v>CHM-3117: Patent Report</v>
      </c>
      <c r="H422" t="str">
        <f>WorkingHours[[#This Row],[Tags]]</f>
        <v>CHM-3119:Patent Report:886</v>
      </c>
      <c r="I422" t="b">
        <f t="shared" si="47"/>
        <v>0</v>
      </c>
      <c r="J422" s="7">
        <f t="shared" si="46"/>
        <v>44896</v>
      </c>
      <c r="K422" t="str">
        <f t="shared" si="41"/>
        <v>CHM-3119:Patent Report:886</v>
      </c>
      <c r="M422" s="43">
        <f t="shared" si="42"/>
        <v>0</v>
      </c>
      <c r="N422" s="1">
        <f t="shared" si="43"/>
        <v>0</v>
      </c>
      <c r="O422" s="1">
        <f t="shared" si="44"/>
        <v>0</v>
      </c>
      <c r="P422" s="45" t="e">
        <f t="shared" si="45"/>
        <v>#REF!</v>
      </c>
      <c r="Q422" s="46">
        <f>IF(K422="",0,COUNTIF('Timesheet - Week'!$A:$A,WorkingHoursUpdated!K422))</f>
        <v>0</v>
      </c>
      <c r="R422" s="44">
        <f>IF(K422="",0,COUNTIF('Timesheet - Week'!$A:$A,WorkingHoursUpdated!K422))</f>
        <v>0</v>
      </c>
    </row>
    <row r="423" spans="1:18" x14ac:dyDescent="0.25">
      <c r="A423" s="7">
        <f>WorkingHours[[#This Row],[Day]]</f>
        <v>44897</v>
      </c>
      <c r="B423" s="1">
        <f>WorkingHours[[#This Row],[Start]]</f>
        <v>0.40625</v>
      </c>
      <c r="C423" s="1">
        <f>WorkingHours[[#This Row],[End]]</f>
        <v>0.41666666666666669</v>
      </c>
      <c r="D423" t="str">
        <f>WorkingHours[[#This Row],[Work unit description]]</f>
        <v/>
      </c>
      <c r="E423" s="1">
        <f>WorkingHours[[#This Row],[Duration]]</f>
        <v>1.0416666666666666E-2</v>
      </c>
      <c r="F423" s="1" t="e">
        <f>#REF!</f>
        <v>#REF!</v>
      </c>
      <c r="G423" t="str">
        <f>WorkingHours[[#This Row],[Task]]</f>
        <v>STL:General</v>
      </c>
      <c r="H423" t="str">
        <f>WorkingHours[[#This Row],[Tags]]</f>
        <v>STL:Admin-PersonalAdmin:Misc:320</v>
      </c>
      <c r="I423" t="b">
        <f t="shared" si="47"/>
        <v>0</v>
      </c>
      <c r="J423" s="7">
        <f t="shared" si="46"/>
        <v>44897</v>
      </c>
      <c r="K423" t="str">
        <f t="shared" si="41"/>
        <v>STL:Admin-PersonalAdmin:Misc:320</v>
      </c>
      <c r="M423" s="43">
        <f t="shared" si="42"/>
        <v>0</v>
      </c>
      <c r="N423" s="1">
        <f t="shared" si="43"/>
        <v>0</v>
      </c>
      <c r="O423" s="1">
        <f t="shared" si="44"/>
        <v>0</v>
      </c>
      <c r="P423" s="45" t="e">
        <f t="shared" si="45"/>
        <v>#REF!</v>
      </c>
      <c r="Q423" s="46">
        <f>IF(K423="",0,COUNTIF('Timesheet - Week'!$A:$A,WorkingHoursUpdated!K423))</f>
        <v>0</v>
      </c>
      <c r="R423" s="44">
        <f>IF(K423="",0,COUNTIF('Timesheet - Week'!$A:$A,WorkingHoursUpdated!K423))</f>
        <v>0</v>
      </c>
    </row>
    <row r="424" spans="1:18" x14ac:dyDescent="0.25">
      <c r="A424" s="7">
        <f>WorkingHours[[#This Row],[Day]]</f>
        <v>44897</v>
      </c>
      <c r="B424" s="1">
        <f>WorkingHours[[#This Row],[Start]]</f>
        <v>0.41666666666666669</v>
      </c>
      <c r="C424" s="1">
        <f>WorkingHours[[#This Row],[End]]</f>
        <v>0.4375</v>
      </c>
      <c r="D424" t="str">
        <f>WorkingHours[[#This Row],[Work unit description]]</f>
        <v>One to one with Pete</v>
      </c>
      <c r="E424" s="1">
        <f>WorkingHours[[#This Row],[Duration]]</f>
        <v>2.0833333333333332E-2</v>
      </c>
      <c r="F424" s="1" t="e">
        <f>#REF!</f>
        <v>#REF!</v>
      </c>
      <c r="G424" t="str">
        <f>WorkingHours[[#This Row],[Task]]</f>
        <v>STL:General</v>
      </c>
      <c r="H424" t="str">
        <f>WorkingHours[[#This Row],[Tags]]</f>
        <v>STL:Admin-PersonalAdmin:Misc:320</v>
      </c>
      <c r="I424" t="b">
        <f t="shared" si="47"/>
        <v>0</v>
      </c>
      <c r="J424" s="7">
        <f t="shared" si="46"/>
        <v>44897</v>
      </c>
      <c r="K424" t="str">
        <f t="shared" si="41"/>
        <v>STL:Admin-PersonalAdmin:Misc:320</v>
      </c>
      <c r="M424" s="43">
        <f t="shared" si="42"/>
        <v>0</v>
      </c>
      <c r="N424" s="1">
        <f t="shared" si="43"/>
        <v>0</v>
      </c>
      <c r="O424" s="1">
        <f t="shared" si="44"/>
        <v>0</v>
      </c>
      <c r="P424" s="45" t="e">
        <f t="shared" si="45"/>
        <v>#REF!</v>
      </c>
      <c r="Q424" s="46">
        <f>IF(K424="",0,COUNTIF('Timesheet - Week'!$A:$A,WorkingHoursUpdated!K424))</f>
        <v>0</v>
      </c>
      <c r="R424" s="44">
        <f>IF(K424="",0,COUNTIF('Timesheet - Week'!$A:$A,WorkingHoursUpdated!K424))</f>
        <v>0</v>
      </c>
    </row>
    <row r="425" spans="1:18" x14ac:dyDescent="0.25">
      <c r="A425" s="7">
        <f>WorkingHours[[#This Row],[Day]]</f>
        <v>44897</v>
      </c>
      <c r="B425" s="1">
        <f>WorkingHours[[#This Row],[Start]]</f>
        <v>0.4375</v>
      </c>
      <c r="C425" s="1">
        <f>WorkingHours[[#This Row],[End]]</f>
        <v>0.45833333333333331</v>
      </c>
      <c r="D425" t="str">
        <f>WorkingHours[[#This Row],[Work unit description]]</f>
        <v>One to one with Pete</v>
      </c>
      <c r="E425" s="1">
        <f>WorkingHours[[#This Row],[Duration]]</f>
        <v>2.0833333333333332E-2</v>
      </c>
      <c r="F425" s="1" t="e">
        <f>#REF!</f>
        <v>#REF!</v>
      </c>
      <c r="G425" t="str">
        <f>WorkingHours[[#This Row],[Task]]</f>
        <v>FuelChip Schematic Review</v>
      </c>
      <c r="H425" t="str">
        <f>WorkingHours[[#This Row],[Tags]]</f>
        <v>BTP-3117-Fuelchip:WP2:A-modelCircuitSchematicR:871</v>
      </c>
      <c r="I425" t="b">
        <f t="shared" si="47"/>
        <v>0</v>
      </c>
      <c r="J425" s="7">
        <f t="shared" si="46"/>
        <v>44897</v>
      </c>
      <c r="K425" t="str">
        <f t="shared" si="41"/>
        <v>BTP-3117-Fuelchip:WP2:A-modelCircuitSchematicR:871</v>
      </c>
      <c r="M425" s="43">
        <f t="shared" si="42"/>
        <v>0</v>
      </c>
      <c r="N425" s="1">
        <f t="shared" si="43"/>
        <v>0</v>
      </c>
      <c r="O425" s="1">
        <f t="shared" si="44"/>
        <v>0</v>
      </c>
      <c r="P425" s="45" t="e">
        <f t="shared" si="45"/>
        <v>#REF!</v>
      </c>
      <c r="Q425" s="46">
        <f>IF(K425="",0,COUNTIF('Timesheet - Week'!$A:$A,WorkingHoursUpdated!K425))</f>
        <v>0</v>
      </c>
      <c r="R425" s="44">
        <f>IF(K425="",0,COUNTIF('Timesheet - Week'!$A:$A,WorkingHoursUpdated!K425))</f>
        <v>0</v>
      </c>
    </row>
    <row r="426" spans="1:18" x14ac:dyDescent="0.25">
      <c r="A426" s="7">
        <f>WorkingHours[[#This Row],[Day]]</f>
        <v>44897</v>
      </c>
      <c r="B426" s="1">
        <f>WorkingHours[[#This Row],[Start]]</f>
        <v>0.44444444444444442</v>
      </c>
      <c r="C426" s="1">
        <f>WorkingHours[[#This Row],[End]]</f>
        <v>0.5</v>
      </c>
      <c r="D426" t="str">
        <f>WorkingHours[[#This Row],[Work unit description]]</f>
        <v>Library work</v>
      </c>
      <c r="E426" s="1">
        <f>WorkingHours[[#This Row],[Duration]]</f>
        <v>5.2083333333333336E-2</v>
      </c>
      <c r="F426" s="1" t="e">
        <f>#REF!</f>
        <v>#REF!</v>
      </c>
      <c r="G426" t="str">
        <f>WorkingHours[[#This Row],[Task]]</f>
        <v>FuleChipSystemDesign</v>
      </c>
      <c r="H426" t="str">
        <f>WorkingHours[[#This Row],[Tags]]</f>
        <v>BTP-3117-Fuelchip:WP1:SystemBlockDiagramDesig:869</v>
      </c>
      <c r="I426" t="b">
        <f t="shared" si="47"/>
        <v>0</v>
      </c>
      <c r="J426" s="7">
        <f t="shared" si="46"/>
        <v>44897</v>
      </c>
      <c r="K426" t="str">
        <f t="shared" si="41"/>
        <v>BTP-3117-Fuelchip:WP1:SystemBlockDiagramDesig:869</v>
      </c>
      <c r="M426" s="43" t="str">
        <f t="shared" si="42"/>
        <v>Error</v>
      </c>
      <c r="N426" s="1">
        <f t="shared" si="43"/>
        <v>0</v>
      </c>
      <c r="O426" s="1" t="str">
        <f t="shared" si="44"/>
        <v>Error</v>
      </c>
      <c r="P426" s="45" t="e">
        <f t="shared" si="45"/>
        <v>#REF!</v>
      </c>
      <c r="Q426" s="46">
        <f>IF(K426="",0,COUNTIF('Timesheet - Week'!$A:$A,WorkingHoursUpdated!K426))</f>
        <v>0</v>
      </c>
      <c r="R426" s="44">
        <f>IF(K426="",0,COUNTIF('Timesheet - Week'!$A:$A,WorkingHoursUpdated!K426))</f>
        <v>0</v>
      </c>
    </row>
    <row r="427" spans="1:18" x14ac:dyDescent="0.25">
      <c r="A427" s="7">
        <f>WorkingHours[[#This Row],[Day]]</f>
        <v>44897</v>
      </c>
      <c r="B427" s="1">
        <f>WorkingHours[[#This Row],[Start]]</f>
        <v>0.5</v>
      </c>
      <c r="C427" s="1">
        <f>WorkingHours[[#This Row],[End]]</f>
        <v>0.52083333333333337</v>
      </c>
      <c r="D427" t="str">
        <f>WorkingHours[[#This Row],[Work unit description]]</f>
        <v>Release of documents</v>
      </c>
      <c r="E427" s="1">
        <f>WorkingHours[[#This Row],[Duration]]</f>
        <v>2.0833333333333332E-2</v>
      </c>
      <c r="F427" s="1" t="e">
        <f>#REF!</f>
        <v>#REF!</v>
      </c>
      <c r="G427" t="str">
        <f>WorkingHours[[#This Row],[Task]]</f>
        <v>FuleChipSystemDesign</v>
      </c>
      <c r="H427" t="str">
        <f>WorkingHours[[#This Row],[Tags]]</f>
        <v>BTP-3117-Fuelchip:WP1:SystemBlockDiagramDesig:869</v>
      </c>
      <c r="I427" t="b">
        <f t="shared" si="47"/>
        <v>0</v>
      </c>
      <c r="J427" s="7">
        <f t="shared" si="46"/>
        <v>44897</v>
      </c>
      <c r="K427" t="str">
        <f t="shared" si="41"/>
        <v>BTP-3117-Fuelchip:WP1:SystemBlockDiagramDesig:869</v>
      </c>
      <c r="M427" s="43">
        <f t="shared" si="42"/>
        <v>0</v>
      </c>
      <c r="N427" s="1">
        <f t="shared" si="43"/>
        <v>0</v>
      </c>
      <c r="O427" s="1">
        <f t="shared" si="44"/>
        <v>0</v>
      </c>
      <c r="P427" s="45" t="e">
        <f t="shared" si="45"/>
        <v>#REF!</v>
      </c>
      <c r="Q427" s="46">
        <f>IF(K427="",0,COUNTIF('Timesheet - Week'!$A:$A,WorkingHoursUpdated!K427))</f>
        <v>0</v>
      </c>
      <c r="R427" s="44">
        <f>IF(K427="",0,COUNTIF('Timesheet - Week'!$A:$A,WorkingHoursUpdated!K427))</f>
        <v>0</v>
      </c>
    </row>
    <row r="428" spans="1:18" x14ac:dyDescent="0.25">
      <c r="A428" s="7">
        <f>WorkingHours[[#This Row],[Day]]</f>
        <v>44897</v>
      </c>
      <c r="B428" s="1">
        <f>WorkingHours[[#This Row],[Start]]</f>
        <v>0.52083333333333337</v>
      </c>
      <c r="C428" s="1">
        <f>WorkingHours[[#This Row],[End]]</f>
        <v>0.58333333333333337</v>
      </c>
      <c r="D428" t="str">
        <f>WorkingHours[[#This Row],[Work unit description]]</f>
        <v>Travel to Biotip</v>
      </c>
      <c r="E428" s="1">
        <f>WorkingHours[[#This Row],[Duration]]</f>
        <v>6.25E-2</v>
      </c>
      <c r="F428" s="1" t="e">
        <f>#REF!</f>
        <v>#REF!</v>
      </c>
      <c r="G428" t="str">
        <f>WorkingHours[[#This Row],[Task]]</f>
        <v>FuelChip KO Meeting</v>
      </c>
      <c r="H428" t="str">
        <f>WorkingHours[[#This Row],[Tags]]</f>
        <v>BTP-3117-Fulechip:WP1:ObjectiveReviewSession:868</v>
      </c>
      <c r="I428" t="b">
        <f t="shared" si="47"/>
        <v>0</v>
      </c>
      <c r="J428" s="7">
        <f t="shared" si="46"/>
        <v>44897</v>
      </c>
      <c r="K428" t="str">
        <f t="shared" si="41"/>
        <v>BTP-3117-Fulechip:WP1:ObjectiveReviewSession:868</v>
      </c>
      <c r="M428" s="43">
        <f t="shared" si="42"/>
        <v>0</v>
      </c>
      <c r="N428" s="1">
        <f t="shared" si="43"/>
        <v>0</v>
      </c>
      <c r="O428" s="1">
        <f t="shared" si="44"/>
        <v>0</v>
      </c>
      <c r="P428" s="45" t="e">
        <f t="shared" si="45"/>
        <v>#REF!</v>
      </c>
      <c r="Q428" s="46">
        <f>IF(K428="",0,COUNTIF('Timesheet - Week'!$A:$A,WorkingHoursUpdated!K428))</f>
        <v>0</v>
      </c>
      <c r="R428" s="44">
        <f>IF(K428="",0,COUNTIF('Timesheet - Week'!$A:$A,WorkingHoursUpdated!K428))</f>
        <v>0</v>
      </c>
    </row>
    <row r="429" spans="1:18" x14ac:dyDescent="0.25">
      <c r="A429" s="7">
        <f>WorkingHours[[#This Row],[Day]]</f>
        <v>44897</v>
      </c>
      <c r="B429" s="1">
        <f>WorkingHours[[#This Row],[Start]]</f>
        <v>0.58333333333333337</v>
      </c>
      <c r="C429" s="1">
        <f>WorkingHours[[#This Row],[End]]</f>
        <v>0.66666666666666663</v>
      </c>
      <c r="D429" t="str">
        <f>WorkingHours[[#This Row],[Work unit description]]</f>
        <v/>
      </c>
      <c r="E429" s="1">
        <f>WorkingHours[[#This Row],[Duration]]</f>
        <v>8.3333333333333329E-2</v>
      </c>
      <c r="F429" s="1" t="e">
        <f>#REF!</f>
        <v>#REF!</v>
      </c>
      <c r="G429" t="str">
        <f>WorkingHours[[#This Row],[Task]]</f>
        <v>NBD: Aerogel</v>
      </c>
      <c r="H429" t="str">
        <f>WorkingHours[[#This Row],[Tags]]</f>
        <v>STL:NBD:NewProposalsCreation:325</v>
      </c>
      <c r="I429" t="b">
        <f t="shared" si="47"/>
        <v>0</v>
      </c>
      <c r="J429" s="7">
        <f t="shared" si="46"/>
        <v>44897</v>
      </c>
      <c r="K429" t="str">
        <f t="shared" si="41"/>
        <v>STL:NBD:NewProposalsCreation:325</v>
      </c>
      <c r="M429" s="43">
        <f t="shared" si="42"/>
        <v>0</v>
      </c>
      <c r="N429" s="1">
        <f t="shared" si="43"/>
        <v>0</v>
      </c>
      <c r="O429" s="1">
        <f t="shared" si="44"/>
        <v>0</v>
      </c>
      <c r="P429" s="45" t="e">
        <f t="shared" si="45"/>
        <v>#REF!</v>
      </c>
      <c r="Q429" s="46">
        <f>IF(K429="",0,COUNTIF('Timesheet - Week'!$A:$A,WorkingHoursUpdated!K429))</f>
        <v>0</v>
      </c>
      <c r="R429" s="44">
        <f>IF(K429="",0,COUNTIF('Timesheet - Week'!$A:$A,WorkingHoursUpdated!K429))</f>
        <v>0</v>
      </c>
    </row>
    <row r="430" spans="1:18" x14ac:dyDescent="0.25">
      <c r="A430" s="7">
        <f>WorkingHours[[#This Row],[Day]]</f>
        <v>44897</v>
      </c>
      <c r="B430" s="1">
        <f>WorkingHours[[#This Row],[Start]]</f>
        <v>0.66666666666666663</v>
      </c>
      <c r="C430" s="1">
        <f>WorkingHours[[#This Row],[End]]</f>
        <v>0.67708333333333337</v>
      </c>
      <c r="D430" t="str">
        <f>WorkingHours[[#This Row],[Work unit description]]</f>
        <v>Catch-up with Pete</v>
      </c>
      <c r="E430" s="1">
        <f>WorkingHours[[#This Row],[Duration]]</f>
        <v>1.0416666666666666E-2</v>
      </c>
      <c r="F430" s="1" t="e">
        <f>#REF!</f>
        <v>#REF!</v>
      </c>
      <c r="G430" t="str">
        <f>WorkingHours[[#This Row],[Task]]</f>
        <v>STL:General</v>
      </c>
      <c r="H430" t="str">
        <f>WorkingHours[[#This Row],[Tags]]</f>
        <v>STL:Admin-PersonalAdmin:Misc:320</v>
      </c>
      <c r="I430" t="b">
        <f t="shared" si="47"/>
        <v>0</v>
      </c>
      <c r="J430" s="7">
        <f t="shared" si="46"/>
        <v>44897</v>
      </c>
      <c r="K430" t="str">
        <f t="shared" si="41"/>
        <v>STL:Admin-PersonalAdmin:Misc:320</v>
      </c>
      <c r="M430" s="43">
        <f t="shared" si="42"/>
        <v>0</v>
      </c>
      <c r="N430" s="1">
        <f t="shared" si="43"/>
        <v>0</v>
      </c>
      <c r="O430" s="1">
        <f t="shared" si="44"/>
        <v>0</v>
      </c>
      <c r="P430" s="45" t="e">
        <f t="shared" si="45"/>
        <v>#REF!</v>
      </c>
      <c r="Q430" s="46">
        <f>IF(K430="",0,COUNTIF('Timesheet - Week'!$A:$A,WorkingHoursUpdated!K430))</f>
        <v>0</v>
      </c>
      <c r="R430" s="44">
        <f>IF(K430="",0,COUNTIF('Timesheet - Week'!$A:$A,WorkingHoursUpdated!K430))</f>
        <v>0</v>
      </c>
    </row>
    <row r="431" spans="1:18" x14ac:dyDescent="0.25">
      <c r="A431" s="7">
        <f>WorkingHours[[#This Row],[Day]]</f>
        <v>44897</v>
      </c>
      <c r="B431" s="1">
        <f>WorkingHours[[#This Row],[Start]]</f>
        <v>0.67708333333333337</v>
      </c>
      <c r="C431" s="1">
        <f>WorkingHours[[#This Row],[End]]</f>
        <v>0.75</v>
      </c>
      <c r="D431" t="str">
        <f>WorkingHours[[#This Row],[Work unit description]]</f>
        <v>Travel home from Biotip</v>
      </c>
      <c r="E431" s="1">
        <f>WorkingHours[[#This Row],[Duration]]</f>
        <v>7.2916666666666671E-2</v>
      </c>
      <c r="F431" s="1" t="e">
        <f>#REF!</f>
        <v>#REF!</v>
      </c>
      <c r="G431" t="str">
        <f>WorkingHours[[#This Row],[Task]]</f>
        <v>FuelChip KO Meeting</v>
      </c>
      <c r="H431" t="str">
        <f>WorkingHours[[#This Row],[Tags]]</f>
        <v>BTP-3117-Fulechip:WP1:ObjectiveReviewSession:868</v>
      </c>
      <c r="I431" t="b">
        <f t="shared" si="47"/>
        <v>0</v>
      </c>
      <c r="J431" s="7">
        <f t="shared" si="46"/>
        <v>44897</v>
      </c>
      <c r="K431" t="str">
        <f t="shared" si="41"/>
        <v>BTP-3117-Fulechip:WP1:ObjectiveReviewSession:868</v>
      </c>
      <c r="M431" s="43">
        <f t="shared" si="42"/>
        <v>0</v>
      </c>
      <c r="N431" s="1">
        <f t="shared" si="43"/>
        <v>0</v>
      </c>
      <c r="O431" s="1">
        <f t="shared" si="44"/>
        <v>0</v>
      </c>
      <c r="P431" s="45" t="e">
        <f t="shared" si="45"/>
        <v>#REF!</v>
      </c>
      <c r="Q431" s="46">
        <f>IF(K431="",0,COUNTIF('Timesheet - Week'!$A:$A,WorkingHoursUpdated!K431))</f>
        <v>0</v>
      </c>
      <c r="R431" s="44">
        <f>IF(K431="",0,COUNTIF('Timesheet - Week'!$A:$A,WorkingHoursUpdated!K431))</f>
        <v>0</v>
      </c>
    </row>
    <row r="432" spans="1:18" x14ac:dyDescent="0.25">
      <c r="A432" s="7">
        <f>WorkingHours[[#This Row],[Day]]</f>
        <v>44900</v>
      </c>
      <c r="B432" s="1">
        <f>WorkingHours[[#This Row],[Start]]</f>
        <v>0.375</v>
      </c>
      <c r="C432" s="1">
        <f>WorkingHours[[#This Row],[End]]</f>
        <v>0.38194444444444442</v>
      </c>
      <c r="D432" t="str">
        <f>WorkingHours[[#This Row],[Work unit description]]</f>
        <v/>
      </c>
      <c r="E432" s="1">
        <f>WorkingHours[[#This Row],[Duration]]</f>
        <v>1.0416666666666666E-2</v>
      </c>
      <c r="F432" s="1" t="e">
        <f>#REF!</f>
        <v>#REF!</v>
      </c>
      <c r="G432" t="str">
        <f>WorkingHours[[#This Row],[Task]]</f>
        <v>STL:Timesheet</v>
      </c>
      <c r="H432" t="str">
        <f>WorkingHours[[#This Row],[Tags]]</f>
        <v>STL:Admin-PersonalAdmin:Timesheets:319</v>
      </c>
      <c r="I432" t="b">
        <f t="shared" si="47"/>
        <v>0</v>
      </c>
      <c r="J432" s="7">
        <f t="shared" si="46"/>
        <v>44900</v>
      </c>
      <c r="K432" t="str">
        <f t="shared" si="41"/>
        <v>STL:Admin-PersonalAdmin:Timesheets:319</v>
      </c>
      <c r="M432" s="43">
        <f t="shared" si="42"/>
        <v>0</v>
      </c>
      <c r="N432" s="1">
        <f t="shared" si="43"/>
        <v>0</v>
      </c>
      <c r="O432" s="1">
        <f t="shared" si="44"/>
        <v>0</v>
      </c>
      <c r="P432" s="45" t="e">
        <f t="shared" si="45"/>
        <v>#REF!</v>
      </c>
      <c r="Q432" s="46">
        <f>IF(K432="",0,COUNTIF('Timesheet - Week'!$A:$A,WorkingHoursUpdated!K432))</f>
        <v>0</v>
      </c>
      <c r="R432" s="44">
        <f>IF(K432="",0,COUNTIF('Timesheet - Week'!$A:$A,WorkingHoursUpdated!K432))</f>
        <v>0</v>
      </c>
    </row>
    <row r="433" spans="1:18" x14ac:dyDescent="0.25">
      <c r="A433" s="7">
        <f>WorkingHours[[#This Row],[Day]]</f>
        <v>44900</v>
      </c>
      <c r="B433" s="1">
        <f>WorkingHours[[#This Row],[Start]]</f>
        <v>0.38194444444444442</v>
      </c>
      <c r="C433" s="1">
        <f>WorkingHours[[#This Row],[End]]</f>
        <v>0.38680555555555557</v>
      </c>
      <c r="D433" t="str">
        <f>WorkingHours[[#This Row],[Work unit description]]</f>
        <v>Circular GUitar email</v>
      </c>
      <c r="E433" s="1">
        <f>WorkingHours[[#This Row],[Duration]]</f>
        <v>0</v>
      </c>
      <c r="F433" s="1" t="e">
        <f>#REF!</f>
        <v>#REF!</v>
      </c>
      <c r="G433" t="str">
        <f>WorkingHours[[#This Row],[Task]]</f>
        <v>NBD: Circular Guitar</v>
      </c>
      <c r="H433" t="str">
        <f>WorkingHours[[#This Row],[Tags]]</f>
        <v>STL:NBD:NewProposalsCreation:325</v>
      </c>
      <c r="I433" t="b">
        <f t="shared" si="47"/>
        <v>0</v>
      </c>
      <c r="J433" s="7">
        <f t="shared" si="46"/>
        <v>44900</v>
      </c>
      <c r="K433" t="str">
        <f t="shared" si="41"/>
        <v>STL:NBD:NewProposalsCreation:325</v>
      </c>
      <c r="M433" s="43">
        <f t="shared" si="42"/>
        <v>0</v>
      </c>
      <c r="N433" s="1">
        <f t="shared" si="43"/>
        <v>0</v>
      </c>
      <c r="O433" s="1">
        <f t="shared" si="44"/>
        <v>0</v>
      </c>
      <c r="P433" s="45" t="e">
        <f t="shared" si="45"/>
        <v>#REF!</v>
      </c>
      <c r="Q433" s="46">
        <f>IF(K433="",0,COUNTIF('Timesheet - Week'!$A:$A,WorkingHoursUpdated!K433))</f>
        <v>0</v>
      </c>
      <c r="R433" s="44">
        <f>IF(K433="",0,COUNTIF('Timesheet - Week'!$A:$A,WorkingHoursUpdated!K433))</f>
        <v>0</v>
      </c>
    </row>
    <row r="434" spans="1:18" x14ac:dyDescent="0.25">
      <c r="A434" s="7">
        <f>WorkingHours[[#This Row],[Day]]</f>
        <v>44900</v>
      </c>
      <c r="B434" s="1">
        <f>WorkingHours[[#This Row],[Start]]</f>
        <v>0.38680555555555557</v>
      </c>
      <c r="C434" s="1">
        <f>WorkingHours[[#This Row],[End]]</f>
        <v>0.40972222222222221</v>
      </c>
      <c r="D434" t="str">
        <f>WorkingHours[[#This Row],[Work unit description]]</f>
        <v/>
      </c>
      <c r="E434" s="1">
        <f>WorkingHours[[#This Row],[Duration]]</f>
        <v>2.0833333333333332E-2</v>
      </c>
      <c r="F434" s="1" t="e">
        <f>#REF!</f>
        <v>#REF!</v>
      </c>
      <c r="G434" t="str">
        <f>WorkingHours[[#This Row],[Task]]</f>
        <v>ResourceMeeting</v>
      </c>
      <c r="H434" t="str">
        <f>WorkingHours[[#This Row],[Tags]]</f>
        <v>STL:Admin-BusinessMan:Forecast&amp;Planning:314</v>
      </c>
      <c r="I434" t="b">
        <f t="shared" si="47"/>
        <v>0</v>
      </c>
      <c r="J434" s="7">
        <f t="shared" si="46"/>
        <v>44900</v>
      </c>
      <c r="K434" t="str">
        <f t="shared" si="41"/>
        <v>STL:Admin-BusinessMan:Forecast&amp;Planning:314</v>
      </c>
      <c r="M434" s="43">
        <f t="shared" si="42"/>
        <v>0</v>
      </c>
      <c r="N434" s="1">
        <f t="shared" si="43"/>
        <v>0</v>
      </c>
      <c r="O434" s="1">
        <f t="shared" si="44"/>
        <v>0</v>
      </c>
      <c r="P434" s="45" t="e">
        <f t="shared" si="45"/>
        <v>#REF!</v>
      </c>
      <c r="Q434" s="46">
        <f>IF(K434="",0,COUNTIF('Timesheet - Week'!$A:$A,WorkingHoursUpdated!K434))</f>
        <v>0</v>
      </c>
      <c r="R434" s="44">
        <f>IF(K434="",0,COUNTIF('Timesheet - Week'!$A:$A,WorkingHoursUpdated!K434))</f>
        <v>0</v>
      </c>
    </row>
    <row r="435" spans="1:18" x14ac:dyDescent="0.25">
      <c r="A435" s="7">
        <f>WorkingHours[[#This Row],[Day]]</f>
        <v>44900</v>
      </c>
      <c r="B435" s="1">
        <f>WorkingHours[[#This Row],[Start]]</f>
        <v>0.40972222222222221</v>
      </c>
      <c r="C435" s="1">
        <f>WorkingHours[[#This Row],[End]]</f>
        <v>0.43680555555555556</v>
      </c>
      <c r="D435" t="str">
        <f>WorkingHours[[#This Row],[Work unit description]]</f>
        <v/>
      </c>
      <c r="E435" s="1">
        <f>WorkingHours[[#This Row],[Duration]]</f>
        <v>3.125E-2</v>
      </c>
      <c r="F435" s="1" t="e">
        <f>#REF!</f>
        <v>#REF!</v>
      </c>
      <c r="G435" t="str">
        <f>WorkingHours[[#This Row],[Task]]</f>
        <v>CHM-3117: Patent Report</v>
      </c>
      <c r="H435" t="str">
        <f>WorkingHours[[#This Row],[Tags]]</f>
        <v>CHM-3119:Patent Report:886</v>
      </c>
      <c r="I435" t="b">
        <f t="shared" si="47"/>
        <v>0</v>
      </c>
      <c r="J435" s="7">
        <f t="shared" si="46"/>
        <v>44900</v>
      </c>
      <c r="K435" t="str">
        <f t="shared" si="41"/>
        <v>CHM-3119:Patent Report:886</v>
      </c>
      <c r="M435" s="43">
        <f t="shared" si="42"/>
        <v>0</v>
      </c>
      <c r="N435" s="1">
        <f t="shared" si="43"/>
        <v>0</v>
      </c>
      <c r="O435" s="1">
        <f t="shared" si="44"/>
        <v>0</v>
      </c>
      <c r="P435" s="45" t="e">
        <f t="shared" si="45"/>
        <v>#REF!</v>
      </c>
      <c r="Q435" s="46">
        <f>IF(K435="",0,COUNTIF('Timesheet - Week'!$A:$A,WorkingHoursUpdated!K435))</f>
        <v>0</v>
      </c>
      <c r="R435" s="44">
        <f>IF(K435="",0,COUNTIF('Timesheet - Week'!$A:$A,WorkingHoursUpdated!K435))</f>
        <v>0</v>
      </c>
    </row>
    <row r="436" spans="1:18" x14ac:dyDescent="0.25">
      <c r="A436" s="7">
        <f>WorkingHours[[#This Row],[Day]]</f>
        <v>44900</v>
      </c>
      <c r="B436" s="1">
        <f>WorkingHours[[#This Row],[Start]]</f>
        <v>0.4375</v>
      </c>
      <c r="C436" s="1">
        <f>WorkingHours[[#This Row],[End]]</f>
        <v>0.45833333333333331</v>
      </c>
      <c r="D436" t="str">
        <f>WorkingHours[[#This Row],[Work unit description]]</f>
        <v>Weekly Resource Loading</v>
      </c>
      <c r="E436" s="1">
        <f>WorkingHours[[#This Row],[Duration]]</f>
        <v>2.0833333333333332E-2</v>
      </c>
      <c r="F436" s="1" t="e">
        <f>#REF!</f>
        <v>#REF!</v>
      </c>
      <c r="G436" t="str">
        <f>WorkingHours[[#This Row],[Task]]</f>
        <v>ResourceMeeting</v>
      </c>
      <c r="H436" t="str">
        <f>WorkingHours[[#This Row],[Tags]]</f>
        <v>STL:Admin-BusinessMan:Forecast&amp;Planning:314</v>
      </c>
      <c r="I436" t="b">
        <f t="shared" si="47"/>
        <v>0</v>
      </c>
      <c r="J436" s="7">
        <f t="shared" si="46"/>
        <v>44900</v>
      </c>
      <c r="K436" t="str">
        <f t="shared" si="41"/>
        <v>STL:Admin-BusinessMan:Forecast&amp;Planning:314</v>
      </c>
      <c r="M436" s="43">
        <f t="shared" si="42"/>
        <v>6.9444444444444198E-4</v>
      </c>
      <c r="N436" s="1">
        <f t="shared" si="43"/>
        <v>6.9444444444444198E-4</v>
      </c>
      <c r="O436" s="1">
        <f t="shared" si="44"/>
        <v>0</v>
      </c>
      <c r="P436" s="45" t="e">
        <f t="shared" si="45"/>
        <v>#REF!</v>
      </c>
      <c r="Q436" s="46">
        <f>IF(K436="",0,COUNTIF('Timesheet - Week'!$A:$A,WorkingHoursUpdated!K436))</f>
        <v>0</v>
      </c>
      <c r="R436" s="44">
        <f>IF(K436="",0,COUNTIF('Timesheet - Week'!$A:$A,WorkingHoursUpdated!K436))</f>
        <v>0</v>
      </c>
    </row>
    <row r="437" spans="1:18" x14ac:dyDescent="0.25">
      <c r="A437" s="7">
        <f>WorkingHours[[#This Row],[Day]]</f>
        <v>44900</v>
      </c>
      <c r="B437" s="1">
        <f>WorkingHours[[#This Row],[Start]]</f>
        <v>0.45833333333333331</v>
      </c>
      <c r="C437" s="1">
        <f>WorkingHours[[#This Row],[End]]</f>
        <v>0.47916666666666669</v>
      </c>
      <c r="D437" t="str">
        <f>WorkingHours[[#This Row],[Work unit description]]</f>
        <v>Circle Guitar meeting</v>
      </c>
      <c r="E437" s="1">
        <f>WorkingHours[[#This Row],[Duration]]</f>
        <v>2.0833333333333332E-2</v>
      </c>
      <c r="F437" s="1" t="e">
        <f>#REF!</f>
        <v>#REF!</v>
      </c>
      <c r="G437" t="str">
        <f>WorkingHours[[#This Row],[Task]]</f>
        <v>NBD: Circular Guitar</v>
      </c>
      <c r="H437" t="str">
        <f>WorkingHours[[#This Row],[Tags]]</f>
        <v>STL:NBD:NewProposalsCreation:325</v>
      </c>
      <c r="I437" t="b">
        <f t="shared" si="47"/>
        <v>0</v>
      </c>
      <c r="J437" s="7">
        <f t="shared" si="46"/>
        <v>44900</v>
      </c>
      <c r="K437" t="str">
        <f t="shared" si="41"/>
        <v>STL:NBD:NewProposalsCreation:325</v>
      </c>
      <c r="M437" s="43">
        <f t="shared" si="42"/>
        <v>0</v>
      </c>
      <c r="N437" s="1">
        <f t="shared" si="43"/>
        <v>0</v>
      </c>
      <c r="O437" s="1">
        <f t="shared" si="44"/>
        <v>0</v>
      </c>
      <c r="P437" s="45" t="e">
        <f t="shared" si="45"/>
        <v>#REF!</v>
      </c>
      <c r="Q437" s="46">
        <f>IF(K437="",0,COUNTIF('Timesheet - Week'!$A:$A,WorkingHoursUpdated!K437))</f>
        <v>0</v>
      </c>
      <c r="R437" s="44">
        <f>IF(K437="",0,COUNTIF('Timesheet - Week'!$A:$A,WorkingHoursUpdated!K437))</f>
        <v>0</v>
      </c>
    </row>
    <row r="438" spans="1:18" x14ac:dyDescent="0.25">
      <c r="A438" s="7">
        <f>WorkingHours[[#This Row],[Day]]</f>
        <v>44900</v>
      </c>
      <c r="B438" s="1">
        <f>WorkingHours[[#This Row],[Start]]</f>
        <v>0.5</v>
      </c>
      <c r="C438" s="1">
        <f>WorkingHours[[#This Row],[End]]</f>
        <v>0.57291666666666663</v>
      </c>
      <c r="D438" t="str">
        <f>WorkingHours[[#This Row],[Work unit description]]</f>
        <v>Management Meeting</v>
      </c>
      <c r="E438" s="1">
        <f>WorkingHours[[#This Row],[Duration]]</f>
        <v>7.2916666666666671E-2</v>
      </c>
      <c r="F438" s="1" t="e">
        <f>#REF!</f>
        <v>#REF!</v>
      </c>
      <c r="G438" t="str">
        <f>WorkingHours[[#This Row],[Task]]</f>
        <v>STL:General</v>
      </c>
      <c r="H438" t="str">
        <f>WorkingHours[[#This Row],[Tags]]</f>
        <v>STL:Admin-PersonalAdmin:Misc:320</v>
      </c>
      <c r="I438" t="b">
        <f t="shared" si="47"/>
        <v>0</v>
      </c>
      <c r="J438" s="7">
        <f t="shared" si="46"/>
        <v>44900</v>
      </c>
      <c r="K438" t="str">
        <f t="shared" si="41"/>
        <v>STL:Admin-PersonalAdmin:Misc:320</v>
      </c>
      <c r="M438" s="43">
        <f t="shared" si="42"/>
        <v>2.0833333333333315E-2</v>
      </c>
      <c r="N438" s="1">
        <f t="shared" si="43"/>
        <v>0</v>
      </c>
      <c r="O438" s="1">
        <f t="shared" si="44"/>
        <v>2.0833333333333315E-2</v>
      </c>
      <c r="P438" s="45" t="e">
        <f t="shared" si="45"/>
        <v>#REF!</v>
      </c>
      <c r="Q438" s="46">
        <f>IF(K438="",0,COUNTIF('Timesheet - Week'!$A:$A,WorkingHoursUpdated!K438))</f>
        <v>0</v>
      </c>
      <c r="R438" s="44">
        <f>IF(K438="",0,COUNTIF('Timesheet - Week'!$A:$A,WorkingHoursUpdated!K438))</f>
        <v>0</v>
      </c>
    </row>
    <row r="439" spans="1:18" x14ac:dyDescent="0.25">
      <c r="A439" s="7">
        <f>WorkingHours[[#This Row],[Day]]</f>
        <v>44900</v>
      </c>
      <c r="B439" s="1">
        <f>WorkingHours[[#This Row],[Start]]</f>
        <v>0.57291666666666663</v>
      </c>
      <c r="C439" s="1">
        <f>WorkingHours[[#This Row],[End]]</f>
        <v>0.60416666666666663</v>
      </c>
      <c r="D439" t="str">
        <f>WorkingHours[[#This Row],[Work unit description]]</f>
        <v/>
      </c>
      <c r="E439" s="1">
        <f>WorkingHours[[#This Row],[Duration]]</f>
        <v>3.125E-2</v>
      </c>
      <c r="F439" s="1" t="e">
        <f>#REF!</f>
        <v>#REF!</v>
      </c>
      <c r="G439" t="str">
        <f>WorkingHours[[#This Row],[Task]]</f>
        <v>STL: Hardware Weekly Meeting</v>
      </c>
      <c r="H439" t="str">
        <f>WorkingHours[[#This Row],[Tags]]</f>
        <v>STL:Admin-BusinessMan:Meetings:313</v>
      </c>
      <c r="I439" t="b">
        <f t="shared" si="47"/>
        <v>0</v>
      </c>
      <c r="J439" s="7">
        <f t="shared" si="46"/>
        <v>44900</v>
      </c>
      <c r="K439" t="str">
        <f t="shared" si="41"/>
        <v>STL:Admin-BusinessMan:Meetings:313</v>
      </c>
      <c r="M439" s="43">
        <f t="shared" si="42"/>
        <v>0</v>
      </c>
      <c r="N439" s="1">
        <f t="shared" si="43"/>
        <v>0</v>
      </c>
      <c r="O439" s="1">
        <f t="shared" si="44"/>
        <v>0</v>
      </c>
      <c r="P439" s="45" t="e">
        <f t="shared" si="45"/>
        <v>#REF!</v>
      </c>
      <c r="Q439" s="46">
        <f>IF(K439="",0,COUNTIF('Timesheet - Week'!$A:$A,WorkingHoursUpdated!K439))</f>
        <v>0</v>
      </c>
      <c r="R439" s="44">
        <f>IF(K439="",0,COUNTIF('Timesheet - Week'!$A:$A,WorkingHoursUpdated!K439))</f>
        <v>0</v>
      </c>
    </row>
    <row r="440" spans="1:18" x14ac:dyDescent="0.25">
      <c r="A440" s="7">
        <f>WorkingHours[[#This Row],[Day]]</f>
        <v>44900</v>
      </c>
      <c r="B440" s="1">
        <f>WorkingHours[[#This Row],[Start]]</f>
        <v>0.60416666666666663</v>
      </c>
      <c r="C440" s="1">
        <f>WorkingHours[[#This Row],[End]]</f>
        <v>0.66736111111111107</v>
      </c>
      <c r="D440" t="str">
        <f>WorkingHours[[#This Row],[Work unit description]]</f>
        <v>QLM IP discussion and release of bits</v>
      </c>
      <c r="E440" s="1">
        <f>WorkingHours[[#This Row],[Duration]]</f>
        <v>6.25E-2</v>
      </c>
      <c r="F440" s="1" t="e">
        <f>#REF!</f>
        <v>#REF!</v>
      </c>
      <c r="G440" t="str">
        <f>WorkingHours[[#This Row],[Task]]</f>
        <v>QLM Technical Management</v>
      </c>
      <c r="H440" t="str">
        <f>WorkingHours[[#This Row],[Tags]]</f>
        <v>QLM:Hardware:TechnicalManagement:998</v>
      </c>
      <c r="I440" t="b">
        <f t="shared" si="47"/>
        <v>0</v>
      </c>
      <c r="J440" s="7">
        <f t="shared" si="46"/>
        <v>44900</v>
      </c>
      <c r="K440" t="str">
        <f t="shared" si="41"/>
        <v>QLM:Hardware:TechnicalManagement:998</v>
      </c>
      <c r="M440" s="43">
        <f t="shared" si="42"/>
        <v>0</v>
      </c>
      <c r="N440" s="1">
        <f t="shared" si="43"/>
        <v>0</v>
      </c>
      <c r="O440" s="1">
        <f t="shared" si="44"/>
        <v>0</v>
      </c>
      <c r="P440" s="45" t="e">
        <f t="shared" si="45"/>
        <v>#REF!</v>
      </c>
      <c r="Q440" s="46">
        <f>IF(K440="",0,COUNTIF('Timesheet - Week'!$A:$A,WorkingHoursUpdated!K440))</f>
        <v>0</v>
      </c>
      <c r="R440" s="44">
        <f>IF(K440="",0,COUNTIF('Timesheet - Week'!$A:$A,WorkingHoursUpdated!K440))</f>
        <v>0</v>
      </c>
    </row>
    <row r="441" spans="1:18" x14ac:dyDescent="0.25">
      <c r="A441" s="7">
        <f>WorkingHours[[#This Row],[Day]]</f>
        <v>44901</v>
      </c>
      <c r="B441" s="1">
        <f>WorkingHours[[#This Row],[Start]]</f>
        <v>0.32777777777777778</v>
      </c>
      <c r="C441" s="1">
        <f>WorkingHours[[#This Row],[End]]</f>
        <v>0.35416666666666669</v>
      </c>
      <c r="D441" t="str">
        <f>WorkingHours[[#This Row],[Work unit description]]</f>
        <v>Software release process</v>
      </c>
      <c r="E441" s="1">
        <f>WorkingHours[[#This Row],[Duration]]</f>
        <v>3.125E-2</v>
      </c>
      <c r="F441" s="1" t="e">
        <f>#REF!</f>
        <v>#REF!</v>
      </c>
      <c r="G441" t="str">
        <f>WorkingHours[[#This Row],[Task]]</f>
        <v>General Process Improvement</v>
      </c>
      <c r="H441" t="str">
        <f>WorkingHours[[#This Row],[Tags]]</f>
        <v>STL:Admin-BusinessMan:BusinessManProcessDev:312</v>
      </c>
      <c r="I441" t="b">
        <f t="shared" si="47"/>
        <v>0</v>
      </c>
      <c r="J441" s="7">
        <f t="shared" si="46"/>
        <v>44901</v>
      </c>
      <c r="K441" t="str">
        <f t="shared" si="41"/>
        <v>STL:Admin-BusinessMan:BusinessManProcessDev:312</v>
      </c>
      <c r="M441" s="43">
        <f t="shared" si="42"/>
        <v>0</v>
      </c>
      <c r="N441" s="1">
        <f t="shared" si="43"/>
        <v>0</v>
      </c>
      <c r="O441" s="1">
        <f t="shared" si="44"/>
        <v>0</v>
      </c>
      <c r="P441" s="45" t="e">
        <f t="shared" si="45"/>
        <v>#REF!</v>
      </c>
      <c r="Q441" s="46">
        <f>IF(K441="",0,COUNTIF('Timesheet - Week'!$A:$A,WorkingHoursUpdated!K441))</f>
        <v>0</v>
      </c>
      <c r="R441" s="44">
        <f>IF(K441="",0,COUNTIF('Timesheet - Week'!$A:$A,WorkingHoursUpdated!K441))</f>
        <v>0</v>
      </c>
    </row>
    <row r="442" spans="1:18" x14ac:dyDescent="0.25">
      <c r="A442" s="7">
        <f>WorkingHours[[#This Row],[Day]]</f>
        <v>44901</v>
      </c>
      <c r="B442" s="1">
        <f>WorkingHours[[#This Row],[Start]]</f>
        <v>0.375</v>
      </c>
      <c r="C442" s="1">
        <f>WorkingHours[[#This Row],[End]]</f>
        <v>0.38680555555555557</v>
      </c>
      <c r="D442" t="str">
        <f>WorkingHours[[#This Row],[Work unit description]]</f>
        <v>Release of the Engineering Housekeeping Code</v>
      </c>
      <c r="E442" s="1">
        <f>WorkingHours[[#This Row],[Duration]]</f>
        <v>1.0416666666666666E-2</v>
      </c>
      <c r="F442" s="1" t="e">
        <f>#REF!</f>
        <v>#REF!</v>
      </c>
      <c r="G442" t="str">
        <f>WorkingHours[[#This Row],[Task]]</f>
        <v>QLM Technical Management</v>
      </c>
      <c r="H442" t="str">
        <f>WorkingHours[[#This Row],[Tags]]</f>
        <v>QLM:Hardware:TechnicalManagement:998</v>
      </c>
      <c r="I442" t="b">
        <f t="shared" si="47"/>
        <v>0</v>
      </c>
      <c r="J442" s="7">
        <f t="shared" si="46"/>
        <v>44901</v>
      </c>
      <c r="K442" t="str">
        <f t="shared" si="41"/>
        <v>QLM:Hardware:TechnicalManagement:998</v>
      </c>
      <c r="M442" s="43">
        <f t="shared" si="42"/>
        <v>2.0833333333333315E-2</v>
      </c>
      <c r="N442" s="1">
        <f t="shared" si="43"/>
        <v>0</v>
      </c>
      <c r="O442" s="1">
        <f t="shared" si="44"/>
        <v>2.0833333333333315E-2</v>
      </c>
      <c r="P442" s="45" t="e">
        <f t="shared" si="45"/>
        <v>#REF!</v>
      </c>
      <c r="Q442" s="46">
        <f>IF(K442="",0,COUNTIF('Timesheet - Week'!$A:$A,WorkingHoursUpdated!K442))</f>
        <v>0</v>
      </c>
      <c r="R442" s="44">
        <f>IF(K442="",0,COUNTIF('Timesheet - Week'!$A:$A,WorkingHoursUpdated!K442))</f>
        <v>0</v>
      </c>
    </row>
    <row r="443" spans="1:18" x14ac:dyDescent="0.25">
      <c r="A443" s="7">
        <f>WorkingHours[[#This Row],[Day]]</f>
        <v>44901</v>
      </c>
      <c r="B443" s="1">
        <f>WorkingHours[[#This Row],[Start]]</f>
        <v>0.38680555555555557</v>
      </c>
      <c r="C443" s="1">
        <f>WorkingHours[[#This Row],[End]]</f>
        <v>0.39583333333333331</v>
      </c>
      <c r="D443" t="str">
        <f>WorkingHours[[#This Row],[Work unit description]]</f>
        <v>AirKelda pass over to Pete email</v>
      </c>
      <c r="E443" s="1">
        <f>WorkingHours[[#This Row],[Duration]]</f>
        <v>1.0416666666666666E-2</v>
      </c>
      <c r="F443" s="1" t="e">
        <f>#REF!</f>
        <v>#REF!</v>
      </c>
      <c r="G443" t="str">
        <f>WorkingHours[[#This Row],[Task]]</f>
        <v>NBD: Kelda Shower</v>
      </c>
      <c r="H443" t="str">
        <f>WorkingHours[[#This Row],[Tags]]</f>
        <v>STL:NBD:NewProposalsCreation:325</v>
      </c>
      <c r="I443" t="b">
        <f t="shared" si="47"/>
        <v>0</v>
      </c>
      <c r="J443" s="7">
        <f t="shared" si="46"/>
        <v>44901</v>
      </c>
      <c r="K443" t="str">
        <f t="shared" si="41"/>
        <v>STL:NBD:NewProposalsCreation:325</v>
      </c>
      <c r="M443" s="43">
        <f t="shared" si="42"/>
        <v>0</v>
      </c>
      <c r="N443" s="1">
        <f t="shared" si="43"/>
        <v>0</v>
      </c>
      <c r="O443" s="1">
        <f t="shared" si="44"/>
        <v>0</v>
      </c>
      <c r="P443" s="45" t="e">
        <f t="shared" si="45"/>
        <v>#REF!</v>
      </c>
      <c r="Q443" s="46">
        <f>IF(K443="",0,COUNTIF('Timesheet - Week'!$A:$A,WorkingHoursUpdated!K443))</f>
        <v>0</v>
      </c>
      <c r="R443" s="44">
        <f>IF(K443="",0,COUNTIF('Timesheet - Week'!$A:$A,WorkingHoursUpdated!K443))</f>
        <v>0</v>
      </c>
    </row>
    <row r="444" spans="1:18" x14ac:dyDescent="0.25">
      <c r="A444" s="7">
        <f>WorkingHours[[#This Row],[Day]]</f>
        <v>44901</v>
      </c>
      <c r="B444" s="1">
        <f>WorkingHours[[#This Row],[Start]]</f>
        <v>0.39583333333333331</v>
      </c>
      <c r="C444" s="1">
        <f>WorkingHours[[#This Row],[End]]</f>
        <v>0.41666666666666669</v>
      </c>
      <c r="D444" t="str">
        <f>WorkingHours[[#This Row],[Work unit description]]</f>
        <v>Office space chat</v>
      </c>
      <c r="E444" s="1">
        <f>WorkingHours[[#This Row],[Duration]]</f>
        <v>2.0833333333333332E-2</v>
      </c>
      <c r="F444" s="1" t="e">
        <f>#REF!</f>
        <v>#REF!</v>
      </c>
      <c r="G444" t="str">
        <f>WorkingHours[[#This Row],[Task]]</f>
        <v>STL: Create new office space</v>
      </c>
      <c r="H444" t="str">
        <f>WorkingHours[[#This Row],[Tags]]</f>
        <v>STL:Admin-BusinessMan:BusinessManProcessDev:312</v>
      </c>
      <c r="I444" t="b">
        <f t="shared" si="47"/>
        <v>0</v>
      </c>
      <c r="J444" s="7">
        <f t="shared" si="46"/>
        <v>44901</v>
      </c>
      <c r="K444" t="str">
        <f t="shared" si="41"/>
        <v>STL:Admin-BusinessMan:BusinessManProcessDev:312</v>
      </c>
      <c r="M444" s="43">
        <f t="shared" si="42"/>
        <v>0</v>
      </c>
      <c r="N444" s="1">
        <f t="shared" si="43"/>
        <v>0</v>
      </c>
      <c r="O444" s="1">
        <f t="shared" si="44"/>
        <v>0</v>
      </c>
      <c r="P444" s="45" t="e">
        <f t="shared" si="45"/>
        <v>#REF!</v>
      </c>
      <c r="Q444" s="46">
        <f>IF(K444="",0,COUNTIF('Timesheet - Week'!$A:$A,WorkingHoursUpdated!K444))</f>
        <v>0</v>
      </c>
      <c r="R444" s="44">
        <f>IF(K444="",0,COUNTIF('Timesheet - Week'!$A:$A,WorkingHoursUpdated!K444))</f>
        <v>0</v>
      </c>
    </row>
    <row r="445" spans="1:18" x14ac:dyDescent="0.25">
      <c r="A445" s="7">
        <f>WorkingHours[[#This Row],[Day]]</f>
        <v>44901</v>
      </c>
      <c r="B445" s="1">
        <f>WorkingHours[[#This Row],[Start]]</f>
        <v>0.41666666666666669</v>
      </c>
      <c r="C445" s="1">
        <f>WorkingHours[[#This Row],[End]]</f>
        <v>0.4375</v>
      </c>
      <c r="D445" t="str">
        <f>WorkingHours[[#This Row],[Work unit description]]</f>
        <v/>
      </c>
      <c r="E445" s="1">
        <f>WorkingHours[[#This Row],[Duration]]</f>
        <v>2.0833333333333332E-2</v>
      </c>
      <c r="F445" s="1" t="e">
        <f>#REF!</f>
        <v>#REF!</v>
      </c>
      <c r="G445" t="str">
        <f>WorkingHours[[#This Row],[Task]]</f>
        <v>QLM: Internal Meeting</v>
      </c>
      <c r="H445" t="str">
        <f>WorkingHours[[#This Row],[Tags]]</f>
        <v>QLM:Hardware:TechnicalManagement:998</v>
      </c>
      <c r="I445" t="b">
        <f t="shared" si="47"/>
        <v>0</v>
      </c>
      <c r="J445" s="7">
        <f t="shared" si="46"/>
        <v>44901</v>
      </c>
      <c r="K445" t="str">
        <f t="shared" si="41"/>
        <v>QLM:Hardware:TechnicalManagement:998</v>
      </c>
      <c r="M445" s="43">
        <f t="shared" si="42"/>
        <v>0</v>
      </c>
      <c r="N445" s="1">
        <f t="shared" si="43"/>
        <v>0</v>
      </c>
      <c r="O445" s="1">
        <f t="shared" si="44"/>
        <v>0</v>
      </c>
      <c r="P445" s="45" t="e">
        <f t="shared" si="45"/>
        <v>#REF!</v>
      </c>
      <c r="Q445" s="46">
        <f>IF(K445="",0,COUNTIF('Timesheet - Week'!$A:$A,WorkingHoursUpdated!K445))</f>
        <v>0</v>
      </c>
      <c r="R445" s="44">
        <f>IF(K445="",0,COUNTIF('Timesheet - Week'!$A:$A,WorkingHoursUpdated!K445))</f>
        <v>0</v>
      </c>
    </row>
    <row r="446" spans="1:18" x14ac:dyDescent="0.25">
      <c r="A446" s="7">
        <f>WorkingHours[[#This Row],[Day]]</f>
        <v>44901</v>
      </c>
      <c r="B446" s="1">
        <f>WorkingHours[[#This Row],[Start]]</f>
        <v>0.4375</v>
      </c>
      <c r="C446" s="1">
        <f>WorkingHours[[#This Row],[End]]</f>
        <v>0.50208333333333333</v>
      </c>
      <c r="D446" t="str">
        <f>WorkingHours[[#This Row],[Work unit description]]</f>
        <v>Circle Guitar Proposal</v>
      </c>
      <c r="E446" s="1">
        <f>WorkingHours[[#This Row],[Duration]]</f>
        <v>6.25E-2</v>
      </c>
      <c r="F446" s="1" t="e">
        <f>#REF!</f>
        <v>#REF!</v>
      </c>
      <c r="G446" t="str">
        <f>WorkingHours[[#This Row],[Task]]</f>
        <v>NBD: Circular Guitar</v>
      </c>
      <c r="H446" t="str">
        <f>WorkingHours[[#This Row],[Tags]]</f>
        <v>STL:NBD:NewProposalsCreation:325</v>
      </c>
      <c r="I446" t="b">
        <f t="shared" si="47"/>
        <v>0</v>
      </c>
      <c r="J446" s="7">
        <f t="shared" si="46"/>
        <v>44901</v>
      </c>
      <c r="K446" t="str">
        <f t="shared" si="41"/>
        <v>STL:NBD:NewProposalsCreation:325</v>
      </c>
      <c r="M446" s="43">
        <f t="shared" si="42"/>
        <v>0</v>
      </c>
      <c r="N446" s="1">
        <f t="shared" si="43"/>
        <v>0</v>
      </c>
      <c r="O446" s="1">
        <f t="shared" si="44"/>
        <v>0</v>
      </c>
      <c r="P446" s="45" t="e">
        <f t="shared" si="45"/>
        <v>#REF!</v>
      </c>
      <c r="Q446" s="46">
        <f>IF(K446="",0,COUNTIF('Timesheet - Week'!$A:$A,WorkingHoursUpdated!K446))</f>
        <v>0</v>
      </c>
      <c r="R446" s="44">
        <f>IF(K446="",0,COUNTIF('Timesheet - Week'!$A:$A,WorkingHoursUpdated!K446))</f>
        <v>0</v>
      </c>
    </row>
    <row r="447" spans="1:18" x14ac:dyDescent="0.25">
      <c r="A447" s="7">
        <f>WorkingHours[[#This Row],[Day]]</f>
        <v>44901</v>
      </c>
      <c r="B447" s="1">
        <f>WorkingHours[[#This Row],[Start]]</f>
        <v>0.53125</v>
      </c>
      <c r="C447" s="1">
        <f>WorkingHours[[#This Row],[End]]</f>
        <v>0.54166666666666663</v>
      </c>
      <c r="D447" t="str">
        <f>WorkingHours[[#This Row],[Work unit description]]</f>
        <v>Fruit Enquiry</v>
      </c>
      <c r="E447" s="1">
        <f>WorkingHours[[#This Row],[Duration]]</f>
        <v>1.0416666666666666E-2</v>
      </c>
      <c r="F447" s="1" t="e">
        <f>#REF!</f>
        <v>#REF!</v>
      </c>
      <c r="G447" t="str">
        <f>WorkingHours[[#This Row],[Task]]</f>
        <v>STL: Create new office space</v>
      </c>
      <c r="H447" t="str">
        <f>WorkingHours[[#This Row],[Tags]]</f>
        <v>STL:Admin-BusinessMan:BusinessManProcessDev:312</v>
      </c>
      <c r="I447" t="b">
        <f t="shared" si="47"/>
        <v>0</v>
      </c>
      <c r="J447" s="7">
        <f t="shared" si="46"/>
        <v>44901</v>
      </c>
      <c r="K447" t="str">
        <f t="shared" si="41"/>
        <v>STL:Admin-BusinessMan:BusinessManProcessDev:312</v>
      </c>
      <c r="M447" s="43">
        <f t="shared" si="42"/>
        <v>2.9166666666666674E-2</v>
      </c>
      <c r="N447" s="1">
        <f t="shared" si="43"/>
        <v>0</v>
      </c>
      <c r="O447" s="1">
        <f t="shared" si="44"/>
        <v>2.9166666666666674E-2</v>
      </c>
      <c r="P447" s="45" t="e">
        <f t="shared" si="45"/>
        <v>#REF!</v>
      </c>
      <c r="Q447" s="46">
        <f>IF(K447="",0,COUNTIF('Timesheet - Week'!$A:$A,WorkingHoursUpdated!K447))</f>
        <v>0</v>
      </c>
      <c r="R447" s="44">
        <f>IF(K447="",0,COUNTIF('Timesheet - Week'!$A:$A,WorkingHoursUpdated!K447))</f>
        <v>0</v>
      </c>
    </row>
    <row r="448" spans="1:18" x14ac:dyDescent="0.25">
      <c r="A448" s="7">
        <f>WorkingHours[[#This Row],[Day]]</f>
        <v>44901</v>
      </c>
      <c r="B448" s="1">
        <f>WorkingHours[[#This Row],[Start]]</f>
        <v>0.54166666666666663</v>
      </c>
      <c r="C448" s="1">
        <f>WorkingHours[[#This Row],[End]]</f>
        <v>0.5625</v>
      </c>
      <c r="D448" t="str">
        <f>WorkingHours[[#This Row],[Work unit description]]</f>
        <v>Social Email</v>
      </c>
      <c r="E448" s="1">
        <f>WorkingHours[[#This Row],[Duration]]</f>
        <v>2.0833333333333332E-2</v>
      </c>
      <c r="F448" s="1" t="e">
        <f>#REF!</f>
        <v>#REF!</v>
      </c>
      <c r="G448" t="str">
        <f>WorkingHours[[#This Row],[Task]]</f>
        <v>General Process Improvement</v>
      </c>
      <c r="H448" t="str">
        <f>WorkingHours[[#This Row],[Tags]]</f>
        <v>STL:Admin-BusinessMan:BusinessManProcessDev:312</v>
      </c>
      <c r="I448" t="b">
        <f t="shared" si="47"/>
        <v>0</v>
      </c>
      <c r="J448" s="7">
        <f t="shared" si="46"/>
        <v>44901</v>
      </c>
      <c r="K448" t="str">
        <f t="shared" si="41"/>
        <v>STL:Admin-BusinessMan:BusinessManProcessDev:312</v>
      </c>
      <c r="M448" s="43">
        <f t="shared" si="42"/>
        <v>0</v>
      </c>
      <c r="N448" s="1">
        <f t="shared" si="43"/>
        <v>0</v>
      </c>
      <c r="O448" s="1">
        <f t="shared" si="44"/>
        <v>0</v>
      </c>
      <c r="P448" s="45" t="e">
        <f t="shared" si="45"/>
        <v>#REF!</v>
      </c>
      <c r="Q448" s="46">
        <f>IF(K448="",0,COUNTIF('Timesheet - Week'!$A:$A,WorkingHoursUpdated!K448))</f>
        <v>0</v>
      </c>
      <c r="R448" s="44">
        <f>IF(K448="",0,COUNTIF('Timesheet - Week'!$A:$A,WorkingHoursUpdated!K448))</f>
        <v>0</v>
      </c>
    </row>
    <row r="449" spans="1:18" x14ac:dyDescent="0.25">
      <c r="A449" s="7">
        <f>WorkingHours[[#This Row],[Day]]</f>
        <v>44901</v>
      </c>
      <c r="B449" s="1">
        <f>WorkingHours[[#This Row],[Start]]</f>
        <v>0.5625</v>
      </c>
      <c r="C449" s="1">
        <f>WorkingHours[[#This Row],[End]]</f>
        <v>0.625</v>
      </c>
      <c r="D449" t="str">
        <f>WorkingHours[[#This Row],[Work unit description]]</f>
        <v>Proving the problem with manual reboots</v>
      </c>
      <c r="E449" s="1">
        <f>WorkingHours[[#This Row],[Duration]]</f>
        <v>6.25E-2</v>
      </c>
      <c r="F449" s="1" t="e">
        <f>#REF!</f>
        <v>#REF!</v>
      </c>
      <c r="G449" t="str">
        <f>WorkingHours[[#This Row],[Task]]</f>
        <v>QLMHW-229: Investigate Bench-top Model B</v>
      </c>
      <c r="H449" t="str">
        <f>WorkingHours[[#This Row],[Tags]]</f>
        <v>QLM:QLM-4039-Splice:HardwareBuildTest&amp;Commis:340</v>
      </c>
      <c r="I449" t="b">
        <f t="shared" si="47"/>
        <v>0</v>
      </c>
      <c r="J449" s="7">
        <f t="shared" si="46"/>
        <v>44901</v>
      </c>
      <c r="K449" t="str">
        <f t="shared" si="41"/>
        <v>QLM:QLM-4039-Splice:HardwareBuildTest&amp;Commis:340</v>
      </c>
      <c r="M449" s="43">
        <f t="shared" si="42"/>
        <v>0</v>
      </c>
      <c r="N449" s="1">
        <f t="shared" si="43"/>
        <v>0</v>
      </c>
      <c r="O449" s="1">
        <f t="shared" si="44"/>
        <v>0</v>
      </c>
      <c r="P449" s="45" t="e">
        <f t="shared" si="45"/>
        <v>#REF!</v>
      </c>
      <c r="Q449" s="46">
        <f>IF(K449="",0,COUNTIF('Timesheet - Week'!$A:$A,WorkingHoursUpdated!K449))</f>
        <v>0</v>
      </c>
      <c r="R449" s="44">
        <f>IF(K449="",0,COUNTIF('Timesheet - Week'!$A:$A,WorkingHoursUpdated!K449))</f>
        <v>0</v>
      </c>
    </row>
    <row r="450" spans="1:18" x14ac:dyDescent="0.25">
      <c r="A450" s="7">
        <f>WorkingHours[[#This Row],[Day]]</f>
        <v>44901</v>
      </c>
      <c r="B450" s="1">
        <f>WorkingHours[[#This Row],[Start]]</f>
        <v>0.625</v>
      </c>
      <c r="C450" s="1">
        <f>WorkingHours[[#This Row],[End]]</f>
        <v>0.66666666666666663</v>
      </c>
      <c r="D450" t="str">
        <f>WorkingHours[[#This Row],[Work unit description]]</f>
        <v/>
      </c>
      <c r="E450" s="1">
        <f>WorkingHours[[#This Row],[Duration]]</f>
        <v>4.1666666666666664E-2</v>
      </c>
      <c r="F450" s="1" t="e">
        <f>#REF!</f>
        <v>#REF!</v>
      </c>
      <c r="G450" t="str">
        <f>WorkingHours[[#This Row],[Task]]</f>
        <v>QLM: Hardware weekly meeting</v>
      </c>
      <c r="H450" t="str">
        <f>WorkingHours[[#This Row],[Tags]]</f>
        <v>QLM:Hardware:TechnicalManagement:998</v>
      </c>
      <c r="I450" t="b">
        <f t="shared" si="47"/>
        <v>0</v>
      </c>
      <c r="J450" s="7">
        <f t="shared" si="46"/>
        <v>44901</v>
      </c>
      <c r="K450" t="str">
        <f t="shared" ref="K450:K513" si="48">IF(ISNUMBER(SEARCH(",",H450)),LEFT(H450, SEARCH(",",H450,1)-1),H450)</f>
        <v>QLM:Hardware:TechnicalManagement:998</v>
      </c>
      <c r="M450" s="43">
        <f t="shared" si="42"/>
        <v>0</v>
      </c>
      <c r="N450" s="1">
        <f t="shared" si="43"/>
        <v>0</v>
      </c>
      <c r="O450" s="1">
        <f t="shared" si="44"/>
        <v>0</v>
      </c>
      <c r="P450" s="45" t="e">
        <f t="shared" si="45"/>
        <v>#REF!</v>
      </c>
      <c r="Q450" s="46">
        <f>IF(K450="",0,COUNTIF('Timesheet - Week'!$A:$A,WorkingHoursUpdated!K450))</f>
        <v>0</v>
      </c>
      <c r="R450" s="44">
        <f>IF(K450="",0,COUNTIF('Timesheet - Week'!$A:$A,WorkingHoursUpdated!K450))</f>
        <v>0</v>
      </c>
    </row>
    <row r="451" spans="1:18" x14ac:dyDescent="0.25">
      <c r="A451" s="7">
        <f>WorkingHours[[#This Row],[Day]]</f>
        <v>44901</v>
      </c>
      <c r="B451" s="1">
        <f>WorkingHours[[#This Row],[Start]]</f>
        <v>0.66666666666666663</v>
      </c>
      <c r="C451" s="1">
        <f>WorkingHours[[#This Row],[End]]</f>
        <v>0.70833333333333337</v>
      </c>
      <c r="D451" t="str">
        <f>WorkingHours[[#This Row],[Work unit description]]</f>
        <v>Meeting</v>
      </c>
      <c r="E451" s="1">
        <f>WorkingHours[[#This Row],[Duration]]</f>
        <v>4.1666666666666664E-2</v>
      </c>
      <c r="F451" s="1" t="e">
        <f>#REF!</f>
        <v>#REF!</v>
      </c>
      <c r="G451" t="str">
        <f>WorkingHours[[#This Row],[Task]]</f>
        <v>CHM-3119: Meetings</v>
      </c>
      <c r="H451" t="str">
        <f>WorkingHours[[#This Row],[Tags]]</f>
        <v>CHM-3119: Meetings:873</v>
      </c>
      <c r="I451" t="b">
        <f t="shared" si="47"/>
        <v>0</v>
      </c>
      <c r="J451" s="7">
        <f t="shared" si="46"/>
        <v>44901</v>
      </c>
      <c r="K451" t="str">
        <f t="shared" si="48"/>
        <v>CHM-3119: Meetings:873</v>
      </c>
      <c r="M451" s="43">
        <f t="shared" ref="M451:M514" si="49">IF(A451=A450,IF(B451&lt;C450,"Error",B451-C450),0)</f>
        <v>0</v>
      </c>
      <c r="N451" s="1">
        <f t="shared" ref="N451:N514" si="50">IF(M451&lt;$T$1,M451,0)</f>
        <v>0</v>
      </c>
      <c r="O451" s="1">
        <f t="shared" ref="O451:O514" si="51">IF(M451&gt;$T$1,M451,0)</f>
        <v>0</v>
      </c>
      <c r="P451" s="45" t="e">
        <f t="shared" ref="P451:P514" si="52">E451+F451+N451</f>
        <v>#REF!</v>
      </c>
      <c r="Q451" s="46">
        <f>IF(K451="",0,COUNTIF('Timesheet - Week'!$A:$A,WorkingHoursUpdated!K451))</f>
        <v>0</v>
      </c>
      <c r="R451" s="44">
        <f>IF(K451="",0,COUNTIF('Timesheet - Week'!$A:$A,WorkingHoursUpdated!K451))</f>
        <v>0</v>
      </c>
    </row>
    <row r="452" spans="1:18" x14ac:dyDescent="0.25">
      <c r="A452" s="7">
        <f>WorkingHours[[#This Row],[Day]]</f>
        <v>44901</v>
      </c>
      <c r="B452" s="1">
        <f>WorkingHours[[#This Row],[Start]]</f>
        <v>0.70833333333333337</v>
      </c>
      <c r="C452" s="1">
        <f>WorkingHours[[#This Row],[End]]</f>
        <v>0.72916666666666663</v>
      </c>
      <c r="D452" t="str">
        <f>WorkingHours[[#This Row],[Work unit description]]</f>
        <v>Circular Guitar Proposal Review</v>
      </c>
      <c r="E452" s="1">
        <f>WorkingHours[[#This Row],[Duration]]</f>
        <v>2.0833333333333332E-2</v>
      </c>
      <c r="F452" s="1" t="e">
        <f>#REF!</f>
        <v>#REF!</v>
      </c>
      <c r="G452" t="str">
        <f>WorkingHours[[#This Row],[Task]]</f>
        <v>NBD: Circular Guitar</v>
      </c>
      <c r="H452" t="str">
        <f>WorkingHours[[#This Row],[Tags]]</f>
        <v>STL:NBD:NewProposalsCreation:325</v>
      </c>
      <c r="I452" t="b">
        <f t="shared" si="47"/>
        <v>0</v>
      </c>
      <c r="J452" s="7">
        <f t="shared" ref="J452:J515" si="53">IF(I452,A452+7,A452)</f>
        <v>44901</v>
      </c>
      <c r="K452" t="str">
        <f t="shared" si="48"/>
        <v>STL:NBD:NewProposalsCreation:325</v>
      </c>
      <c r="M452" s="43">
        <f t="shared" si="49"/>
        <v>0</v>
      </c>
      <c r="N452" s="1">
        <f t="shared" si="50"/>
        <v>0</v>
      </c>
      <c r="O452" s="1">
        <f t="shared" si="51"/>
        <v>0</v>
      </c>
      <c r="P452" s="45" t="e">
        <f t="shared" si="52"/>
        <v>#REF!</v>
      </c>
      <c r="Q452" s="46">
        <f>IF(K452="",0,COUNTIF('Timesheet - Week'!$A:$A,WorkingHoursUpdated!K452))</f>
        <v>0</v>
      </c>
      <c r="R452" s="44">
        <f>IF(K452="",0,COUNTIF('Timesheet - Week'!$A:$A,WorkingHoursUpdated!K452))</f>
        <v>0</v>
      </c>
    </row>
    <row r="453" spans="1:18" x14ac:dyDescent="0.25">
      <c r="A453" s="7">
        <f>WorkingHours[[#This Row],[Day]]</f>
        <v>44901</v>
      </c>
      <c r="B453" s="1">
        <f>WorkingHours[[#This Row],[Start]]</f>
        <v>0.72916666666666663</v>
      </c>
      <c r="C453" s="1">
        <f>WorkingHours[[#This Row],[End]]</f>
        <v>0.8041666666666667</v>
      </c>
      <c r="D453" t="str">
        <f>WorkingHours[[#This Row],[Work unit description]]</f>
        <v>Get script setup</v>
      </c>
      <c r="E453" s="1">
        <f>WorkingHours[[#This Row],[Duration]]</f>
        <v>7.2916666666666671E-2</v>
      </c>
      <c r="F453" s="1" t="e">
        <f>#REF!</f>
        <v>#REF!</v>
      </c>
      <c r="G453" t="str">
        <f>WorkingHours[[#This Row],[Task]]</f>
        <v>QLMHW-229: Investigate Bench-top Model B</v>
      </c>
      <c r="H453" t="str">
        <f>WorkingHours[[#This Row],[Tags]]</f>
        <v>QLM:QLM-4039-Splice:HardwareBuildTest&amp;Commis:340</v>
      </c>
      <c r="I453" t="b">
        <f t="shared" ref="I453:I516" si="54">IF(ISNUMBER(SEARCH("CarryHours",H453)),TRUE,FALSE)</f>
        <v>0</v>
      </c>
      <c r="J453" s="7">
        <f t="shared" si="53"/>
        <v>44901</v>
      </c>
      <c r="K453" t="str">
        <f t="shared" si="48"/>
        <v>QLM:QLM-4039-Splice:HardwareBuildTest&amp;Commis:340</v>
      </c>
      <c r="M453" s="43">
        <f t="shared" si="49"/>
        <v>0</v>
      </c>
      <c r="N453" s="1">
        <f t="shared" si="50"/>
        <v>0</v>
      </c>
      <c r="O453" s="1">
        <f t="shared" si="51"/>
        <v>0</v>
      </c>
      <c r="P453" s="45" t="e">
        <f t="shared" si="52"/>
        <v>#REF!</v>
      </c>
      <c r="Q453" s="46">
        <f>IF(K453="",0,COUNTIF('Timesheet - Week'!$A:$A,WorkingHoursUpdated!K453))</f>
        <v>0</v>
      </c>
      <c r="R453" s="44">
        <f>IF(K453="",0,COUNTIF('Timesheet - Week'!$A:$A,WorkingHoursUpdated!K453))</f>
        <v>0</v>
      </c>
    </row>
    <row r="454" spans="1:18" x14ac:dyDescent="0.25">
      <c r="A454" s="7">
        <f>WorkingHours[[#This Row],[Day]]</f>
        <v>44902</v>
      </c>
      <c r="B454" s="1">
        <f>WorkingHours[[#This Row],[Start]]</f>
        <v>0.375</v>
      </c>
      <c r="C454" s="1">
        <f>WorkingHours[[#This Row],[End]]</f>
        <v>0.39583333333333331</v>
      </c>
      <c r="D454" t="str">
        <f>WorkingHours[[#This Row],[Work unit description]]</f>
        <v/>
      </c>
      <c r="E454" s="1">
        <f>WorkingHours[[#This Row],[Duration]]</f>
        <v>2.0833333333333332E-2</v>
      </c>
      <c r="F454" s="1" t="e">
        <f>#REF!</f>
        <v>#REF!</v>
      </c>
      <c r="G454" t="str">
        <f>WorkingHours[[#This Row],[Task]]</f>
        <v>STL:General</v>
      </c>
      <c r="H454" t="str">
        <f>WorkingHours[[#This Row],[Tags]]</f>
        <v>STL:Admin-PersonalAdmin:Misc:320</v>
      </c>
      <c r="I454" t="b">
        <f t="shared" si="54"/>
        <v>0</v>
      </c>
      <c r="J454" s="7">
        <f t="shared" si="53"/>
        <v>44902</v>
      </c>
      <c r="K454" t="str">
        <f t="shared" si="48"/>
        <v>STL:Admin-PersonalAdmin:Misc:320</v>
      </c>
      <c r="M454" s="43">
        <f t="shared" si="49"/>
        <v>0</v>
      </c>
      <c r="N454" s="1">
        <f t="shared" si="50"/>
        <v>0</v>
      </c>
      <c r="O454" s="1">
        <f t="shared" si="51"/>
        <v>0</v>
      </c>
      <c r="P454" s="45" t="e">
        <f t="shared" si="52"/>
        <v>#REF!</v>
      </c>
      <c r="Q454" s="46">
        <f>IF(K454="",0,COUNTIF('Timesheet - Week'!$A:$A,WorkingHoursUpdated!K454))</f>
        <v>0</v>
      </c>
      <c r="R454" s="44">
        <f>IF(K454="",0,COUNTIF('Timesheet - Week'!$A:$A,WorkingHoursUpdated!K454))</f>
        <v>0</v>
      </c>
    </row>
    <row r="455" spans="1:18" x14ac:dyDescent="0.25">
      <c r="A455" s="7">
        <f>WorkingHours[[#This Row],[Day]]</f>
        <v>44902</v>
      </c>
      <c r="B455" s="1">
        <f>WorkingHours[[#This Row],[Start]]</f>
        <v>0.39583333333333331</v>
      </c>
      <c r="C455" s="1">
        <f>WorkingHours[[#This Row],[End]]</f>
        <v>0.4375</v>
      </c>
      <c r="D455" t="str">
        <f>WorkingHours[[#This Row],[Work unit description]]</f>
        <v/>
      </c>
      <c r="E455" s="1">
        <f>WorkingHours[[#This Row],[Duration]]</f>
        <v>4.1666666666666664E-2</v>
      </c>
      <c r="F455" s="1" t="e">
        <f>#REF!</f>
        <v>#REF!</v>
      </c>
      <c r="G455" t="str">
        <f>WorkingHours[[#This Row],[Task]]</f>
        <v>NBD: B-Hive</v>
      </c>
      <c r="H455" t="str">
        <f>WorkingHours[[#This Row],[Tags]]</f>
        <v>STL:NBD:NewProposalsCreation:325</v>
      </c>
      <c r="I455" t="b">
        <f t="shared" si="54"/>
        <v>0</v>
      </c>
      <c r="J455" s="7">
        <f t="shared" si="53"/>
        <v>44902</v>
      </c>
      <c r="K455" t="str">
        <f t="shared" si="48"/>
        <v>STL:NBD:NewProposalsCreation:325</v>
      </c>
      <c r="M455" s="43">
        <f t="shared" si="49"/>
        <v>0</v>
      </c>
      <c r="N455" s="1">
        <f t="shared" si="50"/>
        <v>0</v>
      </c>
      <c r="O455" s="1">
        <f t="shared" si="51"/>
        <v>0</v>
      </c>
      <c r="P455" s="45" t="e">
        <f t="shared" si="52"/>
        <v>#REF!</v>
      </c>
      <c r="Q455" s="46">
        <f>IF(K455="",0,COUNTIF('Timesheet - Week'!$A:$A,WorkingHoursUpdated!K455))</f>
        <v>0</v>
      </c>
      <c r="R455" s="44">
        <f>IF(K455="",0,COUNTIF('Timesheet - Week'!$A:$A,WorkingHoursUpdated!K455))</f>
        <v>0</v>
      </c>
    </row>
    <row r="456" spans="1:18" x14ac:dyDescent="0.25">
      <c r="A456" s="7">
        <f>WorkingHours[[#This Row],[Day]]</f>
        <v>44902</v>
      </c>
      <c r="B456" s="1">
        <f>WorkingHours[[#This Row],[Start]]</f>
        <v>0.4375</v>
      </c>
      <c r="C456" s="1">
        <f>WorkingHours[[#This Row],[End]]</f>
        <v>0.44791666666666669</v>
      </c>
      <c r="D456" t="str">
        <f>WorkingHours[[#This Row],[Work unit description]]</f>
        <v>General NBD emails</v>
      </c>
      <c r="E456" s="1">
        <f>WorkingHours[[#This Row],[Duration]]</f>
        <v>1.0416666666666666E-2</v>
      </c>
      <c r="F456" s="1" t="e">
        <f>#REF!</f>
        <v>#REF!</v>
      </c>
      <c r="G456" t="str">
        <f>WorkingHours[[#This Row],[Task]]</f>
        <v>NBD - Meetings</v>
      </c>
      <c r="H456" t="str">
        <f>WorkingHours[[#This Row],[Tags]]</f>
        <v>STL:NBD:ClientMeetings:326</v>
      </c>
      <c r="I456" t="b">
        <f t="shared" si="54"/>
        <v>0</v>
      </c>
      <c r="J456" s="7">
        <f t="shared" si="53"/>
        <v>44902</v>
      </c>
      <c r="K456" t="str">
        <f t="shared" si="48"/>
        <v>STL:NBD:ClientMeetings:326</v>
      </c>
      <c r="M456" s="43">
        <f t="shared" si="49"/>
        <v>0</v>
      </c>
      <c r="N456" s="1">
        <f t="shared" si="50"/>
        <v>0</v>
      </c>
      <c r="O456" s="1">
        <f t="shared" si="51"/>
        <v>0</v>
      </c>
      <c r="P456" s="45" t="e">
        <f t="shared" si="52"/>
        <v>#REF!</v>
      </c>
      <c r="Q456" s="46">
        <f>IF(K456="",0,COUNTIF('Timesheet - Week'!$A:$A,WorkingHoursUpdated!K456))</f>
        <v>0</v>
      </c>
      <c r="R456" s="44">
        <f>IF(K456="",0,COUNTIF('Timesheet - Week'!$A:$A,WorkingHoursUpdated!K456))</f>
        <v>0</v>
      </c>
    </row>
    <row r="457" spans="1:18" x14ac:dyDescent="0.25">
      <c r="A457" s="7">
        <f>WorkingHours[[#This Row],[Day]]</f>
        <v>44902</v>
      </c>
      <c r="B457" s="1">
        <f>WorkingHours[[#This Row],[Start]]</f>
        <v>0.44791666666666669</v>
      </c>
      <c r="C457" s="1">
        <f>WorkingHours[[#This Row],[End]]</f>
        <v>0.46111111111111114</v>
      </c>
      <c r="D457" t="str">
        <f>WorkingHours[[#This Row],[Work unit description]]</f>
        <v>CheMastery chat with Pete</v>
      </c>
      <c r="E457" s="1">
        <f>WorkingHours[[#This Row],[Duration]]</f>
        <v>1.0416666666666666E-2</v>
      </c>
      <c r="F457" s="1" t="e">
        <f>#REF!</f>
        <v>#REF!</v>
      </c>
      <c r="G457" t="str">
        <f>WorkingHours[[#This Row],[Task]]</f>
        <v>CHM-3117: Patent Report</v>
      </c>
      <c r="H457" t="str">
        <f>WorkingHours[[#This Row],[Tags]]</f>
        <v>CHM-3119:Patent Report:886</v>
      </c>
      <c r="I457" t="b">
        <f t="shared" si="54"/>
        <v>0</v>
      </c>
      <c r="J457" s="7">
        <f t="shared" si="53"/>
        <v>44902</v>
      </c>
      <c r="K457" t="str">
        <f t="shared" si="48"/>
        <v>CHM-3119:Patent Report:886</v>
      </c>
      <c r="M457" s="43">
        <f t="shared" si="49"/>
        <v>0</v>
      </c>
      <c r="N457" s="1">
        <f t="shared" si="50"/>
        <v>0</v>
      </c>
      <c r="O457" s="1">
        <f t="shared" si="51"/>
        <v>0</v>
      </c>
      <c r="P457" s="45" t="e">
        <f t="shared" si="52"/>
        <v>#REF!</v>
      </c>
      <c r="Q457" s="46">
        <f>IF(K457="",0,COUNTIF('Timesheet - Week'!$A:$A,WorkingHoursUpdated!K457))</f>
        <v>0</v>
      </c>
      <c r="R457" s="44">
        <f>IF(K457="",0,COUNTIF('Timesheet - Week'!$A:$A,WorkingHoursUpdated!K457))</f>
        <v>0</v>
      </c>
    </row>
    <row r="458" spans="1:18" x14ac:dyDescent="0.25">
      <c r="A458" s="7">
        <f>WorkingHours[[#This Row],[Day]]</f>
        <v>44902</v>
      </c>
      <c r="B458" s="1">
        <f>WorkingHours[[#This Row],[Start]]</f>
        <v>0.46180555555555558</v>
      </c>
      <c r="C458" s="1">
        <f>WorkingHours[[#This Row],[End]]</f>
        <v>0.47916666666666669</v>
      </c>
      <c r="D458" t="str">
        <f>WorkingHours[[#This Row],[Work unit description]]</f>
        <v>General Emails</v>
      </c>
      <c r="E458" s="1">
        <f>WorkingHours[[#This Row],[Duration]]</f>
        <v>2.0833333333333332E-2</v>
      </c>
      <c r="F458" s="1" t="e">
        <f>#REF!</f>
        <v>#REF!</v>
      </c>
      <c r="G458" t="str">
        <f>WorkingHours[[#This Row],[Task]]</f>
        <v>STL:General</v>
      </c>
      <c r="H458" t="str">
        <f>WorkingHours[[#This Row],[Tags]]</f>
        <v>STL:Admin-PersonalAdmin:Misc:320</v>
      </c>
      <c r="I458" t="b">
        <f t="shared" si="54"/>
        <v>0</v>
      </c>
      <c r="J458" s="7">
        <f t="shared" si="53"/>
        <v>44902</v>
      </c>
      <c r="K458" t="str">
        <f t="shared" si="48"/>
        <v>STL:Admin-PersonalAdmin:Misc:320</v>
      </c>
      <c r="M458" s="43">
        <f t="shared" si="49"/>
        <v>6.9444444444444198E-4</v>
      </c>
      <c r="N458" s="1">
        <f t="shared" si="50"/>
        <v>6.9444444444444198E-4</v>
      </c>
      <c r="O458" s="1">
        <f t="shared" si="51"/>
        <v>0</v>
      </c>
      <c r="P458" s="45" t="e">
        <f t="shared" si="52"/>
        <v>#REF!</v>
      </c>
      <c r="Q458" s="46">
        <f>IF(K458="",0,COUNTIF('Timesheet - Week'!$A:$A,WorkingHoursUpdated!K458))</f>
        <v>0</v>
      </c>
      <c r="R458" s="44">
        <f>IF(K458="",0,COUNTIF('Timesheet - Week'!$A:$A,WorkingHoursUpdated!K458))</f>
        <v>0</v>
      </c>
    </row>
    <row r="459" spans="1:18" x14ac:dyDescent="0.25">
      <c r="A459" s="7">
        <f>WorkingHours[[#This Row],[Day]]</f>
        <v>44902</v>
      </c>
      <c r="B459" s="1">
        <f>WorkingHours[[#This Row],[Start]]</f>
        <v>0.47916666666666669</v>
      </c>
      <c r="C459" s="1">
        <f>WorkingHours[[#This Row],[End]]</f>
        <v>0.5</v>
      </c>
      <c r="D459" t="str">
        <f>WorkingHours[[#This Row],[Work unit description]]</f>
        <v>Slide Deck for the Xmas meeting</v>
      </c>
      <c r="E459" s="1">
        <f>WorkingHours[[#This Row],[Duration]]</f>
        <v>2.0833333333333332E-2</v>
      </c>
      <c r="F459" s="1" t="e">
        <f>#REF!</f>
        <v>#REF!</v>
      </c>
      <c r="G459" t="str">
        <f>WorkingHours[[#This Row],[Task]]</f>
        <v>STL:General</v>
      </c>
      <c r="H459" t="str">
        <f>WorkingHours[[#This Row],[Tags]]</f>
        <v>STL:Admin-PersonalAdmin:Misc:320</v>
      </c>
      <c r="I459" t="b">
        <f t="shared" si="54"/>
        <v>0</v>
      </c>
      <c r="J459" s="7">
        <f t="shared" si="53"/>
        <v>44902</v>
      </c>
      <c r="K459" t="str">
        <f t="shared" si="48"/>
        <v>STL:Admin-PersonalAdmin:Misc:320</v>
      </c>
      <c r="M459" s="43">
        <f t="shared" si="49"/>
        <v>0</v>
      </c>
      <c r="N459" s="1">
        <f t="shared" si="50"/>
        <v>0</v>
      </c>
      <c r="O459" s="1">
        <f t="shared" si="51"/>
        <v>0</v>
      </c>
      <c r="P459" s="45" t="e">
        <f t="shared" si="52"/>
        <v>#REF!</v>
      </c>
      <c r="Q459" s="46">
        <f>IF(K459="",0,COUNTIF('Timesheet - Week'!$A:$A,WorkingHoursUpdated!K459))</f>
        <v>0</v>
      </c>
      <c r="R459" s="44">
        <f>IF(K459="",0,COUNTIF('Timesheet - Week'!$A:$A,WorkingHoursUpdated!K459))</f>
        <v>0</v>
      </c>
    </row>
    <row r="460" spans="1:18" x14ac:dyDescent="0.25">
      <c r="A460" s="7">
        <f>WorkingHours[[#This Row],[Day]]</f>
        <v>44902</v>
      </c>
      <c r="B460" s="1">
        <f>WorkingHours[[#This Row],[Start]]</f>
        <v>0.53125</v>
      </c>
      <c r="C460" s="1">
        <f>WorkingHours[[#This Row],[End]]</f>
        <v>0.54513888888888884</v>
      </c>
      <c r="D460" t="str">
        <f>WorkingHours[[#This Row],[Work unit description]]</f>
        <v>NBD Emails</v>
      </c>
      <c r="E460" s="1">
        <f>WorkingHours[[#This Row],[Duration]]</f>
        <v>1.0416666666666666E-2</v>
      </c>
      <c r="F460" s="1" t="e">
        <f>#REF!</f>
        <v>#REF!</v>
      </c>
      <c r="G460" t="str">
        <f>WorkingHours[[#This Row],[Task]]</f>
        <v>NBD - Meetings</v>
      </c>
      <c r="H460" t="str">
        <f>WorkingHours[[#This Row],[Tags]]</f>
        <v>STL:NBD:ClientMeetings:326</v>
      </c>
      <c r="I460" t="b">
        <f t="shared" si="54"/>
        <v>0</v>
      </c>
      <c r="J460" s="7">
        <f t="shared" si="53"/>
        <v>44902</v>
      </c>
      <c r="K460" t="str">
        <f t="shared" si="48"/>
        <v>STL:NBD:ClientMeetings:326</v>
      </c>
      <c r="M460" s="43">
        <f t="shared" si="49"/>
        <v>3.125E-2</v>
      </c>
      <c r="N460" s="1">
        <f t="shared" si="50"/>
        <v>0</v>
      </c>
      <c r="O460" s="1">
        <f t="shared" si="51"/>
        <v>3.125E-2</v>
      </c>
      <c r="P460" s="45" t="e">
        <f t="shared" si="52"/>
        <v>#REF!</v>
      </c>
      <c r="Q460" s="46">
        <f>IF(K460="",0,COUNTIF('Timesheet - Week'!$A:$A,WorkingHoursUpdated!K460))</f>
        <v>0</v>
      </c>
      <c r="R460" s="44">
        <f>IF(K460="",0,COUNTIF('Timesheet - Week'!$A:$A,WorkingHoursUpdated!K460))</f>
        <v>0</v>
      </c>
    </row>
    <row r="461" spans="1:18" x14ac:dyDescent="0.25">
      <c r="A461" s="7">
        <f>WorkingHours[[#This Row],[Day]]</f>
        <v>44902</v>
      </c>
      <c r="B461" s="1">
        <f>WorkingHours[[#This Row],[Start]]</f>
        <v>0.54513888888888884</v>
      </c>
      <c r="C461" s="1">
        <f>WorkingHours[[#This Row],[End]]</f>
        <v>0.5625</v>
      </c>
      <c r="D461" t="str">
        <f>WorkingHours[[#This Row],[Work unit description]]</f>
        <v>QLM Bits</v>
      </c>
      <c r="E461" s="1">
        <f>WorkingHours[[#This Row],[Duration]]</f>
        <v>2.0833333333333332E-2</v>
      </c>
      <c r="F461" s="1" t="e">
        <f>#REF!</f>
        <v>#REF!</v>
      </c>
      <c r="G461" t="str">
        <f>WorkingHours[[#This Row],[Task]]</f>
        <v>QLM Technical Management</v>
      </c>
      <c r="H461" t="str">
        <f>WorkingHours[[#This Row],[Tags]]</f>
        <v>QLM:Hardware:TechnicalManagement:998</v>
      </c>
      <c r="I461" t="b">
        <f t="shared" si="54"/>
        <v>0</v>
      </c>
      <c r="J461" s="7">
        <f t="shared" si="53"/>
        <v>44902</v>
      </c>
      <c r="K461" t="str">
        <f t="shared" si="48"/>
        <v>QLM:Hardware:TechnicalManagement:998</v>
      </c>
      <c r="M461" s="43">
        <f t="shared" si="49"/>
        <v>0</v>
      </c>
      <c r="N461" s="1">
        <f t="shared" si="50"/>
        <v>0</v>
      </c>
      <c r="O461" s="1">
        <f t="shared" si="51"/>
        <v>0</v>
      </c>
      <c r="P461" s="45" t="e">
        <f t="shared" si="52"/>
        <v>#REF!</v>
      </c>
      <c r="Q461" s="46">
        <f>IF(K461="",0,COUNTIF('Timesheet - Week'!$A:$A,WorkingHoursUpdated!K461))</f>
        <v>0</v>
      </c>
      <c r="R461" s="44">
        <f>IF(K461="",0,COUNTIF('Timesheet - Week'!$A:$A,WorkingHoursUpdated!K461))</f>
        <v>0</v>
      </c>
    </row>
    <row r="462" spans="1:18" x14ac:dyDescent="0.25">
      <c r="A462" s="7">
        <f>WorkingHours[[#This Row],[Day]]</f>
        <v>44902</v>
      </c>
      <c r="B462" s="1">
        <f>WorkingHours[[#This Row],[Start]]</f>
        <v>0.5625</v>
      </c>
      <c r="C462" s="1">
        <f>WorkingHours[[#This Row],[End]]</f>
        <v>0.58333333333333337</v>
      </c>
      <c r="D462" t="str">
        <f>WorkingHours[[#This Row],[Work unit description]]</f>
        <v>General catch-up</v>
      </c>
      <c r="E462" s="1">
        <f>WorkingHours[[#This Row],[Duration]]</f>
        <v>2.0833333333333332E-2</v>
      </c>
      <c r="F462" s="1" t="e">
        <f>#REF!</f>
        <v>#REF!</v>
      </c>
      <c r="G462" t="str">
        <f>WorkingHours[[#This Row],[Task]]</f>
        <v>STL:General</v>
      </c>
      <c r="H462" t="str">
        <f>WorkingHours[[#This Row],[Tags]]</f>
        <v>STL:Admin-PersonalAdmin:Misc:320</v>
      </c>
      <c r="I462" t="b">
        <f t="shared" si="54"/>
        <v>0</v>
      </c>
      <c r="J462" s="7">
        <f t="shared" si="53"/>
        <v>44902</v>
      </c>
      <c r="K462" t="str">
        <f t="shared" si="48"/>
        <v>STL:Admin-PersonalAdmin:Misc:320</v>
      </c>
      <c r="M462" s="43">
        <f t="shared" si="49"/>
        <v>0</v>
      </c>
      <c r="N462" s="1">
        <f t="shared" si="50"/>
        <v>0</v>
      </c>
      <c r="O462" s="1">
        <f t="shared" si="51"/>
        <v>0</v>
      </c>
      <c r="P462" s="45" t="e">
        <f t="shared" si="52"/>
        <v>#REF!</v>
      </c>
      <c r="Q462" s="46">
        <f>IF(K462="",0,COUNTIF('Timesheet - Week'!$A:$A,WorkingHoursUpdated!K462))</f>
        <v>0</v>
      </c>
      <c r="R462" s="44">
        <f>IF(K462="",0,COUNTIF('Timesheet - Week'!$A:$A,WorkingHoursUpdated!K462))</f>
        <v>0</v>
      </c>
    </row>
    <row r="463" spans="1:18" x14ac:dyDescent="0.25">
      <c r="A463" s="7">
        <f>WorkingHours[[#This Row],[Day]]</f>
        <v>44902</v>
      </c>
      <c r="B463" s="1">
        <f>WorkingHours[[#This Row],[Start]]</f>
        <v>0.58333333333333337</v>
      </c>
      <c r="C463" s="1">
        <f>WorkingHours[[#This Row],[End]]</f>
        <v>0.60416666666666663</v>
      </c>
      <c r="D463" t="str">
        <f>WorkingHours[[#This Row],[Work unit description]]</f>
        <v>Circular Guitar Proposal Review</v>
      </c>
      <c r="E463" s="1">
        <f>WorkingHours[[#This Row],[Duration]]</f>
        <v>2.0833333333333332E-2</v>
      </c>
      <c r="F463" s="1" t="e">
        <f>#REF!</f>
        <v>#REF!</v>
      </c>
      <c r="G463" t="str">
        <f>WorkingHours[[#This Row],[Task]]</f>
        <v>NBD: Circular Guitar</v>
      </c>
      <c r="H463" t="str">
        <f>WorkingHours[[#This Row],[Tags]]</f>
        <v>STL:NBD:NewProposalsCreation:325</v>
      </c>
      <c r="I463" t="b">
        <f t="shared" si="54"/>
        <v>0</v>
      </c>
      <c r="J463" s="7">
        <f t="shared" si="53"/>
        <v>44902</v>
      </c>
      <c r="K463" t="str">
        <f t="shared" si="48"/>
        <v>STL:NBD:NewProposalsCreation:325</v>
      </c>
      <c r="M463" s="43">
        <f t="shared" si="49"/>
        <v>0</v>
      </c>
      <c r="N463" s="1">
        <f t="shared" si="50"/>
        <v>0</v>
      </c>
      <c r="O463" s="1">
        <f t="shared" si="51"/>
        <v>0</v>
      </c>
      <c r="P463" s="45" t="e">
        <f t="shared" si="52"/>
        <v>#REF!</v>
      </c>
      <c r="Q463" s="46">
        <f>IF(K463="",0,COUNTIF('Timesheet - Week'!$A:$A,WorkingHoursUpdated!K463))</f>
        <v>0</v>
      </c>
      <c r="R463" s="44">
        <f>IF(K463="",0,COUNTIF('Timesheet - Week'!$A:$A,WorkingHoursUpdated!K463))</f>
        <v>0</v>
      </c>
    </row>
    <row r="464" spans="1:18" x14ac:dyDescent="0.25">
      <c r="A464" s="7">
        <f>WorkingHours[[#This Row],[Day]]</f>
        <v>44902</v>
      </c>
      <c r="B464" s="1">
        <f>WorkingHours[[#This Row],[Start]]</f>
        <v>0.60416666666666663</v>
      </c>
      <c r="C464" s="1">
        <f>WorkingHours[[#This Row],[End]]</f>
        <v>0.625</v>
      </c>
      <c r="D464" t="str">
        <f>WorkingHours[[#This Row],[Work unit description]]</f>
        <v>BoomTime Proposal Review</v>
      </c>
      <c r="E464" s="1">
        <f>WorkingHours[[#This Row],[Duration]]</f>
        <v>2.0833333333333332E-2</v>
      </c>
      <c r="F464" s="1" t="e">
        <f>#REF!</f>
        <v>#REF!</v>
      </c>
      <c r="G464" t="str">
        <f>WorkingHours[[#This Row],[Task]]</f>
        <v>NBD - Meetings</v>
      </c>
      <c r="H464" t="str">
        <f>WorkingHours[[#This Row],[Tags]]</f>
        <v>STL:NBD:ClientMeetings:326</v>
      </c>
      <c r="I464" t="b">
        <f t="shared" si="54"/>
        <v>0</v>
      </c>
      <c r="J464" s="7">
        <f t="shared" si="53"/>
        <v>44902</v>
      </c>
      <c r="K464" t="str">
        <f t="shared" si="48"/>
        <v>STL:NBD:ClientMeetings:326</v>
      </c>
      <c r="M464" s="43">
        <f t="shared" si="49"/>
        <v>0</v>
      </c>
      <c r="N464" s="1">
        <f t="shared" si="50"/>
        <v>0</v>
      </c>
      <c r="O464" s="1">
        <f t="shared" si="51"/>
        <v>0</v>
      </c>
      <c r="P464" s="45" t="e">
        <f t="shared" si="52"/>
        <v>#REF!</v>
      </c>
      <c r="Q464" s="46">
        <f>IF(K464="",0,COUNTIF('Timesheet - Week'!$A:$A,WorkingHoursUpdated!K464))</f>
        <v>0</v>
      </c>
      <c r="R464" s="44">
        <f>IF(K464="",0,COUNTIF('Timesheet - Week'!$A:$A,WorkingHoursUpdated!K464))</f>
        <v>0</v>
      </c>
    </row>
    <row r="465" spans="1:18" x14ac:dyDescent="0.25">
      <c r="A465" s="7">
        <f>WorkingHours[[#This Row],[Day]]</f>
        <v>44902</v>
      </c>
      <c r="B465" s="1">
        <f>WorkingHours[[#This Row],[Start]]</f>
        <v>0.625</v>
      </c>
      <c r="C465" s="1">
        <f>WorkingHours[[#This Row],[End]]</f>
        <v>0.66666666666666663</v>
      </c>
      <c r="D465" t="str">
        <f>WorkingHours[[#This Row],[Work unit description]]</f>
        <v>Circular Guitar proposal update and email</v>
      </c>
      <c r="E465" s="1">
        <f>WorkingHours[[#This Row],[Duration]]</f>
        <v>4.1666666666666664E-2</v>
      </c>
      <c r="F465" s="1" t="e">
        <f>#REF!</f>
        <v>#REF!</v>
      </c>
      <c r="G465" t="str">
        <f>WorkingHours[[#This Row],[Task]]</f>
        <v>NBD: Circular Guitar</v>
      </c>
      <c r="H465" t="str">
        <f>WorkingHours[[#This Row],[Tags]]</f>
        <v>STL:NBD:NewProposalsCreation:325</v>
      </c>
      <c r="I465" t="b">
        <f t="shared" si="54"/>
        <v>0</v>
      </c>
      <c r="J465" s="7">
        <f t="shared" si="53"/>
        <v>44902</v>
      </c>
      <c r="K465" t="str">
        <f t="shared" si="48"/>
        <v>STL:NBD:NewProposalsCreation:325</v>
      </c>
      <c r="M465" s="43">
        <f t="shared" si="49"/>
        <v>0</v>
      </c>
      <c r="N465" s="1">
        <f t="shared" si="50"/>
        <v>0</v>
      </c>
      <c r="O465" s="1">
        <f t="shared" si="51"/>
        <v>0</v>
      </c>
      <c r="P465" s="45" t="e">
        <f t="shared" si="52"/>
        <v>#REF!</v>
      </c>
      <c r="Q465" s="46">
        <f>IF(K465="",0,COUNTIF('Timesheet - Week'!$A:$A,WorkingHoursUpdated!K465))</f>
        <v>0</v>
      </c>
      <c r="R465" s="44">
        <f>IF(K465="",0,COUNTIF('Timesheet - Week'!$A:$A,WorkingHoursUpdated!K465))</f>
        <v>0</v>
      </c>
    </row>
    <row r="466" spans="1:18" x14ac:dyDescent="0.25">
      <c r="A466" s="7">
        <f>WorkingHours[[#This Row],[Day]]</f>
        <v>44903</v>
      </c>
      <c r="B466" s="1">
        <f>WorkingHours[[#This Row],[Start]]</f>
        <v>0.3298611111111111</v>
      </c>
      <c r="C466" s="1">
        <f>WorkingHours[[#This Row],[End]]</f>
        <v>0.3576388888888889</v>
      </c>
      <c r="D466" t="str">
        <f>WorkingHours[[#This Row],[Work unit description]]</f>
        <v>Circular Guitar Review Proposal</v>
      </c>
      <c r="E466" s="1">
        <f>WorkingHours[[#This Row],[Duration]]</f>
        <v>3.125E-2</v>
      </c>
      <c r="F466" s="1" t="e">
        <f>#REF!</f>
        <v>#REF!</v>
      </c>
      <c r="G466" t="str">
        <f>WorkingHours[[#This Row],[Task]]</f>
        <v>NBD: Circular Guitar</v>
      </c>
      <c r="H466" t="str">
        <f>WorkingHours[[#This Row],[Tags]]</f>
        <v>STL:NBD:NewProposalsCreation:325</v>
      </c>
      <c r="I466" t="b">
        <f t="shared" si="54"/>
        <v>0</v>
      </c>
      <c r="J466" s="7">
        <f t="shared" si="53"/>
        <v>44903</v>
      </c>
      <c r="K466" t="str">
        <f t="shared" si="48"/>
        <v>STL:NBD:NewProposalsCreation:325</v>
      </c>
      <c r="M466" s="43">
        <f t="shared" si="49"/>
        <v>0</v>
      </c>
      <c r="N466" s="1">
        <f t="shared" si="50"/>
        <v>0</v>
      </c>
      <c r="O466" s="1">
        <f t="shared" si="51"/>
        <v>0</v>
      </c>
      <c r="P466" s="45" t="e">
        <f t="shared" si="52"/>
        <v>#REF!</v>
      </c>
      <c r="Q466" s="46">
        <f>IF(K466="",0,COUNTIF('Timesheet - Week'!$A:$A,WorkingHoursUpdated!K466))</f>
        <v>0</v>
      </c>
      <c r="R466" s="44">
        <f>IF(K466="",0,COUNTIF('Timesheet - Week'!$A:$A,WorkingHoursUpdated!K466))</f>
        <v>0</v>
      </c>
    </row>
    <row r="467" spans="1:18" x14ac:dyDescent="0.25">
      <c r="A467" s="7">
        <f>WorkingHours[[#This Row],[Day]]</f>
        <v>44903</v>
      </c>
      <c r="B467" s="1">
        <f>WorkingHours[[#This Row],[Start]]</f>
        <v>0.375</v>
      </c>
      <c r="C467" s="1">
        <f>WorkingHours[[#This Row],[End]]</f>
        <v>0.4</v>
      </c>
      <c r="D467" t="str">
        <f>WorkingHours[[#This Row],[Work unit description]]</f>
        <v>Release process</v>
      </c>
      <c r="E467" s="1">
        <f>WorkingHours[[#This Row],[Duration]]</f>
        <v>2.0833333333333332E-2</v>
      </c>
      <c r="F467" s="1" t="e">
        <f>#REF!</f>
        <v>#REF!</v>
      </c>
      <c r="G467" t="str">
        <f>WorkingHours[[#This Row],[Task]]</f>
        <v>General Process Improvement</v>
      </c>
      <c r="H467" t="str">
        <f>WorkingHours[[#This Row],[Tags]]</f>
        <v>STL:Admin-BusinessMan:BusinessManProcessDev:312</v>
      </c>
      <c r="I467" t="b">
        <f t="shared" si="54"/>
        <v>0</v>
      </c>
      <c r="J467" s="7">
        <f t="shared" si="53"/>
        <v>44903</v>
      </c>
      <c r="K467" t="str">
        <f t="shared" si="48"/>
        <v>STL:Admin-BusinessMan:BusinessManProcessDev:312</v>
      </c>
      <c r="M467" s="43">
        <f t="shared" si="49"/>
        <v>1.7361111111111105E-2</v>
      </c>
      <c r="N467" s="1">
        <f t="shared" si="50"/>
        <v>0</v>
      </c>
      <c r="O467" s="1">
        <f t="shared" si="51"/>
        <v>1.7361111111111105E-2</v>
      </c>
      <c r="P467" s="45" t="e">
        <f t="shared" si="52"/>
        <v>#REF!</v>
      </c>
      <c r="Q467" s="46">
        <f>IF(K467="",0,COUNTIF('Timesheet - Week'!$A:$A,WorkingHoursUpdated!K467))</f>
        <v>0</v>
      </c>
      <c r="R467" s="44">
        <f>IF(K467="",0,COUNTIF('Timesheet - Week'!$A:$A,WorkingHoursUpdated!K467))</f>
        <v>0</v>
      </c>
    </row>
    <row r="468" spans="1:18" x14ac:dyDescent="0.25">
      <c r="A468" s="7">
        <f>WorkingHours[[#This Row],[Day]]</f>
        <v>44903</v>
      </c>
      <c r="B468" s="1">
        <f>WorkingHours[[#This Row],[Start]]</f>
        <v>0.4</v>
      </c>
      <c r="C468" s="1">
        <f>WorkingHours[[#This Row],[End]]</f>
        <v>0.41388888888888886</v>
      </c>
      <c r="D468" t="str">
        <f>WorkingHours[[#This Row],[Work unit description]]</f>
        <v>Circle Guitar proposal review</v>
      </c>
      <c r="E468" s="1">
        <f>WorkingHours[[#This Row],[Duration]]</f>
        <v>1.0416666666666666E-2</v>
      </c>
      <c r="F468" s="1" t="e">
        <f>#REF!</f>
        <v>#REF!</v>
      </c>
      <c r="G468" t="str">
        <f>WorkingHours[[#This Row],[Task]]</f>
        <v>NBD: Circular Guitar</v>
      </c>
      <c r="H468" t="str">
        <f>WorkingHours[[#This Row],[Tags]]</f>
        <v>STL:NBD:NewProposalsCreation:325</v>
      </c>
      <c r="I468" t="b">
        <f t="shared" si="54"/>
        <v>0</v>
      </c>
      <c r="J468" s="7">
        <f t="shared" si="53"/>
        <v>44903</v>
      </c>
      <c r="K468" t="str">
        <f t="shared" si="48"/>
        <v>STL:NBD:NewProposalsCreation:325</v>
      </c>
      <c r="M468" s="43">
        <f t="shared" si="49"/>
        <v>0</v>
      </c>
      <c r="N468" s="1">
        <f t="shared" si="50"/>
        <v>0</v>
      </c>
      <c r="O468" s="1">
        <f t="shared" si="51"/>
        <v>0</v>
      </c>
      <c r="P468" s="45" t="e">
        <f t="shared" si="52"/>
        <v>#REF!</v>
      </c>
      <c r="Q468" s="46">
        <f>IF(K468="",0,COUNTIF('Timesheet - Week'!$A:$A,WorkingHoursUpdated!K468))</f>
        <v>0</v>
      </c>
      <c r="R468" s="44">
        <f>IF(K468="",0,COUNTIF('Timesheet - Week'!$A:$A,WorkingHoursUpdated!K468))</f>
        <v>0</v>
      </c>
    </row>
    <row r="469" spans="1:18" x14ac:dyDescent="0.25">
      <c r="A469" s="7">
        <f>WorkingHours[[#This Row],[Day]]</f>
        <v>44903</v>
      </c>
      <c r="B469" s="1">
        <f>WorkingHours[[#This Row],[Start]]</f>
        <v>0.41388888888888886</v>
      </c>
      <c r="C469" s="1">
        <f>WorkingHours[[#This Row],[End]]</f>
        <v>0.43125000000000002</v>
      </c>
      <c r="D469" t="str">
        <f>WorkingHours[[#This Row],[Work unit description]]</f>
        <v>CheMastery chat with Pete</v>
      </c>
      <c r="E469" s="1">
        <f>WorkingHours[[#This Row],[Duration]]</f>
        <v>2.0833333333333332E-2</v>
      </c>
      <c r="F469" s="1" t="e">
        <f>#REF!</f>
        <v>#REF!</v>
      </c>
      <c r="G469" t="str">
        <f>WorkingHours[[#This Row],[Task]]</f>
        <v>CHM-3117: Patent Report</v>
      </c>
      <c r="H469" t="str">
        <f>WorkingHours[[#This Row],[Tags]]</f>
        <v>CHM-3119:Patent Report:886</v>
      </c>
      <c r="I469" t="b">
        <f t="shared" si="54"/>
        <v>0</v>
      </c>
      <c r="J469" s="7">
        <f t="shared" si="53"/>
        <v>44903</v>
      </c>
      <c r="K469" t="str">
        <f t="shared" si="48"/>
        <v>CHM-3119:Patent Report:886</v>
      </c>
      <c r="M469" s="43">
        <f t="shared" si="49"/>
        <v>0</v>
      </c>
      <c r="N469" s="1">
        <f t="shared" si="50"/>
        <v>0</v>
      </c>
      <c r="O469" s="1">
        <f t="shared" si="51"/>
        <v>0</v>
      </c>
      <c r="P469" s="45" t="e">
        <f t="shared" si="52"/>
        <v>#REF!</v>
      </c>
      <c r="Q469" s="46">
        <f>IF(K469="",0,COUNTIF('Timesheet - Week'!$A:$A,WorkingHoursUpdated!K469))</f>
        <v>0</v>
      </c>
      <c r="R469" s="44">
        <f>IF(K469="",0,COUNTIF('Timesheet - Week'!$A:$A,WorkingHoursUpdated!K469))</f>
        <v>0</v>
      </c>
    </row>
    <row r="470" spans="1:18" x14ac:dyDescent="0.25">
      <c r="A470" s="7">
        <f>WorkingHours[[#This Row],[Day]]</f>
        <v>44903</v>
      </c>
      <c r="B470" s="1">
        <f>WorkingHours[[#This Row],[Start]]</f>
        <v>0.43125000000000002</v>
      </c>
      <c r="C470" s="1">
        <f>WorkingHours[[#This Row],[End]]</f>
        <v>0.5</v>
      </c>
      <c r="D470" t="str">
        <f>WorkingHours[[#This Row],[Work unit description]]</f>
        <v>QLM Boot sequence setup</v>
      </c>
      <c r="E470" s="1">
        <f>WorkingHours[[#This Row],[Duration]]</f>
        <v>7.2916666666666671E-2</v>
      </c>
      <c r="F470" s="1" t="e">
        <f>#REF!</f>
        <v>#REF!</v>
      </c>
      <c r="G470" t="str">
        <f>WorkingHours[[#This Row],[Task]]</f>
        <v>QLMHW-229: Investigate Bench-top Model B</v>
      </c>
      <c r="H470" t="str">
        <f>WorkingHours[[#This Row],[Tags]]</f>
        <v>QLM:QLM-4039-Splice:HardwareBuildTest&amp;Commis:340</v>
      </c>
      <c r="I470" t="b">
        <f t="shared" si="54"/>
        <v>0</v>
      </c>
      <c r="J470" s="7">
        <f t="shared" si="53"/>
        <v>44903</v>
      </c>
      <c r="K470" t="str">
        <f t="shared" si="48"/>
        <v>QLM:QLM-4039-Splice:HardwareBuildTest&amp;Commis:340</v>
      </c>
      <c r="M470" s="43">
        <f t="shared" si="49"/>
        <v>0</v>
      </c>
      <c r="N470" s="1">
        <f t="shared" si="50"/>
        <v>0</v>
      </c>
      <c r="O470" s="1">
        <f t="shared" si="51"/>
        <v>0</v>
      </c>
      <c r="P470" s="45" t="e">
        <f t="shared" si="52"/>
        <v>#REF!</v>
      </c>
      <c r="Q470" s="46">
        <f>IF(K470="",0,COUNTIF('Timesheet - Week'!$A:$A,WorkingHoursUpdated!K470))</f>
        <v>0</v>
      </c>
      <c r="R470" s="44">
        <f>IF(K470="",0,COUNTIF('Timesheet - Week'!$A:$A,WorkingHoursUpdated!K470))</f>
        <v>0</v>
      </c>
    </row>
    <row r="471" spans="1:18" x14ac:dyDescent="0.25">
      <c r="A471" s="7">
        <f>WorkingHours[[#This Row],[Day]]</f>
        <v>44903</v>
      </c>
      <c r="B471" s="1">
        <f>WorkingHours[[#This Row],[Start]]</f>
        <v>0.54166666666666663</v>
      </c>
      <c r="C471" s="1">
        <f>WorkingHours[[#This Row],[End]]</f>
        <v>0.5625</v>
      </c>
      <c r="D471" t="str">
        <f>WorkingHours[[#This Row],[Work unit description]]</f>
        <v>BioTip Project Closure Meeting</v>
      </c>
      <c r="E471" s="1">
        <f>WorkingHours[[#This Row],[Duration]]</f>
        <v>2.0833333333333332E-2</v>
      </c>
      <c r="F471" s="1" t="e">
        <f>#REF!</f>
        <v>#REF!</v>
      </c>
      <c r="G471" t="str">
        <f>WorkingHours[[#This Row],[Task]]</f>
        <v>FuelChipSchematic</v>
      </c>
      <c r="H471" t="str">
        <f>WorkingHours[[#This Row],[Tags]]</f>
        <v>BTP-3117-Fuelchip:WP2:A-modelCircuitSchematicC:870</v>
      </c>
      <c r="I471" t="b">
        <f t="shared" si="54"/>
        <v>0</v>
      </c>
      <c r="J471" s="7">
        <f t="shared" si="53"/>
        <v>44903</v>
      </c>
      <c r="K471" t="str">
        <f t="shared" si="48"/>
        <v>BTP-3117-Fuelchip:WP2:A-modelCircuitSchematicC:870</v>
      </c>
      <c r="M471" s="43">
        <f t="shared" si="49"/>
        <v>4.166666666666663E-2</v>
      </c>
      <c r="N471" s="1">
        <f t="shared" si="50"/>
        <v>0</v>
      </c>
      <c r="O471" s="1">
        <f t="shared" si="51"/>
        <v>4.166666666666663E-2</v>
      </c>
      <c r="P471" s="45" t="e">
        <f t="shared" si="52"/>
        <v>#REF!</v>
      </c>
      <c r="Q471" s="46">
        <f>IF(K471="",0,COUNTIF('Timesheet - Week'!$A:$A,WorkingHoursUpdated!K471))</f>
        <v>0</v>
      </c>
      <c r="R471" s="44">
        <f>IF(K471="",0,COUNTIF('Timesheet - Week'!$A:$A,WorkingHoursUpdated!K471))</f>
        <v>0</v>
      </c>
    </row>
    <row r="472" spans="1:18" x14ac:dyDescent="0.25">
      <c r="A472" s="7">
        <f>WorkingHours[[#This Row],[Day]]</f>
        <v>44903</v>
      </c>
      <c r="B472" s="1">
        <f>WorkingHours[[#This Row],[Start]]</f>
        <v>0.5625</v>
      </c>
      <c r="C472" s="1">
        <f>WorkingHours[[#This Row],[End]]</f>
        <v>0.58333333333333337</v>
      </c>
      <c r="D472" t="str">
        <f>WorkingHours[[#This Row],[Work unit description]]</f>
        <v>BioTip Project Closure tasks</v>
      </c>
      <c r="E472" s="1">
        <f>WorkingHours[[#This Row],[Duration]]</f>
        <v>2.0833333333333332E-2</v>
      </c>
      <c r="F472" s="1" t="e">
        <f>#REF!</f>
        <v>#REF!</v>
      </c>
      <c r="G472" t="str">
        <f>WorkingHours[[#This Row],[Task]]</f>
        <v>FuleChipSystemDesign</v>
      </c>
      <c r="H472" t="str">
        <f>WorkingHours[[#This Row],[Tags]]</f>
        <v>BTP-3117-Fuelchip:WP1:SystemBlockDiagramDesig:869</v>
      </c>
      <c r="I472" t="b">
        <f t="shared" si="54"/>
        <v>0</v>
      </c>
      <c r="J472" s="7">
        <f t="shared" si="53"/>
        <v>44903</v>
      </c>
      <c r="K472" t="str">
        <f t="shared" si="48"/>
        <v>BTP-3117-Fuelchip:WP1:SystemBlockDiagramDesig:869</v>
      </c>
      <c r="M472" s="43">
        <f t="shared" si="49"/>
        <v>0</v>
      </c>
      <c r="N472" s="1">
        <f t="shared" si="50"/>
        <v>0</v>
      </c>
      <c r="O472" s="1">
        <f t="shared" si="51"/>
        <v>0</v>
      </c>
      <c r="P472" s="45" t="e">
        <f t="shared" si="52"/>
        <v>#REF!</v>
      </c>
      <c r="Q472" s="46">
        <f>IF(K472="",0,COUNTIF('Timesheet - Week'!$A:$A,WorkingHoursUpdated!K472))</f>
        <v>0</v>
      </c>
      <c r="R472" s="44">
        <f>IF(K472="",0,COUNTIF('Timesheet - Week'!$A:$A,WorkingHoursUpdated!K472))</f>
        <v>0</v>
      </c>
    </row>
    <row r="473" spans="1:18" x14ac:dyDescent="0.25">
      <c r="A473" s="7">
        <f>WorkingHours[[#This Row],[Day]]</f>
        <v>44903</v>
      </c>
      <c r="B473" s="1">
        <f>WorkingHours[[#This Row],[Start]]</f>
        <v>0.58333333333333337</v>
      </c>
      <c r="C473" s="1">
        <f>WorkingHours[[#This Row],[End]]</f>
        <v>0.61458333333333337</v>
      </c>
      <c r="D473" t="str">
        <f>WorkingHours[[#This Row],[Work unit description]]</f>
        <v>Simon Hobbs meeting</v>
      </c>
      <c r="E473" s="1">
        <f>WorkingHours[[#This Row],[Duration]]</f>
        <v>3.125E-2</v>
      </c>
      <c r="F473" s="1" t="e">
        <f>#REF!</f>
        <v>#REF!</v>
      </c>
      <c r="G473" t="str">
        <f>WorkingHours[[#This Row],[Task]]</f>
        <v>NBD - Meetings</v>
      </c>
      <c r="H473" t="str">
        <f>WorkingHours[[#This Row],[Tags]]</f>
        <v>STL:NBD:ClientMeetings:326</v>
      </c>
      <c r="I473" t="b">
        <f t="shared" si="54"/>
        <v>0</v>
      </c>
      <c r="J473" s="7">
        <f t="shared" si="53"/>
        <v>44903</v>
      </c>
      <c r="K473" t="str">
        <f t="shared" si="48"/>
        <v>STL:NBD:ClientMeetings:326</v>
      </c>
      <c r="M473" s="43">
        <f t="shared" si="49"/>
        <v>0</v>
      </c>
      <c r="N473" s="1">
        <f t="shared" si="50"/>
        <v>0</v>
      </c>
      <c r="O473" s="1">
        <f t="shared" si="51"/>
        <v>0</v>
      </c>
      <c r="P473" s="45" t="e">
        <f t="shared" si="52"/>
        <v>#REF!</v>
      </c>
      <c r="Q473" s="46">
        <f>IF(K473="",0,COUNTIF('Timesheet - Week'!$A:$A,WorkingHoursUpdated!K473))</f>
        <v>0</v>
      </c>
      <c r="R473" s="44">
        <f>IF(K473="",0,COUNTIF('Timesheet - Week'!$A:$A,WorkingHoursUpdated!K473))</f>
        <v>0</v>
      </c>
    </row>
    <row r="474" spans="1:18" x14ac:dyDescent="0.25">
      <c r="A474" s="7">
        <f>WorkingHours[[#This Row],[Day]]</f>
        <v>44903</v>
      </c>
      <c r="B474" s="1">
        <f>WorkingHours[[#This Row],[Start]]</f>
        <v>0.61458333333333337</v>
      </c>
      <c r="C474" s="1">
        <f>WorkingHours[[#This Row],[End]]</f>
        <v>0.625</v>
      </c>
      <c r="D474" t="str">
        <f>WorkingHours[[#This Row],[Work unit description]]</f>
        <v>Office furniture</v>
      </c>
      <c r="E474" s="1">
        <f>WorkingHours[[#This Row],[Duration]]</f>
        <v>1.0416666666666666E-2</v>
      </c>
      <c r="F474" s="1" t="e">
        <f>#REF!</f>
        <v>#REF!</v>
      </c>
      <c r="G474" t="str">
        <f>WorkingHours[[#This Row],[Task]]</f>
        <v>STL: Create new office space</v>
      </c>
      <c r="H474" t="str">
        <f>WorkingHours[[#This Row],[Tags]]</f>
        <v>STL:Admin-BusinessMan:BusinessManProcessDev:312</v>
      </c>
      <c r="I474" t="b">
        <f t="shared" si="54"/>
        <v>0</v>
      </c>
      <c r="J474" s="7">
        <f t="shared" si="53"/>
        <v>44903</v>
      </c>
      <c r="K474" t="str">
        <f t="shared" si="48"/>
        <v>STL:Admin-BusinessMan:BusinessManProcessDev:312</v>
      </c>
      <c r="M474" s="43">
        <f t="shared" si="49"/>
        <v>0</v>
      </c>
      <c r="N474" s="1">
        <f t="shared" si="50"/>
        <v>0</v>
      </c>
      <c r="O474" s="1">
        <f t="shared" si="51"/>
        <v>0</v>
      </c>
      <c r="P474" s="45" t="e">
        <f t="shared" si="52"/>
        <v>#REF!</v>
      </c>
      <c r="Q474" s="46">
        <f>IF(K474="",0,COUNTIF('Timesheet - Week'!$A:$A,WorkingHoursUpdated!K474))</f>
        <v>0</v>
      </c>
      <c r="R474" s="44">
        <f>IF(K474="",0,COUNTIF('Timesheet - Week'!$A:$A,WorkingHoursUpdated!K474))</f>
        <v>0</v>
      </c>
    </row>
    <row r="475" spans="1:18" x14ac:dyDescent="0.25">
      <c r="A475" s="7">
        <f>WorkingHours[[#This Row],[Day]]</f>
        <v>44903</v>
      </c>
      <c r="B475" s="1">
        <f>WorkingHours[[#This Row],[Start]]</f>
        <v>0.625</v>
      </c>
      <c r="C475" s="1">
        <f>WorkingHours[[#This Row],[End]]</f>
        <v>0.67222222222222228</v>
      </c>
      <c r="D475" t="str">
        <f>WorkingHours[[#This Row],[Work unit description]]</f>
        <v>Circle Guitar Proposal delivery Meeting</v>
      </c>
      <c r="E475" s="1">
        <f>WorkingHours[[#This Row],[Duration]]</f>
        <v>5.2083333333333336E-2</v>
      </c>
      <c r="F475" s="1" t="e">
        <f>#REF!</f>
        <v>#REF!</v>
      </c>
      <c r="G475" t="str">
        <f>WorkingHours[[#This Row],[Task]]</f>
        <v>NBD: Circular Guitar</v>
      </c>
      <c r="H475" t="str">
        <f>WorkingHours[[#This Row],[Tags]]</f>
        <v>STL:NBD:NewProposalsCreation:325</v>
      </c>
      <c r="I475" t="b">
        <f t="shared" si="54"/>
        <v>0</v>
      </c>
      <c r="J475" s="7">
        <f t="shared" si="53"/>
        <v>44903</v>
      </c>
      <c r="K475" t="str">
        <f t="shared" si="48"/>
        <v>STL:NBD:NewProposalsCreation:325</v>
      </c>
      <c r="M475" s="43">
        <f t="shared" si="49"/>
        <v>0</v>
      </c>
      <c r="N475" s="1">
        <f t="shared" si="50"/>
        <v>0</v>
      </c>
      <c r="O475" s="1">
        <f t="shared" si="51"/>
        <v>0</v>
      </c>
      <c r="P475" s="45" t="e">
        <f t="shared" si="52"/>
        <v>#REF!</v>
      </c>
      <c r="Q475" s="46">
        <f>IF(K475="",0,COUNTIF('Timesheet - Week'!$A:$A,WorkingHoursUpdated!K475))</f>
        <v>0</v>
      </c>
      <c r="R475" s="44">
        <f>IF(K475="",0,COUNTIF('Timesheet - Week'!$A:$A,WorkingHoursUpdated!K475))</f>
        <v>0</v>
      </c>
    </row>
    <row r="476" spans="1:18" x14ac:dyDescent="0.25">
      <c r="A476" s="7">
        <f>WorkingHours[[#This Row],[Day]]</f>
        <v>44903</v>
      </c>
      <c r="B476" s="1">
        <f>WorkingHours[[#This Row],[Start]]</f>
        <v>0.67222222222222228</v>
      </c>
      <c r="C476" s="1">
        <f>WorkingHours[[#This Row],[End]]</f>
        <v>0.69791666666666663</v>
      </c>
      <c r="D476" t="str">
        <f>WorkingHours[[#This Row],[Work unit description]]</f>
        <v>Office move</v>
      </c>
      <c r="E476" s="1">
        <f>WorkingHours[[#This Row],[Duration]]</f>
        <v>2.0833333333333332E-2</v>
      </c>
      <c r="F476" s="1" t="e">
        <f>#REF!</f>
        <v>#REF!</v>
      </c>
      <c r="G476" t="str">
        <f>WorkingHours[[#This Row],[Task]]</f>
        <v>STL: Create new office space</v>
      </c>
      <c r="H476" t="str">
        <f>WorkingHours[[#This Row],[Tags]]</f>
        <v>STL:Admin-BusinessMan:BusinessManProcessDev:312</v>
      </c>
      <c r="I476" t="b">
        <f t="shared" si="54"/>
        <v>0</v>
      </c>
      <c r="J476" s="7">
        <f t="shared" si="53"/>
        <v>44903</v>
      </c>
      <c r="K476" t="str">
        <f t="shared" si="48"/>
        <v>STL:Admin-BusinessMan:BusinessManProcessDev:312</v>
      </c>
      <c r="M476" s="43">
        <f t="shared" si="49"/>
        <v>0</v>
      </c>
      <c r="N476" s="1">
        <f t="shared" si="50"/>
        <v>0</v>
      </c>
      <c r="O476" s="1">
        <f t="shared" si="51"/>
        <v>0</v>
      </c>
      <c r="P476" s="45" t="e">
        <f t="shared" si="52"/>
        <v>#REF!</v>
      </c>
      <c r="Q476" s="46">
        <f>IF(K476="",0,COUNTIF('Timesheet - Week'!$A:$A,WorkingHoursUpdated!K476))</f>
        <v>0</v>
      </c>
      <c r="R476" s="44">
        <f>IF(K476="",0,COUNTIF('Timesheet - Week'!$A:$A,WorkingHoursUpdated!K476))</f>
        <v>0</v>
      </c>
    </row>
    <row r="477" spans="1:18" x14ac:dyDescent="0.25">
      <c r="A477" s="7">
        <f>WorkingHours[[#This Row],[Day]]</f>
        <v>44903</v>
      </c>
      <c r="B477" s="1">
        <f>WorkingHours[[#This Row],[Start]]</f>
        <v>0.69791666666666663</v>
      </c>
      <c r="C477" s="1">
        <f>WorkingHours[[#This Row],[End]]</f>
        <v>0.73958333333333337</v>
      </c>
      <c r="D477" t="str">
        <f>WorkingHours[[#This Row],[Work unit description]]</f>
        <v>B-Model bench top cable issues</v>
      </c>
      <c r="E477" s="1">
        <f>WorkingHours[[#This Row],[Duration]]</f>
        <v>4.1666666666666664E-2</v>
      </c>
      <c r="F477" s="1" t="e">
        <f>#REF!</f>
        <v>#REF!</v>
      </c>
      <c r="G477" t="str">
        <f>WorkingHours[[#This Row],[Task]]</f>
        <v>QLMHW-229: Investigate Bench-top Model B</v>
      </c>
      <c r="H477" t="str">
        <f>WorkingHours[[#This Row],[Tags]]</f>
        <v>QLM:QLM-4039-Splice:HardwareBuildTest&amp;Commis:340</v>
      </c>
      <c r="I477" t="b">
        <f t="shared" si="54"/>
        <v>0</v>
      </c>
      <c r="J477" s="7">
        <f t="shared" si="53"/>
        <v>44903</v>
      </c>
      <c r="K477" t="str">
        <f t="shared" si="48"/>
        <v>QLM:QLM-4039-Splice:HardwareBuildTest&amp;Commis:340</v>
      </c>
      <c r="M477" s="43">
        <f t="shared" si="49"/>
        <v>0</v>
      </c>
      <c r="N477" s="1">
        <f t="shared" si="50"/>
        <v>0</v>
      </c>
      <c r="O477" s="1">
        <f t="shared" si="51"/>
        <v>0</v>
      </c>
      <c r="P477" s="45" t="e">
        <f t="shared" si="52"/>
        <v>#REF!</v>
      </c>
      <c r="Q477" s="46">
        <f>IF(K477="",0,COUNTIF('Timesheet - Week'!$A:$A,WorkingHoursUpdated!K477))</f>
        <v>0</v>
      </c>
      <c r="R477" s="44">
        <f>IF(K477="",0,COUNTIF('Timesheet - Week'!$A:$A,WorkingHoursUpdated!K477))</f>
        <v>0</v>
      </c>
    </row>
    <row r="478" spans="1:18" x14ac:dyDescent="0.25">
      <c r="A478" s="7">
        <f>WorkingHours[[#This Row],[Day]]</f>
        <v>44903</v>
      </c>
      <c r="B478" s="1">
        <f>WorkingHours[[#This Row],[Start]]</f>
        <v>0.77083333333333337</v>
      </c>
      <c r="C478" s="1">
        <f>WorkingHours[[#This Row],[End]]</f>
        <v>0.78125</v>
      </c>
      <c r="D478" t="str">
        <f>WorkingHours[[#This Row],[Work unit description]]</f>
        <v>NBD Emails</v>
      </c>
      <c r="E478" s="1">
        <f>WorkingHours[[#This Row],[Duration]]</f>
        <v>1.0416666666666666E-2</v>
      </c>
      <c r="F478" s="1" t="e">
        <f>#REF!</f>
        <v>#REF!</v>
      </c>
      <c r="G478" t="str">
        <f>WorkingHours[[#This Row],[Task]]</f>
        <v>NBD - Meetings</v>
      </c>
      <c r="H478" t="str">
        <f>WorkingHours[[#This Row],[Tags]]</f>
        <v>STL:NBD:ClientMeetings:326</v>
      </c>
      <c r="I478" t="b">
        <f t="shared" si="54"/>
        <v>0</v>
      </c>
      <c r="J478" s="7">
        <f t="shared" si="53"/>
        <v>44903</v>
      </c>
      <c r="K478" t="str">
        <f t="shared" si="48"/>
        <v>STL:NBD:ClientMeetings:326</v>
      </c>
      <c r="M478" s="43">
        <f t="shared" si="49"/>
        <v>3.125E-2</v>
      </c>
      <c r="N478" s="1">
        <f t="shared" si="50"/>
        <v>0</v>
      </c>
      <c r="O478" s="1">
        <f t="shared" si="51"/>
        <v>3.125E-2</v>
      </c>
      <c r="P478" s="45" t="e">
        <f t="shared" si="52"/>
        <v>#REF!</v>
      </c>
      <c r="Q478" s="46">
        <f>IF(K478="",0,COUNTIF('Timesheet - Week'!$A:$A,WorkingHoursUpdated!K478))</f>
        <v>0</v>
      </c>
      <c r="R478" s="44">
        <f>IF(K478="",0,COUNTIF('Timesheet - Week'!$A:$A,WorkingHoursUpdated!K478))</f>
        <v>0</v>
      </c>
    </row>
    <row r="479" spans="1:18" x14ac:dyDescent="0.25">
      <c r="A479" s="7">
        <f>WorkingHours[[#This Row],[Day]]</f>
        <v>44903</v>
      </c>
      <c r="B479" s="1">
        <f>WorkingHours[[#This Row],[Start]]</f>
        <v>0.78125</v>
      </c>
      <c r="C479" s="1">
        <f>WorkingHours[[#This Row],[End]]</f>
        <v>0.79861111111111116</v>
      </c>
      <c r="D479" t="str">
        <f>WorkingHours[[#This Row],[Work unit description]]</f>
        <v>Confluence site mapping</v>
      </c>
      <c r="E479" s="1">
        <f>WorkingHours[[#This Row],[Duration]]</f>
        <v>2.0833333333333332E-2</v>
      </c>
      <c r="F479" s="1" t="e">
        <f>#REF!</f>
        <v>#REF!</v>
      </c>
      <c r="G479" t="str">
        <f>WorkingHours[[#This Row],[Task]]</f>
        <v>General Process Improvement</v>
      </c>
      <c r="H479" t="str">
        <f>WorkingHours[[#This Row],[Tags]]</f>
        <v>STL:Admin-BusinessMan:BusinessManProcessDev:312</v>
      </c>
      <c r="I479" t="b">
        <f t="shared" si="54"/>
        <v>0</v>
      </c>
      <c r="J479" s="7">
        <f t="shared" si="53"/>
        <v>44903</v>
      </c>
      <c r="K479" t="str">
        <f t="shared" si="48"/>
        <v>STL:Admin-BusinessMan:BusinessManProcessDev:312</v>
      </c>
      <c r="M479" s="43">
        <f t="shared" si="49"/>
        <v>0</v>
      </c>
      <c r="N479" s="1">
        <f t="shared" si="50"/>
        <v>0</v>
      </c>
      <c r="O479" s="1">
        <f t="shared" si="51"/>
        <v>0</v>
      </c>
      <c r="P479" s="45" t="e">
        <f t="shared" si="52"/>
        <v>#REF!</v>
      </c>
      <c r="Q479" s="46">
        <f>IF(K479="",0,COUNTIF('Timesheet - Week'!$A:$A,WorkingHoursUpdated!K479))</f>
        <v>0</v>
      </c>
      <c r="R479" s="44">
        <f>IF(K479="",0,COUNTIF('Timesheet - Week'!$A:$A,WorkingHoursUpdated!K479))</f>
        <v>0</v>
      </c>
    </row>
    <row r="480" spans="1:18" x14ac:dyDescent="0.25">
      <c r="A480" s="7">
        <f>WorkingHours[[#This Row],[Day]]</f>
        <v>44904</v>
      </c>
      <c r="B480" s="1">
        <f>WorkingHours[[#This Row],[Start]]</f>
        <v>0.28472222222222221</v>
      </c>
      <c r="C480" s="1">
        <f>WorkingHours[[#This Row],[End]]</f>
        <v>0.30208333333333331</v>
      </c>
      <c r="D480" t="str">
        <f>WorkingHours[[#This Row],[Work unit description]]</f>
        <v>Confluence Site Mapping</v>
      </c>
      <c r="E480" s="1">
        <f>WorkingHours[[#This Row],[Duration]]</f>
        <v>2.0833333333333332E-2</v>
      </c>
      <c r="F480" s="1" t="e">
        <f>#REF!</f>
        <v>#REF!</v>
      </c>
      <c r="G480" t="str">
        <f>WorkingHours[[#This Row],[Task]]</f>
        <v>General Process Improvement</v>
      </c>
      <c r="H480" t="str">
        <f>WorkingHours[[#This Row],[Tags]]</f>
        <v>STL:Admin-BusinessMan:BusinessManProcessDev:312</v>
      </c>
      <c r="I480" t="b">
        <f t="shared" si="54"/>
        <v>0</v>
      </c>
      <c r="J480" s="7">
        <f t="shared" si="53"/>
        <v>44904</v>
      </c>
      <c r="K480" t="str">
        <f t="shared" si="48"/>
        <v>STL:Admin-BusinessMan:BusinessManProcessDev:312</v>
      </c>
      <c r="M480" s="43">
        <f t="shared" si="49"/>
        <v>0</v>
      </c>
      <c r="N480" s="1">
        <f t="shared" si="50"/>
        <v>0</v>
      </c>
      <c r="O480" s="1">
        <f t="shared" si="51"/>
        <v>0</v>
      </c>
      <c r="P480" s="45" t="e">
        <f t="shared" si="52"/>
        <v>#REF!</v>
      </c>
      <c r="Q480" s="46">
        <f>IF(K480="",0,COUNTIF('Timesheet - Week'!$A:$A,WorkingHoursUpdated!K480))</f>
        <v>0</v>
      </c>
      <c r="R480" s="44">
        <f>IF(K480="",0,COUNTIF('Timesheet - Week'!$A:$A,WorkingHoursUpdated!K480))</f>
        <v>0</v>
      </c>
    </row>
    <row r="481" spans="1:18" x14ac:dyDescent="0.25">
      <c r="A481" s="7">
        <f>WorkingHours[[#This Row],[Day]]</f>
        <v>44904</v>
      </c>
      <c r="B481" s="1">
        <f>WorkingHours[[#This Row],[Start]]</f>
        <v>0.3298611111111111</v>
      </c>
      <c r="C481" s="1">
        <f>WorkingHours[[#This Row],[End]]</f>
        <v>0.34444444444444444</v>
      </c>
      <c r="D481" t="str">
        <f>WorkingHours[[#This Row],[Work unit description]]</f>
        <v/>
      </c>
      <c r="E481" s="1">
        <f>WorkingHours[[#This Row],[Duration]]</f>
        <v>1.0416666666666666E-2</v>
      </c>
      <c r="F481" s="1" t="e">
        <f>#REF!</f>
        <v>#REF!</v>
      </c>
      <c r="G481" t="str">
        <f>WorkingHours[[#This Row],[Task]]</f>
        <v>STL:Timesheet</v>
      </c>
      <c r="H481" t="str">
        <f>WorkingHours[[#This Row],[Tags]]</f>
        <v>STL:Admin-PersonalAdmin:Timesheets:319</v>
      </c>
      <c r="I481" t="b">
        <f t="shared" si="54"/>
        <v>0</v>
      </c>
      <c r="J481" s="7">
        <f t="shared" si="53"/>
        <v>44904</v>
      </c>
      <c r="K481" t="str">
        <f t="shared" si="48"/>
        <v>STL:Admin-PersonalAdmin:Timesheets:319</v>
      </c>
      <c r="M481" s="43">
        <f t="shared" si="49"/>
        <v>2.777777777777779E-2</v>
      </c>
      <c r="N481" s="1">
        <f t="shared" si="50"/>
        <v>0</v>
      </c>
      <c r="O481" s="1">
        <f t="shared" si="51"/>
        <v>2.777777777777779E-2</v>
      </c>
      <c r="P481" s="45" t="e">
        <f t="shared" si="52"/>
        <v>#REF!</v>
      </c>
      <c r="Q481" s="46">
        <f>IF(K481="",0,COUNTIF('Timesheet - Week'!$A:$A,WorkingHoursUpdated!K481))</f>
        <v>0</v>
      </c>
      <c r="R481" s="44">
        <f>IF(K481="",0,COUNTIF('Timesheet - Week'!$A:$A,WorkingHoursUpdated!K481))</f>
        <v>0</v>
      </c>
    </row>
    <row r="482" spans="1:18" x14ac:dyDescent="0.25">
      <c r="A482" s="7">
        <f>WorkingHours[[#This Row],[Day]]</f>
        <v>44904</v>
      </c>
      <c r="B482" s="1">
        <f>WorkingHours[[#This Row],[Start]]</f>
        <v>0.34444444444444444</v>
      </c>
      <c r="C482" s="1">
        <f>WorkingHours[[#This Row],[End]]</f>
        <v>0.3576388888888889</v>
      </c>
      <c r="D482" t="str">
        <f>WorkingHours[[#This Row],[Work unit description]]</f>
        <v>Simulation for CheMastery</v>
      </c>
      <c r="E482" s="1">
        <f>WorkingHours[[#This Row],[Duration]]</f>
        <v>1.0416666666666666E-2</v>
      </c>
      <c r="F482" s="1" t="e">
        <f>#REF!</f>
        <v>#REF!</v>
      </c>
      <c r="G482" t="str">
        <f>WorkingHours[[#This Row],[Task]]</f>
        <v>CHM-3117: Patent Report</v>
      </c>
      <c r="H482" t="str">
        <f>WorkingHours[[#This Row],[Tags]]</f>
        <v>CHM-3119:Patent Report:886</v>
      </c>
      <c r="I482" t="b">
        <f t="shared" si="54"/>
        <v>0</v>
      </c>
      <c r="J482" s="7">
        <f t="shared" si="53"/>
        <v>44904</v>
      </c>
      <c r="K482" t="str">
        <f t="shared" si="48"/>
        <v>CHM-3119:Patent Report:886</v>
      </c>
      <c r="M482" s="43">
        <f t="shared" si="49"/>
        <v>0</v>
      </c>
      <c r="N482" s="1">
        <f t="shared" si="50"/>
        <v>0</v>
      </c>
      <c r="O482" s="1">
        <f t="shared" si="51"/>
        <v>0</v>
      </c>
      <c r="P482" s="45" t="e">
        <f t="shared" si="52"/>
        <v>#REF!</v>
      </c>
      <c r="Q482" s="46">
        <f>IF(K482="",0,COUNTIF('Timesheet - Week'!$A:$A,WorkingHoursUpdated!K482))</f>
        <v>0</v>
      </c>
      <c r="R482" s="44">
        <f>IF(K482="",0,COUNTIF('Timesheet - Week'!$A:$A,WorkingHoursUpdated!K482))</f>
        <v>0</v>
      </c>
    </row>
    <row r="483" spans="1:18" x14ac:dyDescent="0.25">
      <c r="A483" s="7">
        <f>WorkingHours[[#This Row],[Day]]</f>
        <v>44904</v>
      </c>
      <c r="B483" s="1">
        <f>WorkingHours[[#This Row],[Start]]</f>
        <v>0.375</v>
      </c>
      <c r="C483" s="1">
        <f>WorkingHours[[#This Row],[End]]</f>
        <v>0.45277777777777778</v>
      </c>
      <c r="D483" t="str">
        <f>WorkingHours[[#This Row],[Work unit description]]</f>
        <v>Simulation for CheMastery</v>
      </c>
      <c r="E483" s="1">
        <f>WorkingHours[[#This Row],[Duration]]</f>
        <v>7.2916666666666671E-2</v>
      </c>
      <c r="F483" s="1" t="e">
        <f>#REF!</f>
        <v>#REF!</v>
      </c>
      <c r="G483" t="str">
        <f>WorkingHours[[#This Row],[Task]]</f>
        <v>CHM-3117: Patent Report</v>
      </c>
      <c r="H483" t="str">
        <f>WorkingHours[[#This Row],[Tags]]</f>
        <v>CHM-3119:Patent Report:886</v>
      </c>
      <c r="I483" t="b">
        <f t="shared" si="54"/>
        <v>0</v>
      </c>
      <c r="J483" s="7">
        <f t="shared" si="53"/>
        <v>44904</v>
      </c>
      <c r="K483" t="str">
        <f t="shared" si="48"/>
        <v>CHM-3119:Patent Report:886</v>
      </c>
      <c r="M483" s="43">
        <f t="shared" si="49"/>
        <v>1.7361111111111105E-2</v>
      </c>
      <c r="N483" s="1">
        <f t="shared" si="50"/>
        <v>0</v>
      </c>
      <c r="O483" s="1">
        <f t="shared" si="51"/>
        <v>1.7361111111111105E-2</v>
      </c>
      <c r="P483" s="45" t="e">
        <f t="shared" si="52"/>
        <v>#REF!</v>
      </c>
      <c r="Q483" s="46">
        <f>IF(K483="",0,COUNTIF('Timesheet - Week'!$A:$A,WorkingHoursUpdated!K483))</f>
        <v>0</v>
      </c>
      <c r="R483" s="44">
        <f>IF(K483="",0,COUNTIF('Timesheet - Week'!$A:$A,WorkingHoursUpdated!K483))</f>
        <v>0</v>
      </c>
    </row>
    <row r="484" spans="1:18" x14ac:dyDescent="0.25">
      <c r="A484" s="7">
        <f>WorkingHours[[#This Row],[Day]]</f>
        <v>44904</v>
      </c>
      <c r="B484" s="1">
        <f>WorkingHours[[#This Row],[Start]]</f>
        <v>0.45277777777777778</v>
      </c>
      <c r="C484" s="1">
        <f>WorkingHours[[#This Row],[End]]</f>
        <v>0.45833333333333331</v>
      </c>
      <c r="D484" t="str">
        <f>WorkingHours[[#This Row],[Work unit description]]</f>
        <v>Party Prep</v>
      </c>
      <c r="E484" s="1">
        <f>WorkingHours[[#This Row],[Duration]]</f>
        <v>1.0416666666666666E-2</v>
      </c>
      <c r="F484" s="1" t="e">
        <f>#REF!</f>
        <v>#REF!</v>
      </c>
      <c r="G484" t="str">
        <f>WorkingHours[[#This Row],[Task]]</f>
        <v>STL:General</v>
      </c>
      <c r="H484" t="str">
        <f>WorkingHours[[#This Row],[Tags]]</f>
        <v>STL:Admin-PersonalAdmin:Misc:320</v>
      </c>
      <c r="I484" t="b">
        <f t="shared" si="54"/>
        <v>0</v>
      </c>
      <c r="J484" s="7">
        <f t="shared" si="53"/>
        <v>44904</v>
      </c>
      <c r="K484" t="str">
        <f t="shared" si="48"/>
        <v>STL:Admin-PersonalAdmin:Misc:320</v>
      </c>
      <c r="M484" s="43">
        <f t="shared" si="49"/>
        <v>0</v>
      </c>
      <c r="N484" s="1">
        <f t="shared" si="50"/>
        <v>0</v>
      </c>
      <c r="O484" s="1">
        <f t="shared" si="51"/>
        <v>0</v>
      </c>
      <c r="P484" s="45" t="e">
        <f t="shared" si="52"/>
        <v>#REF!</v>
      </c>
      <c r="Q484" s="46">
        <f>IF(K484="",0,COUNTIF('Timesheet - Week'!$A:$A,WorkingHoursUpdated!K484))</f>
        <v>0</v>
      </c>
      <c r="R484" s="44">
        <f>IF(K484="",0,COUNTIF('Timesheet - Week'!$A:$A,WorkingHoursUpdated!K484))</f>
        <v>0</v>
      </c>
    </row>
    <row r="485" spans="1:18" x14ac:dyDescent="0.25">
      <c r="A485" s="7">
        <f>WorkingHours[[#This Row],[Day]]</f>
        <v>44904</v>
      </c>
      <c r="B485" s="1">
        <f>WorkingHours[[#This Row],[Start]]</f>
        <v>0.45833333333333331</v>
      </c>
      <c r="C485" s="1">
        <f>WorkingHours[[#This Row],[End]]</f>
        <v>0.47499999999999998</v>
      </c>
      <c r="D485" t="str">
        <f>WorkingHours[[#This Row],[Work unit description]]</f>
        <v>Booking Codes for CheMastery</v>
      </c>
      <c r="E485" s="1">
        <f>WorkingHours[[#This Row],[Duration]]</f>
        <v>2.0833333333333332E-2</v>
      </c>
      <c r="F485" s="1" t="e">
        <f>#REF!</f>
        <v>#REF!</v>
      </c>
      <c r="G485" t="str">
        <f>WorkingHours[[#This Row],[Task]]</f>
        <v>CHM-3117: Patent Report</v>
      </c>
      <c r="H485" t="str">
        <f>WorkingHours[[#This Row],[Tags]]</f>
        <v>CHM-3119:Patent Report:886</v>
      </c>
      <c r="I485" t="b">
        <f t="shared" si="54"/>
        <v>0</v>
      </c>
      <c r="J485" s="7">
        <f t="shared" si="53"/>
        <v>44904</v>
      </c>
      <c r="K485" t="str">
        <f t="shared" si="48"/>
        <v>CHM-3119:Patent Report:886</v>
      </c>
      <c r="M485" s="43">
        <f t="shared" si="49"/>
        <v>0</v>
      </c>
      <c r="N485" s="1">
        <f t="shared" si="50"/>
        <v>0</v>
      </c>
      <c r="O485" s="1">
        <f t="shared" si="51"/>
        <v>0</v>
      </c>
      <c r="P485" s="45" t="e">
        <f t="shared" si="52"/>
        <v>#REF!</v>
      </c>
      <c r="Q485" s="46">
        <f>IF(K485="",0,COUNTIF('Timesheet - Week'!$A:$A,WorkingHoursUpdated!K485))</f>
        <v>0</v>
      </c>
      <c r="R485" s="44">
        <f>IF(K485="",0,COUNTIF('Timesheet - Week'!$A:$A,WorkingHoursUpdated!K485))</f>
        <v>0</v>
      </c>
    </row>
    <row r="486" spans="1:18" x14ac:dyDescent="0.25">
      <c r="A486" s="7">
        <f>WorkingHours[[#This Row],[Day]]</f>
        <v>44904</v>
      </c>
      <c r="B486" s="1">
        <f>WorkingHours[[#This Row],[Start]]</f>
        <v>0.47499999999999998</v>
      </c>
      <c r="C486" s="1">
        <f>WorkingHours[[#This Row],[End]]</f>
        <v>0.52083333333333337</v>
      </c>
      <c r="D486" t="str">
        <f>WorkingHours[[#This Row],[Work unit description]]</f>
        <v>B-Model Bench Top setup</v>
      </c>
      <c r="E486" s="1">
        <f>WorkingHours[[#This Row],[Duration]]</f>
        <v>4.1666666666666664E-2</v>
      </c>
      <c r="F486" s="1" t="e">
        <f>#REF!</f>
        <v>#REF!</v>
      </c>
      <c r="G486" t="str">
        <f>WorkingHours[[#This Row],[Task]]</f>
        <v>QLMHW-229: Investigate Bench-top Model B</v>
      </c>
      <c r="H486" t="str">
        <f>WorkingHours[[#This Row],[Tags]]</f>
        <v>QLM:QLM-4039-Splice:HardwareBuildTest&amp;Commis:340</v>
      </c>
      <c r="I486" t="b">
        <f t="shared" si="54"/>
        <v>0</v>
      </c>
      <c r="J486" s="7">
        <f t="shared" si="53"/>
        <v>44904</v>
      </c>
      <c r="K486" t="str">
        <f t="shared" si="48"/>
        <v>QLM:QLM-4039-Splice:HardwareBuildTest&amp;Commis:340</v>
      </c>
      <c r="M486" s="43">
        <f t="shared" si="49"/>
        <v>0</v>
      </c>
      <c r="N486" s="1">
        <f t="shared" si="50"/>
        <v>0</v>
      </c>
      <c r="O486" s="1">
        <f t="shared" si="51"/>
        <v>0</v>
      </c>
      <c r="P486" s="45" t="e">
        <f t="shared" si="52"/>
        <v>#REF!</v>
      </c>
      <c r="Q486" s="46">
        <f>IF(K486="",0,COUNTIF('Timesheet - Week'!$A:$A,WorkingHoursUpdated!K486))</f>
        <v>0</v>
      </c>
      <c r="R486" s="44">
        <f>IF(K486="",0,COUNTIF('Timesheet - Week'!$A:$A,WorkingHoursUpdated!K486))</f>
        <v>0</v>
      </c>
    </row>
    <row r="487" spans="1:18" x14ac:dyDescent="0.25">
      <c r="A487" s="7">
        <f>WorkingHours[[#This Row],[Day]]</f>
        <v>44904</v>
      </c>
      <c r="B487" s="1">
        <f>WorkingHours[[#This Row],[Start]]</f>
        <v>0.52083333333333337</v>
      </c>
      <c r="C487" s="1">
        <f>WorkingHours[[#This Row],[End]]</f>
        <v>0.53611111111111109</v>
      </c>
      <c r="D487" t="str">
        <f>WorkingHours[[#This Row],[Work unit description]]</f>
        <v>AirKelda Proposal</v>
      </c>
      <c r="E487" s="1">
        <f>WorkingHours[[#This Row],[Duration]]</f>
        <v>1.0416666666666666E-2</v>
      </c>
      <c r="F487" s="1" t="e">
        <f>#REF!</f>
        <v>#REF!</v>
      </c>
      <c r="G487" t="str">
        <f>WorkingHours[[#This Row],[Task]]</f>
        <v>NBD: Kelda Shower</v>
      </c>
      <c r="H487" t="str">
        <f>WorkingHours[[#This Row],[Tags]]</f>
        <v>STL:NBD:NewProposalsCreation:325</v>
      </c>
      <c r="I487" t="b">
        <f t="shared" si="54"/>
        <v>0</v>
      </c>
      <c r="J487" s="7">
        <f t="shared" si="53"/>
        <v>44904</v>
      </c>
      <c r="K487" t="str">
        <f t="shared" si="48"/>
        <v>STL:NBD:NewProposalsCreation:325</v>
      </c>
      <c r="M487" s="43">
        <f t="shared" si="49"/>
        <v>0</v>
      </c>
      <c r="N487" s="1">
        <f t="shared" si="50"/>
        <v>0</v>
      </c>
      <c r="O487" s="1">
        <f t="shared" si="51"/>
        <v>0</v>
      </c>
      <c r="P487" s="45" t="e">
        <f t="shared" si="52"/>
        <v>#REF!</v>
      </c>
      <c r="Q487" s="46">
        <f>IF(K487="",0,COUNTIF('Timesheet - Week'!$A:$A,WorkingHoursUpdated!K487))</f>
        <v>0</v>
      </c>
      <c r="R487" s="44">
        <f>IF(K487="",0,COUNTIF('Timesheet - Week'!$A:$A,WorkingHoursUpdated!K487))</f>
        <v>0</v>
      </c>
    </row>
    <row r="488" spans="1:18" x14ac:dyDescent="0.25">
      <c r="A488" s="7">
        <f>WorkingHours[[#This Row],[Day]]</f>
        <v>44904</v>
      </c>
      <c r="B488" s="1">
        <f>WorkingHours[[#This Row],[Start]]</f>
        <v>0.53611111111111109</v>
      </c>
      <c r="C488" s="1">
        <f>WorkingHours[[#This Row],[End]]</f>
        <v>0.55000000000000004</v>
      </c>
      <c r="D488" t="str">
        <f>WorkingHours[[#This Row],[Work unit description]]</f>
        <v>CHat with Pete on QLM, new projects etc.</v>
      </c>
      <c r="E488" s="1">
        <f>WorkingHours[[#This Row],[Duration]]</f>
        <v>1.0416666666666666E-2</v>
      </c>
      <c r="F488" s="1" t="e">
        <f>#REF!</f>
        <v>#REF!</v>
      </c>
      <c r="G488" t="str">
        <f>WorkingHours[[#This Row],[Task]]</f>
        <v>QLM Technical Management</v>
      </c>
      <c r="H488" t="str">
        <f>WorkingHours[[#This Row],[Tags]]</f>
        <v>QLM:Hardware:TechnicalManagement:998</v>
      </c>
      <c r="I488" t="b">
        <f t="shared" si="54"/>
        <v>0</v>
      </c>
      <c r="J488" s="7">
        <f t="shared" si="53"/>
        <v>44904</v>
      </c>
      <c r="K488" t="str">
        <f t="shared" si="48"/>
        <v>QLM:Hardware:TechnicalManagement:998</v>
      </c>
      <c r="M488" s="43">
        <f t="shared" si="49"/>
        <v>0</v>
      </c>
      <c r="N488" s="1">
        <f t="shared" si="50"/>
        <v>0</v>
      </c>
      <c r="O488" s="1">
        <f t="shared" si="51"/>
        <v>0</v>
      </c>
      <c r="P488" s="45" t="e">
        <f t="shared" si="52"/>
        <v>#REF!</v>
      </c>
      <c r="Q488" s="46">
        <f>IF(K488="",0,COUNTIF('Timesheet - Week'!$A:$A,WorkingHoursUpdated!K488))</f>
        <v>0</v>
      </c>
      <c r="R488" s="44">
        <f>IF(K488="",0,COUNTIF('Timesheet - Week'!$A:$A,WorkingHoursUpdated!K488))</f>
        <v>0</v>
      </c>
    </row>
    <row r="489" spans="1:18" x14ac:dyDescent="0.25">
      <c r="A489" s="7">
        <f>WorkingHours[[#This Row],[Day]]</f>
        <v>44904</v>
      </c>
      <c r="B489" s="1">
        <f>WorkingHours[[#This Row],[Start]]</f>
        <v>0.55000000000000004</v>
      </c>
      <c r="C489" s="1">
        <f>WorkingHours[[#This Row],[End]]</f>
        <v>0.57361111111111107</v>
      </c>
      <c r="D489" t="str">
        <f>WorkingHours[[#This Row],[Work unit description]]</f>
        <v>CHat with Pete on QLM, new projects etc.</v>
      </c>
      <c r="E489" s="1">
        <f>WorkingHours[[#This Row],[Duration]]</f>
        <v>2.0833333333333332E-2</v>
      </c>
      <c r="F489" s="1" t="e">
        <f>#REF!</f>
        <v>#REF!</v>
      </c>
      <c r="G489" t="str">
        <f>WorkingHours[[#This Row],[Task]]</f>
        <v>NBD - Meetings</v>
      </c>
      <c r="H489" t="str">
        <f>WorkingHours[[#This Row],[Tags]]</f>
        <v>STL:NBD:ClientMeetings:326</v>
      </c>
      <c r="I489" t="b">
        <f t="shared" si="54"/>
        <v>0</v>
      </c>
      <c r="J489" s="7">
        <f t="shared" si="53"/>
        <v>44904</v>
      </c>
      <c r="K489" t="str">
        <f t="shared" si="48"/>
        <v>STL:NBD:ClientMeetings:326</v>
      </c>
      <c r="M489" s="43">
        <f t="shared" si="49"/>
        <v>0</v>
      </c>
      <c r="N489" s="1">
        <f t="shared" si="50"/>
        <v>0</v>
      </c>
      <c r="O489" s="1">
        <f t="shared" si="51"/>
        <v>0</v>
      </c>
      <c r="P489" s="45" t="e">
        <f t="shared" si="52"/>
        <v>#REF!</v>
      </c>
      <c r="Q489" s="46">
        <f>IF(K489="",0,COUNTIF('Timesheet - Week'!$A:$A,WorkingHoursUpdated!K489))</f>
        <v>0</v>
      </c>
      <c r="R489" s="44">
        <f>IF(K489="",0,COUNTIF('Timesheet - Week'!$A:$A,WorkingHoursUpdated!K489))</f>
        <v>0</v>
      </c>
    </row>
    <row r="490" spans="1:18" x14ac:dyDescent="0.25">
      <c r="A490" s="7">
        <f>WorkingHours[[#This Row],[Day]]</f>
        <v>44904</v>
      </c>
      <c r="B490" s="1">
        <f>WorkingHours[[#This Row],[Start]]</f>
        <v>0.57361111111111107</v>
      </c>
      <c r="C490" s="1">
        <f>WorkingHours[[#This Row],[End]]</f>
        <v>0.58333333333333337</v>
      </c>
      <c r="D490" t="str">
        <f>WorkingHours[[#This Row],[Work unit description]]</f>
        <v>Air Kelda Proposal</v>
      </c>
      <c r="E490" s="1">
        <f>WorkingHours[[#This Row],[Duration]]</f>
        <v>1.0416666666666666E-2</v>
      </c>
      <c r="F490" s="1" t="e">
        <f>#REF!</f>
        <v>#REF!</v>
      </c>
      <c r="G490" t="str">
        <f>WorkingHours[[#This Row],[Task]]</f>
        <v>NBD: Kelda Shower</v>
      </c>
      <c r="H490" t="str">
        <f>WorkingHours[[#This Row],[Tags]]</f>
        <v>STL:NBD:NewProposalsCreation:325</v>
      </c>
      <c r="I490" t="b">
        <f t="shared" si="54"/>
        <v>0</v>
      </c>
      <c r="J490" s="7">
        <f t="shared" si="53"/>
        <v>44904</v>
      </c>
      <c r="K490" t="str">
        <f t="shared" si="48"/>
        <v>STL:NBD:NewProposalsCreation:325</v>
      </c>
      <c r="M490" s="43">
        <f t="shared" si="49"/>
        <v>0</v>
      </c>
      <c r="N490" s="1">
        <f t="shared" si="50"/>
        <v>0</v>
      </c>
      <c r="O490" s="1">
        <f t="shared" si="51"/>
        <v>0</v>
      </c>
      <c r="P490" s="45" t="e">
        <f t="shared" si="52"/>
        <v>#REF!</v>
      </c>
      <c r="Q490" s="46">
        <f>IF(K490="",0,COUNTIF('Timesheet - Week'!$A:$A,WorkingHoursUpdated!K490))</f>
        <v>0</v>
      </c>
      <c r="R490" s="44">
        <f>IF(K490="",0,COUNTIF('Timesheet - Week'!$A:$A,WorkingHoursUpdated!K490))</f>
        <v>0</v>
      </c>
    </row>
    <row r="491" spans="1:18" x14ac:dyDescent="0.25">
      <c r="A491" s="7">
        <f>WorkingHours[[#This Row],[Day]]</f>
        <v>44904</v>
      </c>
      <c r="B491" s="1">
        <f>WorkingHours[[#This Row],[Start]]</f>
        <v>0.58333333333333337</v>
      </c>
      <c r="C491" s="1">
        <f>WorkingHours[[#This Row],[End]]</f>
        <v>0.61458333333333337</v>
      </c>
      <c r="D491" t="str">
        <f>WorkingHours[[#This Row],[Work unit description]]</f>
        <v>Circular Guitar Update</v>
      </c>
      <c r="E491" s="1">
        <f>WorkingHours[[#This Row],[Duration]]</f>
        <v>3.125E-2</v>
      </c>
      <c r="F491" s="1" t="e">
        <f>#REF!</f>
        <v>#REF!</v>
      </c>
      <c r="G491" t="str">
        <f>WorkingHours[[#This Row],[Task]]</f>
        <v>NBD: Circular Guitar</v>
      </c>
      <c r="H491" t="str">
        <f>WorkingHours[[#This Row],[Tags]]</f>
        <v>STL:NBD:NewProposalsCreation:325</v>
      </c>
      <c r="I491" t="b">
        <f t="shared" si="54"/>
        <v>0</v>
      </c>
      <c r="J491" s="7">
        <f t="shared" si="53"/>
        <v>44904</v>
      </c>
      <c r="K491" t="str">
        <f t="shared" si="48"/>
        <v>STL:NBD:NewProposalsCreation:325</v>
      </c>
      <c r="M491" s="43">
        <f t="shared" si="49"/>
        <v>0</v>
      </c>
      <c r="N491" s="1">
        <f t="shared" si="50"/>
        <v>0</v>
      </c>
      <c r="O491" s="1">
        <f t="shared" si="51"/>
        <v>0</v>
      </c>
      <c r="P491" s="45" t="e">
        <f t="shared" si="52"/>
        <v>#REF!</v>
      </c>
      <c r="Q491" s="46">
        <f>IF(K491="",0,COUNTIF('Timesheet - Week'!$A:$A,WorkingHoursUpdated!K491))</f>
        <v>0</v>
      </c>
      <c r="R491" s="44">
        <f>IF(K491="",0,COUNTIF('Timesheet - Week'!$A:$A,WorkingHoursUpdated!K491))</f>
        <v>0</v>
      </c>
    </row>
    <row r="492" spans="1:18" x14ac:dyDescent="0.25">
      <c r="A492" s="7">
        <f>WorkingHours[[#This Row],[Day]]</f>
        <v>44904</v>
      </c>
      <c r="B492" s="1">
        <f>WorkingHours[[#This Row],[Start]]</f>
        <v>0.61458333333333337</v>
      </c>
      <c r="C492" s="1">
        <f>WorkingHours[[#This Row],[End]]</f>
        <v>0.625</v>
      </c>
      <c r="D492" t="str">
        <f>WorkingHours[[#This Row],[Work unit description]]</f>
        <v>NBD Tracker</v>
      </c>
      <c r="E492" s="1">
        <f>WorkingHours[[#This Row],[Duration]]</f>
        <v>1.0416666666666666E-2</v>
      </c>
      <c r="F492" s="1" t="e">
        <f>#REF!</f>
        <v>#REF!</v>
      </c>
      <c r="G492" t="str">
        <f>WorkingHours[[#This Row],[Task]]</f>
        <v>NBD - Meetings</v>
      </c>
      <c r="H492" t="str">
        <f>WorkingHours[[#This Row],[Tags]]</f>
        <v>STL:NBD:ClientMeetings:326</v>
      </c>
      <c r="I492" t="b">
        <f t="shared" si="54"/>
        <v>0</v>
      </c>
      <c r="J492" s="7">
        <f t="shared" si="53"/>
        <v>44904</v>
      </c>
      <c r="K492" t="str">
        <f t="shared" si="48"/>
        <v>STL:NBD:ClientMeetings:326</v>
      </c>
      <c r="M492" s="43">
        <f t="shared" si="49"/>
        <v>0</v>
      </c>
      <c r="N492" s="1">
        <f t="shared" si="50"/>
        <v>0</v>
      </c>
      <c r="O492" s="1">
        <f t="shared" si="51"/>
        <v>0</v>
      </c>
      <c r="P492" s="45" t="e">
        <f t="shared" si="52"/>
        <v>#REF!</v>
      </c>
      <c r="Q492" s="46">
        <f>IF(K492="",0,COUNTIF('Timesheet - Week'!$A:$A,WorkingHoursUpdated!K492))</f>
        <v>0</v>
      </c>
      <c r="R492" s="44">
        <f>IF(K492="",0,COUNTIF('Timesheet - Week'!$A:$A,WorkingHoursUpdated!K492))</f>
        <v>0</v>
      </c>
    </row>
    <row r="493" spans="1:18" x14ac:dyDescent="0.25">
      <c r="A493" s="7">
        <f>WorkingHours[[#This Row],[Day]]</f>
        <v>44904</v>
      </c>
      <c r="B493" s="1">
        <f>WorkingHours[[#This Row],[Start]]</f>
        <v>0.625</v>
      </c>
      <c r="C493" s="1">
        <f>WorkingHours[[#This Row],[End]]</f>
        <v>0.70833333333333337</v>
      </c>
      <c r="D493" t="str">
        <f>WorkingHours[[#This Row],[Work unit description]]</f>
        <v>Christmas Party</v>
      </c>
      <c r="E493" s="1">
        <f>WorkingHours[[#This Row],[Duration]]</f>
        <v>8.3333333333333329E-2</v>
      </c>
      <c r="F493" s="1" t="e">
        <f>#REF!</f>
        <v>#REF!</v>
      </c>
      <c r="G493" t="str">
        <f>WorkingHours[[#This Row],[Task]]</f>
        <v>STL:General</v>
      </c>
      <c r="H493" t="str">
        <f>WorkingHours[[#This Row],[Tags]]</f>
        <v>STL:Admin-PersonalAdmin:Misc:320</v>
      </c>
      <c r="I493" t="b">
        <f t="shared" si="54"/>
        <v>0</v>
      </c>
      <c r="J493" s="7">
        <f t="shared" si="53"/>
        <v>44904</v>
      </c>
      <c r="K493" t="str">
        <f t="shared" si="48"/>
        <v>STL:Admin-PersonalAdmin:Misc:320</v>
      </c>
      <c r="M493" s="43">
        <f t="shared" si="49"/>
        <v>0</v>
      </c>
      <c r="N493" s="1">
        <f t="shared" si="50"/>
        <v>0</v>
      </c>
      <c r="O493" s="1">
        <f t="shared" si="51"/>
        <v>0</v>
      </c>
      <c r="P493" s="45" t="e">
        <f t="shared" si="52"/>
        <v>#REF!</v>
      </c>
      <c r="Q493" s="46">
        <f>IF(K493="",0,COUNTIF('Timesheet - Week'!$A:$A,WorkingHoursUpdated!K493))</f>
        <v>0</v>
      </c>
      <c r="R493" s="44">
        <f>IF(K493="",0,COUNTIF('Timesheet - Week'!$A:$A,WorkingHoursUpdated!K493))</f>
        <v>0</v>
      </c>
    </row>
    <row r="494" spans="1:18" x14ac:dyDescent="0.25">
      <c r="A494" s="7">
        <f>WorkingHours[[#This Row],[Day]]</f>
        <v>44907</v>
      </c>
      <c r="B494" s="1">
        <f>WorkingHours[[#This Row],[Start]]</f>
        <v>0.28125</v>
      </c>
      <c r="C494" s="1">
        <f>WorkingHours[[#This Row],[End]]</f>
        <v>0.3125</v>
      </c>
      <c r="D494" t="str">
        <f>WorkingHours[[#This Row],[Work unit description]]</f>
        <v>NBD Tracker</v>
      </c>
      <c r="E494" s="1">
        <f>WorkingHours[[#This Row],[Duration]]</f>
        <v>3.125E-2</v>
      </c>
      <c r="F494" s="1" t="e">
        <f>#REF!</f>
        <v>#REF!</v>
      </c>
      <c r="G494" t="str">
        <f>WorkingHours[[#This Row],[Task]]</f>
        <v>PI-16:Create task reporting structure in Jira</v>
      </c>
      <c r="H494" t="str">
        <f>WorkingHours[[#This Row],[Tags]]</f>
        <v>STL:Admin-BusinessMan:BusinessManProcessDev:312</v>
      </c>
      <c r="I494" t="b">
        <f t="shared" si="54"/>
        <v>0</v>
      </c>
      <c r="J494" s="7">
        <f t="shared" si="53"/>
        <v>44907</v>
      </c>
      <c r="K494" t="str">
        <f t="shared" si="48"/>
        <v>STL:Admin-BusinessMan:BusinessManProcessDev:312</v>
      </c>
      <c r="M494" s="43">
        <f t="shared" si="49"/>
        <v>0</v>
      </c>
      <c r="N494" s="1">
        <f t="shared" si="50"/>
        <v>0</v>
      </c>
      <c r="O494" s="1">
        <f t="shared" si="51"/>
        <v>0</v>
      </c>
      <c r="P494" s="45" t="e">
        <f t="shared" si="52"/>
        <v>#REF!</v>
      </c>
      <c r="Q494" s="46">
        <f>IF(K494="",0,COUNTIF('Timesheet - Week'!$A:$A,WorkingHoursUpdated!K494))</f>
        <v>0</v>
      </c>
      <c r="R494" s="44">
        <f>IF(K494="",0,COUNTIF('Timesheet - Week'!$A:$A,WorkingHoursUpdated!K494))</f>
        <v>0</v>
      </c>
    </row>
    <row r="495" spans="1:18" x14ac:dyDescent="0.25">
      <c r="A495" s="7">
        <f>WorkingHours[[#This Row],[Day]]</f>
        <v>44907</v>
      </c>
      <c r="B495" s="1">
        <f>WorkingHours[[#This Row],[Start]]</f>
        <v>0.3125</v>
      </c>
      <c r="C495" s="1">
        <f>WorkingHours[[#This Row],[End]]</f>
        <v>0.32083333333333336</v>
      </c>
      <c r="D495" t="str">
        <f>WorkingHours[[#This Row],[Work unit description]]</f>
        <v/>
      </c>
      <c r="E495" s="1">
        <f>WorkingHours[[#This Row],[Duration]]</f>
        <v>1.0416666666666666E-2</v>
      </c>
      <c r="F495" s="1" t="e">
        <f>#REF!</f>
        <v>#REF!</v>
      </c>
      <c r="G495" t="str">
        <f>WorkingHours[[#This Row],[Task]]</f>
        <v>STL:Timesheet</v>
      </c>
      <c r="H495" t="str">
        <f>WorkingHours[[#This Row],[Tags]]</f>
        <v>STL:Admin-PersonalAdmin:Timesheets:319</v>
      </c>
      <c r="I495" t="b">
        <f t="shared" si="54"/>
        <v>0</v>
      </c>
      <c r="J495" s="7">
        <f t="shared" si="53"/>
        <v>44907</v>
      </c>
      <c r="K495" t="str">
        <f t="shared" si="48"/>
        <v>STL:Admin-PersonalAdmin:Timesheets:319</v>
      </c>
      <c r="M495" s="43">
        <f t="shared" si="49"/>
        <v>0</v>
      </c>
      <c r="N495" s="1">
        <f t="shared" si="50"/>
        <v>0</v>
      </c>
      <c r="O495" s="1">
        <f t="shared" si="51"/>
        <v>0</v>
      </c>
      <c r="P495" s="45" t="e">
        <f t="shared" si="52"/>
        <v>#REF!</v>
      </c>
      <c r="Q495" s="46">
        <f>IF(K495="",0,COUNTIF('Timesheet - Week'!$A:$A,WorkingHoursUpdated!K495))</f>
        <v>0</v>
      </c>
      <c r="R495" s="44">
        <f>IF(K495="",0,COUNTIF('Timesheet - Week'!$A:$A,WorkingHoursUpdated!K495))</f>
        <v>0</v>
      </c>
    </row>
    <row r="496" spans="1:18" x14ac:dyDescent="0.25">
      <c r="A496" s="7">
        <f>WorkingHours[[#This Row],[Day]]</f>
        <v>44907</v>
      </c>
      <c r="B496" s="1">
        <f>WorkingHours[[#This Row],[Start]]</f>
        <v>0.39583333333333331</v>
      </c>
      <c r="C496" s="1">
        <f>WorkingHours[[#This Row],[End]]</f>
        <v>0.41666666666666669</v>
      </c>
      <c r="D496" t="str">
        <f>WorkingHours[[#This Row],[Work unit description]]</f>
        <v>Forward planning</v>
      </c>
      <c r="E496" s="1">
        <f>WorkingHours[[#This Row],[Duration]]</f>
        <v>2.0833333333333332E-2</v>
      </c>
      <c r="F496" s="1" t="e">
        <f>#REF!</f>
        <v>#REF!</v>
      </c>
      <c r="G496" t="str">
        <f>WorkingHours[[#This Row],[Task]]</f>
        <v>ResourceMeeting</v>
      </c>
      <c r="H496" t="str">
        <f>WorkingHours[[#This Row],[Tags]]</f>
        <v>STL:Admin-BusinessMan:Forecast&amp;Planning:314</v>
      </c>
      <c r="I496" t="b">
        <f t="shared" si="54"/>
        <v>0</v>
      </c>
      <c r="J496" s="7">
        <f t="shared" si="53"/>
        <v>44907</v>
      </c>
      <c r="K496" t="str">
        <f t="shared" si="48"/>
        <v>STL:Admin-BusinessMan:Forecast&amp;Planning:314</v>
      </c>
      <c r="M496" s="43">
        <f t="shared" si="49"/>
        <v>7.4999999999999956E-2</v>
      </c>
      <c r="N496" s="1">
        <f t="shared" si="50"/>
        <v>0</v>
      </c>
      <c r="O496" s="1">
        <f t="shared" si="51"/>
        <v>7.4999999999999956E-2</v>
      </c>
      <c r="P496" s="45" t="e">
        <f t="shared" si="52"/>
        <v>#REF!</v>
      </c>
      <c r="Q496" s="46">
        <f>IF(K496="",0,COUNTIF('Timesheet - Week'!$A:$A,WorkingHoursUpdated!K496))</f>
        <v>0</v>
      </c>
      <c r="R496" s="44">
        <f>IF(K496="",0,COUNTIF('Timesheet - Week'!$A:$A,WorkingHoursUpdated!K496))</f>
        <v>0</v>
      </c>
    </row>
    <row r="497" spans="1:18" x14ac:dyDescent="0.25">
      <c r="A497" s="7">
        <f>WorkingHours[[#This Row],[Day]]</f>
        <v>44907</v>
      </c>
      <c r="B497" s="1">
        <f>WorkingHours[[#This Row],[Start]]</f>
        <v>0.41666666666666669</v>
      </c>
      <c r="C497" s="1">
        <f>WorkingHours[[#This Row],[End]]</f>
        <v>0.4375</v>
      </c>
      <c r="D497" t="str">
        <f>WorkingHours[[#This Row],[Work unit description]]</f>
        <v>BoomTime review</v>
      </c>
      <c r="E497" s="1">
        <f>WorkingHours[[#This Row],[Duration]]</f>
        <v>2.0833333333333332E-2</v>
      </c>
      <c r="F497" s="1" t="e">
        <f>#REF!</f>
        <v>#REF!</v>
      </c>
      <c r="G497" t="str">
        <f>WorkingHours[[#This Row],[Task]]</f>
        <v>NBD: Boomtime</v>
      </c>
      <c r="H497" t="str">
        <f>WorkingHours[[#This Row],[Tags]]</f>
        <v>STL:NBD:NewProposalsCreation:325</v>
      </c>
      <c r="I497" t="b">
        <f t="shared" si="54"/>
        <v>0</v>
      </c>
      <c r="J497" s="7">
        <f t="shared" si="53"/>
        <v>44907</v>
      </c>
      <c r="K497" t="str">
        <f t="shared" si="48"/>
        <v>STL:NBD:NewProposalsCreation:325</v>
      </c>
      <c r="M497" s="43">
        <f t="shared" si="49"/>
        <v>0</v>
      </c>
      <c r="N497" s="1">
        <f t="shared" si="50"/>
        <v>0</v>
      </c>
      <c r="O497" s="1">
        <f t="shared" si="51"/>
        <v>0</v>
      </c>
      <c r="P497" s="45" t="e">
        <f t="shared" si="52"/>
        <v>#REF!</v>
      </c>
      <c r="Q497" s="46">
        <f>IF(K497="",0,COUNTIF('Timesheet - Week'!$A:$A,WorkingHoursUpdated!K497))</f>
        <v>0</v>
      </c>
      <c r="R497" s="44">
        <f>IF(K497="",0,COUNTIF('Timesheet - Week'!$A:$A,WorkingHoursUpdated!K497))</f>
        <v>0</v>
      </c>
    </row>
    <row r="498" spans="1:18" x14ac:dyDescent="0.25">
      <c r="A498" s="7">
        <f>WorkingHours[[#This Row],[Day]]</f>
        <v>44907</v>
      </c>
      <c r="B498" s="1">
        <f>WorkingHours[[#This Row],[Start]]</f>
        <v>0.4375</v>
      </c>
      <c r="C498" s="1">
        <f>WorkingHours[[#This Row],[End]]</f>
        <v>0.46388888888888891</v>
      </c>
      <c r="D498" t="str">
        <f>WorkingHours[[#This Row],[Work unit description]]</f>
        <v/>
      </c>
      <c r="E498" s="1">
        <f>WorkingHours[[#This Row],[Duration]]</f>
        <v>3.125E-2</v>
      </c>
      <c r="F498" s="1" t="e">
        <f>#REF!</f>
        <v>#REF!</v>
      </c>
      <c r="G498" t="str">
        <f>WorkingHours[[#This Row],[Task]]</f>
        <v>ResourceMeeting</v>
      </c>
      <c r="H498" t="str">
        <f>WorkingHours[[#This Row],[Tags]]</f>
        <v>STL:Admin-BusinessMan:Forecast&amp;Planning:314</v>
      </c>
      <c r="I498" t="b">
        <f t="shared" si="54"/>
        <v>0</v>
      </c>
      <c r="J498" s="7">
        <f t="shared" si="53"/>
        <v>44907</v>
      </c>
      <c r="K498" t="str">
        <f t="shared" si="48"/>
        <v>STL:Admin-BusinessMan:Forecast&amp;Planning:314</v>
      </c>
      <c r="M498" s="43">
        <f t="shared" si="49"/>
        <v>0</v>
      </c>
      <c r="N498" s="1">
        <f t="shared" si="50"/>
        <v>0</v>
      </c>
      <c r="O498" s="1">
        <f t="shared" si="51"/>
        <v>0</v>
      </c>
      <c r="P498" s="45" t="e">
        <f t="shared" si="52"/>
        <v>#REF!</v>
      </c>
      <c r="Q498" s="46">
        <f>IF(K498="",0,COUNTIF('Timesheet - Week'!$A:$A,WorkingHoursUpdated!K498))</f>
        <v>0</v>
      </c>
      <c r="R498" s="44">
        <f>IF(K498="",0,COUNTIF('Timesheet - Week'!$A:$A,WorkingHoursUpdated!K498))</f>
        <v>0</v>
      </c>
    </row>
    <row r="499" spans="1:18" x14ac:dyDescent="0.25">
      <c r="A499" s="7">
        <f>WorkingHours[[#This Row],[Day]]</f>
        <v>44907</v>
      </c>
      <c r="B499" s="1">
        <f>WorkingHours[[#This Row],[Start]]</f>
        <v>0.46388888888888891</v>
      </c>
      <c r="C499" s="1">
        <f>WorkingHours[[#This Row],[End]]</f>
        <v>0.5</v>
      </c>
      <c r="D499" t="str">
        <f>WorkingHours[[#This Row],[Work unit description]]</f>
        <v>CheMastery Report</v>
      </c>
      <c r="E499" s="1">
        <f>WorkingHours[[#This Row],[Duration]]</f>
        <v>3.125E-2</v>
      </c>
      <c r="F499" s="1" t="e">
        <f>#REF!</f>
        <v>#REF!</v>
      </c>
      <c r="G499" t="str">
        <f>WorkingHours[[#This Row],[Task]]</f>
        <v>CHM-3117: Patent Report</v>
      </c>
      <c r="H499" t="str">
        <f>WorkingHours[[#This Row],[Tags]]</f>
        <v>CHM-3119:Patent Report:886</v>
      </c>
      <c r="I499" t="b">
        <f t="shared" si="54"/>
        <v>0</v>
      </c>
      <c r="J499" s="7">
        <f t="shared" si="53"/>
        <v>44907</v>
      </c>
      <c r="K499" t="str">
        <f t="shared" si="48"/>
        <v>CHM-3119:Patent Report:886</v>
      </c>
      <c r="M499" s="43">
        <f t="shared" si="49"/>
        <v>0</v>
      </c>
      <c r="N499" s="1">
        <f t="shared" si="50"/>
        <v>0</v>
      </c>
      <c r="O499" s="1">
        <f t="shared" si="51"/>
        <v>0</v>
      </c>
      <c r="P499" s="45" t="e">
        <f t="shared" si="52"/>
        <v>#REF!</v>
      </c>
      <c r="Q499" s="46">
        <f>IF(K499="",0,COUNTIF('Timesheet - Week'!$A:$A,WorkingHoursUpdated!K499))</f>
        <v>0</v>
      </c>
      <c r="R499" s="44">
        <f>IF(K499="",0,COUNTIF('Timesheet - Week'!$A:$A,WorkingHoursUpdated!K499))</f>
        <v>0</v>
      </c>
    </row>
    <row r="500" spans="1:18" x14ac:dyDescent="0.25">
      <c r="A500" s="7">
        <f>WorkingHours[[#This Row],[Day]]</f>
        <v>44907</v>
      </c>
      <c r="B500" s="1">
        <f>WorkingHours[[#This Row],[Start]]</f>
        <v>0.5</v>
      </c>
      <c r="C500" s="1">
        <f>WorkingHours[[#This Row],[End]]</f>
        <v>0.54236111111111107</v>
      </c>
      <c r="D500" t="str">
        <f>WorkingHours[[#This Row],[Work unit description]]</f>
        <v>Management Meeting</v>
      </c>
      <c r="E500" s="1">
        <f>WorkingHours[[#This Row],[Duration]]</f>
        <v>4.1666666666666664E-2</v>
      </c>
      <c r="F500" s="1" t="e">
        <f>#REF!</f>
        <v>#REF!</v>
      </c>
      <c r="G500" t="str">
        <f>WorkingHours[[#This Row],[Task]]</f>
        <v>STL: Hardware Weekly Meeting</v>
      </c>
      <c r="H500" t="str">
        <f>WorkingHours[[#This Row],[Tags]]</f>
        <v>STL:Admin-BusinessMan:Meetings:313</v>
      </c>
      <c r="I500" t="b">
        <f t="shared" si="54"/>
        <v>0</v>
      </c>
      <c r="J500" s="7">
        <f t="shared" si="53"/>
        <v>44907</v>
      </c>
      <c r="K500" t="str">
        <f t="shared" si="48"/>
        <v>STL:Admin-BusinessMan:Meetings:313</v>
      </c>
      <c r="M500" s="43">
        <f t="shared" si="49"/>
        <v>0</v>
      </c>
      <c r="N500" s="1">
        <f t="shared" si="50"/>
        <v>0</v>
      </c>
      <c r="O500" s="1">
        <f t="shared" si="51"/>
        <v>0</v>
      </c>
      <c r="P500" s="45" t="e">
        <f t="shared" si="52"/>
        <v>#REF!</v>
      </c>
      <c r="Q500" s="46">
        <f>IF(K500="",0,COUNTIF('Timesheet - Week'!$A:$A,WorkingHoursUpdated!K500))</f>
        <v>0</v>
      </c>
      <c r="R500" s="44">
        <f>IF(K500="",0,COUNTIF('Timesheet - Week'!$A:$A,WorkingHoursUpdated!K500))</f>
        <v>0</v>
      </c>
    </row>
    <row r="501" spans="1:18" x14ac:dyDescent="0.25">
      <c r="A501" s="7">
        <f>WorkingHours[[#This Row],[Day]]</f>
        <v>44907</v>
      </c>
      <c r="B501" s="1">
        <f>WorkingHours[[#This Row],[Start]]</f>
        <v>0.60416666666666663</v>
      </c>
      <c r="C501" s="1">
        <f>WorkingHours[[#This Row],[End]]</f>
        <v>0.61319444444444449</v>
      </c>
      <c r="D501" t="str">
        <f>WorkingHours[[#This Row],[Work unit description]]</f>
        <v>Boot issue</v>
      </c>
      <c r="E501" s="1">
        <f>WorkingHours[[#This Row],[Duration]]</f>
        <v>1.0416666666666666E-2</v>
      </c>
      <c r="F501" s="1" t="e">
        <f>#REF!</f>
        <v>#REF!</v>
      </c>
      <c r="G501" t="str">
        <f>WorkingHours[[#This Row],[Task]]</f>
        <v>QLM Technical Management</v>
      </c>
      <c r="H501" t="str">
        <f>WorkingHours[[#This Row],[Tags]]</f>
        <v>QLM:Hardware:TechnicalManagement:998</v>
      </c>
      <c r="I501" t="b">
        <f t="shared" si="54"/>
        <v>0</v>
      </c>
      <c r="J501" s="7">
        <f t="shared" si="53"/>
        <v>44907</v>
      </c>
      <c r="K501" t="str">
        <f t="shared" si="48"/>
        <v>QLM:Hardware:TechnicalManagement:998</v>
      </c>
      <c r="M501" s="43">
        <f t="shared" si="49"/>
        <v>6.1805555555555558E-2</v>
      </c>
      <c r="N501" s="1">
        <f t="shared" si="50"/>
        <v>0</v>
      </c>
      <c r="O501" s="1">
        <f t="shared" si="51"/>
        <v>6.1805555555555558E-2</v>
      </c>
      <c r="P501" s="45" t="e">
        <f t="shared" si="52"/>
        <v>#REF!</v>
      </c>
      <c r="Q501" s="46">
        <f>IF(K501="",0,COUNTIF('Timesheet - Week'!$A:$A,WorkingHoursUpdated!K501))</f>
        <v>0</v>
      </c>
      <c r="R501" s="44">
        <f>IF(K501="",0,COUNTIF('Timesheet - Week'!$A:$A,WorkingHoursUpdated!K501))</f>
        <v>0</v>
      </c>
    </row>
    <row r="502" spans="1:18" x14ac:dyDescent="0.25">
      <c r="A502" s="7">
        <f>WorkingHours[[#This Row],[Day]]</f>
        <v>44907</v>
      </c>
      <c r="B502" s="1">
        <f>WorkingHours[[#This Row],[Start]]</f>
        <v>0.61319444444444449</v>
      </c>
      <c r="C502" s="1">
        <f>WorkingHours[[#This Row],[End]]</f>
        <v>0.62638888888888888</v>
      </c>
      <c r="D502" t="str">
        <f>WorkingHours[[#This Row],[Work unit description]]</f>
        <v>Slides for the new management meeting</v>
      </c>
      <c r="E502" s="1">
        <f>WorkingHours[[#This Row],[Duration]]</f>
        <v>1.0416666666666666E-2</v>
      </c>
      <c r="F502" s="1" t="e">
        <f>#REF!</f>
        <v>#REF!</v>
      </c>
      <c r="G502" t="str">
        <f>WorkingHours[[#This Row],[Task]]</f>
        <v>STL: Management meeting</v>
      </c>
      <c r="H502" t="str">
        <f>WorkingHours[[#This Row],[Tags]]</f>
        <v>STL:Admin-BusinessMan:Meetings:313</v>
      </c>
      <c r="I502" t="b">
        <f t="shared" si="54"/>
        <v>0</v>
      </c>
      <c r="J502" s="7">
        <f t="shared" si="53"/>
        <v>44907</v>
      </c>
      <c r="K502" t="str">
        <f t="shared" si="48"/>
        <v>STL:Admin-BusinessMan:Meetings:313</v>
      </c>
      <c r="M502" s="43">
        <f t="shared" si="49"/>
        <v>0</v>
      </c>
      <c r="N502" s="1">
        <f t="shared" si="50"/>
        <v>0</v>
      </c>
      <c r="O502" s="1">
        <f t="shared" si="51"/>
        <v>0</v>
      </c>
      <c r="P502" s="45" t="e">
        <f t="shared" si="52"/>
        <v>#REF!</v>
      </c>
      <c r="Q502" s="46">
        <f>IF(K502="",0,COUNTIF('Timesheet - Week'!$A:$A,WorkingHoursUpdated!K502))</f>
        <v>0</v>
      </c>
      <c r="R502" s="44">
        <f>IF(K502="",0,COUNTIF('Timesheet - Week'!$A:$A,WorkingHoursUpdated!K502))</f>
        <v>0</v>
      </c>
    </row>
    <row r="503" spans="1:18" x14ac:dyDescent="0.25">
      <c r="A503" s="7">
        <f>WorkingHours[[#This Row],[Day]]</f>
        <v>44907</v>
      </c>
      <c r="B503" s="1">
        <f>WorkingHours[[#This Row],[Start]]</f>
        <v>0.62638888888888888</v>
      </c>
      <c r="C503" s="1">
        <f>WorkingHours[[#This Row],[End]]</f>
        <v>0.64583333333333337</v>
      </c>
      <c r="D503" t="str">
        <f>WorkingHours[[#This Row],[Work unit description]]</f>
        <v>Hardware Meeting</v>
      </c>
      <c r="E503" s="1">
        <f>WorkingHours[[#This Row],[Duration]]</f>
        <v>2.0833333333333332E-2</v>
      </c>
      <c r="F503" s="1" t="e">
        <f>#REF!</f>
        <v>#REF!</v>
      </c>
      <c r="G503" t="str">
        <f>WorkingHours[[#This Row],[Task]]</f>
        <v>STL: Hardware Weekly Meeting</v>
      </c>
      <c r="H503" t="str">
        <f>WorkingHours[[#This Row],[Tags]]</f>
        <v>STL:Admin-BusinessMan:Meetings:313</v>
      </c>
      <c r="I503" t="b">
        <f t="shared" si="54"/>
        <v>0</v>
      </c>
      <c r="J503" s="7">
        <f t="shared" si="53"/>
        <v>44907</v>
      </c>
      <c r="K503" t="str">
        <f t="shared" si="48"/>
        <v>STL:Admin-BusinessMan:Meetings:313</v>
      </c>
      <c r="M503" s="43">
        <f t="shared" si="49"/>
        <v>0</v>
      </c>
      <c r="N503" s="1">
        <f t="shared" si="50"/>
        <v>0</v>
      </c>
      <c r="O503" s="1">
        <f t="shared" si="51"/>
        <v>0</v>
      </c>
      <c r="P503" s="45" t="e">
        <f t="shared" si="52"/>
        <v>#REF!</v>
      </c>
      <c r="Q503" s="46">
        <f>IF(K503="",0,COUNTIF('Timesheet - Week'!$A:$A,WorkingHoursUpdated!K503))</f>
        <v>0</v>
      </c>
      <c r="R503" s="44">
        <f>IF(K503="",0,COUNTIF('Timesheet - Week'!$A:$A,WorkingHoursUpdated!K503))</f>
        <v>0</v>
      </c>
    </row>
    <row r="504" spans="1:18" x14ac:dyDescent="0.25">
      <c r="A504" s="7">
        <f>WorkingHours[[#This Row],[Day]]</f>
        <v>44907</v>
      </c>
      <c r="B504" s="1">
        <f>WorkingHours[[#This Row],[Start]]</f>
        <v>0.64583333333333337</v>
      </c>
      <c r="C504" s="1">
        <f>WorkingHours[[#This Row],[End]]</f>
        <v>0.67708333333333337</v>
      </c>
      <c r="D504" t="str">
        <f>WorkingHours[[#This Row],[Work unit description]]</f>
        <v>CheMastery write-up</v>
      </c>
      <c r="E504" s="1">
        <f>WorkingHours[[#This Row],[Duration]]</f>
        <v>3.125E-2</v>
      </c>
      <c r="F504" s="1" t="e">
        <f>#REF!</f>
        <v>#REF!</v>
      </c>
      <c r="G504" t="str">
        <f>WorkingHours[[#This Row],[Task]]</f>
        <v>CHM-3117: Patent Report</v>
      </c>
      <c r="H504" t="str">
        <f>WorkingHours[[#This Row],[Tags]]</f>
        <v>CHM-3119:Patent Report:886</v>
      </c>
      <c r="I504" t="b">
        <f t="shared" si="54"/>
        <v>0</v>
      </c>
      <c r="J504" s="7">
        <f t="shared" si="53"/>
        <v>44907</v>
      </c>
      <c r="K504" t="str">
        <f t="shared" si="48"/>
        <v>CHM-3119:Patent Report:886</v>
      </c>
      <c r="M504" s="43">
        <f t="shared" si="49"/>
        <v>0</v>
      </c>
      <c r="N504" s="1">
        <f t="shared" si="50"/>
        <v>0</v>
      </c>
      <c r="O504" s="1">
        <f t="shared" si="51"/>
        <v>0</v>
      </c>
      <c r="P504" s="45" t="e">
        <f t="shared" si="52"/>
        <v>#REF!</v>
      </c>
      <c r="Q504" s="46">
        <f>IF(K504="",0,COUNTIF('Timesheet - Week'!$A:$A,WorkingHoursUpdated!K504))</f>
        <v>0</v>
      </c>
      <c r="R504" s="44">
        <f>IF(K504="",0,COUNTIF('Timesheet - Week'!$A:$A,WorkingHoursUpdated!K504))</f>
        <v>0</v>
      </c>
    </row>
    <row r="505" spans="1:18" x14ac:dyDescent="0.25">
      <c r="A505" s="7">
        <f>WorkingHours[[#This Row],[Day]]</f>
        <v>44907</v>
      </c>
      <c r="B505" s="1">
        <f>WorkingHours[[#This Row],[Start]]</f>
        <v>0.83819444444444446</v>
      </c>
      <c r="C505" s="1">
        <f>WorkingHours[[#This Row],[End]]</f>
        <v>0.9291666666666667</v>
      </c>
      <c r="D505" t="str">
        <f>WorkingHours[[#This Row],[Work unit description]]</f>
        <v>CheMastery Report</v>
      </c>
      <c r="E505" s="1">
        <f>WorkingHours[[#This Row],[Duration]]</f>
        <v>9.375E-2</v>
      </c>
      <c r="F505" s="1" t="e">
        <f>#REF!</f>
        <v>#REF!</v>
      </c>
      <c r="G505" t="str">
        <f>WorkingHours[[#This Row],[Task]]</f>
        <v>CHM-3117: Patent Report</v>
      </c>
      <c r="H505" t="str">
        <f>WorkingHours[[#This Row],[Tags]]</f>
        <v>CHM-3119:Patent Report:886</v>
      </c>
      <c r="I505" t="b">
        <f t="shared" si="54"/>
        <v>0</v>
      </c>
      <c r="J505" s="7">
        <f t="shared" si="53"/>
        <v>44907</v>
      </c>
      <c r="K505" t="str">
        <f t="shared" si="48"/>
        <v>CHM-3119:Patent Report:886</v>
      </c>
      <c r="M505" s="43">
        <f t="shared" si="49"/>
        <v>0.16111111111111109</v>
      </c>
      <c r="N505" s="1">
        <f t="shared" si="50"/>
        <v>0</v>
      </c>
      <c r="O505" s="1">
        <f t="shared" si="51"/>
        <v>0.16111111111111109</v>
      </c>
      <c r="P505" s="45" t="e">
        <f t="shared" si="52"/>
        <v>#REF!</v>
      </c>
      <c r="Q505" s="46">
        <f>IF(K505="",0,COUNTIF('Timesheet - Week'!$A:$A,WorkingHoursUpdated!K505))</f>
        <v>0</v>
      </c>
      <c r="R505" s="44">
        <f>IF(K505="",0,COUNTIF('Timesheet - Week'!$A:$A,WorkingHoursUpdated!K505))</f>
        <v>0</v>
      </c>
    </row>
    <row r="506" spans="1:18" x14ac:dyDescent="0.25">
      <c r="A506" s="7">
        <f>WorkingHours[[#This Row],[Day]]</f>
        <v>44908</v>
      </c>
      <c r="B506" s="1">
        <f>WorkingHours[[#This Row],[Start]]</f>
        <v>0.375</v>
      </c>
      <c r="C506" s="1">
        <f>WorkingHours[[#This Row],[End]]</f>
        <v>0.39583333333333331</v>
      </c>
      <c r="D506" t="str">
        <f>WorkingHours[[#This Row],[Work unit description]]</f>
        <v>Chat with Pete on QLM</v>
      </c>
      <c r="E506" s="1">
        <f>WorkingHours[[#This Row],[Duration]]</f>
        <v>2.0833333333333332E-2</v>
      </c>
      <c r="F506" s="1" t="e">
        <f>#REF!</f>
        <v>#REF!</v>
      </c>
      <c r="G506" t="str">
        <f>WorkingHours[[#This Row],[Task]]</f>
        <v>QLM Technical Management</v>
      </c>
      <c r="H506" t="str">
        <f>WorkingHours[[#This Row],[Tags]]</f>
        <v>QLM:Hardware:TechnicalManagement:998</v>
      </c>
      <c r="I506" t="b">
        <f t="shared" si="54"/>
        <v>0</v>
      </c>
      <c r="J506" s="7">
        <f t="shared" si="53"/>
        <v>44908</v>
      </c>
      <c r="K506" t="str">
        <f t="shared" si="48"/>
        <v>QLM:Hardware:TechnicalManagement:998</v>
      </c>
      <c r="M506" s="43">
        <f t="shared" si="49"/>
        <v>0</v>
      </c>
      <c r="N506" s="1">
        <f t="shared" si="50"/>
        <v>0</v>
      </c>
      <c r="O506" s="1">
        <f t="shared" si="51"/>
        <v>0</v>
      </c>
      <c r="P506" s="45" t="e">
        <f t="shared" si="52"/>
        <v>#REF!</v>
      </c>
      <c r="Q506" s="46">
        <f>IF(K506="",0,COUNTIF('Timesheet - Week'!$A:$A,WorkingHoursUpdated!K506))</f>
        <v>0</v>
      </c>
      <c r="R506" s="44">
        <f>IF(K506="",0,COUNTIF('Timesheet - Week'!$A:$A,WorkingHoursUpdated!K506))</f>
        <v>0</v>
      </c>
    </row>
    <row r="507" spans="1:18" x14ac:dyDescent="0.25">
      <c r="A507" s="7">
        <f>WorkingHours[[#This Row],[Day]]</f>
        <v>44908</v>
      </c>
      <c r="B507" s="1">
        <f>WorkingHours[[#This Row],[Start]]</f>
        <v>0.39583333333333331</v>
      </c>
      <c r="C507" s="1">
        <f>WorkingHours[[#This Row],[End]]</f>
        <v>0.51666666666666672</v>
      </c>
      <c r="D507" t="str">
        <f>WorkingHours[[#This Row],[Work unit description]]</f>
        <v>Management Meeting</v>
      </c>
      <c r="E507" s="1">
        <f>WorkingHours[[#This Row],[Duration]]</f>
        <v>0.125</v>
      </c>
      <c r="F507" s="1" t="e">
        <f>#REF!</f>
        <v>#REF!</v>
      </c>
      <c r="G507" t="str">
        <f>WorkingHours[[#This Row],[Task]]</f>
        <v>STL: Management meeting</v>
      </c>
      <c r="H507" t="str">
        <f>WorkingHours[[#This Row],[Tags]]</f>
        <v>STL:Admin-BusinessMan:Meetings:313</v>
      </c>
      <c r="I507" t="b">
        <f t="shared" si="54"/>
        <v>0</v>
      </c>
      <c r="J507" s="7">
        <f t="shared" si="53"/>
        <v>44908</v>
      </c>
      <c r="K507" t="str">
        <f t="shared" si="48"/>
        <v>STL:Admin-BusinessMan:Meetings:313</v>
      </c>
      <c r="M507" s="43">
        <f t="shared" si="49"/>
        <v>0</v>
      </c>
      <c r="N507" s="1">
        <f t="shared" si="50"/>
        <v>0</v>
      </c>
      <c r="O507" s="1">
        <f t="shared" si="51"/>
        <v>0</v>
      </c>
      <c r="P507" s="45" t="e">
        <f t="shared" si="52"/>
        <v>#REF!</v>
      </c>
      <c r="Q507" s="46">
        <f>IF(K507="",0,COUNTIF('Timesheet - Week'!$A:$A,WorkingHoursUpdated!K507))</f>
        <v>0</v>
      </c>
      <c r="R507" s="44">
        <f>IF(K507="",0,COUNTIF('Timesheet - Week'!$A:$A,WorkingHoursUpdated!K507))</f>
        <v>0</v>
      </c>
    </row>
    <row r="508" spans="1:18" x14ac:dyDescent="0.25">
      <c r="A508" s="7">
        <f>WorkingHours[[#This Row],[Day]]</f>
        <v>44908</v>
      </c>
      <c r="B508" s="1">
        <f>WorkingHours[[#This Row],[Start]]</f>
        <v>0.52083333333333337</v>
      </c>
      <c r="C508" s="1">
        <f>WorkingHours[[#This Row],[End]]</f>
        <v>0.54166666666666663</v>
      </c>
      <c r="D508" t="str">
        <f>WorkingHours[[#This Row],[Work unit description]]</f>
        <v>Boom Time</v>
      </c>
      <c r="E508" s="1">
        <f>WorkingHours[[#This Row],[Duration]]</f>
        <v>2.0833333333333332E-2</v>
      </c>
      <c r="F508" s="1" t="e">
        <f>#REF!</f>
        <v>#REF!</v>
      </c>
      <c r="G508" t="str">
        <f>WorkingHours[[#This Row],[Task]]</f>
        <v>NBD: Boomtime</v>
      </c>
      <c r="H508" t="str">
        <f>WorkingHours[[#This Row],[Tags]]</f>
        <v>STL:NBD:NewProposalsCreation:325</v>
      </c>
      <c r="I508" t="b">
        <f t="shared" si="54"/>
        <v>0</v>
      </c>
      <c r="J508" s="7">
        <f t="shared" si="53"/>
        <v>44908</v>
      </c>
      <c r="K508" t="str">
        <f t="shared" si="48"/>
        <v>STL:NBD:NewProposalsCreation:325</v>
      </c>
      <c r="M508" s="43">
        <f t="shared" si="49"/>
        <v>4.1666666666666519E-3</v>
      </c>
      <c r="N508" s="1">
        <f t="shared" si="50"/>
        <v>4.1666666666666519E-3</v>
      </c>
      <c r="O508" s="1">
        <f t="shared" si="51"/>
        <v>0</v>
      </c>
      <c r="P508" s="45" t="e">
        <f t="shared" si="52"/>
        <v>#REF!</v>
      </c>
      <c r="Q508" s="46">
        <f>IF(K508="",0,COUNTIF('Timesheet - Week'!$A:$A,WorkingHoursUpdated!K508))</f>
        <v>0</v>
      </c>
      <c r="R508" s="44">
        <f>IF(K508="",0,COUNTIF('Timesheet - Week'!$A:$A,WorkingHoursUpdated!K508))</f>
        <v>0</v>
      </c>
    </row>
    <row r="509" spans="1:18" x14ac:dyDescent="0.25">
      <c r="A509" s="7">
        <f>WorkingHours[[#This Row],[Day]]</f>
        <v>44908</v>
      </c>
      <c r="B509" s="1">
        <f>WorkingHours[[#This Row],[Start]]</f>
        <v>0.54166666666666663</v>
      </c>
      <c r="C509" s="1">
        <f>WorkingHours[[#This Row],[End]]</f>
        <v>0.59027777777777779</v>
      </c>
      <c r="D509" t="str">
        <f>WorkingHours[[#This Row],[Work unit description]]</f>
        <v>E6 Chat</v>
      </c>
      <c r="E509" s="1">
        <f>WorkingHours[[#This Row],[Duration]]</f>
        <v>5.2083333333333336E-2</v>
      </c>
      <c r="F509" s="1" t="e">
        <f>#REF!</f>
        <v>#REF!</v>
      </c>
      <c r="G509" t="str">
        <f>WorkingHours[[#This Row],[Task]]</f>
        <v>NBD - Meetings</v>
      </c>
      <c r="H509" t="str">
        <f>WorkingHours[[#This Row],[Tags]]</f>
        <v>STL:NBD:ClientMeetings:326</v>
      </c>
      <c r="I509" t="b">
        <f t="shared" si="54"/>
        <v>0</v>
      </c>
      <c r="J509" s="7">
        <f t="shared" si="53"/>
        <v>44908</v>
      </c>
      <c r="K509" t="str">
        <f t="shared" si="48"/>
        <v>STL:NBD:ClientMeetings:326</v>
      </c>
      <c r="M509" s="43">
        <f t="shared" si="49"/>
        <v>0</v>
      </c>
      <c r="N509" s="1">
        <f t="shared" si="50"/>
        <v>0</v>
      </c>
      <c r="O509" s="1">
        <f t="shared" si="51"/>
        <v>0</v>
      </c>
      <c r="P509" s="45" t="e">
        <f t="shared" si="52"/>
        <v>#REF!</v>
      </c>
      <c r="Q509" s="46">
        <f>IF(K509="",0,COUNTIF('Timesheet - Week'!$A:$A,WorkingHoursUpdated!K509))</f>
        <v>0</v>
      </c>
      <c r="R509" s="44">
        <f>IF(K509="",0,COUNTIF('Timesheet - Week'!$A:$A,WorkingHoursUpdated!K509))</f>
        <v>0</v>
      </c>
    </row>
    <row r="510" spans="1:18" x14ac:dyDescent="0.25">
      <c r="A510" s="7">
        <f>WorkingHours[[#This Row],[Day]]</f>
        <v>44908</v>
      </c>
      <c r="B510" s="1">
        <f>WorkingHours[[#This Row],[Start]]</f>
        <v>0.59027777777777779</v>
      </c>
      <c r="C510" s="1">
        <f>WorkingHours[[#This Row],[End]]</f>
        <v>0.6</v>
      </c>
      <c r="D510" t="str">
        <f>WorkingHours[[#This Row],[Work unit description]]</f>
        <v>boom time proposal</v>
      </c>
      <c r="E510" s="1">
        <f>WorkingHours[[#This Row],[Duration]]</f>
        <v>1.0416666666666666E-2</v>
      </c>
      <c r="F510" s="1" t="e">
        <f>#REF!</f>
        <v>#REF!</v>
      </c>
      <c r="G510" t="str">
        <f>WorkingHours[[#This Row],[Task]]</f>
        <v>NBD: Boomtime</v>
      </c>
      <c r="H510" t="str">
        <f>WorkingHours[[#This Row],[Tags]]</f>
        <v>STL:NBD:NewProposalsCreation:325</v>
      </c>
      <c r="I510" t="b">
        <f t="shared" si="54"/>
        <v>0</v>
      </c>
      <c r="J510" s="7">
        <f t="shared" si="53"/>
        <v>44908</v>
      </c>
      <c r="K510" t="str">
        <f t="shared" si="48"/>
        <v>STL:NBD:NewProposalsCreation:325</v>
      </c>
      <c r="M510" s="43">
        <f t="shared" si="49"/>
        <v>0</v>
      </c>
      <c r="N510" s="1">
        <f t="shared" si="50"/>
        <v>0</v>
      </c>
      <c r="O510" s="1">
        <f t="shared" si="51"/>
        <v>0</v>
      </c>
      <c r="P510" s="45" t="e">
        <f t="shared" si="52"/>
        <v>#REF!</v>
      </c>
      <c r="Q510" s="46">
        <f>IF(K510="",0,COUNTIF('Timesheet - Week'!$A:$A,WorkingHoursUpdated!K510))</f>
        <v>0</v>
      </c>
      <c r="R510" s="44">
        <f>IF(K510="",0,COUNTIF('Timesheet - Week'!$A:$A,WorkingHoursUpdated!K510))</f>
        <v>0</v>
      </c>
    </row>
    <row r="511" spans="1:18" x14ac:dyDescent="0.25">
      <c r="A511" s="7">
        <f>WorkingHours[[#This Row],[Day]]</f>
        <v>44908</v>
      </c>
      <c r="B511" s="1">
        <f>WorkingHours[[#This Row],[Start]]</f>
        <v>0.6069444444444444</v>
      </c>
      <c r="C511" s="1">
        <f>WorkingHours[[#This Row],[End]]</f>
        <v>0.625</v>
      </c>
      <c r="D511" t="str">
        <f>WorkingHours[[#This Row],[Work unit description]]</f>
        <v>QLM soak testing</v>
      </c>
      <c r="E511" s="1">
        <f>WorkingHours[[#This Row],[Duration]]</f>
        <v>2.0833333333333332E-2</v>
      </c>
      <c r="F511" s="1" t="e">
        <f>#REF!</f>
        <v>#REF!</v>
      </c>
      <c r="G511" t="str">
        <f>WorkingHours[[#This Row],[Task]]</f>
        <v>QLMHW-229: Investigate Bench-top Model B</v>
      </c>
      <c r="H511" t="str">
        <f>WorkingHours[[#This Row],[Tags]]</f>
        <v>QLM:QLM-4039-Splice:HardwareBuildTest&amp;Commis:340</v>
      </c>
      <c r="I511" t="b">
        <f t="shared" si="54"/>
        <v>0</v>
      </c>
      <c r="J511" s="7">
        <f t="shared" si="53"/>
        <v>44908</v>
      </c>
      <c r="K511" t="str">
        <f t="shared" si="48"/>
        <v>QLM:QLM-4039-Splice:HardwareBuildTest&amp;Commis:340</v>
      </c>
      <c r="M511" s="43">
        <f t="shared" si="49"/>
        <v>6.9444444444444198E-3</v>
      </c>
      <c r="N511" s="1">
        <f t="shared" si="50"/>
        <v>6.9444444444444198E-3</v>
      </c>
      <c r="O511" s="1">
        <f t="shared" si="51"/>
        <v>0</v>
      </c>
      <c r="P511" s="45" t="e">
        <f t="shared" si="52"/>
        <v>#REF!</v>
      </c>
      <c r="Q511" s="46">
        <f>IF(K511="",0,COUNTIF('Timesheet - Week'!$A:$A,WorkingHoursUpdated!K511))</f>
        <v>0</v>
      </c>
      <c r="R511" s="44">
        <f>IF(K511="",0,COUNTIF('Timesheet - Week'!$A:$A,WorkingHoursUpdated!K511))</f>
        <v>0</v>
      </c>
    </row>
    <row r="512" spans="1:18" x14ac:dyDescent="0.25">
      <c r="A512" s="7">
        <f>WorkingHours[[#This Row],[Day]]</f>
        <v>44908</v>
      </c>
      <c r="B512" s="1">
        <f>WorkingHours[[#This Row],[Start]]</f>
        <v>0.64583333333333337</v>
      </c>
      <c r="C512" s="1">
        <f>WorkingHours[[#This Row],[End]]</f>
        <v>0.6645833333333333</v>
      </c>
      <c r="D512" t="str">
        <f>WorkingHours[[#This Row],[Work unit description]]</f>
        <v>InductoSense meeting + write-up</v>
      </c>
      <c r="E512" s="1">
        <f>WorkingHours[[#This Row],[Duration]]</f>
        <v>2.0833333333333332E-2</v>
      </c>
      <c r="F512" s="1" t="e">
        <f>#REF!</f>
        <v>#REF!</v>
      </c>
      <c r="G512" t="str">
        <f>WorkingHours[[#This Row],[Task]]</f>
        <v>NBD: InductoSense</v>
      </c>
      <c r="H512" t="str">
        <f>WorkingHours[[#This Row],[Tags]]</f>
        <v>STL:NBD:NewProposalsCreation:325</v>
      </c>
      <c r="I512" t="b">
        <f t="shared" si="54"/>
        <v>0</v>
      </c>
      <c r="J512" s="7">
        <f t="shared" si="53"/>
        <v>44908</v>
      </c>
      <c r="K512" t="str">
        <f t="shared" si="48"/>
        <v>STL:NBD:NewProposalsCreation:325</v>
      </c>
      <c r="M512" s="43">
        <f t="shared" si="49"/>
        <v>2.083333333333337E-2</v>
      </c>
      <c r="N512" s="1">
        <f t="shared" si="50"/>
        <v>0</v>
      </c>
      <c r="O512" s="1">
        <f t="shared" si="51"/>
        <v>2.083333333333337E-2</v>
      </c>
      <c r="P512" s="45" t="e">
        <f t="shared" si="52"/>
        <v>#REF!</v>
      </c>
      <c r="Q512" s="46">
        <f>IF(K512="",0,COUNTIF('Timesheet - Week'!$A:$A,WorkingHoursUpdated!K512))</f>
        <v>0</v>
      </c>
      <c r="R512" s="44">
        <f>IF(K512="",0,COUNTIF('Timesheet - Week'!$A:$A,WorkingHoursUpdated!K512))</f>
        <v>0</v>
      </c>
    </row>
    <row r="513" spans="1:18" x14ac:dyDescent="0.25">
      <c r="A513" s="7">
        <f>WorkingHours[[#This Row],[Day]]</f>
        <v>44908</v>
      </c>
      <c r="B513" s="1">
        <f>WorkingHours[[#This Row],[Start]]</f>
        <v>0.66666666666666663</v>
      </c>
      <c r="C513" s="1">
        <f>WorkingHours[[#This Row],[End]]</f>
        <v>0.70138888888888884</v>
      </c>
      <c r="D513" t="str">
        <f>WorkingHours[[#This Row],[Work unit description]]</f>
        <v>Delta-G kick off</v>
      </c>
      <c r="E513" s="1">
        <f>WorkingHours[[#This Row],[Duration]]</f>
        <v>3.125E-2</v>
      </c>
      <c r="F513" s="1" t="e">
        <f>#REF!</f>
        <v>#REF!</v>
      </c>
      <c r="G513" t="str">
        <f>WorkingHours[[#This Row],[Task]]</f>
        <v>Delta-G: Technical Management</v>
      </c>
      <c r="H513" t="str">
        <f>WorkingHours[[#This Row],[Tags]]</f>
        <v>Delta-G:Technical Man:900</v>
      </c>
      <c r="I513" t="b">
        <f t="shared" si="54"/>
        <v>0</v>
      </c>
      <c r="J513" s="7">
        <f t="shared" si="53"/>
        <v>44908</v>
      </c>
      <c r="K513" t="str">
        <f t="shared" si="48"/>
        <v>Delta-G:Technical Man:900</v>
      </c>
      <c r="M513" s="43">
        <f t="shared" si="49"/>
        <v>2.0833333333333259E-3</v>
      </c>
      <c r="N513" s="1">
        <f t="shared" si="50"/>
        <v>2.0833333333333259E-3</v>
      </c>
      <c r="O513" s="1">
        <f t="shared" si="51"/>
        <v>0</v>
      </c>
      <c r="P513" s="45" t="e">
        <f t="shared" si="52"/>
        <v>#REF!</v>
      </c>
      <c r="Q513" s="46">
        <f>IF(K513="",0,COUNTIF('Timesheet - Week'!$A:$A,WorkingHoursUpdated!K513))</f>
        <v>0</v>
      </c>
      <c r="R513" s="44">
        <f>IF(K513="",0,COUNTIF('Timesheet - Week'!$A:$A,WorkingHoursUpdated!K513))</f>
        <v>0</v>
      </c>
    </row>
    <row r="514" spans="1:18" x14ac:dyDescent="0.25">
      <c r="A514" s="7">
        <f>WorkingHours[[#This Row],[Day]]</f>
        <v>44908</v>
      </c>
      <c r="B514" s="1">
        <f>WorkingHours[[#This Row],[Start]]</f>
        <v>0.70138888888888884</v>
      </c>
      <c r="C514" s="1">
        <f>WorkingHours[[#This Row],[End]]</f>
        <v>0.71944444444444444</v>
      </c>
      <c r="D514" t="str">
        <f>WorkingHours[[#This Row],[Work unit description]]</f>
        <v>QLM Chat with Pete</v>
      </c>
      <c r="E514" s="1">
        <f>WorkingHours[[#This Row],[Duration]]</f>
        <v>2.0833333333333332E-2</v>
      </c>
      <c r="F514" s="1" t="e">
        <f>#REF!</f>
        <v>#REF!</v>
      </c>
      <c r="G514" t="str">
        <f>WorkingHours[[#This Row],[Task]]</f>
        <v>QLM Technical Management</v>
      </c>
      <c r="H514" t="str">
        <f>WorkingHours[[#This Row],[Tags]]</f>
        <v>QLM:Hardware:TechnicalManagement:998</v>
      </c>
      <c r="I514" t="b">
        <f t="shared" si="54"/>
        <v>0</v>
      </c>
      <c r="J514" s="7">
        <f t="shared" si="53"/>
        <v>44908</v>
      </c>
      <c r="K514" t="str">
        <f t="shared" ref="K514:K577" si="55">IF(ISNUMBER(SEARCH(",",H514)),LEFT(H514, SEARCH(",",H514,1)-1),H514)</f>
        <v>QLM:Hardware:TechnicalManagement:998</v>
      </c>
      <c r="M514" s="43">
        <f t="shared" si="49"/>
        <v>0</v>
      </c>
      <c r="N514" s="1">
        <f t="shared" si="50"/>
        <v>0</v>
      </c>
      <c r="O514" s="1">
        <f t="shared" si="51"/>
        <v>0</v>
      </c>
      <c r="P514" s="45" t="e">
        <f t="shared" si="52"/>
        <v>#REF!</v>
      </c>
      <c r="Q514" s="46">
        <f>IF(K514="",0,COUNTIF('Timesheet - Week'!$A:$A,WorkingHoursUpdated!K514))</f>
        <v>0</v>
      </c>
      <c r="R514" s="44">
        <f>IF(K514="",0,COUNTIF('Timesheet - Week'!$A:$A,WorkingHoursUpdated!K514))</f>
        <v>0</v>
      </c>
    </row>
    <row r="515" spans="1:18" x14ac:dyDescent="0.25">
      <c r="A515" s="7">
        <f>WorkingHours[[#This Row],[Day]]</f>
        <v>44908</v>
      </c>
      <c r="B515" s="1">
        <f>WorkingHours[[#This Row],[Start]]</f>
        <v>0.73750000000000004</v>
      </c>
      <c r="C515" s="1">
        <f>WorkingHours[[#This Row],[End]]</f>
        <v>0.75138888888888888</v>
      </c>
      <c r="D515" t="str">
        <f>WorkingHours[[#This Row],[Work unit description]]</f>
        <v>STL Confluence site</v>
      </c>
      <c r="E515" s="1">
        <f>WorkingHours[[#This Row],[Duration]]</f>
        <v>1.0416666666666666E-2</v>
      </c>
      <c r="F515" s="1" t="e">
        <f>#REF!</f>
        <v>#REF!</v>
      </c>
      <c r="G515" t="str">
        <f>WorkingHours[[#This Row],[Task]]</f>
        <v>DeltaG: Project Set-up</v>
      </c>
      <c r="H515" t="str">
        <f>WorkingHours[[#This Row],[Tags]]</f>
        <v>Delta-G:Project Set-up:897</v>
      </c>
      <c r="I515" t="b">
        <f t="shared" si="54"/>
        <v>0</v>
      </c>
      <c r="J515" s="7">
        <f t="shared" si="53"/>
        <v>44908</v>
      </c>
      <c r="K515" t="str">
        <f t="shared" si="55"/>
        <v>Delta-G:Project Set-up:897</v>
      </c>
      <c r="M515" s="43">
        <f t="shared" ref="M515:M578" si="56">IF(A515=A514,IF(B515&lt;C514,"Error",B515-C514),0)</f>
        <v>1.8055555555555602E-2</v>
      </c>
      <c r="N515" s="1">
        <f t="shared" ref="N515:N578" si="57">IF(M515&lt;$T$1,M515,0)</f>
        <v>0</v>
      </c>
      <c r="O515" s="1">
        <f t="shared" ref="O515:O578" si="58">IF(M515&gt;$T$1,M515,0)</f>
        <v>1.8055555555555602E-2</v>
      </c>
      <c r="P515" s="45" t="e">
        <f t="shared" ref="P515:P578" si="59">E515+F515+N515</f>
        <v>#REF!</v>
      </c>
      <c r="Q515" s="46">
        <f>IF(K515="",0,COUNTIF('Timesheet - Week'!$A:$A,WorkingHoursUpdated!K515))</f>
        <v>0</v>
      </c>
      <c r="R515" s="44">
        <f>IF(K515="",0,COUNTIF('Timesheet - Week'!$A:$A,WorkingHoursUpdated!K515))</f>
        <v>0</v>
      </c>
    </row>
    <row r="516" spans="1:18" x14ac:dyDescent="0.25">
      <c r="A516" s="7">
        <f>WorkingHours[[#This Row],[Day]]</f>
        <v>44908</v>
      </c>
      <c r="B516" s="1">
        <f>WorkingHours[[#This Row],[Start]]</f>
        <v>0.75208333333333333</v>
      </c>
      <c r="C516" s="1">
        <f>WorkingHours[[#This Row],[End]]</f>
        <v>0.7631944444444444</v>
      </c>
      <c r="D516" t="str">
        <f>WorkingHours[[#This Row],[Work unit description]]</f>
        <v>Delta-G Confluence Space</v>
      </c>
      <c r="E516" s="1">
        <f>WorkingHours[[#This Row],[Duration]]</f>
        <v>1.0416666666666666E-2</v>
      </c>
      <c r="F516" s="1" t="e">
        <f>#REF!</f>
        <v>#REF!</v>
      </c>
      <c r="G516" t="str">
        <f>WorkingHours[[#This Row],[Task]]</f>
        <v>CHM-3117: Patent Report</v>
      </c>
      <c r="H516" t="str">
        <f>WorkingHours[[#This Row],[Tags]]</f>
        <v>CHM-3119:Patent Report:886</v>
      </c>
      <c r="I516" t="b">
        <f t="shared" si="54"/>
        <v>0</v>
      </c>
      <c r="J516" s="7">
        <f t="shared" ref="J516:J579" si="60">IF(I516,A516+7,A516)</f>
        <v>44908</v>
      </c>
      <c r="K516" t="str">
        <f t="shared" si="55"/>
        <v>CHM-3119:Patent Report:886</v>
      </c>
      <c r="M516" s="43">
        <f t="shared" si="56"/>
        <v>6.9444444444444198E-4</v>
      </c>
      <c r="N516" s="1">
        <f t="shared" si="57"/>
        <v>6.9444444444444198E-4</v>
      </c>
      <c r="O516" s="1">
        <f t="shared" si="58"/>
        <v>0</v>
      </c>
      <c r="P516" s="45" t="e">
        <f t="shared" si="59"/>
        <v>#REF!</v>
      </c>
      <c r="Q516" s="46">
        <f>IF(K516="",0,COUNTIF('Timesheet - Week'!$A:$A,WorkingHoursUpdated!K516))</f>
        <v>0</v>
      </c>
      <c r="R516" s="44">
        <f>IF(K516="",0,COUNTIF('Timesheet - Week'!$A:$A,WorkingHoursUpdated!K516))</f>
        <v>0</v>
      </c>
    </row>
    <row r="517" spans="1:18" x14ac:dyDescent="0.25">
      <c r="A517" s="7">
        <f>WorkingHours[[#This Row],[Day]]</f>
        <v>44908</v>
      </c>
      <c r="B517" s="1">
        <f>WorkingHours[[#This Row],[Start]]</f>
        <v>0.7631944444444444</v>
      </c>
      <c r="C517" s="1">
        <f>WorkingHours[[#This Row],[End]]</f>
        <v>0.84097222222222223</v>
      </c>
      <c r="D517" t="str">
        <f>WorkingHours[[#This Row],[Work unit description]]</f>
        <v>Release process document</v>
      </c>
      <c r="E517" s="1">
        <f>WorkingHours[[#This Row],[Duration]]</f>
        <v>7.2916666666666671E-2</v>
      </c>
      <c r="F517" s="1" t="e">
        <f>#REF!</f>
        <v>#REF!</v>
      </c>
      <c r="G517" t="str">
        <f>WorkingHours[[#This Row],[Task]]</f>
        <v>DeltaG: Project Set-up</v>
      </c>
      <c r="H517" t="str">
        <f>WorkingHours[[#This Row],[Tags]]</f>
        <v>Delta-G:Project Set-up:897</v>
      </c>
      <c r="I517" t="b">
        <f t="shared" ref="I517:I580" si="61">IF(ISNUMBER(SEARCH("CarryHours",H517)),TRUE,FALSE)</f>
        <v>0</v>
      </c>
      <c r="J517" s="7">
        <f t="shared" si="60"/>
        <v>44908</v>
      </c>
      <c r="K517" t="str">
        <f t="shared" si="55"/>
        <v>Delta-G:Project Set-up:897</v>
      </c>
      <c r="M517" s="43">
        <f t="shared" si="56"/>
        <v>0</v>
      </c>
      <c r="N517" s="1">
        <f t="shared" si="57"/>
        <v>0</v>
      </c>
      <c r="O517" s="1">
        <f t="shared" si="58"/>
        <v>0</v>
      </c>
      <c r="P517" s="45" t="e">
        <f t="shared" si="59"/>
        <v>#REF!</v>
      </c>
      <c r="Q517" s="46">
        <f>IF(K517="",0,COUNTIF('Timesheet - Week'!$A:$A,WorkingHoursUpdated!K517))</f>
        <v>0</v>
      </c>
      <c r="R517" s="44">
        <f>IF(K517="",0,COUNTIF('Timesheet - Week'!$A:$A,WorkingHoursUpdated!K517))</f>
        <v>0</v>
      </c>
    </row>
    <row r="518" spans="1:18" x14ac:dyDescent="0.25">
      <c r="A518" s="7">
        <f>WorkingHours[[#This Row],[Day]]</f>
        <v>44908</v>
      </c>
      <c r="B518" s="1">
        <f>WorkingHours[[#This Row],[Start]]</f>
        <v>0.84097222222222223</v>
      </c>
      <c r="C518" s="1">
        <f>WorkingHours[[#This Row],[End]]</f>
        <v>0.92152777777777772</v>
      </c>
      <c r="D518" t="str">
        <f>WorkingHours[[#This Row],[Work unit description]]</f>
        <v>Release process document</v>
      </c>
      <c r="E518" s="1">
        <f>WorkingHours[[#This Row],[Duration]]</f>
        <v>8.3333333333333329E-2</v>
      </c>
      <c r="F518" s="1" t="e">
        <f>#REF!</f>
        <v>#REF!</v>
      </c>
      <c r="G518" t="str">
        <f>WorkingHours[[#This Row],[Task]]</f>
        <v>QLM Technical Management</v>
      </c>
      <c r="H518" t="str">
        <f>WorkingHours[[#This Row],[Tags]]</f>
        <v>QLM:Hardware:TechnicalManagement:998</v>
      </c>
      <c r="I518" t="b">
        <f t="shared" si="61"/>
        <v>0</v>
      </c>
      <c r="J518" s="7">
        <f t="shared" si="60"/>
        <v>44908</v>
      </c>
      <c r="K518" t="str">
        <f t="shared" si="55"/>
        <v>QLM:Hardware:TechnicalManagement:998</v>
      </c>
      <c r="M518" s="43">
        <f t="shared" si="56"/>
        <v>0</v>
      </c>
      <c r="N518" s="1">
        <f t="shared" si="57"/>
        <v>0</v>
      </c>
      <c r="O518" s="1">
        <f t="shared" si="58"/>
        <v>0</v>
      </c>
      <c r="P518" s="45" t="e">
        <f t="shared" si="59"/>
        <v>#REF!</v>
      </c>
      <c r="Q518" s="46">
        <f>IF(K518="",0,COUNTIF('Timesheet - Week'!$A:$A,WorkingHoursUpdated!K518))</f>
        <v>0</v>
      </c>
      <c r="R518" s="44">
        <f>IF(K518="",0,COUNTIF('Timesheet - Week'!$A:$A,WorkingHoursUpdated!K518))</f>
        <v>0</v>
      </c>
    </row>
    <row r="519" spans="1:18" x14ac:dyDescent="0.25">
      <c r="A519" s="7">
        <f>WorkingHours[[#This Row],[Day]]</f>
        <v>44908</v>
      </c>
      <c r="B519" s="1">
        <f>WorkingHours[[#This Row],[Start]]</f>
        <v>0.95625000000000004</v>
      </c>
      <c r="C519" s="1">
        <f>WorkingHours[[#This Row],[End]]</f>
        <v>0.99930555555555556</v>
      </c>
      <c r="D519" t="str">
        <f>WorkingHours[[#This Row],[Work unit description]]</f>
        <v>CheMastery Write-up</v>
      </c>
      <c r="E519" s="1">
        <f>WorkingHours[[#This Row],[Duration]]</f>
        <v>4.1666666666666664E-2</v>
      </c>
      <c r="F519" s="1" t="e">
        <f>#REF!</f>
        <v>#REF!</v>
      </c>
      <c r="G519" t="str">
        <f>WorkingHours[[#This Row],[Task]]</f>
        <v>CHM-3117: Patent Report</v>
      </c>
      <c r="H519" t="str">
        <f>WorkingHours[[#This Row],[Tags]]</f>
        <v>CHM-3119:Patent Report:886</v>
      </c>
      <c r="I519" t="b">
        <f t="shared" si="61"/>
        <v>0</v>
      </c>
      <c r="J519" s="7">
        <f t="shared" si="60"/>
        <v>44908</v>
      </c>
      <c r="K519" t="str">
        <f t="shared" si="55"/>
        <v>CHM-3119:Patent Report:886</v>
      </c>
      <c r="M519" s="43">
        <f t="shared" si="56"/>
        <v>3.4722222222222321E-2</v>
      </c>
      <c r="N519" s="1">
        <f t="shared" si="57"/>
        <v>0</v>
      </c>
      <c r="O519" s="1">
        <f t="shared" si="58"/>
        <v>3.4722222222222321E-2</v>
      </c>
      <c r="P519" s="45" t="e">
        <f t="shared" si="59"/>
        <v>#REF!</v>
      </c>
      <c r="Q519" s="46">
        <f>IF(K519="",0,COUNTIF('Timesheet - Week'!$A:$A,WorkingHoursUpdated!K519))</f>
        <v>0</v>
      </c>
      <c r="R519" s="44">
        <f>IF(K519="",0,COUNTIF('Timesheet - Week'!$A:$A,WorkingHoursUpdated!K519))</f>
        <v>0</v>
      </c>
    </row>
    <row r="520" spans="1:18" x14ac:dyDescent="0.25">
      <c r="A520" s="7">
        <f>WorkingHours[[#This Row],[Day]]</f>
        <v>44909</v>
      </c>
      <c r="B520" s="1">
        <f>WorkingHours[[#This Row],[Start]]</f>
        <v>0</v>
      </c>
      <c r="C520" s="1">
        <f>WorkingHours[[#This Row],[End]]</f>
        <v>7.8472222222222221E-2</v>
      </c>
      <c r="D520" t="str">
        <f>WorkingHours[[#This Row],[Work unit description]]</f>
        <v>CheMastery Write-up</v>
      </c>
      <c r="E520" s="1">
        <f>WorkingHours[[#This Row],[Duration]]</f>
        <v>8.3333333333333329E-2</v>
      </c>
      <c r="F520" s="1" t="e">
        <f>#REF!</f>
        <v>#REF!</v>
      </c>
      <c r="G520" t="str">
        <f>WorkingHours[[#This Row],[Task]]</f>
        <v>CHM-3117: Patent Report</v>
      </c>
      <c r="H520" t="str">
        <f>WorkingHours[[#This Row],[Tags]]</f>
        <v>CHM-3119:Patent Report:886</v>
      </c>
      <c r="I520" t="b">
        <f t="shared" si="61"/>
        <v>0</v>
      </c>
      <c r="J520" s="7">
        <f t="shared" si="60"/>
        <v>44909</v>
      </c>
      <c r="K520" t="str">
        <f t="shared" si="55"/>
        <v>CHM-3119:Patent Report:886</v>
      </c>
      <c r="M520" s="43">
        <f t="shared" si="56"/>
        <v>0</v>
      </c>
      <c r="N520" s="1">
        <f t="shared" si="57"/>
        <v>0</v>
      </c>
      <c r="O520" s="1">
        <f t="shared" si="58"/>
        <v>0</v>
      </c>
      <c r="P520" s="45" t="e">
        <f t="shared" si="59"/>
        <v>#REF!</v>
      </c>
      <c r="Q520" s="46">
        <f>IF(K520="",0,COUNTIF('Timesheet - Week'!$A:$A,WorkingHoursUpdated!K520))</f>
        <v>0</v>
      </c>
      <c r="R520" s="44">
        <f>IF(K520="",0,COUNTIF('Timesheet - Week'!$A:$A,WorkingHoursUpdated!K520))</f>
        <v>0</v>
      </c>
    </row>
    <row r="521" spans="1:18" x14ac:dyDescent="0.25">
      <c r="A521" s="7">
        <f>WorkingHours[[#This Row],[Day]]</f>
        <v>44909</v>
      </c>
      <c r="B521" s="1">
        <f>WorkingHours[[#This Row],[Start]]</f>
        <v>0.375</v>
      </c>
      <c r="C521" s="1">
        <f>WorkingHours[[#This Row],[End]]</f>
        <v>0.39583333333333331</v>
      </c>
      <c r="D521" t="str">
        <f>WorkingHours[[#This Row],[Work unit description]]</f>
        <v>General emails etc.</v>
      </c>
      <c r="E521" s="1">
        <f>WorkingHours[[#This Row],[Duration]]</f>
        <v>2.0833333333333332E-2</v>
      </c>
      <c r="F521" s="1" t="e">
        <f>#REF!</f>
        <v>#REF!</v>
      </c>
      <c r="G521" t="str">
        <f>WorkingHours[[#This Row],[Task]]</f>
        <v>STL:General</v>
      </c>
      <c r="H521" t="str">
        <f>WorkingHours[[#This Row],[Tags]]</f>
        <v>STL:Admin-PersonalAdmin:Misc:320</v>
      </c>
      <c r="I521" t="b">
        <f t="shared" si="61"/>
        <v>0</v>
      </c>
      <c r="J521" s="7">
        <f t="shared" si="60"/>
        <v>44909</v>
      </c>
      <c r="K521" t="str">
        <f t="shared" si="55"/>
        <v>STL:Admin-PersonalAdmin:Misc:320</v>
      </c>
      <c r="M521" s="43">
        <f t="shared" si="56"/>
        <v>0.29652777777777778</v>
      </c>
      <c r="N521" s="1">
        <f t="shared" si="57"/>
        <v>0</v>
      </c>
      <c r="O521" s="1">
        <f t="shared" si="58"/>
        <v>0.29652777777777778</v>
      </c>
      <c r="P521" s="45" t="e">
        <f t="shared" si="59"/>
        <v>#REF!</v>
      </c>
      <c r="Q521" s="46">
        <f>IF(K521="",0,COUNTIF('Timesheet - Week'!$A:$A,WorkingHoursUpdated!K521))</f>
        <v>0</v>
      </c>
      <c r="R521" s="44">
        <f>IF(K521="",0,COUNTIF('Timesheet - Week'!$A:$A,WorkingHoursUpdated!K521))</f>
        <v>0</v>
      </c>
    </row>
    <row r="522" spans="1:18" x14ac:dyDescent="0.25">
      <c r="A522" s="7">
        <f>WorkingHours[[#This Row],[Day]]</f>
        <v>44909</v>
      </c>
      <c r="B522" s="1">
        <f>WorkingHours[[#This Row],[Start]]</f>
        <v>0.39583333333333331</v>
      </c>
      <c r="C522" s="1">
        <f>WorkingHours[[#This Row],[End]]</f>
        <v>0.4375</v>
      </c>
      <c r="D522" t="str">
        <f>WorkingHours[[#This Row],[Work unit description]]</f>
        <v>CheMastery Write-up</v>
      </c>
      <c r="E522" s="1">
        <f>WorkingHours[[#This Row],[Duration]]</f>
        <v>4.1666666666666664E-2</v>
      </c>
      <c r="F522" s="1" t="e">
        <f>#REF!</f>
        <v>#REF!</v>
      </c>
      <c r="G522" t="str">
        <f>WorkingHours[[#This Row],[Task]]</f>
        <v>CHM-3117: Patent Report</v>
      </c>
      <c r="H522" t="str">
        <f>WorkingHours[[#This Row],[Tags]]</f>
        <v>CHM-3119:Patent Report:886</v>
      </c>
      <c r="I522" t="b">
        <f t="shared" si="61"/>
        <v>0</v>
      </c>
      <c r="J522" s="7">
        <f t="shared" si="60"/>
        <v>44909</v>
      </c>
      <c r="K522" t="str">
        <f t="shared" si="55"/>
        <v>CHM-3119:Patent Report:886</v>
      </c>
      <c r="M522" s="43">
        <f t="shared" si="56"/>
        <v>0</v>
      </c>
      <c r="N522" s="1">
        <f t="shared" si="57"/>
        <v>0</v>
      </c>
      <c r="O522" s="1">
        <f t="shared" si="58"/>
        <v>0</v>
      </c>
      <c r="P522" s="45" t="e">
        <f t="shared" si="59"/>
        <v>#REF!</v>
      </c>
      <c r="Q522" s="46">
        <f>IF(K522="",0,COUNTIF('Timesheet - Week'!$A:$A,WorkingHoursUpdated!K522))</f>
        <v>0</v>
      </c>
      <c r="R522" s="44">
        <f>IF(K522="",0,COUNTIF('Timesheet - Week'!$A:$A,WorkingHoursUpdated!K522))</f>
        <v>0</v>
      </c>
    </row>
    <row r="523" spans="1:18" x14ac:dyDescent="0.25">
      <c r="A523" s="7">
        <f>WorkingHours[[#This Row],[Day]]</f>
        <v>44909</v>
      </c>
      <c r="B523" s="1">
        <f>WorkingHours[[#This Row],[Start]]</f>
        <v>0.4375</v>
      </c>
      <c r="C523" s="1">
        <f>WorkingHours[[#This Row],[End]]</f>
        <v>0.45069444444444445</v>
      </c>
      <c r="D523" t="str">
        <f>WorkingHours[[#This Row],[Work unit description]]</f>
        <v>Chat with Pete in Libraries</v>
      </c>
      <c r="E523" s="1">
        <f>WorkingHours[[#This Row],[Duration]]</f>
        <v>1.0416666666666666E-2</v>
      </c>
      <c r="F523" s="1" t="e">
        <f>#REF!</f>
        <v>#REF!</v>
      </c>
      <c r="G523" t="str">
        <f>WorkingHours[[#This Row],[Task]]</f>
        <v>PI-10: Define library management process</v>
      </c>
      <c r="H523" t="str">
        <f>WorkingHours[[#This Row],[Tags]]</f>
        <v>STL:Admin-BusinessMan:BusinessManProcessDev:312</v>
      </c>
      <c r="I523" t="b">
        <f t="shared" si="61"/>
        <v>0</v>
      </c>
      <c r="J523" s="7">
        <f t="shared" si="60"/>
        <v>44909</v>
      </c>
      <c r="K523" t="str">
        <f t="shared" si="55"/>
        <v>STL:Admin-BusinessMan:BusinessManProcessDev:312</v>
      </c>
      <c r="M523" s="43">
        <f t="shared" si="56"/>
        <v>0</v>
      </c>
      <c r="N523" s="1">
        <f t="shared" si="57"/>
        <v>0</v>
      </c>
      <c r="O523" s="1">
        <f t="shared" si="58"/>
        <v>0</v>
      </c>
      <c r="P523" s="45" t="e">
        <f t="shared" si="59"/>
        <v>#REF!</v>
      </c>
      <c r="Q523" s="46">
        <f>IF(K523="",0,COUNTIF('Timesheet - Week'!$A:$A,WorkingHoursUpdated!K523))</f>
        <v>0</v>
      </c>
      <c r="R523" s="44">
        <f>IF(K523="",0,COUNTIF('Timesheet - Week'!$A:$A,WorkingHoursUpdated!K523))</f>
        <v>0</v>
      </c>
    </row>
    <row r="524" spans="1:18" x14ac:dyDescent="0.25">
      <c r="A524" s="7">
        <f>WorkingHours[[#This Row],[Day]]</f>
        <v>44909</v>
      </c>
      <c r="B524" s="1">
        <f>WorkingHours[[#This Row],[Start]]</f>
        <v>0.45069444444444445</v>
      </c>
      <c r="C524" s="1">
        <f>WorkingHours[[#This Row],[End]]</f>
        <v>0.48333333333333334</v>
      </c>
      <c r="D524" t="str">
        <f>WorkingHours[[#This Row],[Work unit description]]</f>
        <v>Confluence structure setup for Delta-G with rob</v>
      </c>
      <c r="E524" s="1">
        <f>WorkingHours[[#This Row],[Duration]]</f>
        <v>3.125E-2</v>
      </c>
      <c r="F524" s="1" t="e">
        <f>#REF!</f>
        <v>#REF!</v>
      </c>
      <c r="G524" t="str">
        <f>WorkingHours[[#This Row],[Task]]</f>
        <v>DeltaG: Project Set-up</v>
      </c>
      <c r="H524" t="str">
        <f>WorkingHours[[#This Row],[Tags]]</f>
        <v>Delta-G:Project Set-up:897</v>
      </c>
      <c r="I524" t="b">
        <f t="shared" si="61"/>
        <v>0</v>
      </c>
      <c r="J524" s="7">
        <f t="shared" si="60"/>
        <v>44909</v>
      </c>
      <c r="K524" t="str">
        <f t="shared" si="55"/>
        <v>Delta-G:Project Set-up:897</v>
      </c>
      <c r="M524" s="43">
        <f t="shared" si="56"/>
        <v>0</v>
      </c>
      <c r="N524" s="1">
        <f t="shared" si="57"/>
        <v>0</v>
      </c>
      <c r="O524" s="1">
        <f t="shared" si="58"/>
        <v>0</v>
      </c>
      <c r="P524" s="45" t="e">
        <f t="shared" si="59"/>
        <v>#REF!</v>
      </c>
      <c r="Q524" s="46">
        <f>IF(K524="",0,COUNTIF('Timesheet - Week'!$A:$A,WorkingHoursUpdated!K524))</f>
        <v>0</v>
      </c>
      <c r="R524" s="44">
        <f>IF(K524="",0,COUNTIF('Timesheet - Week'!$A:$A,WorkingHoursUpdated!K524))</f>
        <v>0</v>
      </c>
    </row>
    <row r="525" spans="1:18" x14ac:dyDescent="0.25">
      <c r="A525" s="7">
        <f>WorkingHours[[#This Row],[Day]]</f>
        <v>44909</v>
      </c>
      <c r="B525" s="1">
        <f>WorkingHours[[#This Row],[Start]]</f>
        <v>0.48333333333333334</v>
      </c>
      <c r="C525" s="1">
        <f>WorkingHours[[#This Row],[End]]</f>
        <v>0.5</v>
      </c>
      <c r="D525" t="str">
        <f>WorkingHours[[#This Row],[Work unit description]]</f>
        <v/>
      </c>
      <c r="E525" s="1">
        <f>WorkingHours[[#This Row],[Duration]]</f>
        <v>2.0833333333333332E-2</v>
      </c>
      <c r="F525" s="1" t="e">
        <f>#REF!</f>
        <v>#REF!</v>
      </c>
      <c r="G525" t="str">
        <f>WorkingHours[[#This Row],[Task]]</f>
        <v>STL:General</v>
      </c>
      <c r="H525" t="str">
        <f>WorkingHours[[#This Row],[Tags]]</f>
        <v>STL:Admin-PersonalAdmin:Misc:320</v>
      </c>
      <c r="I525" t="b">
        <f t="shared" si="61"/>
        <v>0</v>
      </c>
      <c r="J525" s="7">
        <f t="shared" si="60"/>
        <v>44909</v>
      </c>
      <c r="K525" t="str">
        <f t="shared" si="55"/>
        <v>STL:Admin-PersonalAdmin:Misc:320</v>
      </c>
      <c r="M525" s="43">
        <f t="shared" si="56"/>
        <v>0</v>
      </c>
      <c r="N525" s="1">
        <f t="shared" si="57"/>
        <v>0</v>
      </c>
      <c r="O525" s="1">
        <f t="shared" si="58"/>
        <v>0</v>
      </c>
      <c r="P525" s="45" t="e">
        <f t="shared" si="59"/>
        <v>#REF!</v>
      </c>
      <c r="Q525" s="46">
        <f>IF(K525="",0,COUNTIF('Timesheet - Week'!$A:$A,WorkingHoursUpdated!K525))</f>
        <v>0</v>
      </c>
      <c r="R525" s="44">
        <f>IF(K525="",0,COUNTIF('Timesheet - Week'!$A:$A,WorkingHoursUpdated!K525))</f>
        <v>0</v>
      </c>
    </row>
    <row r="526" spans="1:18" x14ac:dyDescent="0.25">
      <c r="A526" s="7">
        <f>WorkingHours[[#This Row],[Day]]</f>
        <v>44909</v>
      </c>
      <c r="B526" s="1">
        <f>WorkingHours[[#This Row],[Start]]</f>
        <v>0.5</v>
      </c>
      <c r="C526" s="1">
        <f>WorkingHours[[#This Row],[End]]</f>
        <v>0.54166666666666663</v>
      </c>
      <c r="D526" t="str">
        <f>WorkingHours[[#This Row],[Work unit description]]</f>
        <v>RosaBiotech</v>
      </c>
      <c r="E526" s="1">
        <f>WorkingHours[[#This Row],[Duration]]</f>
        <v>4.1666666666666664E-2</v>
      </c>
      <c r="F526" s="1" t="e">
        <f>#REF!</f>
        <v>#REF!</v>
      </c>
      <c r="G526" t="str">
        <f>WorkingHours[[#This Row],[Task]]</f>
        <v>NBD: RosaBioTech</v>
      </c>
      <c r="H526" t="str">
        <f>WorkingHours[[#This Row],[Tags]]</f>
        <v>STL:NBD:ClientMeetings:326</v>
      </c>
      <c r="I526" t="b">
        <f t="shared" si="61"/>
        <v>0</v>
      </c>
      <c r="J526" s="7">
        <f t="shared" si="60"/>
        <v>44909</v>
      </c>
      <c r="K526" t="str">
        <f t="shared" si="55"/>
        <v>STL:NBD:ClientMeetings:326</v>
      </c>
      <c r="M526" s="43">
        <f t="shared" si="56"/>
        <v>0</v>
      </c>
      <c r="N526" s="1">
        <f t="shared" si="57"/>
        <v>0</v>
      </c>
      <c r="O526" s="1">
        <f t="shared" si="58"/>
        <v>0</v>
      </c>
      <c r="P526" s="45" t="e">
        <f t="shared" si="59"/>
        <v>#REF!</v>
      </c>
      <c r="Q526" s="46">
        <f>IF(K526="",0,COUNTIF('Timesheet - Week'!$A:$A,WorkingHoursUpdated!K526))</f>
        <v>0</v>
      </c>
      <c r="R526" s="44">
        <f>IF(K526="",0,COUNTIF('Timesheet - Week'!$A:$A,WorkingHoursUpdated!K526))</f>
        <v>0</v>
      </c>
    </row>
    <row r="527" spans="1:18" x14ac:dyDescent="0.25">
      <c r="A527" s="7">
        <f>WorkingHours[[#This Row],[Day]]</f>
        <v>44909</v>
      </c>
      <c r="B527" s="1">
        <f>WorkingHours[[#This Row],[Start]]</f>
        <v>0.54166666666666663</v>
      </c>
      <c r="C527" s="1">
        <f>WorkingHours[[#This Row],[End]]</f>
        <v>0.57291666666666663</v>
      </c>
      <c r="D527" t="str">
        <f>WorkingHours[[#This Row],[Work unit description]]</f>
        <v>CheMastery Review and Review Comments</v>
      </c>
      <c r="E527" s="1">
        <f>WorkingHours[[#This Row],[Duration]]</f>
        <v>3.125E-2</v>
      </c>
      <c r="F527" s="1" t="e">
        <f>#REF!</f>
        <v>#REF!</v>
      </c>
      <c r="G527" t="str">
        <f>WorkingHours[[#This Row],[Task]]</f>
        <v>CHM-3117: Patent Report</v>
      </c>
      <c r="H527" t="str">
        <f>WorkingHours[[#This Row],[Tags]]</f>
        <v>CHM-3119:Patent Report:886</v>
      </c>
      <c r="I527" t="b">
        <f t="shared" si="61"/>
        <v>0</v>
      </c>
      <c r="J527" s="7">
        <f t="shared" si="60"/>
        <v>44909</v>
      </c>
      <c r="K527" t="str">
        <f t="shared" si="55"/>
        <v>CHM-3119:Patent Report:886</v>
      </c>
      <c r="M527" s="43">
        <f t="shared" si="56"/>
        <v>0</v>
      </c>
      <c r="N527" s="1">
        <f t="shared" si="57"/>
        <v>0</v>
      </c>
      <c r="O527" s="1">
        <f t="shared" si="58"/>
        <v>0</v>
      </c>
      <c r="P527" s="45" t="e">
        <f t="shared" si="59"/>
        <v>#REF!</v>
      </c>
      <c r="Q527" s="46">
        <f>IF(K527="",0,COUNTIF('Timesheet - Week'!$A:$A,WorkingHoursUpdated!K527))</f>
        <v>0</v>
      </c>
      <c r="R527" s="44">
        <f>IF(K527="",0,COUNTIF('Timesheet - Week'!$A:$A,WorkingHoursUpdated!K527))</f>
        <v>0</v>
      </c>
    </row>
    <row r="528" spans="1:18" x14ac:dyDescent="0.25">
      <c r="A528" s="7">
        <f>WorkingHours[[#This Row],[Day]]</f>
        <v>44909</v>
      </c>
      <c r="B528" s="1">
        <f>WorkingHours[[#This Row],[Start]]</f>
        <v>0.65625</v>
      </c>
      <c r="C528" s="1">
        <f>WorkingHours[[#This Row],[End]]</f>
        <v>0.66805555555555551</v>
      </c>
      <c r="D528" t="str">
        <f>WorkingHours[[#This Row],[Work unit description]]</f>
        <v>Release of Chemastery Docs</v>
      </c>
      <c r="E528" s="1">
        <f>WorkingHours[[#This Row],[Duration]]</f>
        <v>1.0416666666666666E-2</v>
      </c>
      <c r="F528" s="1" t="e">
        <f>#REF!</f>
        <v>#REF!</v>
      </c>
      <c r="G528" t="str">
        <f>WorkingHours[[#This Row],[Task]]</f>
        <v>CHM-3117: Patent Report</v>
      </c>
      <c r="H528" t="str">
        <f>WorkingHours[[#This Row],[Tags]]</f>
        <v>CHM-3119:Patent Report:886</v>
      </c>
      <c r="I528" t="b">
        <f t="shared" si="61"/>
        <v>0</v>
      </c>
      <c r="J528" s="7">
        <f t="shared" si="60"/>
        <v>44909</v>
      </c>
      <c r="K528" t="str">
        <f t="shared" si="55"/>
        <v>CHM-3119:Patent Report:886</v>
      </c>
      <c r="M528" s="43">
        <f t="shared" si="56"/>
        <v>8.333333333333337E-2</v>
      </c>
      <c r="N528" s="1">
        <f t="shared" si="57"/>
        <v>0</v>
      </c>
      <c r="O528" s="1">
        <f t="shared" si="58"/>
        <v>8.333333333333337E-2</v>
      </c>
      <c r="P528" s="45" t="e">
        <f t="shared" si="59"/>
        <v>#REF!</v>
      </c>
      <c r="Q528" s="46">
        <f>IF(K528="",0,COUNTIF('Timesheet - Week'!$A:$A,WorkingHoursUpdated!K528))</f>
        <v>0</v>
      </c>
      <c r="R528" s="44">
        <f>IF(K528="",0,COUNTIF('Timesheet - Week'!$A:$A,WorkingHoursUpdated!K528))</f>
        <v>0</v>
      </c>
    </row>
    <row r="529" spans="1:18" x14ac:dyDescent="0.25">
      <c r="A529" s="7">
        <f>WorkingHours[[#This Row],[Day]]</f>
        <v>44910</v>
      </c>
      <c r="B529" s="1">
        <f>WorkingHours[[#This Row],[Start]]</f>
        <v>0.3298611111111111</v>
      </c>
      <c r="C529" s="1">
        <f>WorkingHours[[#This Row],[End]]</f>
        <v>0.34444444444444444</v>
      </c>
      <c r="D529" t="str">
        <f>WorkingHours[[#This Row],[Work unit description]]</f>
        <v/>
      </c>
      <c r="E529" s="1">
        <f>WorkingHours[[#This Row],[Duration]]</f>
        <v>1.0416666666666666E-2</v>
      </c>
      <c r="F529" s="1" t="e">
        <f>#REF!</f>
        <v>#REF!</v>
      </c>
      <c r="G529" t="str">
        <f>WorkingHours[[#This Row],[Task]]</f>
        <v>STL:Timesheet</v>
      </c>
      <c r="H529" t="str">
        <f>WorkingHours[[#This Row],[Tags]]</f>
        <v>STL:Admin-PersonalAdmin:Timesheets:319</v>
      </c>
      <c r="I529" t="b">
        <f t="shared" si="61"/>
        <v>0</v>
      </c>
      <c r="J529" s="7">
        <f t="shared" si="60"/>
        <v>44910</v>
      </c>
      <c r="K529" t="str">
        <f t="shared" si="55"/>
        <v>STL:Admin-PersonalAdmin:Timesheets:319</v>
      </c>
      <c r="M529" s="43">
        <f t="shared" si="56"/>
        <v>0</v>
      </c>
      <c r="N529" s="1">
        <f t="shared" si="57"/>
        <v>0</v>
      </c>
      <c r="O529" s="1">
        <f t="shared" si="58"/>
        <v>0</v>
      </c>
      <c r="P529" s="45" t="e">
        <f t="shared" si="59"/>
        <v>#REF!</v>
      </c>
      <c r="Q529" s="46">
        <f>IF(K529="",0,COUNTIF('Timesheet - Week'!$A:$A,WorkingHoursUpdated!K529))</f>
        <v>0</v>
      </c>
      <c r="R529" s="44">
        <f>IF(K529="",0,COUNTIF('Timesheet - Week'!$A:$A,WorkingHoursUpdated!K529))</f>
        <v>0</v>
      </c>
    </row>
    <row r="530" spans="1:18" x14ac:dyDescent="0.25">
      <c r="A530" s="7">
        <f>WorkingHours[[#This Row],[Day]]</f>
        <v>44910</v>
      </c>
      <c r="B530" s="1">
        <f>WorkingHours[[#This Row],[Start]]</f>
        <v>0.34444444444444444</v>
      </c>
      <c r="C530" s="1">
        <f>WorkingHours[[#This Row],[End]]</f>
        <v>0.36458333333333331</v>
      </c>
      <c r="D530" t="str">
        <f>WorkingHours[[#This Row],[Work unit description]]</f>
        <v>Delta-G Architecture</v>
      </c>
      <c r="E530" s="1">
        <f>WorkingHours[[#This Row],[Duration]]</f>
        <v>2.0833333333333332E-2</v>
      </c>
      <c r="F530" s="1" t="e">
        <f>#REF!</f>
        <v>#REF!</v>
      </c>
      <c r="G530" t="str">
        <f>WorkingHours[[#This Row],[Task]]</f>
        <v>Delta-G: Architecture</v>
      </c>
      <c r="H530" t="str">
        <f>WorkingHours[[#This Row],[Tags]]</f>
        <v>Delta-G:Architecture:899</v>
      </c>
      <c r="I530" t="b">
        <f t="shared" si="61"/>
        <v>0</v>
      </c>
      <c r="J530" s="7">
        <f t="shared" si="60"/>
        <v>44910</v>
      </c>
      <c r="K530" t="str">
        <f t="shared" si="55"/>
        <v>Delta-G:Architecture:899</v>
      </c>
      <c r="M530" s="43">
        <f t="shared" si="56"/>
        <v>0</v>
      </c>
      <c r="N530" s="1">
        <f t="shared" si="57"/>
        <v>0</v>
      </c>
      <c r="O530" s="1">
        <f t="shared" si="58"/>
        <v>0</v>
      </c>
      <c r="P530" s="45" t="e">
        <f t="shared" si="59"/>
        <v>#REF!</v>
      </c>
      <c r="Q530" s="46">
        <f>IF(K530="",0,COUNTIF('Timesheet - Week'!$A:$A,WorkingHoursUpdated!K530))</f>
        <v>0</v>
      </c>
      <c r="R530" s="44">
        <f>IF(K530="",0,COUNTIF('Timesheet - Week'!$A:$A,WorkingHoursUpdated!K530))</f>
        <v>0</v>
      </c>
    </row>
    <row r="531" spans="1:18" x14ac:dyDescent="0.25">
      <c r="A531" s="7">
        <f>WorkingHours[[#This Row],[Day]]</f>
        <v>44910</v>
      </c>
      <c r="B531" s="1">
        <f>WorkingHours[[#This Row],[Start]]</f>
        <v>0.4375</v>
      </c>
      <c r="C531" s="1">
        <f>WorkingHours[[#This Row],[End]]</f>
        <v>0.54166666666666663</v>
      </c>
      <c r="D531" t="str">
        <f>WorkingHours[[#This Row],[Work unit description]]</f>
        <v/>
      </c>
      <c r="E531" s="1">
        <f>WorkingHours[[#This Row],[Duration]]</f>
        <v>0.10416666666666667</v>
      </c>
      <c r="F531" s="1" t="e">
        <f>#REF!</f>
        <v>#REF!</v>
      </c>
      <c r="G531" t="str">
        <f>WorkingHours[[#This Row],[Task]]</f>
        <v>STL: Create new office space</v>
      </c>
      <c r="H531" t="str">
        <f>WorkingHours[[#This Row],[Tags]]</f>
        <v>STL:Admin-BusinessMan:BusinessManProcessDev:312</v>
      </c>
      <c r="I531" t="b">
        <f t="shared" si="61"/>
        <v>0</v>
      </c>
      <c r="J531" s="7">
        <f t="shared" si="60"/>
        <v>44910</v>
      </c>
      <c r="K531" t="str">
        <f t="shared" si="55"/>
        <v>STL:Admin-BusinessMan:BusinessManProcessDev:312</v>
      </c>
      <c r="M531" s="43">
        <f t="shared" si="56"/>
        <v>7.2916666666666685E-2</v>
      </c>
      <c r="N531" s="1">
        <f t="shared" si="57"/>
        <v>0</v>
      </c>
      <c r="O531" s="1">
        <f t="shared" si="58"/>
        <v>7.2916666666666685E-2</v>
      </c>
      <c r="P531" s="45" t="e">
        <f t="shared" si="59"/>
        <v>#REF!</v>
      </c>
      <c r="Q531" s="46">
        <f>IF(K531="",0,COUNTIF('Timesheet - Week'!$A:$A,WorkingHoursUpdated!K531))</f>
        <v>0</v>
      </c>
      <c r="R531" s="44">
        <f>IF(K531="",0,COUNTIF('Timesheet - Week'!$A:$A,WorkingHoursUpdated!K531))</f>
        <v>0</v>
      </c>
    </row>
    <row r="532" spans="1:18" x14ac:dyDescent="0.25">
      <c r="A532" s="7">
        <f>WorkingHours[[#This Row],[Day]]</f>
        <v>44910</v>
      </c>
      <c r="B532" s="1">
        <f>WorkingHours[[#This Row],[Start]]</f>
        <v>0.54166666666666663</v>
      </c>
      <c r="C532" s="1">
        <f>WorkingHours[[#This Row],[End]]</f>
        <v>0.5625</v>
      </c>
      <c r="D532" t="str">
        <f>WorkingHours[[#This Row],[Work unit description]]</f>
        <v>STI Meeting</v>
      </c>
      <c r="E532" s="1">
        <f>WorkingHours[[#This Row],[Duration]]</f>
        <v>2.0833333333333332E-2</v>
      </c>
      <c r="F532" s="1" t="e">
        <f>#REF!</f>
        <v>#REF!</v>
      </c>
      <c r="G532" t="str">
        <f>WorkingHours[[#This Row],[Task]]</f>
        <v>NBD - Meetings</v>
      </c>
      <c r="H532" t="str">
        <f>WorkingHours[[#This Row],[Tags]]</f>
        <v>STL:NBD:ClientMeetings:326</v>
      </c>
      <c r="I532" t="b">
        <f t="shared" si="61"/>
        <v>0</v>
      </c>
      <c r="J532" s="7">
        <f t="shared" si="60"/>
        <v>44910</v>
      </c>
      <c r="K532" t="str">
        <f t="shared" si="55"/>
        <v>STL:NBD:ClientMeetings:326</v>
      </c>
      <c r="M532" s="43">
        <f t="shared" si="56"/>
        <v>0</v>
      </c>
      <c r="N532" s="1">
        <f t="shared" si="57"/>
        <v>0</v>
      </c>
      <c r="O532" s="1">
        <f t="shared" si="58"/>
        <v>0</v>
      </c>
      <c r="P532" s="45" t="e">
        <f t="shared" si="59"/>
        <v>#REF!</v>
      </c>
      <c r="Q532" s="46">
        <f>IF(K532="",0,COUNTIF('Timesheet - Week'!$A:$A,WorkingHoursUpdated!K532))</f>
        <v>0</v>
      </c>
      <c r="R532" s="44">
        <f>IF(K532="",0,COUNTIF('Timesheet - Week'!$A:$A,WorkingHoursUpdated!K532))</f>
        <v>0</v>
      </c>
    </row>
    <row r="533" spans="1:18" x14ac:dyDescent="0.25">
      <c r="A533" s="7">
        <f>WorkingHours[[#This Row],[Day]]</f>
        <v>44910</v>
      </c>
      <c r="B533" s="1">
        <f>WorkingHours[[#This Row],[Start]]</f>
        <v>0.58333333333333337</v>
      </c>
      <c r="C533" s="1">
        <f>WorkingHours[[#This Row],[End]]</f>
        <v>0.61597222222222225</v>
      </c>
      <c r="D533" t="str">
        <f>WorkingHours[[#This Row],[Work unit description]]</f>
        <v/>
      </c>
      <c r="E533" s="1">
        <f>WorkingHours[[#This Row],[Duration]]</f>
        <v>3.125E-2</v>
      </c>
      <c r="F533" s="1" t="e">
        <f>#REF!</f>
        <v>#REF!</v>
      </c>
      <c r="G533" t="str">
        <f>WorkingHours[[#This Row],[Task]]</f>
        <v>CHM-3117: Patent Report</v>
      </c>
      <c r="H533" t="str">
        <f>WorkingHours[[#This Row],[Tags]]</f>
        <v>CHM-3119:Patent Report:886</v>
      </c>
      <c r="I533" t="b">
        <f t="shared" si="61"/>
        <v>0</v>
      </c>
      <c r="J533" s="7">
        <f t="shared" si="60"/>
        <v>44910</v>
      </c>
      <c r="K533" t="str">
        <f t="shared" si="55"/>
        <v>CHM-3119:Patent Report:886</v>
      </c>
      <c r="M533" s="43">
        <f t="shared" si="56"/>
        <v>2.083333333333337E-2</v>
      </c>
      <c r="N533" s="1">
        <f t="shared" si="57"/>
        <v>0</v>
      </c>
      <c r="O533" s="1">
        <f t="shared" si="58"/>
        <v>2.083333333333337E-2</v>
      </c>
      <c r="P533" s="45" t="e">
        <f t="shared" si="59"/>
        <v>#REF!</v>
      </c>
      <c r="Q533" s="46">
        <f>IF(K533="",0,COUNTIF('Timesheet - Week'!$A:$A,WorkingHoursUpdated!K533))</f>
        <v>0</v>
      </c>
      <c r="R533" s="44">
        <f>IF(K533="",0,COUNTIF('Timesheet - Week'!$A:$A,WorkingHoursUpdated!K533))</f>
        <v>0</v>
      </c>
    </row>
    <row r="534" spans="1:18" x14ac:dyDescent="0.25">
      <c r="A534" s="7">
        <f>WorkingHours[[#This Row],[Day]]</f>
        <v>44910</v>
      </c>
      <c r="B534" s="1">
        <f>WorkingHours[[#This Row],[Start]]</f>
        <v>0.61597222222222225</v>
      </c>
      <c r="C534" s="1">
        <f>WorkingHours[[#This Row],[End]]</f>
        <v>0.65625</v>
      </c>
      <c r="D534" t="str">
        <f>WorkingHours[[#This Row],[Work unit description]]</f>
        <v>Catch-up with John</v>
      </c>
      <c r="E534" s="1">
        <f>WorkingHours[[#This Row],[Duration]]</f>
        <v>4.1666666666666664E-2</v>
      </c>
      <c r="F534" s="1" t="e">
        <f>#REF!</f>
        <v>#REF!</v>
      </c>
      <c r="G534" t="str">
        <f>WorkingHours[[#This Row],[Task]]</f>
        <v>QLM Technical Management</v>
      </c>
      <c r="H534" t="str">
        <f>WorkingHours[[#This Row],[Tags]]</f>
        <v>QLM:Hardware:TechnicalManagement:998</v>
      </c>
      <c r="I534" t="b">
        <f t="shared" si="61"/>
        <v>0</v>
      </c>
      <c r="J534" s="7">
        <f t="shared" si="60"/>
        <v>44910</v>
      </c>
      <c r="K534" t="str">
        <f t="shared" si="55"/>
        <v>QLM:Hardware:TechnicalManagement:998</v>
      </c>
      <c r="M534" s="43">
        <f t="shared" si="56"/>
        <v>0</v>
      </c>
      <c r="N534" s="1">
        <f t="shared" si="57"/>
        <v>0</v>
      </c>
      <c r="O534" s="1">
        <f t="shared" si="58"/>
        <v>0</v>
      </c>
      <c r="P534" s="45" t="e">
        <f t="shared" si="59"/>
        <v>#REF!</v>
      </c>
      <c r="Q534" s="46">
        <f>IF(K534="",0,COUNTIF('Timesheet - Week'!$A:$A,WorkingHoursUpdated!K534))</f>
        <v>0</v>
      </c>
      <c r="R534" s="44">
        <f>IF(K534="",0,COUNTIF('Timesheet - Week'!$A:$A,WorkingHoursUpdated!K534))</f>
        <v>0</v>
      </c>
    </row>
    <row r="535" spans="1:18" x14ac:dyDescent="0.25">
      <c r="A535" s="7">
        <f>WorkingHours[[#This Row],[Day]]</f>
        <v>44910</v>
      </c>
      <c r="B535" s="1">
        <f>WorkingHours[[#This Row],[Start]]</f>
        <v>0.65625</v>
      </c>
      <c r="C535" s="1">
        <f>WorkingHours[[#This Row],[End]]</f>
        <v>0.70833333333333337</v>
      </c>
      <c r="D535" t="str">
        <f>WorkingHours[[#This Row],[Work unit description]]</f>
        <v>Office move</v>
      </c>
      <c r="E535" s="1">
        <f>WorkingHours[[#This Row],[Duration]]</f>
        <v>5.2083333333333336E-2</v>
      </c>
      <c r="F535" s="1" t="e">
        <f>#REF!</f>
        <v>#REF!</v>
      </c>
      <c r="G535" t="str">
        <f>WorkingHours[[#This Row],[Task]]</f>
        <v>STL: Create new office space</v>
      </c>
      <c r="H535" t="str">
        <f>WorkingHours[[#This Row],[Tags]]</f>
        <v>STL:Admin-BusinessMan:BusinessManProcessDev:312</v>
      </c>
      <c r="I535" t="b">
        <f t="shared" si="61"/>
        <v>0</v>
      </c>
      <c r="J535" s="7">
        <f t="shared" si="60"/>
        <v>44910</v>
      </c>
      <c r="K535" t="str">
        <f t="shared" si="55"/>
        <v>STL:Admin-BusinessMan:BusinessManProcessDev:312</v>
      </c>
      <c r="M535" s="43">
        <f t="shared" si="56"/>
        <v>0</v>
      </c>
      <c r="N535" s="1">
        <f t="shared" si="57"/>
        <v>0</v>
      </c>
      <c r="O535" s="1">
        <f t="shared" si="58"/>
        <v>0</v>
      </c>
      <c r="P535" s="45" t="e">
        <f t="shared" si="59"/>
        <v>#REF!</v>
      </c>
      <c r="Q535" s="46">
        <f>IF(K535="",0,COUNTIF('Timesheet - Week'!$A:$A,WorkingHoursUpdated!K535))</f>
        <v>0</v>
      </c>
      <c r="R535" s="44">
        <f>IF(K535="",0,COUNTIF('Timesheet - Week'!$A:$A,WorkingHoursUpdated!K535))</f>
        <v>0</v>
      </c>
    </row>
    <row r="536" spans="1:18" x14ac:dyDescent="0.25">
      <c r="A536" s="7">
        <f>WorkingHours[[#This Row],[Day]]</f>
        <v>44910</v>
      </c>
      <c r="B536" s="1">
        <f>WorkingHours[[#This Row],[Start]]</f>
        <v>0.70833333333333337</v>
      </c>
      <c r="C536" s="1">
        <f>WorkingHours[[#This Row],[End]]</f>
        <v>0.77083333333333337</v>
      </c>
      <c r="D536" t="str">
        <f>WorkingHours[[#This Row],[Work unit description]]</f>
        <v>Travel to QLM and pickup of the BenchTop and then setup</v>
      </c>
      <c r="E536" s="1">
        <f>WorkingHours[[#This Row],[Duration]]</f>
        <v>6.25E-2</v>
      </c>
      <c r="F536" s="1" t="e">
        <f>#REF!</f>
        <v>#REF!</v>
      </c>
      <c r="G536" t="str">
        <f>WorkingHours[[#This Row],[Task]]</f>
        <v>QLMHW-229: Investigate Bench-top Model B</v>
      </c>
      <c r="H536" t="str">
        <f>WorkingHours[[#This Row],[Tags]]</f>
        <v>QLM:QLM-4039-Splice:HardwareBuildTest&amp;Commis:340</v>
      </c>
      <c r="I536" t="b">
        <f t="shared" si="61"/>
        <v>0</v>
      </c>
      <c r="J536" s="7">
        <f t="shared" si="60"/>
        <v>44910</v>
      </c>
      <c r="K536" t="str">
        <f t="shared" si="55"/>
        <v>QLM:QLM-4039-Splice:HardwareBuildTest&amp;Commis:340</v>
      </c>
      <c r="M536" s="43">
        <f t="shared" si="56"/>
        <v>0</v>
      </c>
      <c r="N536" s="1">
        <f t="shared" si="57"/>
        <v>0</v>
      </c>
      <c r="O536" s="1">
        <f t="shared" si="58"/>
        <v>0</v>
      </c>
      <c r="P536" s="45" t="e">
        <f t="shared" si="59"/>
        <v>#REF!</v>
      </c>
      <c r="Q536" s="46">
        <f>IF(K536="",0,COUNTIF('Timesheet - Week'!$A:$A,WorkingHoursUpdated!K536))</f>
        <v>0</v>
      </c>
      <c r="R536" s="44">
        <f>IF(K536="",0,COUNTIF('Timesheet - Week'!$A:$A,WorkingHoursUpdated!K536))</f>
        <v>0</v>
      </c>
    </row>
    <row r="537" spans="1:18" x14ac:dyDescent="0.25">
      <c r="A537" s="7">
        <f>WorkingHours[[#This Row],[Day]]</f>
        <v>44910</v>
      </c>
      <c r="B537" s="1">
        <f>WorkingHours[[#This Row],[Start]]</f>
        <v>0.77083333333333337</v>
      </c>
      <c r="C537" s="1">
        <f>WorkingHours[[#This Row],[End]]</f>
        <v>0.84027777777777779</v>
      </c>
      <c r="D537" t="str">
        <f>WorkingHours[[#This Row],[Work unit description]]</f>
        <v>Setup office space</v>
      </c>
      <c r="E537" s="1">
        <f>WorkingHours[[#This Row],[Duration]]</f>
        <v>7.2916666666666671E-2</v>
      </c>
      <c r="F537" s="1" t="e">
        <f>#REF!</f>
        <v>#REF!</v>
      </c>
      <c r="G537" t="str">
        <f>WorkingHours[[#This Row],[Task]]</f>
        <v>STL: Create new office space</v>
      </c>
      <c r="H537" t="str">
        <f>WorkingHours[[#This Row],[Tags]]</f>
        <v>STL:Admin-BusinessMan:BusinessManProcessDev:312</v>
      </c>
      <c r="I537" t="b">
        <f t="shared" si="61"/>
        <v>0</v>
      </c>
      <c r="J537" s="7">
        <f t="shared" si="60"/>
        <v>44910</v>
      </c>
      <c r="K537" t="str">
        <f t="shared" si="55"/>
        <v>STL:Admin-BusinessMan:BusinessManProcessDev:312</v>
      </c>
      <c r="M537" s="43">
        <f t="shared" si="56"/>
        <v>0</v>
      </c>
      <c r="N537" s="1">
        <f t="shared" si="57"/>
        <v>0</v>
      </c>
      <c r="O537" s="1">
        <f t="shared" si="58"/>
        <v>0</v>
      </c>
      <c r="P537" s="45" t="e">
        <f t="shared" si="59"/>
        <v>#REF!</v>
      </c>
      <c r="Q537" s="46">
        <f>IF(K537="",0,COUNTIF('Timesheet - Week'!$A:$A,WorkingHoursUpdated!K537))</f>
        <v>0</v>
      </c>
      <c r="R537" s="44">
        <f>IF(K537="",0,COUNTIF('Timesheet - Week'!$A:$A,WorkingHoursUpdated!K537))</f>
        <v>0</v>
      </c>
    </row>
    <row r="538" spans="1:18" x14ac:dyDescent="0.25">
      <c r="A538" s="7">
        <f>WorkingHours[[#This Row],[Day]]</f>
        <v>44911</v>
      </c>
      <c r="B538" s="1">
        <f>WorkingHours[[#This Row],[Start]]</f>
        <v>0.35138888888888886</v>
      </c>
      <c r="C538" s="1">
        <f>WorkingHours[[#This Row],[End]]</f>
        <v>0.38541666666666669</v>
      </c>
      <c r="D538" t="str">
        <f>WorkingHours[[#This Row],[Work unit description]]</f>
        <v>Pete and Desk space</v>
      </c>
      <c r="E538" s="1">
        <f>WorkingHours[[#This Row],[Duration]]</f>
        <v>3.125E-2</v>
      </c>
      <c r="F538" s="1" t="e">
        <f>#REF!</f>
        <v>#REF!</v>
      </c>
      <c r="G538" t="str">
        <f>WorkingHours[[#This Row],[Task]]</f>
        <v>STL: 1-2-1 Meeting</v>
      </c>
      <c r="H538" t="str">
        <f>WorkingHours[[#This Row],[Tags]]</f>
        <v>STL:Admin-BusinessMan:Meetings:313</v>
      </c>
      <c r="I538" t="b">
        <f t="shared" si="61"/>
        <v>0</v>
      </c>
      <c r="J538" s="7">
        <f t="shared" si="60"/>
        <v>44911</v>
      </c>
      <c r="K538" t="str">
        <f t="shared" si="55"/>
        <v>STL:Admin-BusinessMan:Meetings:313</v>
      </c>
      <c r="M538" s="43">
        <f t="shared" si="56"/>
        <v>0</v>
      </c>
      <c r="N538" s="1">
        <f t="shared" si="57"/>
        <v>0</v>
      </c>
      <c r="O538" s="1">
        <f t="shared" si="58"/>
        <v>0</v>
      </c>
      <c r="P538" s="45" t="e">
        <f t="shared" si="59"/>
        <v>#REF!</v>
      </c>
      <c r="Q538" s="46">
        <f>IF(K538="",0,COUNTIF('Timesheet - Week'!$A:$A,WorkingHoursUpdated!K538))</f>
        <v>0</v>
      </c>
      <c r="R538" s="44">
        <f>IF(K538="",0,COUNTIF('Timesheet - Week'!$A:$A,WorkingHoursUpdated!K538))</f>
        <v>0</v>
      </c>
    </row>
    <row r="539" spans="1:18" x14ac:dyDescent="0.25">
      <c r="A539" s="7">
        <f>WorkingHours[[#This Row],[Day]]</f>
        <v>44911</v>
      </c>
      <c r="B539" s="1">
        <f>WorkingHours[[#This Row],[Start]]</f>
        <v>0.39583333333333331</v>
      </c>
      <c r="C539" s="1">
        <f>WorkingHours[[#This Row],[End]]</f>
        <v>0.4375</v>
      </c>
      <c r="D539" t="str">
        <f>WorkingHours[[#This Row],[Work unit description]]</f>
        <v>Release process</v>
      </c>
      <c r="E539" s="1">
        <f>WorkingHours[[#This Row],[Duration]]</f>
        <v>4.1666666666666664E-2</v>
      </c>
      <c r="F539" s="1" t="e">
        <f>#REF!</f>
        <v>#REF!</v>
      </c>
      <c r="G539" t="str">
        <f>WorkingHours[[#This Row],[Task]]</f>
        <v>QLM Technical Management</v>
      </c>
      <c r="H539" t="str">
        <f>WorkingHours[[#This Row],[Tags]]</f>
        <v>QLM:Hardware:TechnicalManagement:998</v>
      </c>
      <c r="I539" t="b">
        <f t="shared" si="61"/>
        <v>0</v>
      </c>
      <c r="J539" s="7">
        <f t="shared" si="60"/>
        <v>44911</v>
      </c>
      <c r="K539" t="str">
        <f t="shared" si="55"/>
        <v>QLM:Hardware:TechnicalManagement:998</v>
      </c>
      <c r="M539" s="43">
        <f t="shared" si="56"/>
        <v>1.041666666666663E-2</v>
      </c>
      <c r="N539" s="1">
        <f t="shared" si="57"/>
        <v>1.041666666666663E-2</v>
      </c>
      <c r="O539" s="1">
        <f t="shared" si="58"/>
        <v>0</v>
      </c>
      <c r="P539" s="45" t="e">
        <f t="shared" si="59"/>
        <v>#REF!</v>
      </c>
      <c r="Q539" s="46">
        <f>IF(K539="",0,COUNTIF('Timesheet - Week'!$A:$A,WorkingHoursUpdated!K539))</f>
        <v>0</v>
      </c>
      <c r="R539" s="44">
        <f>IF(K539="",0,COUNTIF('Timesheet - Week'!$A:$A,WorkingHoursUpdated!K539))</f>
        <v>0</v>
      </c>
    </row>
    <row r="540" spans="1:18" x14ac:dyDescent="0.25">
      <c r="A540" s="7">
        <f>WorkingHours[[#This Row],[Day]]</f>
        <v>44911</v>
      </c>
      <c r="B540" s="1">
        <f>WorkingHours[[#This Row],[Start]]</f>
        <v>0.4375</v>
      </c>
      <c r="C540" s="1">
        <f>WorkingHours[[#This Row],[End]]</f>
        <v>0.47916666666666669</v>
      </c>
      <c r="D540" t="str">
        <f>WorkingHours[[#This Row],[Work unit description]]</f>
        <v>Requirements call with Celestial</v>
      </c>
      <c r="E540" s="1">
        <f>WorkingHours[[#This Row],[Duration]]</f>
        <v>4.1666666666666664E-2</v>
      </c>
      <c r="F540" s="1" t="e">
        <f>#REF!</f>
        <v>#REF!</v>
      </c>
      <c r="G540" t="str">
        <f>WorkingHours[[#This Row],[Task]]</f>
        <v>NBD - Meetings</v>
      </c>
      <c r="H540" t="str">
        <f>WorkingHours[[#This Row],[Tags]]</f>
        <v>STL:NBD:ClientMeetings:326</v>
      </c>
      <c r="I540" t="b">
        <f t="shared" si="61"/>
        <v>0</v>
      </c>
      <c r="J540" s="7">
        <f t="shared" si="60"/>
        <v>44911</v>
      </c>
      <c r="K540" t="str">
        <f t="shared" si="55"/>
        <v>STL:NBD:ClientMeetings:326</v>
      </c>
      <c r="M540" s="43">
        <f t="shared" si="56"/>
        <v>0</v>
      </c>
      <c r="N540" s="1">
        <f t="shared" si="57"/>
        <v>0</v>
      </c>
      <c r="O540" s="1">
        <f t="shared" si="58"/>
        <v>0</v>
      </c>
      <c r="P540" s="45" t="e">
        <f t="shared" si="59"/>
        <v>#REF!</v>
      </c>
      <c r="Q540" s="46">
        <f>IF(K540="",0,COUNTIF('Timesheet - Week'!$A:$A,WorkingHoursUpdated!K540))</f>
        <v>0</v>
      </c>
      <c r="R540" s="44">
        <f>IF(K540="",0,COUNTIF('Timesheet - Week'!$A:$A,WorkingHoursUpdated!K540))</f>
        <v>0</v>
      </c>
    </row>
    <row r="541" spans="1:18" x14ac:dyDescent="0.25">
      <c r="A541" s="7">
        <f>WorkingHours[[#This Row],[Day]]</f>
        <v>44911</v>
      </c>
      <c r="B541" s="1">
        <f>WorkingHours[[#This Row],[Start]]</f>
        <v>0.47916666666666669</v>
      </c>
      <c r="C541" s="1">
        <f>WorkingHours[[#This Row],[End]]</f>
        <v>0.52083333333333337</v>
      </c>
      <c r="D541" t="str">
        <f>WorkingHours[[#This Row],[Work unit description]]</f>
        <v/>
      </c>
      <c r="E541" s="1">
        <f>WorkingHours[[#This Row],[Duration]]</f>
        <v>4.1666666666666664E-2</v>
      </c>
      <c r="F541" s="1" t="e">
        <f>#REF!</f>
        <v>#REF!</v>
      </c>
      <c r="G541" t="str">
        <f>WorkingHours[[#This Row],[Task]]</f>
        <v>QLMHW-192: Update NFADCarrier to v2.0</v>
      </c>
      <c r="H541" t="str">
        <f>WorkingHours[[#This Row],[Tags]]</f>
        <v>QLM:QLM-4039-Splice:HardwareDesign&amp;Development:341</v>
      </c>
      <c r="I541" t="b">
        <f t="shared" si="61"/>
        <v>0</v>
      </c>
      <c r="J541" s="7">
        <f t="shared" si="60"/>
        <v>44911</v>
      </c>
      <c r="K541" t="str">
        <f t="shared" si="55"/>
        <v>QLM:QLM-4039-Splice:HardwareDesign&amp;Development:341</v>
      </c>
      <c r="M541" s="43">
        <f t="shared" si="56"/>
        <v>0</v>
      </c>
      <c r="N541" s="1">
        <f t="shared" si="57"/>
        <v>0</v>
      </c>
      <c r="O541" s="1">
        <f t="shared" si="58"/>
        <v>0</v>
      </c>
      <c r="P541" s="45" t="e">
        <f t="shared" si="59"/>
        <v>#REF!</v>
      </c>
      <c r="Q541" s="46">
        <f>IF(K541="",0,COUNTIF('Timesheet - Week'!$A:$A,WorkingHoursUpdated!K541))</f>
        <v>0</v>
      </c>
      <c r="R541" s="44">
        <f>IF(K541="",0,COUNTIF('Timesheet - Week'!$A:$A,WorkingHoursUpdated!K541))</f>
        <v>0</v>
      </c>
    </row>
    <row r="542" spans="1:18" x14ac:dyDescent="0.25">
      <c r="A542" s="7">
        <f>WorkingHours[[#This Row],[Day]]</f>
        <v>44911</v>
      </c>
      <c r="B542" s="1">
        <f>WorkingHours[[#This Row],[Start]]</f>
        <v>0.54166666666666663</v>
      </c>
      <c r="C542" s="1">
        <f>WorkingHours[[#This Row],[End]]</f>
        <v>0.58333333333333337</v>
      </c>
      <c r="D542" t="str">
        <f>WorkingHours[[#This Row],[Work unit description]]</f>
        <v>iFAST/STL Introduction</v>
      </c>
      <c r="E542" s="1">
        <f>WorkingHours[[#This Row],[Duration]]</f>
        <v>4.1666666666666664E-2</v>
      </c>
      <c r="F542" s="1" t="e">
        <f>#REF!</f>
        <v>#REF!</v>
      </c>
      <c r="G542" t="str">
        <f>WorkingHours[[#This Row],[Task]]</f>
        <v>iFAST NBD</v>
      </c>
      <c r="H542" t="str">
        <f>WorkingHours[[#This Row],[Tags]]</f>
        <v>STL:NBD:NewProposalsCreation:325</v>
      </c>
      <c r="I542" t="b">
        <f t="shared" si="61"/>
        <v>0</v>
      </c>
      <c r="J542" s="7">
        <f t="shared" si="60"/>
        <v>44911</v>
      </c>
      <c r="K542" t="str">
        <f t="shared" si="55"/>
        <v>STL:NBD:NewProposalsCreation:325</v>
      </c>
      <c r="M542" s="43">
        <f t="shared" si="56"/>
        <v>2.0833333333333259E-2</v>
      </c>
      <c r="N542" s="1">
        <f t="shared" si="57"/>
        <v>0</v>
      </c>
      <c r="O542" s="1">
        <f t="shared" si="58"/>
        <v>2.0833333333333259E-2</v>
      </c>
      <c r="P542" s="45" t="e">
        <f t="shared" si="59"/>
        <v>#REF!</v>
      </c>
      <c r="Q542" s="46">
        <f>IF(K542="",0,COUNTIF('Timesheet - Week'!$A:$A,WorkingHoursUpdated!K542))</f>
        <v>0</v>
      </c>
      <c r="R542" s="44">
        <f>IF(K542="",0,COUNTIF('Timesheet - Week'!$A:$A,WorkingHoursUpdated!K542))</f>
        <v>0</v>
      </c>
    </row>
    <row r="543" spans="1:18" x14ac:dyDescent="0.25">
      <c r="A543" s="7">
        <f>WorkingHours[[#This Row],[Day]]</f>
        <v>44914</v>
      </c>
      <c r="B543" s="1">
        <f>WorkingHours[[#This Row],[Start]]</f>
        <v>0.36458333333333331</v>
      </c>
      <c r="C543" s="1">
        <f>WorkingHours[[#This Row],[End]]</f>
        <v>0.375</v>
      </c>
      <c r="D543" t="str">
        <f>WorkingHours[[#This Row],[Work unit description]]</f>
        <v/>
      </c>
      <c r="E543" s="1">
        <f>WorkingHours[[#This Row],[Duration]]</f>
        <v>1.0416666666666666E-2</v>
      </c>
      <c r="F543" s="1" t="e">
        <f>#REF!</f>
        <v>#REF!</v>
      </c>
      <c r="G543" t="str">
        <f>WorkingHours[[#This Row],[Task]]</f>
        <v>STL:Timesheet</v>
      </c>
      <c r="H543" t="str">
        <f>WorkingHours[[#This Row],[Tags]]</f>
        <v>STL:Admin-PersonalAdmin:Timesheets:319</v>
      </c>
      <c r="I543" t="b">
        <f t="shared" si="61"/>
        <v>0</v>
      </c>
      <c r="J543" s="7">
        <f t="shared" si="60"/>
        <v>44914</v>
      </c>
      <c r="K543" t="str">
        <f t="shared" si="55"/>
        <v>STL:Admin-PersonalAdmin:Timesheets:319</v>
      </c>
      <c r="M543" s="43">
        <f t="shared" si="56"/>
        <v>0</v>
      </c>
      <c r="N543" s="1">
        <f t="shared" si="57"/>
        <v>0</v>
      </c>
      <c r="O543" s="1">
        <f t="shared" si="58"/>
        <v>0</v>
      </c>
      <c r="P543" s="45" t="e">
        <f t="shared" si="59"/>
        <v>#REF!</v>
      </c>
      <c r="Q543" s="46">
        <f>IF(K543="",0,COUNTIF('Timesheet - Week'!$A:$A,WorkingHoursUpdated!K543))</f>
        <v>0</v>
      </c>
      <c r="R543" s="44">
        <f>IF(K543="",0,COUNTIF('Timesheet - Week'!$A:$A,WorkingHoursUpdated!K543))</f>
        <v>0</v>
      </c>
    </row>
    <row r="544" spans="1:18" x14ac:dyDescent="0.25">
      <c r="A544" s="7">
        <f>WorkingHours[[#This Row],[Day]]</f>
        <v>44914</v>
      </c>
      <c r="B544" s="1">
        <f>WorkingHours[[#This Row],[Start]]</f>
        <v>0.375</v>
      </c>
      <c r="C544" s="1">
        <f>WorkingHours[[#This Row],[End]]</f>
        <v>0.40138888888888891</v>
      </c>
      <c r="D544" t="str">
        <f>WorkingHours[[#This Row],[Work unit description]]</f>
        <v>Chat with Pete on QLM</v>
      </c>
      <c r="E544" s="1">
        <f>WorkingHours[[#This Row],[Duration]]</f>
        <v>3.125E-2</v>
      </c>
      <c r="F544" s="1" t="e">
        <f>#REF!</f>
        <v>#REF!</v>
      </c>
      <c r="G544" t="str">
        <f>WorkingHours[[#This Row],[Task]]</f>
        <v>QLMHW-229: Investigate Bench-top Model B</v>
      </c>
      <c r="H544" t="str">
        <f>WorkingHours[[#This Row],[Tags]]</f>
        <v>QLM:QLM-4039-Splice:HardwareBuildTest&amp;Commis:340</v>
      </c>
      <c r="I544" t="b">
        <f t="shared" si="61"/>
        <v>0</v>
      </c>
      <c r="J544" s="7">
        <f t="shared" si="60"/>
        <v>44914</v>
      </c>
      <c r="K544" t="str">
        <f t="shared" si="55"/>
        <v>QLM:QLM-4039-Splice:HardwareBuildTest&amp;Commis:340</v>
      </c>
      <c r="M544" s="43">
        <f t="shared" si="56"/>
        <v>0</v>
      </c>
      <c r="N544" s="1">
        <f t="shared" si="57"/>
        <v>0</v>
      </c>
      <c r="O544" s="1">
        <f t="shared" si="58"/>
        <v>0</v>
      </c>
      <c r="P544" s="45" t="e">
        <f t="shared" si="59"/>
        <v>#REF!</v>
      </c>
      <c r="Q544" s="46">
        <f>IF(K544="",0,COUNTIF('Timesheet - Week'!$A:$A,WorkingHoursUpdated!K544))</f>
        <v>0</v>
      </c>
      <c r="R544" s="44">
        <f>IF(K544="",0,COUNTIF('Timesheet - Week'!$A:$A,WorkingHoursUpdated!K544))</f>
        <v>0</v>
      </c>
    </row>
    <row r="545" spans="1:18" x14ac:dyDescent="0.25">
      <c r="A545" s="7">
        <f>WorkingHours[[#This Row],[Day]]</f>
        <v>44914</v>
      </c>
      <c r="B545" s="1">
        <f>WorkingHours[[#This Row],[Start]]</f>
        <v>0.40138888888888891</v>
      </c>
      <c r="C545" s="1">
        <f>WorkingHours[[#This Row],[End]]</f>
        <v>0.41805555555555557</v>
      </c>
      <c r="D545" t="str">
        <f>WorkingHours[[#This Row],[Work unit description]]</f>
        <v/>
      </c>
      <c r="E545" s="1">
        <f>WorkingHours[[#This Row],[Duration]]</f>
        <v>2.0833333333333332E-2</v>
      </c>
      <c r="F545" s="1" t="e">
        <f>#REF!</f>
        <v>#REF!</v>
      </c>
      <c r="G545" t="str">
        <f>WorkingHours[[#This Row],[Task]]</f>
        <v>ResourceMeeting</v>
      </c>
      <c r="H545" t="str">
        <f>WorkingHours[[#This Row],[Tags]]</f>
        <v>STL:Admin-BusinessMan:Forecast&amp;Planning:314</v>
      </c>
      <c r="I545" t="b">
        <f t="shared" si="61"/>
        <v>0</v>
      </c>
      <c r="J545" s="7">
        <f t="shared" si="60"/>
        <v>44914</v>
      </c>
      <c r="K545" t="str">
        <f t="shared" si="55"/>
        <v>STL:Admin-BusinessMan:Forecast&amp;Planning:314</v>
      </c>
      <c r="M545" s="43">
        <f t="shared" si="56"/>
        <v>0</v>
      </c>
      <c r="N545" s="1">
        <f t="shared" si="57"/>
        <v>0</v>
      </c>
      <c r="O545" s="1">
        <f t="shared" si="58"/>
        <v>0</v>
      </c>
      <c r="P545" s="45" t="e">
        <f t="shared" si="59"/>
        <v>#REF!</v>
      </c>
      <c r="Q545" s="46">
        <f>IF(K545="",0,COUNTIF('Timesheet - Week'!$A:$A,WorkingHoursUpdated!K545))</f>
        <v>0</v>
      </c>
      <c r="R545" s="44">
        <f>IF(K545="",0,COUNTIF('Timesheet - Week'!$A:$A,WorkingHoursUpdated!K545))</f>
        <v>0</v>
      </c>
    </row>
    <row r="546" spans="1:18" x14ac:dyDescent="0.25">
      <c r="A546" s="7">
        <f>WorkingHours[[#This Row],[Day]]</f>
        <v>44914</v>
      </c>
      <c r="B546" s="1">
        <f>WorkingHours[[#This Row],[Start]]</f>
        <v>0.41805555555555557</v>
      </c>
      <c r="C546" s="1">
        <f>WorkingHours[[#This Row],[End]]</f>
        <v>0.4375</v>
      </c>
      <c r="D546" t="str">
        <f>WorkingHours[[#This Row],[Work unit description]]</f>
        <v/>
      </c>
      <c r="E546" s="1">
        <f>WorkingHours[[#This Row],[Duration]]</f>
        <v>2.0833333333333332E-2</v>
      </c>
      <c r="F546" s="1" t="e">
        <f>#REF!</f>
        <v>#REF!</v>
      </c>
      <c r="G546" t="str">
        <f>WorkingHours[[#This Row],[Task]]</f>
        <v>STL:General</v>
      </c>
      <c r="H546" t="str">
        <f>WorkingHours[[#This Row],[Tags]]</f>
        <v>STL:Admin-PersonalAdmin:Misc:320</v>
      </c>
      <c r="I546" t="b">
        <f t="shared" si="61"/>
        <v>0</v>
      </c>
      <c r="J546" s="7">
        <f t="shared" si="60"/>
        <v>44914</v>
      </c>
      <c r="K546" t="str">
        <f t="shared" si="55"/>
        <v>STL:Admin-PersonalAdmin:Misc:320</v>
      </c>
      <c r="M546" s="43">
        <f t="shared" si="56"/>
        <v>0</v>
      </c>
      <c r="N546" s="1">
        <f t="shared" si="57"/>
        <v>0</v>
      </c>
      <c r="O546" s="1">
        <f t="shared" si="58"/>
        <v>0</v>
      </c>
      <c r="P546" s="45" t="e">
        <f t="shared" si="59"/>
        <v>#REF!</v>
      </c>
      <c r="Q546" s="46">
        <f>IF(K546="",0,COUNTIF('Timesheet - Week'!$A:$A,WorkingHoursUpdated!K546))</f>
        <v>0</v>
      </c>
      <c r="R546" s="44">
        <f>IF(K546="",0,COUNTIF('Timesheet - Week'!$A:$A,WorkingHoursUpdated!K546))</f>
        <v>0</v>
      </c>
    </row>
    <row r="547" spans="1:18" x14ac:dyDescent="0.25">
      <c r="A547" s="7">
        <f>WorkingHours[[#This Row],[Day]]</f>
        <v>44914</v>
      </c>
      <c r="B547" s="1">
        <f>WorkingHours[[#This Row],[Start]]</f>
        <v>0.4375</v>
      </c>
      <c r="C547" s="1">
        <f>WorkingHours[[#This Row],[End]]</f>
        <v>0.45833333333333331</v>
      </c>
      <c r="D547" t="str">
        <f>WorkingHours[[#This Row],[Work unit description]]</f>
        <v>Weekly Resource Loading</v>
      </c>
      <c r="E547" s="1">
        <f>WorkingHours[[#This Row],[Duration]]</f>
        <v>2.0833333333333332E-2</v>
      </c>
      <c r="F547" s="1" t="e">
        <f>#REF!</f>
        <v>#REF!</v>
      </c>
      <c r="G547" t="str">
        <f>WorkingHours[[#This Row],[Task]]</f>
        <v>ResourceMeeting</v>
      </c>
      <c r="H547" t="str">
        <f>WorkingHours[[#This Row],[Tags]]</f>
        <v>STL:Admin-BusinessMan:Forecast&amp;Planning:314</v>
      </c>
      <c r="I547" t="b">
        <f t="shared" si="61"/>
        <v>0</v>
      </c>
      <c r="J547" s="7">
        <f t="shared" si="60"/>
        <v>44914</v>
      </c>
      <c r="K547" t="str">
        <f t="shared" si="55"/>
        <v>STL:Admin-BusinessMan:Forecast&amp;Planning:314</v>
      </c>
      <c r="M547" s="43">
        <f t="shared" si="56"/>
        <v>0</v>
      </c>
      <c r="N547" s="1">
        <f t="shared" si="57"/>
        <v>0</v>
      </c>
      <c r="O547" s="1">
        <f t="shared" si="58"/>
        <v>0</v>
      </c>
      <c r="P547" s="45" t="e">
        <f t="shared" si="59"/>
        <v>#REF!</v>
      </c>
      <c r="Q547" s="46">
        <f>IF(K547="",0,COUNTIF('Timesheet - Week'!$A:$A,WorkingHoursUpdated!K547))</f>
        <v>0</v>
      </c>
      <c r="R547" s="44">
        <f>IF(K547="",0,COUNTIF('Timesheet - Week'!$A:$A,WorkingHoursUpdated!K547))</f>
        <v>0</v>
      </c>
    </row>
    <row r="548" spans="1:18" x14ac:dyDescent="0.25">
      <c r="A548" s="7">
        <f>WorkingHours[[#This Row],[Day]]</f>
        <v>44914</v>
      </c>
      <c r="B548" s="1">
        <f>WorkingHours[[#This Row],[Start]]</f>
        <v>0.45833333333333331</v>
      </c>
      <c r="C548" s="1">
        <f>WorkingHours[[#This Row],[End]]</f>
        <v>0.5</v>
      </c>
      <c r="D548" t="str">
        <f>WorkingHours[[#This Row],[Work unit description]]</f>
        <v/>
      </c>
      <c r="E548" s="1">
        <f>WorkingHours[[#This Row],[Duration]]</f>
        <v>4.1666666666666664E-2</v>
      </c>
      <c r="F548" s="1" t="e">
        <f>#REF!</f>
        <v>#REF!</v>
      </c>
      <c r="G548" t="str">
        <f>WorkingHours[[#This Row],[Task]]</f>
        <v>NBD: B-Hive</v>
      </c>
      <c r="H548" t="str">
        <f>WorkingHours[[#This Row],[Tags]]</f>
        <v>STL:NBD:NewProposalsCreation:325</v>
      </c>
      <c r="I548" t="b">
        <f t="shared" si="61"/>
        <v>0</v>
      </c>
      <c r="J548" s="7">
        <f t="shared" si="60"/>
        <v>44914</v>
      </c>
      <c r="K548" t="str">
        <f t="shared" si="55"/>
        <v>STL:NBD:NewProposalsCreation:325</v>
      </c>
      <c r="M548" s="43">
        <f t="shared" si="56"/>
        <v>0</v>
      </c>
      <c r="N548" s="1">
        <f t="shared" si="57"/>
        <v>0</v>
      </c>
      <c r="O548" s="1">
        <f t="shared" si="58"/>
        <v>0</v>
      </c>
      <c r="P548" s="45" t="e">
        <f t="shared" si="59"/>
        <v>#REF!</v>
      </c>
      <c r="Q548" s="46">
        <f>IF(K548="",0,COUNTIF('Timesheet - Week'!$A:$A,WorkingHoursUpdated!K548))</f>
        <v>0</v>
      </c>
      <c r="R548" s="44">
        <f>IF(K548="",0,COUNTIF('Timesheet - Week'!$A:$A,WorkingHoursUpdated!K548))</f>
        <v>0</v>
      </c>
    </row>
    <row r="549" spans="1:18" x14ac:dyDescent="0.25">
      <c r="A549" s="7">
        <f>WorkingHours[[#This Row],[Day]]</f>
        <v>44914</v>
      </c>
      <c r="B549" s="1">
        <f>WorkingHours[[#This Row],[Start]]</f>
        <v>0.50138888888888888</v>
      </c>
      <c r="C549" s="1">
        <f>WorkingHours[[#This Row],[End]]</f>
        <v>0.55347222222222225</v>
      </c>
      <c r="D549" t="str">
        <f>WorkingHours[[#This Row],[Work unit description]]</f>
        <v/>
      </c>
      <c r="E549" s="1">
        <f>WorkingHours[[#This Row],[Duration]]</f>
        <v>5.2083333333333336E-2</v>
      </c>
      <c r="F549" s="1" t="e">
        <f>#REF!</f>
        <v>#REF!</v>
      </c>
      <c r="G549" t="str">
        <f>WorkingHours[[#This Row],[Task]]</f>
        <v>STL: Management meeting</v>
      </c>
      <c r="H549" t="str">
        <f>WorkingHours[[#This Row],[Tags]]</f>
        <v>STL:Admin-BusinessMan:Meetings:313</v>
      </c>
      <c r="I549" t="b">
        <f t="shared" si="61"/>
        <v>0</v>
      </c>
      <c r="J549" s="7">
        <f t="shared" si="60"/>
        <v>44914</v>
      </c>
      <c r="K549" t="str">
        <f t="shared" si="55"/>
        <v>STL:Admin-BusinessMan:Meetings:313</v>
      </c>
      <c r="M549" s="43">
        <f t="shared" si="56"/>
        <v>1.388888888888884E-3</v>
      </c>
      <c r="N549" s="1">
        <f t="shared" si="57"/>
        <v>1.388888888888884E-3</v>
      </c>
      <c r="O549" s="1">
        <f t="shared" si="58"/>
        <v>0</v>
      </c>
      <c r="P549" s="45" t="e">
        <f t="shared" si="59"/>
        <v>#REF!</v>
      </c>
      <c r="Q549" s="46">
        <f>IF(K549="",0,COUNTIF('Timesheet - Week'!$A:$A,WorkingHoursUpdated!K549))</f>
        <v>0</v>
      </c>
      <c r="R549" s="44">
        <f>IF(K549="",0,COUNTIF('Timesheet - Week'!$A:$A,WorkingHoursUpdated!K549))</f>
        <v>0</v>
      </c>
    </row>
    <row r="550" spans="1:18" x14ac:dyDescent="0.25">
      <c r="A550" s="7">
        <f>WorkingHours[[#This Row],[Day]]</f>
        <v>44914</v>
      </c>
      <c r="B550" s="1">
        <f>WorkingHours[[#This Row],[Start]]</f>
        <v>0.55347222222222225</v>
      </c>
      <c r="C550" s="1">
        <f>WorkingHours[[#This Row],[End]]</f>
        <v>0.56597222222222221</v>
      </c>
      <c r="D550" t="str">
        <f>WorkingHours[[#This Row],[Work unit description]]</f>
        <v/>
      </c>
      <c r="E550" s="1">
        <f>WorkingHours[[#This Row],[Duration]]</f>
        <v>1.0416666666666666E-2</v>
      </c>
      <c r="F550" s="1" t="e">
        <f>#REF!</f>
        <v>#REF!</v>
      </c>
      <c r="G550" t="str">
        <f>WorkingHours[[#This Row],[Task]]</f>
        <v>NBD: B-Hive</v>
      </c>
      <c r="H550" t="str">
        <f>WorkingHours[[#This Row],[Tags]]</f>
        <v>STL:NBD:NewProposalsCreation:325</v>
      </c>
      <c r="I550" t="b">
        <f t="shared" si="61"/>
        <v>0</v>
      </c>
      <c r="J550" s="7">
        <f t="shared" si="60"/>
        <v>44914</v>
      </c>
      <c r="K550" t="str">
        <f t="shared" si="55"/>
        <v>STL:NBD:NewProposalsCreation:325</v>
      </c>
      <c r="M550" s="43">
        <f t="shared" si="56"/>
        <v>0</v>
      </c>
      <c r="N550" s="1">
        <f t="shared" si="57"/>
        <v>0</v>
      </c>
      <c r="O550" s="1">
        <f t="shared" si="58"/>
        <v>0</v>
      </c>
      <c r="P550" s="45" t="e">
        <f t="shared" si="59"/>
        <v>#REF!</v>
      </c>
      <c r="Q550" s="46">
        <f>IF(K550="",0,COUNTIF('Timesheet - Week'!$A:$A,WorkingHoursUpdated!K550))</f>
        <v>0</v>
      </c>
      <c r="R550" s="44">
        <f>IF(K550="",0,COUNTIF('Timesheet - Week'!$A:$A,WorkingHoursUpdated!K550))</f>
        <v>0</v>
      </c>
    </row>
    <row r="551" spans="1:18" x14ac:dyDescent="0.25">
      <c r="A551" s="7">
        <f>WorkingHours[[#This Row],[Day]]</f>
        <v>44914</v>
      </c>
      <c r="B551" s="1">
        <f>WorkingHours[[#This Row],[Start]]</f>
        <v>0.79166666666666663</v>
      </c>
      <c r="C551" s="1">
        <f>WorkingHours[[#This Row],[End]]</f>
        <v>0.80208333333333337</v>
      </c>
      <c r="D551" t="str">
        <f>WorkingHours[[#This Row],[Work unit description]]</f>
        <v/>
      </c>
      <c r="E551" s="1">
        <f>WorkingHours[[#This Row],[Duration]]</f>
        <v>1.0416666666666666E-2</v>
      </c>
      <c r="F551" s="1" t="e">
        <f>#REF!</f>
        <v>#REF!</v>
      </c>
      <c r="G551" t="str">
        <f>WorkingHours[[#This Row],[Task]]</f>
        <v>NBD: B-Hive</v>
      </c>
      <c r="H551" t="str">
        <f>WorkingHours[[#This Row],[Tags]]</f>
        <v>STL:NBD:NewProposalsCreation:325</v>
      </c>
      <c r="I551" t="b">
        <f t="shared" si="61"/>
        <v>0</v>
      </c>
      <c r="J551" s="7">
        <f t="shared" si="60"/>
        <v>44914</v>
      </c>
      <c r="K551" t="str">
        <f t="shared" si="55"/>
        <v>STL:NBD:NewProposalsCreation:325</v>
      </c>
      <c r="M551" s="43">
        <f t="shared" si="56"/>
        <v>0.22569444444444442</v>
      </c>
      <c r="N551" s="1">
        <f t="shared" si="57"/>
        <v>0</v>
      </c>
      <c r="O551" s="1">
        <f t="shared" si="58"/>
        <v>0.22569444444444442</v>
      </c>
      <c r="P551" s="45" t="e">
        <f t="shared" si="59"/>
        <v>#REF!</v>
      </c>
      <c r="Q551" s="46">
        <f>IF(K551="",0,COUNTIF('Timesheet - Week'!$A:$A,WorkingHoursUpdated!K551))</f>
        <v>0</v>
      </c>
      <c r="R551" s="44">
        <f>IF(K551="",0,COUNTIF('Timesheet - Week'!$A:$A,WorkingHoursUpdated!K551))</f>
        <v>0</v>
      </c>
    </row>
    <row r="552" spans="1:18" x14ac:dyDescent="0.25">
      <c r="A552" s="7">
        <f>WorkingHours[[#This Row],[Day]]</f>
        <v>44915</v>
      </c>
      <c r="B552" s="1">
        <f>WorkingHours[[#This Row],[Start]]</f>
        <v>0.35416666666666669</v>
      </c>
      <c r="C552" s="1">
        <f>WorkingHours[[#This Row],[End]]</f>
        <v>0.375</v>
      </c>
      <c r="D552" t="str">
        <f>WorkingHours[[#This Row],[Work unit description]]</f>
        <v>Purchasing Improvement</v>
      </c>
      <c r="E552" s="1">
        <f>WorkingHours[[#This Row],[Duration]]</f>
        <v>2.0833333333333332E-2</v>
      </c>
      <c r="F552" s="1" t="e">
        <f>#REF!</f>
        <v>#REF!</v>
      </c>
      <c r="G552" t="str">
        <f>WorkingHours[[#This Row],[Task]]</f>
        <v>General Process Improvement</v>
      </c>
      <c r="H552" t="str">
        <f>WorkingHours[[#This Row],[Tags]]</f>
        <v>STL:Admin-BusinessMan:BusinessManProcessDev:312</v>
      </c>
      <c r="I552" t="b">
        <f t="shared" si="61"/>
        <v>0</v>
      </c>
      <c r="J552" s="7">
        <f t="shared" si="60"/>
        <v>44915</v>
      </c>
      <c r="K552" t="str">
        <f t="shared" si="55"/>
        <v>STL:Admin-BusinessMan:BusinessManProcessDev:312</v>
      </c>
      <c r="M552" s="43">
        <f t="shared" si="56"/>
        <v>0</v>
      </c>
      <c r="N552" s="1">
        <f t="shared" si="57"/>
        <v>0</v>
      </c>
      <c r="O552" s="1">
        <f t="shared" si="58"/>
        <v>0</v>
      </c>
      <c r="P552" s="45" t="e">
        <f t="shared" si="59"/>
        <v>#REF!</v>
      </c>
      <c r="Q552" s="46">
        <f>IF(K552="",0,COUNTIF('Timesheet - Week'!$A:$A,WorkingHoursUpdated!K552))</f>
        <v>0</v>
      </c>
      <c r="R552" s="44">
        <f>IF(K552="",0,COUNTIF('Timesheet - Week'!$A:$A,WorkingHoursUpdated!K552))</f>
        <v>0</v>
      </c>
    </row>
    <row r="553" spans="1:18" x14ac:dyDescent="0.25">
      <c r="A553" s="7">
        <f>WorkingHours[[#This Row],[Day]]</f>
        <v>44915</v>
      </c>
      <c r="B553" s="1">
        <f>WorkingHours[[#This Row],[Start]]</f>
        <v>0.375</v>
      </c>
      <c r="C553" s="1">
        <f>WorkingHours[[#This Row],[End]]</f>
        <v>0.39583333333333331</v>
      </c>
      <c r="D553" t="str">
        <f>WorkingHours[[#This Row],[Work unit description]]</f>
        <v>Chat with Pete on tasks</v>
      </c>
      <c r="E553" s="1">
        <f>WorkingHours[[#This Row],[Duration]]</f>
        <v>2.0833333333333332E-2</v>
      </c>
      <c r="F553" s="1" t="e">
        <f>#REF!</f>
        <v>#REF!</v>
      </c>
      <c r="G553" t="str">
        <f>WorkingHours[[#This Row],[Task]]</f>
        <v>QLM Technical Management</v>
      </c>
      <c r="H553" t="str">
        <f>WorkingHours[[#This Row],[Tags]]</f>
        <v>QLM:Hardware:TechnicalManagement:998</v>
      </c>
      <c r="I553" t="b">
        <f t="shared" si="61"/>
        <v>0</v>
      </c>
      <c r="J553" s="7">
        <f t="shared" si="60"/>
        <v>44915</v>
      </c>
      <c r="K553" t="str">
        <f t="shared" si="55"/>
        <v>QLM:Hardware:TechnicalManagement:998</v>
      </c>
      <c r="M553" s="43">
        <f t="shared" si="56"/>
        <v>0</v>
      </c>
      <c r="N553" s="1">
        <f t="shared" si="57"/>
        <v>0</v>
      </c>
      <c r="O553" s="1">
        <f t="shared" si="58"/>
        <v>0</v>
      </c>
      <c r="P553" s="45" t="e">
        <f t="shared" si="59"/>
        <v>#REF!</v>
      </c>
      <c r="Q553" s="46">
        <f>IF(K553="",0,COUNTIF('Timesheet - Week'!$A:$A,WorkingHoursUpdated!K553))</f>
        <v>0</v>
      </c>
      <c r="R553" s="44">
        <f>IF(K553="",0,COUNTIF('Timesheet - Week'!$A:$A,WorkingHoursUpdated!K553))</f>
        <v>0</v>
      </c>
    </row>
    <row r="554" spans="1:18" x14ac:dyDescent="0.25">
      <c r="A554" s="7">
        <f>WorkingHours[[#This Row],[Day]]</f>
        <v>44915</v>
      </c>
      <c r="B554" s="1">
        <f>WorkingHours[[#This Row],[Start]]</f>
        <v>0.39583333333333331</v>
      </c>
      <c r="C554" s="1">
        <f>WorkingHours[[#This Row],[End]]</f>
        <v>0.41666666666666669</v>
      </c>
      <c r="D554" t="str">
        <f>WorkingHours[[#This Row],[Work unit description]]</f>
        <v>General company admin xmas closure</v>
      </c>
      <c r="E554" s="1">
        <f>WorkingHours[[#This Row],[Duration]]</f>
        <v>2.0833333333333332E-2</v>
      </c>
      <c r="F554" s="1" t="e">
        <f>#REF!</f>
        <v>#REF!</v>
      </c>
      <c r="G554" t="str">
        <f>WorkingHours[[#This Row],[Task]]</f>
        <v>STL:General</v>
      </c>
      <c r="H554" t="str">
        <f>WorkingHours[[#This Row],[Tags]]</f>
        <v>STL:Admin-PersonalAdmin:Misc:320</v>
      </c>
      <c r="I554" t="b">
        <f t="shared" si="61"/>
        <v>0</v>
      </c>
      <c r="J554" s="7">
        <f t="shared" si="60"/>
        <v>44915</v>
      </c>
      <c r="K554" t="str">
        <f t="shared" si="55"/>
        <v>STL:Admin-PersonalAdmin:Misc:320</v>
      </c>
      <c r="M554" s="43">
        <f t="shared" si="56"/>
        <v>0</v>
      </c>
      <c r="N554" s="1">
        <f t="shared" si="57"/>
        <v>0</v>
      </c>
      <c r="O554" s="1">
        <f t="shared" si="58"/>
        <v>0</v>
      </c>
      <c r="P554" s="45" t="e">
        <f t="shared" si="59"/>
        <v>#REF!</v>
      </c>
      <c r="Q554" s="46">
        <f>IF(K554="",0,COUNTIF('Timesheet - Week'!$A:$A,WorkingHoursUpdated!K554))</f>
        <v>0</v>
      </c>
      <c r="R554" s="44">
        <f>IF(K554="",0,COUNTIF('Timesheet - Week'!$A:$A,WorkingHoursUpdated!K554))</f>
        <v>0</v>
      </c>
    </row>
    <row r="555" spans="1:18" x14ac:dyDescent="0.25">
      <c r="A555" s="7">
        <f>WorkingHours[[#This Row],[Day]]</f>
        <v>44915</v>
      </c>
      <c r="B555" s="1">
        <f>WorkingHours[[#This Row],[Start]]</f>
        <v>0.41666666666666669</v>
      </c>
      <c r="C555" s="1">
        <f>WorkingHours[[#This Row],[End]]</f>
        <v>0.4375</v>
      </c>
      <c r="D555" t="str">
        <f>WorkingHours[[#This Row],[Work unit description]]</f>
        <v/>
      </c>
      <c r="E555" s="1">
        <f>WorkingHours[[#This Row],[Duration]]</f>
        <v>2.0833333333333332E-2</v>
      </c>
      <c r="F555" s="1" t="e">
        <f>#REF!</f>
        <v>#REF!</v>
      </c>
      <c r="G555" t="str">
        <f>WorkingHours[[#This Row],[Task]]</f>
        <v>QLM: Internal Meeting</v>
      </c>
      <c r="H555" t="str">
        <f>WorkingHours[[#This Row],[Tags]]</f>
        <v>QLM:Hardware:TechnicalManagement:998</v>
      </c>
      <c r="I555" t="b">
        <f t="shared" si="61"/>
        <v>0</v>
      </c>
      <c r="J555" s="7">
        <f t="shared" si="60"/>
        <v>44915</v>
      </c>
      <c r="K555" t="str">
        <f t="shared" si="55"/>
        <v>QLM:Hardware:TechnicalManagement:998</v>
      </c>
      <c r="M555" s="43">
        <f t="shared" si="56"/>
        <v>0</v>
      </c>
      <c r="N555" s="1">
        <f t="shared" si="57"/>
        <v>0</v>
      </c>
      <c r="O555" s="1">
        <f t="shared" si="58"/>
        <v>0</v>
      </c>
      <c r="P555" s="45" t="e">
        <f t="shared" si="59"/>
        <v>#REF!</v>
      </c>
      <c r="Q555" s="46">
        <f>IF(K555="",0,COUNTIF('Timesheet - Week'!$A:$A,WorkingHoursUpdated!K555))</f>
        <v>0</v>
      </c>
      <c r="R555" s="44">
        <f>IF(K555="",0,COUNTIF('Timesheet - Week'!$A:$A,WorkingHoursUpdated!K555))</f>
        <v>0</v>
      </c>
    </row>
    <row r="556" spans="1:18" x14ac:dyDescent="0.25">
      <c r="A556" s="7">
        <f>WorkingHours[[#This Row],[Day]]</f>
        <v>44915</v>
      </c>
      <c r="B556" s="1">
        <f>WorkingHours[[#This Row],[Start]]</f>
        <v>0.4375</v>
      </c>
      <c r="C556" s="1">
        <f>WorkingHours[[#This Row],[End]]</f>
        <v>0.45833333333333331</v>
      </c>
      <c r="D556" t="str">
        <f>WorkingHours[[#This Row],[Work unit description]]</f>
        <v>Release of docs</v>
      </c>
      <c r="E556" s="1">
        <f>WorkingHours[[#This Row],[Duration]]</f>
        <v>2.0833333333333332E-2</v>
      </c>
      <c r="F556" s="1" t="e">
        <f>#REF!</f>
        <v>#REF!</v>
      </c>
      <c r="G556" t="str">
        <f>WorkingHours[[#This Row],[Task]]</f>
        <v>QLM Technical Management</v>
      </c>
      <c r="H556" t="str">
        <f>WorkingHours[[#This Row],[Tags]]</f>
        <v>QLM:Hardware:TechnicalManagement:998</v>
      </c>
      <c r="I556" t="b">
        <f t="shared" si="61"/>
        <v>0</v>
      </c>
      <c r="J556" s="7">
        <f t="shared" si="60"/>
        <v>44915</v>
      </c>
      <c r="K556" t="str">
        <f t="shared" si="55"/>
        <v>QLM:Hardware:TechnicalManagement:998</v>
      </c>
      <c r="M556" s="43">
        <f t="shared" si="56"/>
        <v>0</v>
      </c>
      <c r="N556" s="1">
        <f t="shared" si="57"/>
        <v>0</v>
      </c>
      <c r="O556" s="1">
        <f t="shared" si="58"/>
        <v>0</v>
      </c>
      <c r="P556" s="45" t="e">
        <f t="shared" si="59"/>
        <v>#REF!</v>
      </c>
      <c r="Q556" s="46">
        <f>IF(K556="",0,COUNTIF('Timesheet - Week'!$A:$A,WorkingHoursUpdated!K556))</f>
        <v>0</v>
      </c>
      <c r="R556" s="44">
        <f>IF(K556="",0,COUNTIF('Timesheet - Week'!$A:$A,WorkingHoursUpdated!K556))</f>
        <v>0</v>
      </c>
    </row>
    <row r="557" spans="1:18" x14ac:dyDescent="0.25">
      <c r="A557" s="7">
        <f>WorkingHours[[#This Row],[Day]]</f>
        <v>44915</v>
      </c>
      <c r="B557" s="1">
        <f>WorkingHours[[#This Row],[Start]]</f>
        <v>0.45833333333333331</v>
      </c>
      <c r="C557" s="1">
        <f>WorkingHours[[#This Row],[End]]</f>
        <v>0.47916666666666669</v>
      </c>
      <c r="D557" t="str">
        <f>WorkingHours[[#This Row],[Work unit description]]</f>
        <v/>
      </c>
      <c r="E557" s="1">
        <f>WorkingHours[[#This Row],[Duration]]</f>
        <v>2.0833333333333332E-2</v>
      </c>
      <c r="F557" s="1" t="e">
        <f>#REF!</f>
        <v>#REF!</v>
      </c>
      <c r="G557" t="str">
        <f>WorkingHours[[#This Row],[Task]]</f>
        <v>NBD: Surestop</v>
      </c>
      <c r="H557" t="str">
        <f>WorkingHours[[#This Row],[Tags]]</f>
        <v>STL:NBD:NewProposalsCreation:325</v>
      </c>
      <c r="I557" t="b">
        <f t="shared" si="61"/>
        <v>0</v>
      </c>
      <c r="J557" s="7">
        <f t="shared" si="60"/>
        <v>44915</v>
      </c>
      <c r="K557" t="str">
        <f t="shared" si="55"/>
        <v>STL:NBD:NewProposalsCreation:325</v>
      </c>
      <c r="M557" s="43">
        <f t="shared" si="56"/>
        <v>0</v>
      </c>
      <c r="N557" s="1">
        <f t="shared" si="57"/>
        <v>0</v>
      </c>
      <c r="O557" s="1">
        <f t="shared" si="58"/>
        <v>0</v>
      </c>
      <c r="P557" s="45" t="e">
        <f t="shared" si="59"/>
        <v>#REF!</v>
      </c>
      <c r="Q557" s="46">
        <f>IF(K557="",0,COUNTIF('Timesheet - Week'!$A:$A,WorkingHoursUpdated!K557))</f>
        <v>0</v>
      </c>
      <c r="R557" s="44">
        <f>IF(K557="",0,COUNTIF('Timesheet - Week'!$A:$A,WorkingHoursUpdated!K557))</f>
        <v>0</v>
      </c>
    </row>
    <row r="558" spans="1:18" x14ac:dyDescent="0.25">
      <c r="A558" s="7">
        <f>WorkingHours[[#This Row],[Day]]</f>
        <v>44915</v>
      </c>
      <c r="B558" s="1">
        <f>WorkingHours[[#This Row],[Start]]</f>
        <v>0.47916666666666669</v>
      </c>
      <c r="C558" s="1">
        <f>WorkingHours[[#This Row],[End]]</f>
        <v>0.52083333333333337</v>
      </c>
      <c r="D558" t="str">
        <f>WorkingHours[[#This Row],[Work unit description]]</f>
        <v>CheMastery Proposal</v>
      </c>
      <c r="E558" s="1">
        <f>WorkingHours[[#This Row],[Duration]]</f>
        <v>4.1666666666666664E-2</v>
      </c>
      <c r="F558" s="1" t="e">
        <f>#REF!</f>
        <v>#REF!</v>
      </c>
      <c r="G558" t="str">
        <f>WorkingHours[[#This Row],[Task]]</f>
        <v>NBD: CheMastery</v>
      </c>
      <c r="H558" t="str">
        <f>WorkingHours[[#This Row],[Tags]]</f>
        <v>STL:NBD:NewProposalsCreation:325</v>
      </c>
      <c r="I558" t="b">
        <f t="shared" si="61"/>
        <v>0</v>
      </c>
      <c r="J558" s="7">
        <f t="shared" si="60"/>
        <v>44915</v>
      </c>
      <c r="K558" t="str">
        <f t="shared" si="55"/>
        <v>STL:NBD:NewProposalsCreation:325</v>
      </c>
      <c r="M558" s="43">
        <f t="shared" si="56"/>
        <v>0</v>
      </c>
      <c r="N558" s="1">
        <f t="shared" si="57"/>
        <v>0</v>
      </c>
      <c r="O558" s="1">
        <f t="shared" si="58"/>
        <v>0</v>
      </c>
      <c r="P558" s="45" t="e">
        <f t="shared" si="59"/>
        <v>#REF!</v>
      </c>
      <c r="Q558" s="46">
        <f>IF(K558="",0,COUNTIF('Timesheet - Week'!$A:$A,WorkingHoursUpdated!K558))</f>
        <v>0</v>
      </c>
      <c r="R558" s="44">
        <f>IF(K558="",0,COUNTIF('Timesheet - Week'!$A:$A,WorkingHoursUpdated!K558))</f>
        <v>0</v>
      </c>
    </row>
    <row r="559" spans="1:18" x14ac:dyDescent="0.25">
      <c r="A559" s="7">
        <f>WorkingHours[[#This Row],[Day]]</f>
        <v>44915</v>
      </c>
      <c r="B559" s="1">
        <f>WorkingHours[[#This Row],[Start]]</f>
        <v>0.5625</v>
      </c>
      <c r="C559" s="1">
        <f>WorkingHours[[#This Row],[End]]</f>
        <v>0.625</v>
      </c>
      <c r="D559" t="str">
        <f>WorkingHours[[#This Row],[Work unit description]]</f>
        <v/>
      </c>
      <c r="E559" s="1">
        <f>WorkingHours[[#This Row],[Duration]]</f>
        <v>6.25E-2</v>
      </c>
      <c r="F559" s="1" t="e">
        <f>#REF!</f>
        <v>#REF!</v>
      </c>
      <c r="G559" t="str">
        <f>WorkingHours[[#This Row],[Task]]</f>
        <v>NBD: CheMastery</v>
      </c>
      <c r="H559" t="str">
        <f>WorkingHours[[#This Row],[Tags]]</f>
        <v>STL:NBD:NewProposalsCreation:325</v>
      </c>
      <c r="I559" t="b">
        <f t="shared" si="61"/>
        <v>0</v>
      </c>
      <c r="J559" s="7">
        <f t="shared" si="60"/>
        <v>44915</v>
      </c>
      <c r="K559" t="str">
        <f t="shared" si="55"/>
        <v>STL:NBD:NewProposalsCreation:325</v>
      </c>
      <c r="M559" s="43">
        <f t="shared" si="56"/>
        <v>4.166666666666663E-2</v>
      </c>
      <c r="N559" s="1">
        <f t="shared" si="57"/>
        <v>0</v>
      </c>
      <c r="O559" s="1">
        <f t="shared" si="58"/>
        <v>4.166666666666663E-2</v>
      </c>
      <c r="P559" s="45" t="e">
        <f t="shared" si="59"/>
        <v>#REF!</v>
      </c>
      <c r="Q559" s="46">
        <f>IF(K559="",0,COUNTIF('Timesheet - Week'!$A:$A,WorkingHoursUpdated!K559))</f>
        <v>0</v>
      </c>
      <c r="R559" s="44">
        <f>IF(K559="",0,COUNTIF('Timesheet - Week'!$A:$A,WorkingHoursUpdated!K559))</f>
        <v>0</v>
      </c>
    </row>
    <row r="560" spans="1:18" x14ac:dyDescent="0.25">
      <c r="A560" s="7">
        <f>WorkingHours[[#This Row],[Day]]</f>
        <v>44916</v>
      </c>
      <c r="B560" s="1">
        <f>WorkingHours[[#This Row],[Start]]</f>
        <v>0.33333333333333331</v>
      </c>
      <c r="C560" s="1">
        <f>WorkingHours[[#This Row],[End]]</f>
        <v>0.34027777777777779</v>
      </c>
      <c r="D560" t="str">
        <f>WorkingHours[[#This Row],[Work unit description]]</f>
        <v/>
      </c>
      <c r="E560" s="1">
        <f>WorkingHours[[#This Row],[Duration]]</f>
        <v>1.0416666666666666E-2</v>
      </c>
      <c r="F560" s="1" t="e">
        <f>#REF!</f>
        <v>#REF!</v>
      </c>
      <c r="G560" t="str">
        <f>WorkingHours[[#This Row],[Task]]</f>
        <v>STL:Timesheet</v>
      </c>
      <c r="H560" t="str">
        <f>WorkingHours[[#This Row],[Tags]]</f>
        <v>STL:Admin-PersonalAdmin:Timesheets:319</v>
      </c>
      <c r="I560" t="b">
        <f t="shared" si="61"/>
        <v>0</v>
      </c>
      <c r="J560" s="7">
        <f t="shared" si="60"/>
        <v>44916</v>
      </c>
      <c r="K560" t="str">
        <f t="shared" si="55"/>
        <v>STL:Admin-PersonalAdmin:Timesheets:319</v>
      </c>
      <c r="M560" s="43">
        <f t="shared" si="56"/>
        <v>0</v>
      </c>
      <c r="N560" s="1">
        <f t="shared" si="57"/>
        <v>0</v>
      </c>
      <c r="O560" s="1">
        <f t="shared" si="58"/>
        <v>0</v>
      </c>
      <c r="P560" s="45" t="e">
        <f t="shared" si="59"/>
        <v>#REF!</v>
      </c>
      <c r="Q560" s="46">
        <f>IF(K560="",0,COUNTIF('Timesheet - Week'!$A:$A,WorkingHoursUpdated!K560))</f>
        <v>0</v>
      </c>
      <c r="R560" s="44">
        <f>IF(K560="",0,COUNTIF('Timesheet - Week'!$A:$A,WorkingHoursUpdated!K560))</f>
        <v>0</v>
      </c>
    </row>
    <row r="561" spans="1:18" x14ac:dyDescent="0.25">
      <c r="A561" s="7">
        <f>WorkingHours[[#This Row],[Day]]</f>
        <v>44916</v>
      </c>
      <c r="B561" s="1">
        <f>WorkingHours[[#This Row],[Start]]</f>
        <v>0.34027777777777779</v>
      </c>
      <c r="C561" s="1">
        <f>WorkingHours[[#This Row],[End]]</f>
        <v>0.35833333333333334</v>
      </c>
      <c r="D561" t="str">
        <f>WorkingHours[[#This Row],[Work unit description]]</f>
        <v/>
      </c>
      <c r="E561" s="1">
        <f>WorkingHours[[#This Row],[Duration]]</f>
        <v>2.0833333333333332E-2</v>
      </c>
      <c r="F561" s="1" t="e">
        <f>#REF!</f>
        <v>#REF!</v>
      </c>
      <c r="G561" t="str">
        <f>WorkingHours[[#This Row],[Task]]</f>
        <v>NBD: CheMastery</v>
      </c>
      <c r="H561" t="str">
        <f>WorkingHours[[#This Row],[Tags]]</f>
        <v>STL:NBD:NewProposalsCreation:325</v>
      </c>
      <c r="I561" t="b">
        <f t="shared" si="61"/>
        <v>0</v>
      </c>
      <c r="J561" s="7">
        <f t="shared" si="60"/>
        <v>44916</v>
      </c>
      <c r="K561" t="str">
        <f t="shared" si="55"/>
        <v>STL:NBD:NewProposalsCreation:325</v>
      </c>
      <c r="M561" s="43">
        <f t="shared" si="56"/>
        <v>0</v>
      </c>
      <c r="N561" s="1">
        <f t="shared" si="57"/>
        <v>0</v>
      </c>
      <c r="O561" s="1">
        <f t="shared" si="58"/>
        <v>0</v>
      </c>
      <c r="P561" s="45" t="e">
        <f t="shared" si="59"/>
        <v>#REF!</v>
      </c>
      <c r="Q561" s="46">
        <f>IF(K561="",0,COUNTIF('Timesheet - Week'!$A:$A,WorkingHoursUpdated!K561))</f>
        <v>0</v>
      </c>
      <c r="R561" s="44">
        <f>IF(K561="",0,COUNTIF('Timesheet - Week'!$A:$A,WorkingHoursUpdated!K561))</f>
        <v>0</v>
      </c>
    </row>
    <row r="562" spans="1:18" x14ac:dyDescent="0.25">
      <c r="A562" s="7">
        <f>WorkingHours[[#This Row],[Day]]</f>
        <v>44916</v>
      </c>
      <c r="B562" s="1">
        <f>WorkingHours[[#This Row],[Start]]</f>
        <v>0.375</v>
      </c>
      <c r="C562" s="1">
        <f>WorkingHours[[#This Row],[End]]</f>
        <v>0.39583333333333331</v>
      </c>
      <c r="D562" t="str">
        <f>WorkingHours[[#This Row],[Work unit description]]</f>
        <v>Chat steve</v>
      </c>
      <c r="E562" s="1">
        <f>WorkingHours[[#This Row],[Duration]]</f>
        <v>2.0833333333333332E-2</v>
      </c>
      <c r="F562" s="1" t="e">
        <f>#REF!</f>
        <v>#REF!</v>
      </c>
      <c r="G562" t="str">
        <f>WorkingHours[[#This Row],[Task]]</f>
        <v>General Process Improvement</v>
      </c>
      <c r="H562" t="str">
        <f>WorkingHours[[#This Row],[Tags]]</f>
        <v>STL:Admin-BusinessMan:BusinessManProcessDev:312</v>
      </c>
      <c r="I562" t="b">
        <f t="shared" si="61"/>
        <v>0</v>
      </c>
      <c r="J562" s="7">
        <f t="shared" si="60"/>
        <v>44916</v>
      </c>
      <c r="K562" t="str">
        <f t="shared" si="55"/>
        <v>STL:Admin-BusinessMan:BusinessManProcessDev:312</v>
      </c>
      <c r="M562" s="43">
        <f t="shared" si="56"/>
        <v>1.6666666666666663E-2</v>
      </c>
      <c r="N562" s="1">
        <f t="shared" si="57"/>
        <v>0</v>
      </c>
      <c r="O562" s="1">
        <f t="shared" si="58"/>
        <v>1.6666666666666663E-2</v>
      </c>
      <c r="P562" s="45" t="e">
        <f t="shared" si="59"/>
        <v>#REF!</v>
      </c>
      <c r="Q562" s="46">
        <f>IF(K562="",0,COUNTIF('Timesheet - Week'!$A:$A,WorkingHoursUpdated!K562))</f>
        <v>0</v>
      </c>
      <c r="R562" s="44">
        <f>IF(K562="",0,COUNTIF('Timesheet - Week'!$A:$A,WorkingHoursUpdated!K562))</f>
        <v>0</v>
      </c>
    </row>
    <row r="563" spans="1:18" x14ac:dyDescent="0.25">
      <c r="A563" s="7">
        <f>WorkingHours[[#This Row],[Day]]</f>
        <v>44916</v>
      </c>
      <c r="B563" s="1">
        <f>WorkingHours[[#This Row],[Start]]</f>
        <v>0.39583333333333331</v>
      </c>
      <c r="C563" s="1">
        <f>WorkingHours[[#This Row],[End]]</f>
        <v>0.41666666666666669</v>
      </c>
      <c r="D563" t="str">
        <f>WorkingHours[[#This Row],[Work unit description]]</f>
        <v>ROM Estimate for Active GPR mount</v>
      </c>
      <c r="E563" s="1">
        <f>WorkingHours[[#This Row],[Duration]]</f>
        <v>2.0833333333333332E-2</v>
      </c>
      <c r="F563" s="1" t="e">
        <f>#REF!</f>
        <v>#REF!</v>
      </c>
      <c r="G563" t="str">
        <f>WorkingHours[[#This Row],[Task]]</f>
        <v>NBD: B-Hive</v>
      </c>
      <c r="H563" t="str">
        <f>WorkingHours[[#This Row],[Tags]]</f>
        <v>STL:NBD:NewProposalsCreation:325</v>
      </c>
      <c r="I563" t="b">
        <f t="shared" si="61"/>
        <v>0</v>
      </c>
      <c r="J563" s="7">
        <f t="shared" si="60"/>
        <v>44916</v>
      </c>
      <c r="K563" t="str">
        <f t="shared" si="55"/>
        <v>STL:NBD:NewProposalsCreation:325</v>
      </c>
      <c r="M563" s="43">
        <f t="shared" si="56"/>
        <v>0</v>
      </c>
      <c r="N563" s="1">
        <f t="shared" si="57"/>
        <v>0</v>
      </c>
      <c r="O563" s="1">
        <f t="shared" si="58"/>
        <v>0</v>
      </c>
      <c r="P563" s="45" t="e">
        <f t="shared" si="59"/>
        <v>#REF!</v>
      </c>
      <c r="Q563" s="46">
        <f>IF(K563="",0,COUNTIF('Timesheet - Week'!$A:$A,WorkingHoursUpdated!K563))</f>
        <v>0</v>
      </c>
      <c r="R563" s="44">
        <f>IF(K563="",0,COUNTIF('Timesheet - Week'!$A:$A,WorkingHoursUpdated!K563))</f>
        <v>0</v>
      </c>
    </row>
    <row r="564" spans="1:18" x14ac:dyDescent="0.25">
      <c r="A564" s="7">
        <f>WorkingHours[[#This Row],[Day]]</f>
        <v>44916</v>
      </c>
      <c r="B564" s="1">
        <f>WorkingHours[[#This Row],[Start]]</f>
        <v>0.41666666666666669</v>
      </c>
      <c r="C564" s="1">
        <f>WorkingHours[[#This Row],[End]]</f>
        <v>0.48333333333333334</v>
      </c>
      <c r="D564" t="str">
        <f>WorkingHours[[#This Row],[Work unit description]]</f>
        <v/>
      </c>
      <c r="E564" s="1">
        <f>WorkingHours[[#This Row],[Duration]]</f>
        <v>6.25E-2</v>
      </c>
      <c r="F564" s="1" t="e">
        <f>#REF!</f>
        <v>#REF!</v>
      </c>
      <c r="G564" t="str">
        <f>WorkingHours[[#This Row],[Task]]</f>
        <v>QLM Technical Management</v>
      </c>
      <c r="H564" t="str">
        <f>WorkingHours[[#This Row],[Tags]]</f>
        <v>QLM:Hardware:TechnicalManagement:998</v>
      </c>
      <c r="I564" t="b">
        <f t="shared" si="61"/>
        <v>0</v>
      </c>
      <c r="J564" s="7">
        <f t="shared" si="60"/>
        <v>44916</v>
      </c>
      <c r="K564" t="str">
        <f t="shared" si="55"/>
        <v>QLM:Hardware:TechnicalManagement:998</v>
      </c>
      <c r="M564" s="43">
        <f t="shared" si="56"/>
        <v>0</v>
      </c>
      <c r="N564" s="1">
        <f t="shared" si="57"/>
        <v>0</v>
      </c>
      <c r="O564" s="1">
        <f t="shared" si="58"/>
        <v>0</v>
      </c>
      <c r="P564" s="45" t="e">
        <f t="shared" si="59"/>
        <v>#REF!</v>
      </c>
      <c r="Q564" s="46">
        <f>IF(K564="",0,COUNTIF('Timesheet - Week'!$A:$A,WorkingHoursUpdated!K564))</f>
        <v>0</v>
      </c>
      <c r="R564" s="44">
        <f>IF(K564="",0,COUNTIF('Timesheet - Week'!$A:$A,WorkingHoursUpdated!K564))</f>
        <v>0</v>
      </c>
    </row>
    <row r="565" spans="1:18" x14ac:dyDescent="0.25">
      <c r="A565" s="7">
        <f>WorkingHours[[#This Row],[Day]]</f>
        <v>44916</v>
      </c>
      <c r="B565" s="1">
        <f>WorkingHours[[#This Row],[Start]]</f>
        <v>0.47916666666666669</v>
      </c>
      <c r="C565" s="1">
        <f>WorkingHours[[#This Row],[End]]</f>
        <v>0.5</v>
      </c>
      <c r="D565" t="str">
        <f>WorkingHours[[#This Row],[Work unit description]]</f>
        <v>Heater query</v>
      </c>
      <c r="E565" s="1">
        <f>WorkingHours[[#This Row],[Duration]]</f>
        <v>2.0833333333333332E-2</v>
      </c>
      <c r="F565" s="1" t="e">
        <f>#REF!</f>
        <v>#REF!</v>
      </c>
      <c r="G565" t="str">
        <f>WorkingHours[[#This Row],[Task]]</f>
        <v>QLM Technical Management</v>
      </c>
      <c r="H565" t="str">
        <f>WorkingHours[[#This Row],[Tags]]</f>
        <v>QLM:Hardware:TechnicalManagement:998</v>
      </c>
      <c r="I565" t="b">
        <f t="shared" si="61"/>
        <v>0</v>
      </c>
      <c r="J565" s="7">
        <f t="shared" si="60"/>
        <v>44916</v>
      </c>
      <c r="K565" t="str">
        <f t="shared" si="55"/>
        <v>QLM:Hardware:TechnicalManagement:998</v>
      </c>
      <c r="M565" s="43" t="str">
        <f t="shared" si="56"/>
        <v>Error</v>
      </c>
      <c r="N565" s="1">
        <f t="shared" si="57"/>
        <v>0</v>
      </c>
      <c r="O565" s="1" t="str">
        <f t="shared" si="58"/>
        <v>Error</v>
      </c>
      <c r="P565" s="45" t="e">
        <f t="shared" si="59"/>
        <v>#REF!</v>
      </c>
      <c r="Q565" s="46">
        <f>IF(K565="",0,COUNTIF('Timesheet - Week'!$A:$A,WorkingHoursUpdated!K565))</f>
        <v>0</v>
      </c>
      <c r="R565" s="44">
        <f>IF(K565="",0,COUNTIF('Timesheet - Week'!$A:$A,WorkingHoursUpdated!K565))</f>
        <v>0</v>
      </c>
    </row>
    <row r="566" spans="1:18" x14ac:dyDescent="0.25">
      <c r="A566" s="7">
        <f>WorkingHours[[#This Row],[Day]]</f>
        <v>44916</v>
      </c>
      <c r="B566" s="1">
        <f>WorkingHours[[#This Row],[Start]]</f>
        <v>0.52083333333333337</v>
      </c>
      <c r="C566" s="1">
        <f>WorkingHours[[#This Row],[End]]</f>
        <v>0.57916666666666672</v>
      </c>
      <c r="D566" t="str">
        <f>WorkingHours[[#This Row],[Work unit description]]</f>
        <v>Heater query</v>
      </c>
      <c r="E566" s="1">
        <f>WorkingHours[[#This Row],[Duration]]</f>
        <v>6.25E-2</v>
      </c>
      <c r="F566" s="1" t="e">
        <f>#REF!</f>
        <v>#REF!</v>
      </c>
      <c r="G566" t="str">
        <f>WorkingHours[[#This Row],[Task]]</f>
        <v>QLM Technical Management</v>
      </c>
      <c r="H566" t="str">
        <f>WorkingHours[[#This Row],[Tags]]</f>
        <v>QLM:Hardware:TechnicalManagement:998</v>
      </c>
      <c r="I566" t="b">
        <f t="shared" si="61"/>
        <v>0</v>
      </c>
      <c r="J566" s="7">
        <f t="shared" si="60"/>
        <v>44916</v>
      </c>
      <c r="K566" t="str">
        <f t="shared" si="55"/>
        <v>QLM:Hardware:TechnicalManagement:998</v>
      </c>
      <c r="M566" s="43">
        <f t="shared" si="56"/>
        <v>2.083333333333337E-2</v>
      </c>
      <c r="N566" s="1">
        <f t="shared" si="57"/>
        <v>0</v>
      </c>
      <c r="O566" s="1">
        <f t="shared" si="58"/>
        <v>2.083333333333337E-2</v>
      </c>
      <c r="P566" s="45" t="e">
        <f t="shared" si="59"/>
        <v>#REF!</v>
      </c>
      <c r="Q566" s="46">
        <f>IF(K566="",0,COUNTIF('Timesheet - Week'!$A:$A,WorkingHoursUpdated!K566))</f>
        <v>0</v>
      </c>
      <c r="R566" s="44">
        <f>IF(K566="",0,COUNTIF('Timesheet - Week'!$A:$A,WorkingHoursUpdated!K566))</f>
        <v>0</v>
      </c>
    </row>
    <row r="567" spans="1:18" x14ac:dyDescent="0.25">
      <c r="A567" s="7">
        <f>WorkingHours[[#This Row],[Day]]</f>
        <v>44916</v>
      </c>
      <c r="B567" s="1">
        <f>WorkingHours[[#This Row],[Start]]</f>
        <v>0.57916666666666672</v>
      </c>
      <c r="C567" s="1">
        <f>WorkingHours[[#This Row],[End]]</f>
        <v>0.61805555555555558</v>
      </c>
      <c r="D567" t="str">
        <f>WorkingHours[[#This Row],[Work unit description]]</f>
        <v>CheMastery Proposal -report write-up</v>
      </c>
      <c r="E567" s="1">
        <f>WorkingHours[[#This Row],[Duration]]</f>
        <v>4.1666666666666664E-2</v>
      </c>
      <c r="F567" s="1" t="e">
        <f>#REF!</f>
        <v>#REF!</v>
      </c>
      <c r="G567" t="str">
        <f>WorkingHours[[#This Row],[Task]]</f>
        <v>NBD: CheMastery</v>
      </c>
      <c r="H567" t="str">
        <f>WorkingHours[[#This Row],[Tags]]</f>
        <v>STL:NBD:NewProposalsCreation:325</v>
      </c>
      <c r="I567" t="b">
        <f t="shared" si="61"/>
        <v>0</v>
      </c>
      <c r="J567" s="7">
        <f t="shared" si="60"/>
        <v>44916</v>
      </c>
      <c r="K567" t="str">
        <f t="shared" si="55"/>
        <v>STL:NBD:NewProposalsCreation:325</v>
      </c>
      <c r="M567" s="43">
        <f t="shared" si="56"/>
        <v>0</v>
      </c>
      <c r="N567" s="1">
        <f t="shared" si="57"/>
        <v>0</v>
      </c>
      <c r="O567" s="1">
        <f t="shared" si="58"/>
        <v>0</v>
      </c>
      <c r="P567" s="45" t="e">
        <f t="shared" si="59"/>
        <v>#REF!</v>
      </c>
      <c r="Q567" s="46">
        <f>IF(K567="",0,COUNTIF('Timesheet - Week'!$A:$A,WorkingHoursUpdated!K567))</f>
        <v>0</v>
      </c>
      <c r="R567" s="44">
        <f>IF(K567="",0,COUNTIF('Timesheet - Week'!$A:$A,WorkingHoursUpdated!K567))</f>
        <v>0</v>
      </c>
    </row>
    <row r="568" spans="1:18" x14ac:dyDescent="0.25">
      <c r="A568" s="7">
        <f>WorkingHours[[#This Row],[Day]]</f>
        <v>44916</v>
      </c>
      <c r="B568" s="1">
        <f>WorkingHours[[#This Row],[Start]]</f>
        <v>0.61805555555555558</v>
      </c>
      <c r="C568" s="1">
        <f>WorkingHours[[#This Row],[End]]</f>
        <v>0.67708333333333337</v>
      </c>
      <c r="D568" t="str">
        <f>WorkingHours[[#This Row],[Work unit description]]</f>
        <v>QLM Cable Query</v>
      </c>
      <c r="E568" s="1">
        <f>WorkingHours[[#This Row],[Duration]]</f>
        <v>6.25E-2</v>
      </c>
      <c r="F568" s="1" t="e">
        <f>#REF!</f>
        <v>#REF!</v>
      </c>
      <c r="G568" t="str">
        <f>WorkingHours[[#This Row],[Task]]</f>
        <v>QLM Technical Management</v>
      </c>
      <c r="H568" t="str">
        <f>WorkingHours[[#This Row],[Tags]]</f>
        <v>QLM:Hardware:TechnicalManagement:998</v>
      </c>
      <c r="I568" t="b">
        <f t="shared" si="61"/>
        <v>0</v>
      </c>
      <c r="J568" s="7">
        <f t="shared" si="60"/>
        <v>44916</v>
      </c>
      <c r="K568" t="str">
        <f t="shared" si="55"/>
        <v>QLM:Hardware:TechnicalManagement:998</v>
      </c>
      <c r="M568" s="43">
        <f t="shared" si="56"/>
        <v>0</v>
      </c>
      <c r="N568" s="1">
        <f t="shared" si="57"/>
        <v>0</v>
      </c>
      <c r="O568" s="1">
        <f t="shared" si="58"/>
        <v>0</v>
      </c>
      <c r="P568" s="45" t="e">
        <f t="shared" si="59"/>
        <v>#REF!</v>
      </c>
      <c r="Q568" s="46">
        <f>IF(K568="",0,COUNTIF('Timesheet - Week'!$A:$A,WorkingHoursUpdated!K568))</f>
        <v>0</v>
      </c>
      <c r="R568" s="44">
        <f>IF(K568="",0,COUNTIF('Timesheet - Week'!$A:$A,WorkingHoursUpdated!K568))</f>
        <v>0</v>
      </c>
    </row>
    <row r="569" spans="1:18" x14ac:dyDescent="0.25">
      <c r="A569" s="7">
        <f>WorkingHours[[#This Row],[Day]]</f>
        <v>44916</v>
      </c>
      <c r="B569" s="1">
        <f>WorkingHours[[#This Row],[Start]]</f>
        <v>0.75347222222222221</v>
      </c>
      <c r="C569" s="1">
        <f>WorkingHours[[#This Row],[End]]</f>
        <v>0.76597222222222228</v>
      </c>
      <c r="D569" t="str">
        <f>WorkingHours[[#This Row],[Work unit description]]</f>
        <v/>
      </c>
      <c r="E569" s="1">
        <f>WorkingHours[[#This Row],[Duration]]</f>
        <v>1.0416666666666666E-2</v>
      </c>
      <c r="F569" s="1" t="e">
        <f>#REF!</f>
        <v>#REF!</v>
      </c>
      <c r="G569" t="str">
        <f>WorkingHours[[#This Row],[Task]]</f>
        <v>NBD: CheMastery</v>
      </c>
      <c r="H569" t="str">
        <f>WorkingHours[[#This Row],[Tags]]</f>
        <v>STL:NBD:NewProposalsCreation:325</v>
      </c>
      <c r="I569" t="b">
        <f t="shared" si="61"/>
        <v>0</v>
      </c>
      <c r="J569" s="7">
        <f t="shared" si="60"/>
        <v>44916</v>
      </c>
      <c r="K569" t="str">
        <f t="shared" si="55"/>
        <v>STL:NBD:NewProposalsCreation:325</v>
      </c>
      <c r="M569" s="43">
        <f t="shared" si="56"/>
        <v>7.638888888888884E-2</v>
      </c>
      <c r="N569" s="1">
        <f t="shared" si="57"/>
        <v>0</v>
      </c>
      <c r="O569" s="1">
        <f t="shared" si="58"/>
        <v>7.638888888888884E-2</v>
      </c>
      <c r="P569" s="45" t="e">
        <f t="shared" si="59"/>
        <v>#REF!</v>
      </c>
      <c r="Q569" s="46">
        <f>IF(K569="",0,COUNTIF('Timesheet - Week'!$A:$A,WorkingHoursUpdated!K569))</f>
        <v>0</v>
      </c>
      <c r="R569" s="44">
        <f>IF(K569="",0,COUNTIF('Timesheet - Week'!$A:$A,WorkingHoursUpdated!K569))</f>
        <v>0</v>
      </c>
    </row>
    <row r="570" spans="1:18" x14ac:dyDescent="0.25">
      <c r="A570" s="7">
        <f>WorkingHours[[#This Row],[Day]]</f>
        <v>44917</v>
      </c>
      <c r="B570" s="1">
        <f>WorkingHours[[#This Row],[Start]]</f>
        <v>0.375</v>
      </c>
      <c r="C570" s="1">
        <f>WorkingHours[[#This Row],[End]]</f>
        <v>0.39583333333333331</v>
      </c>
      <c r="D570" t="str">
        <f>WorkingHours[[#This Row],[Work unit description]]</f>
        <v>New Year Engineering proposals</v>
      </c>
      <c r="E570" s="1">
        <f>WorkingHours[[#This Row],[Duration]]</f>
        <v>2.0833333333333332E-2</v>
      </c>
      <c r="F570" s="1" t="e">
        <f>#REF!</f>
        <v>#REF!</v>
      </c>
      <c r="G570" t="str">
        <f>WorkingHours[[#This Row],[Task]]</f>
        <v>General Process Improvement</v>
      </c>
      <c r="H570" t="str">
        <f>WorkingHours[[#This Row],[Tags]]</f>
        <v>STL:Admin-BusinessMan:BusinessManProcessDev:312</v>
      </c>
      <c r="I570" t="b">
        <f t="shared" si="61"/>
        <v>0</v>
      </c>
      <c r="J570" s="7">
        <f t="shared" si="60"/>
        <v>44917</v>
      </c>
      <c r="K570" t="str">
        <f t="shared" si="55"/>
        <v>STL:Admin-BusinessMan:BusinessManProcessDev:312</v>
      </c>
      <c r="M570" s="43">
        <f t="shared" si="56"/>
        <v>0</v>
      </c>
      <c r="N570" s="1">
        <f t="shared" si="57"/>
        <v>0</v>
      </c>
      <c r="O570" s="1">
        <f t="shared" si="58"/>
        <v>0</v>
      </c>
      <c r="P570" s="45" t="e">
        <f t="shared" si="59"/>
        <v>#REF!</v>
      </c>
      <c r="Q570" s="46">
        <f>IF(K570="",0,COUNTIF('Timesheet - Week'!$A:$A,WorkingHoursUpdated!K570))</f>
        <v>0</v>
      </c>
      <c r="R570" s="44">
        <f>IF(K570="",0,COUNTIF('Timesheet - Week'!$A:$A,WorkingHoursUpdated!K570))</f>
        <v>0</v>
      </c>
    </row>
    <row r="571" spans="1:18" x14ac:dyDescent="0.25">
      <c r="A571" s="7">
        <f>WorkingHours[[#This Row],[Day]]</f>
        <v>44917</v>
      </c>
      <c r="B571" s="1">
        <f>WorkingHours[[#This Row],[Start]]</f>
        <v>0.39583333333333331</v>
      </c>
      <c r="C571" s="1">
        <f>WorkingHours[[#This Row],[End]]</f>
        <v>0.45833333333333331</v>
      </c>
      <c r="D571" t="str">
        <f>WorkingHours[[#This Row],[Work unit description]]</f>
        <v>iFast Proposal</v>
      </c>
      <c r="E571" s="1">
        <f>WorkingHours[[#This Row],[Duration]]</f>
        <v>6.25E-2</v>
      </c>
      <c r="F571" s="1" t="e">
        <f>#REF!</f>
        <v>#REF!</v>
      </c>
      <c r="G571" t="str">
        <f>WorkingHours[[#This Row],[Task]]</f>
        <v>iFAST NBD</v>
      </c>
      <c r="H571" t="str">
        <f>WorkingHours[[#This Row],[Tags]]</f>
        <v>STL:NBD:NewProposalsCreation:325</v>
      </c>
      <c r="I571" t="b">
        <f t="shared" si="61"/>
        <v>0</v>
      </c>
      <c r="J571" s="7">
        <f t="shared" si="60"/>
        <v>44917</v>
      </c>
      <c r="K571" t="str">
        <f t="shared" si="55"/>
        <v>STL:NBD:NewProposalsCreation:325</v>
      </c>
      <c r="M571" s="43">
        <f t="shared" si="56"/>
        <v>0</v>
      </c>
      <c r="N571" s="1">
        <f t="shared" si="57"/>
        <v>0</v>
      </c>
      <c r="O571" s="1">
        <f t="shared" si="58"/>
        <v>0</v>
      </c>
      <c r="P571" s="45" t="e">
        <f t="shared" si="59"/>
        <v>#REF!</v>
      </c>
      <c r="Q571" s="46">
        <f>IF(K571="",0,COUNTIF('Timesheet - Week'!$A:$A,WorkingHoursUpdated!K571))</f>
        <v>0</v>
      </c>
      <c r="R571" s="44">
        <f>IF(K571="",0,COUNTIF('Timesheet - Week'!$A:$A,WorkingHoursUpdated!K571))</f>
        <v>0</v>
      </c>
    </row>
    <row r="572" spans="1:18" x14ac:dyDescent="0.25">
      <c r="A572" s="7">
        <f>WorkingHours[[#This Row],[Day]]</f>
        <v>44917</v>
      </c>
      <c r="B572" s="1">
        <f>WorkingHours[[#This Row],[Start]]</f>
        <v>0.45833333333333331</v>
      </c>
      <c r="C572" s="1">
        <f>WorkingHours[[#This Row],[End]]</f>
        <v>0.47916666666666669</v>
      </c>
      <c r="D572" t="str">
        <f>WorkingHours[[#This Row],[Work unit description]]</f>
        <v>Chat with Ben on New Year Improvements</v>
      </c>
      <c r="E572" s="1">
        <f>WorkingHours[[#This Row],[Duration]]</f>
        <v>2.0833333333333332E-2</v>
      </c>
      <c r="F572" s="1" t="e">
        <f>#REF!</f>
        <v>#REF!</v>
      </c>
      <c r="G572" t="str">
        <f>WorkingHours[[#This Row],[Task]]</f>
        <v>General Process Improvement</v>
      </c>
      <c r="H572" t="str">
        <f>WorkingHours[[#This Row],[Tags]]</f>
        <v>STL:Admin-BusinessMan:BusinessManProcessDev:312</v>
      </c>
      <c r="I572" t="b">
        <f t="shared" si="61"/>
        <v>0</v>
      </c>
      <c r="J572" s="7">
        <f t="shared" si="60"/>
        <v>44917</v>
      </c>
      <c r="K572" t="str">
        <f t="shared" si="55"/>
        <v>STL:Admin-BusinessMan:BusinessManProcessDev:312</v>
      </c>
      <c r="M572" s="43">
        <f t="shared" si="56"/>
        <v>0</v>
      </c>
      <c r="N572" s="1">
        <f t="shared" si="57"/>
        <v>0</v>
      </c>
      <c r="O572" s="1">
        <f t="shared" si="58"/>
        <v>0</v>
      </c>
      <c r="P572" s="45" t="e">
        <f t="shared" si="59"/>
        <v>#REF!</v>
      </c>
      <c r="Q572" s="46">
        <f>IF(K572="",0,COUNTIF('Timesheet - Week'!$A:$A,WorkingHoursUpdated!K572))</f>
        <v>0</v>
      </c>
      <c r="R572" s="44">
        <f>IF(K572="",0,COUNTIF('Timesheet - Week'!$A:$A,WorkingHoursUpdated!K572))</f>
        <v>0</v>
      </c>
    </row>
    <row r="573" spans="1:18" x14ac:dyDescent="0.25">
      <c r="A573" s="7">
        <f>WorkingHours[[#This Row],[Day]]</f>
        <v>44917</v>
      </c>
      <c r="B573" s="1">
        <f>WorkingHours[[#This Row],[Start]]</f>
        <v>0.47916666666666669</v>
      </c>
      <c r="C573" s="1">
        <f>WorkingHours[[#This Row],[End]]</f>
        <v>0.50416666666666665</v>
      </c>
      <c r="D573" t="str">
        <f>WorkingHours[[#This Row],[Work unit description]]</f>
        <v>Purchasing Improvement</v>
      </c>
      <c r="E573" s="1">
        <f>WorkingHours[[#This Row],[Duration]]</f>
        <v>2.0833333333333332E-2</v>
      </c>
      <c r="F573" s="1" t="e">
        <f>#REF!</f>
        <v>#REF!</v>
      </c>
      <c r="G573" t="str">
        <f>WorkingHours[[#This Row],[Task]]</f>
        <v>General Process Improvement</v>
      </c>
      <c r="H573" t="str">
        <f>WorkingHours[[#This Row],[Tags]]</f>
        <v>STL:Admin-BusinessMan:BusinessManProcessDev:312</v>
      </c>
      <c r="I573" t="b">
        <f t="shared" si="61"/>
        <v>0</v>
      </c>
      <c r="J573" s="7">
        <f t="shared" si="60"/>
        <v>44917</v>
      </c>
      <c r="K573" t="str">
        <f t="shared" si="55"/>
        <v>STL:Admin-BusinessMan:BusinessManProcessDev:312</v>
      </c>
      <c r="M573" s="43">
        <f t="shared" si="56"/>
        <v>0</v>
      </c>
      <c r="N573" s="1">
        <f t="shared" si="57"/>
        <v>0</v>
      </c>
      <c r="O573" s="1">
        <f t="shared" si="58"/>
        <v>0</v>
      </c>
      <c r="P573" s="45" t="e">
        <f t="shared" si="59"/>
        <v>#REF!</v>
      </c>
      <c r="Q573" s="46">
        <f>IF(K573="",0,COUNTIF('Timesheet - Week'!$A:$A,WorkingHoursUpdated!K573))</f>
        <v>0</v>
      </c>
      <c r="R573" s="44">
        <f>IF(K573="",0,COUNTIF('Timesheet - Week'!$A:$A,WorkingHoursUpdated!K573))</f>
        <v>0</v>
      </c>
    </row>
    <row r="574" spans="1:18" x14ac:dyDescent="0.25">
      <c r="A574" s="7">
        <f>WorkingHours[[#This Row],[Day]]</f>
        <v>44917</v>
      </c>
      <c r="B574" s="1">
        <f>WorkingHours[[#This Row],[Start]]</f>
        <v>0.50416666666666665</v>
      </c>
      <c r="C574" s="1">
        <f>WorkingHours[[#This Row],[End]]</f>
        <v>0.54861111111111116</v>
      </c>
      <c r="D574" t="str">
        <f>WorkingHours[[#This Row],[Work unit description]]</f>
        <v>Purchase items for the lab</v>
      </c>
      <c r="E574" s="1">
        <f>WorkingHours[[#This Row],[Duration]]</f>
        <v>4.1666666666666664E-2</v>
      </c>
      <c r="F574" s="1" t="e">
        <f>#REF!</f>
        <v>#REF!</v>
      </c>
      <c r="G574" t="str">
        <f>WorkingHours[[#This Row],[Task]]</f>
        <v>STL: Lab &amp; Office Management</v>
      </c>
      <c r="H574" t="str">
        <f>WorkingHours[[#This Row],[Tags]]</f>
        <v>STL:Admin-BusinessMan:ISSystems:315</v>
      </c>
      <c r="I574" t="b">
        <f t="shared" si="61"/>
        <v>0</v>
      </c>
      <c r="J574" s="7">
        <f t="shared" si="60"/>
        <v>44917</v>
      </c>
      <c r="K574" t="str">
        <f t="shared" si="55"/>
        <v>STL:Admin-BusinessMan:ISSystems:315</v>
      </c>
      <c r="M574" s="43">
        <f t="shared" si="56"/>
        <v>0</v>
      </c>
      <c r="N574" s="1">
        <f t="shared" si="57"/>
        <v>0</v>
      </c>
      <c r="O574" s="1">
        <f t="shared" si="58"/>
        <v>0</v>
      </c>
      <c r="P574" s="45" t="e">
        <f t="shared" si="59"/>
        <v>#REF!</v>
      </c>
      <c r="Q574" s="46">
        <f>IF(K574="",0,COUNTIF('Timesheet - Week'!$A:$A,WorkingHoursUpdated!K574))</f>
        <v>0</v>
      </c>
      <c r="R574" s="44">
        <f>IF(K574="",0,COUNTIF('Timesheet - Week'!$A:$A,WorkingHoursUpdated!K574))</f>
        <v>0</v>
      </c>
    </row>
    <row r="575" spans="1:18" x14ac:dyDescent="0.25">
      <c r="A575" s="7">
        <f>WorkingHours[[#This Row],[Day]]</f>
        <v>44917</v>
      </c>
      <c r="B575" s="1">
        <f>WorkingHours[[#This Row],[Start]]</f>
        <v>0.58333333333333337</v>
      </c>
      <c r="C575" s="1">
        <f>WorkingHours[[#This Row],[End]]</f>
        <v>0.60416666666666663</v>
      </c>
      <c r="D575" t="str">
        <f>WorkingHours[[#This Row],[Work unit description]]</f>
        <v>Chat with Pete</v>
      </c>
      <c r="E575" s="1">
        <f>WorkingHours[[#This Row],[Duration]]</f>
        <v>2.0833333333333332E-2</v>
      </c>
      <c r="F575" s="1" t="e">
        <f>#REF!</f>
        <v>#REF!</v>
      </c>
      <c r="G575" t="str">
        <f>WorkingHours[[#This Row],[Task]]</f>
        <v>QLM Technical Management</v>
      </c>
      <c r="H575" t="str">
        <f>WorkingHours[[#This Row],[Tags]]</f>
        <v>QLM:Hardware:TechnicalManagement:998</v>
      </c>
      <c r="I575" t="b">
        <f t="shared" si="61"/>
        <v>0</v>
      </c>
      <c r="J575" s="7">
        <f t="shared" si="60"/>
        <v>44917</v>
      </c>
      <c r="K575" t="str">
        <f t="shared" si="55"/>
        <v>QLM:Hardware:TechnicalManagement:998</v>
      </c>
      <c r="M575" s="43">
        <f t="shared" si="56"/>
        <v>3.472222222222221E-2</v>
      </c>
      <c r="N575" s="1">
        <f t="shared" si="57"/>
        <v>0</v>
      </c>
      <c r="O575" s="1">
        <f t="shared" si="58"/>
        <v>3.472222222222221E-2</v>
      </c>
      <c r="P575" s="45" t="e">
        <f t="shared" si="59"/>
        <v>#REF!</v>
      </c>
      <c r="Q575" s="46">
        <f>IF(K575="",0,COUNTIF('Timesheet - Week'!$A:$A,WorkingHoursUpdated!K575))</f>
        <v>0</v>
      </c>
      <c r="R575" s="44">
        <f>IF(K575="",0,COUNTIF('Timesheet - Week'!$A:$A,WorkingHoursUpdated!K575))</f>
        <v>0</v>
      </c>
    </row>
    <row r="576" spans="1:18" x14ac:dyDescent="0.25">
      <c r="A576" s="7">
        <f>WorkingHours[[#This Row],[Day]]</f>
        <v>44917</v>
      </c>
      <c r="B576" s="1">
        <f>WorkingHours[[#This Row],[Start]]</f>
        <v>0.60416666666666663</v>
      </c>
      <c r="C576" s="1">
        <f>WorkingHours[[#This Row],[End]]</f>
        <v>0.61458333333333337</v>
      </c>
      <c r="D576" t="str">
        <f>WorkingHours[[#This Row],[Work unit description]]</f>
        <v>NBD Emails</v>
      </c>
      <c r="E576" s="1">
        <f>WorkingHours[[#This Row],[Duration]]</f>
        <v>1.0416666666666666E-2</v>
      </c>
      <c r="F576" s="1" t="e">
        <f>#REF!</f>
        <v>#REF!</v>
      </c>
      <c r="G576" t="str">
        <f>WorkingHours[[#This Row],[Task]]</f>
        <v>NBD - Proposal creation</v>
      </c>
      <c r="H576" t="str">
        <f>WorkingHours[[#This Row],[Tags]]</f>
        <v>STL:NBD:NewProposalsCreation:325</v>
      </c>
      <c r="I576" t="b">
        <f t="shared" si="61"/>
        <v>0</v>
      </c>
      <c r="J576" s="7">
        <f t="shared" si="60"/>
        <v>44917</v>
      </c>
      <c r="K576" t="str">
        <f t="shared" si="55"/>
        <v>STL:NBD:NewProposalsCreation:325</v>
      </c>
      <c r="M576" s="43">
        <f t="shared" si="56"/>
        <v>0</v>
      </c>
      <c r="N576" s="1">
        <f t="shared" si="57"/>
        <v>0</v>
      </c>
      <c r="O576" s="1">
        <f t="shared" si="58"/>
        <v>0</v>
      </c>
      <c r="P576" s="45" t="e">
        <f t="shared" si="59"/>
        <v>#REF!</v>
      </c>
      <c r="Q576" s="46">
        <f>IF(K576="",0,COUNTIF('Timesheet - Week'!$A:$A,WorkingHoursUpdated!K576))</f>
        <v>0</v>
      </c>
      <c r="R576" s="44">
        <f>IF(K576="",0,COUNTIF('Timesheet - Week'!$A:$A,WorkingHoursUpdated!K576))</f>
        <v>0</v>
      </c>
    </row>
    <row r="577" spans="1:18" x14ac:dyDescent="0.25">
      <c r="A577" s="7">
        <f>WorkingHours[[#This Row],[Day]]</f>
        <v>44917</v>
      </c>
      <c r="B577" s="1">
        <f>WorkingHours[[#This Row],[Start]]</f>
        <v>0.61458333333333337</v>
      </c>
      <c r="C577" s="1">
        <f>WorkingHours[[#This Row],[End]]</f>
        <v>0.625</v>
      </c>
      <c r="D577" t="str">
        <f>WorkingHours[[#This Row],[Work unit description]]</f>
        <v>CheMastery Project Closure</v>
      </c>
      <c r="E577" s="1">
        <f>WorkingHours[[#This Row],[Duration]]</f>
        <v>1.0416666666666666E-2</v>
      </c>
      <c r="F577" s="1" t="e">
        <f>#REF!</f>
        <v>#REF!</v>
      </c>
      <c r="G577" t="str">
        <f>WorkingHours[[#This Row],[Task]]</f>
        <v>CHM-3117: Patent Report</v>
      </c>
      <c r="H577" t="str">
        <f>WorkingHours[[#This Row],[Tags]]</f>
        <v>CHM-3119:Patent Report:886</v>
      </c>
      <c r="I577" t="b">
        <f t="shared" si="61"/>
        <v>0</v>
      </c>
      <c r="J577" s="7">
        <f t="shared" si="60"/>
        <v>44917</v>
      </c>
      <c r="K577" t="str">
        <f t="shared" si="55"/>
        <v>CHM-3119:Patent Report:886</v>
      </c>
      <c r="M577" s="43">
        <f t="shared" si="56"/>
        <v>0</v>
      </c>
      <c r="N577" s="1">
        <f t="shared" si="57"/>
        <v>0</v>
      </c>
      <c r="O577" s="1">
        <f t="shared" si="58"/>
        <v>0</v>
      </c>
      <c r="P577" s="45" t="e">
        <f t="shared" si="59"/>
        <v>#REF!</v>
      </c>
      <c r="Q577" s="46">
        <f>IF(K577="",0,COUNTIF('Timesheet - Week'!$A:$A,WorkingHoursUpdated!K577))</f>
        <v>0</v>
      </c>
      <c r="R577" s="44">
        <f>IF(K577="",0,COUNTIF('Timesheet - Week'!$A:$A,WorkingHoursUpdated!K577))</f>
        <v>0</v>
      </c>
    </row>
    <row r="578" spans="1:18" x14ac:dyDescent="0.25">
      <c r="A578" s="7">
        <f>WorkingHours[[#This Row],[Day]]</f>
        <v>44917</v>
      </c>
      <c r="B578" s="1">
        <f>WorkingHours[[#This Row],[Start]]</f>
        <v>0.625</v>
      </c>
      <c r="C578" s="1">
        <f>WorkingHours[[#This Row],[End]]</f>
        <v>0.66111111111111109</v>
      </c>
      <c r="D578" t="str">
        <f>WorkingHours[[#This Row],[Work unit description]]</f>
        <v>QLM Jira ticket write-up</v>
      </c>
      <c r="E578" s="1">
        <f>WorkingHours[[#This Row],[Duration]]</f>
        <v>3.125E-2</v>
      </c>
      <c r="F578" s="1" t="e">
        <f>#REF!</f>
        <v>#REF!</v>
      </c>
      <c r="G578" t="str">
        <f>WorkingHours[[#This Row],[Task]]</f>
        <v>QLM Technical Management</v>
      </c>
      <c r="H578" t="str">
        <f>WorkingHours[[#This Row],[Tags]]</f>
        <v>QLM:Hardware:TechnicalManagement:998</v>
      </c>
      <c r="I578" t="b">
        <f t="shared" si="61"/>
        <v>0</v>
      </c>
      <c r="J578" s="7">
        <f t="shared" si="60"/>
        <v>44917</v>
      </c>
      <c r="K578" t="str">
        <f t="shared" ref="K578:K641" si="62">IF(ISNUMBER(SEARCH(",",H578)),LEFT(H578, SEARCH(",",H578,1)-1),H578)</f>
        <v>QLM:Hardware:TechnicalManagement:998</v>
      </c>
      <c r="M578" s="43">
        <f t="shared" si="56"/>
        <v>0</v>
      </c>
      <c r="N578" s="1">
        <f t="shared" si="57"/>
        <v>0</v>
      </c>
      <c r="O578" s="1">
        <f t="shared" si="58"/>
        <v>0</v>
      </c>
      <c r="P578" s="45" t="e">
        <f t="shared" si="59"/>
        <v>#REF!</v>
      </c>
      <c r="Q578" s="46">
        <f>IF(K578="",0,COUNTIF('Timesheet - Week'!$A:$A,WorkingHoursUpdated!K578))</f>
        <v>0</v>
      </c>
      <c r="R578" s="44">
        <f>IF(K578="",0,COUNTIF('Timesheet - Week'!$A:$A,WorkingHoursUpdated!K578))</f>
        <v>0</v>
      </c>
    </row>
    <row r="579" spans="1:18" x14ac:dyDescent="0.25">
      <c r="A579" s="7">
        <f>WorkingHours[[#This Row],[Day]]</f>
        <v>44917</v>
      </c>
      <c r="B579" s="1">
        <f>WorkingHours[[#This Row],[Start]]</f>
        <v>0.66111111111111109</v>
      </c>
      <c r="C579" s="1">
        <f>WorkingHours[[#This Row],[End]]</f>
        <v>0.67777777777777781</v>
      </c>
      <c r="D579" t="str">
        <f>WorkingHours[[#This Row],[Work unit description]]</f>
        <v>NBD Emails</v>
      </c>
      <c r="E579" s="1">
        <f>WorkingHours[[#This Row],[Duration]]</f>
        <v>2.0833333333333332E-2</v>
      </c>
      <c r="F579" s="1" t="e">
        <f>#REF!</f>
        <v>#REF!</v>
      </c>
      <c r="G579" t="str">
        <f>WorkingHours[[#This Row],[Task]]</f>
        <v>NBD - Proposal creation</v>
      </c>
      <c r="H579" t="str">
        <f>WorkingHours[[#This Row],[Tags]]</f>
        <v>STL:NBD:NewProposalsCreation:325</v>
      </c>
      <c r="I579" t="b">
        <f t="shared" si="61"/>
        <v>0</v>
      </c>
      <c r="J579" s="7">
        <f t="shared" si="60"/>
        <v>44917</v>
      </c>
      <c r="K579" t="str">
        <f t="shared" si="62"/>
        <v>STL:NBD:NewProposalsCreation:325</v>
      </c>
      <c r="M579" s="43">
        <f t="shared" ref="M579:M642" si="63">IF(A579=A578,IF(B579&lt;C578,"Error",B579-C578),0)</f>
        <v>0</v>
      </c>
      <c r="N579" s="1">
        <f t="shared" ref="N579:N642" si="64">IF(M579&lt;$T$1,M579,0)</f>
        <v>0</v>
      </c>
      <c r="O579" s="1">
        <f t="shared" ref="O579:O642" si="65">IF(M579&gt;$T$1,M579,0)</f>
        <v>0</v>
      </c>
      <c r="P579" s="45" t="e">
        <f t="shared" ref="P579:P642" si="66">E579+F579+N579</f>
        <v>#REF!</v>
      </c>
      <c r="Q579" s="46">
        <f>IF(K579="",0,COUNTIF('Timesheet - Week'!$A:$A,WorkingHoursUpdated!K579))</f>
        <v>0</v>
      </c>
      <c r="R579" s="44">
        <f>IF(K579="",0,COUNTIF('Timesheet - Week'!$A:$A,WorkingHoursUpdated!K579))</f>
        <v>0</v>
      </c>
    </row>
    <row r="580" spans="1:18" x14ac:dyDescent="0.25">
      <c r="A580" s="7">
        <f>WorkingHours[[#This Row],[Day]]</f>
        <v>44917</v>
      </c>
      <c r="B580" s="1">
        <f>WorkingHours[[#This Row],[Start]]</f>
        <v>0.67777777777777781</v>
      </c>
      <c r="C580" s="1">
        <f>WorkingHours[[#This Row],[End]]</f>
        <v>0.75347222222222221</v>
      </c>
      <c r="D580" t="str">
        <f>WorkingHours[[#This Row],[Work unit description]]</f>
        <v>Delta- G architecture Document</v>
      </c>
      <c r="E580" s="1">
        <f>WorkingHours[[#This Row],[Duration]]</f>
        <v>7.2916666666666671E-2</v>
      </c>
      <c r="F580" s="1" t="e">
        <f>#REF!</f>
        <v>#REF!</v>
      </c>
      <c r="G580" t="str">
        <f>WorkingHours[[#This Row],[Task]]</f>
        <v>Delta-G: Architecture</v>
      </c>
      <c r="H580" t="str">
        <f>WorkingHours[[#This Row],[Tags]]</f>
        <v>Delta-G:Architecture:899</v>
      </c>
      <c r="I580" t="b">
        <f t="shared" si="61"/>
        <v>0</v>
      </c>
      <c r="J580" s="7">
        <f t="shared" ref="J580:J643" si="67">IF(I580,A580+7,A580)</f>
        <v>44917</v>
      </c>
      <c r="K580" t="str">
        <f t="shared" si="62"/>
        <v>Delta-G:Architecture:899</v>
      </c>
      <c r="M580" s="43">
        <f t="shared" si="63"/>
        <v>0</v>
      </c>
      <c r="N580" s="1">
        <f t="shared" si="64"/>
        <v>0</v>
      </c>
      <c r="O580" s="1">
        <f t="shared" si="65"/>
        <v>0</v>
      </c>
      <c r="P580" s="45" t="e">
        <f t="shared" si="66"/>
        <v>#REF!</v>
      </c>
      <c r="Q580" s="46">
        <f>IF(K580="",0,COUNTIF('Timesheet - Week'!$A:$A,WorkingHoursUpdated!K580))</f>
        <v>0</v>
      </c>
      <c r="R580" s="44">
        <f>IF(K580="",0,COUNTIF('Timesheet - Week'!$A:$A,WorkingHoursUpdated!K580))</f>
        <v>0</v>
      </c>
    </row>
    <row r="581" spans="1:18" x14ac:dyDescent="0.25">
      <c r="A581" s="7">
        <f>WorkingHours[[#This Row],[Day]]</f>
        <v>44918</v>
      </c>
      <c r="B581" s="1">
        <f>WorkingHours[[#This Row],[Start]]</f>
        <v>0.375</v>
      </c>
      <c r="C581" s="1">
        <f>WorkingHours[[#This Row],[End]]</f>
        <v>0.40347222222222223</v>
      </c>
      <c r="D581" t="str">
        <f>WorkingHours[[#This Row],[Work unit description]]</f>
        <v/>
      </c>
      <c r="E581" s="1">
        <f>WorkingHours[[#This Row],[Duration]]</f>
        <v>3.125E-2</v>
      </c>
      <c r="F581" s="1" t="e">
        <f>#REF!</f>
        <v>#REF!</v>
      </c>
      <c r="G581" t="str">
        <f>WorkingHours[[#This Row],[Task]]</f>
        <v>Delta-G: Architecture</v>
      </c>
      <c r="H581" t="str">
        <f>WorkingHours[[#This Row],[Tags]]</f>
        <v>Delta-G:Architecture:899</v>
      </c>
      <c r="I581" t="b">
        <f t="shared" ref="I581:I644" si="68">IF(ISNUMBER(SEARCH("CarryHours",H581)),TRUE,FALSE)</f>
        <v>0</v>
      </c>
      <c r="J581" s="7">
        <f t="shared" si="67"/>
        <v>44918</v>
      </c>
      <c r="K581" t="str">
        <f t="shared" si="62"/>
        <v>Delta-G:Architecture:899</v>
      </c>
      <c r="M581" s="43">
        <f t="shared" si="63"/>
        <v>0</v>
      </c>
      <c r="N581" s="1">
        <f t="shared" si="64"/>
        <v>0</v>
      </c>
      <c r="O581" s="1">
        <f t="shared" si="65"/>
        <v>0</v>
      </c>
      <c r="P581" s="45" t="e">
        <f t="shared" si="66"/>
        <v>#REF!</v>
      </c>
      <c r="Q581" s="46">
        <f>IF(K581="",0,COUNTIF('Timesheet - Week'!$A:$A,WorkingHoursUpdated!K581))</f>
        <v>0</v>
      </c>
      <c r="R581" s="44">
        <f>IF(K581="",0,COUNTIF('Timesheet - Week'!$A:$A,WorkingHoursUpdated!K581))</f>
        <v>0</v>
      </c>
    </row>
    <row r="582" spans="1:18" x14ac:dyDescent="0.25">
      <c r="A582" s="7">
        <f>WorkingHours[[#This Row],[Day]]</f>
        <v>44918</v>
      </c>
      <c r="B582" s="1">
        <f>WorkingHours[[#This Row],[Start]]</f>
        <v>0.39583333333333331</v>
      </c>
      <c r="C582" s="1">
        <f>WorkingHours[[#This Row],[End]]</f>
        <v>0.5625</v>
      </c>
      <c r="D582" t="str">
        <f>WorkingHours[[#This Row],[Work unit description]]</f>
        <v>Configuration Management SLides</v>
      </c>
      <c r="E582" s="1">
        <f>WorkingHours[[#This Row],[Duration]]</f>
        <v>0.16666666666666666</v>
      </c>
      <c r="F582" s="1" t="e">
        <f>#REF!</f>
        <v>#REF!</v>
      </c>
      <c r="G582" t="str">
        <f>WorkingHours[[#This Row],[Task]]</f>
        <v>General Process Improvement</v>
      </c>
      <c r="H582" t="str">
        <f>WorkingHours[[#This Row],[Tags]]</f>
        <v>STL:Admin-BusinessMan:BusinessManProcessDev:312</v>
      </c>
      <c r="I582" t="b">
        <f t="shared" si="68"/>
        <v>0</v>
      </c>
      <c r="J582" s="7">
        <f t="shared" si="67"/>
        <v>44918</v>
      </c>
      <c r="K582" t="str">
        <f t="shared" si="62"/>
        <v>STL:Admin-BusinessMan:BusinessManProcessDev:312</v>
      </c>
      <c r="M582" s="43" t="str">
        <f t="shared" si="63"/>
        <v>Error</v>
      </c>
      <c r="N582" s="1">
        <f t="shared" si="64"/>
        <v>0</v>
      </c>
      <c r="O582" s="1" t="str">
        <f t="shared" si="65"/>
        <v>Error</v>
      </c>
      <c r="P582" s="45" t="e">
        <f t="shared" si="66"/>
        <v>#REF!</v>
      </c>
      <c r="Q582" s="46">
        <f>IF(K582="",0,COUNTIF('Timesheet - Week'!$A:$A,WorkingHoursUpdated!K582))</f>
        <v>0</v>
      </c>
      <c r="R582" s="44">
        <f>IF(K582="",0,COUNTIF('Timesheet - Week'!$A:$A,WorkingHoursUpdated!K582))</f>
        <v>0</v>
      </c>
    </row>
    <row r="583" spans="1:18" x14ac:dyDescent="0.25">
      <c r="A583" s="7">
        <f>WorkingHours[[#This Row],[Day]]</f>
        <v>44918</v>
      </c>
      <c r="B583" s="1">
        <f>WorkingHours[[#This Row],[Start]]</f>
        <v>0.58333333333333337</v>
      </c>
      <c r="C583" s="1">
        <f>WorkingHours[[#This Row],[End]]</f>
        <v>0.64722222222222225</v>
      </c>
      <c r="D583" t="str">
        <f>WorkingHours[[#This Row],[Work unit description]]</f>
        <v>iFAST NBD</v>
      </c>
      <c r="E583" s="1">
        <f>WorkingHours[[#This Row],[Duration]]</f>
        <v>6.25E-2</v>
      </c>
      <c r="F583" s="1" t="e">
        <f>#REF!</f>
        <v>#REF!</v>
      </c>
      <c r="G583" t="str">
        <f>WorkingHours[[#This Row],[Task]]</f>
        <v>iFAST NBD</v>
      </c>
      <c r="H583" t="str">
        <f>WorkingHours[[#This Row],[Tags]]</f>
        <v>STL:NBD:NewProposalsCreation:325</v>
      </c>
      <c r="I583" t="b">
        <f t="shared" si="68"/>
        <v>0</v>
      </c>
      <c r="J583" s="7">
        <f t="shared" si="67"/>
        <v>44918</v>
      </c>
      <c r="K583" t="str">
        <f t="shared" si="62"/>
        <v>STL:NBD:NewProposalsCreation:325</v>
      </c>
      <c r="M583" s="43">
        <f t="shared" si="63"/>
        <v>2.083333333333337E-2</v>
      </c>
      <c r="N583" s="1">
        <f t="shared" si="64"/>
        <v>0</v>
      </c>
      <c r="O583" s="1">
        <f t="shared" si="65"/>
        <v>2.083333333333337E-2</v>
      </c>
      <c r="P583" s="45" t="e">
        <f t="shared" si="66"/>
        <v>#REF!</v>
      </c>
      <c r="Q583" s="46">
        <f>IF(K583="",0,COUNTIF('Timesheet - Week'!$A:$A,WorkingHoursUpdated!K583))</f>
        <v>0</v>
      </c>
      <c r="R583" s="44">
        <f>IF(K583="",0,COUNTIF('Timesheet - Week'!$A:$A,WorkingHoursUpdated!K583))</f>
        <v>0</v>
      </c>
    </row>
    <row r="584" spans="1:18" x14ac:dyDescent="0.25">
      <c r="A584" s="7">
        <f>WorkingHours[[#This Row],[Day]]</f>
        <v>44929</v>
      </c>
      <c r="B584" s="1">
        <f>WorkingHours[[#This Row],[Start]]</f>
        <v>0.375</v>
      </c>
      <c r="C584" s="1">
        <f>WorkingHours[[#This Row],[End]]</f>
        <v>0.38194444444444442</v>
      </c>
      <c r="D584" t="str">
        <f>WorkingHours[[#This Row],[Work unit description]]</f>
        <v>Timesheet</v>
      </c>
      <c r="E584" s="1">
        <f>WorkingHours[[#This Row],[Duration]]</f>
        <v>1.0416666666666666E-2</v>
      </c>
      <c r="F584" s="1" t="e">
        <f>#REF!</f>
        <v>#REF!</v>
      </c>
      <c r="G584" t="str">
        <f>WorkingHours[[#This Row],[Task]]</f>
        <v>STL:Timesheet</v>
      </c>
      <c r="H584" t="str">
        <f>WorkingHours[[#This Row],[Tags]]</f>
        <v>STL:Admin-PersonalAdmin:Timesheets:319</v>
      </c>
      <c r="I584" t="b">
        <f t="shared" si="68"/>
        <v>0</v>
      </c>
      <c r="J584" s="7">
        <f t="shared" si="67"/>
        <v>44929</v>
      </c>
      <c r="K584" t="str">
        <f t="shared" si="62"/>
        <v>STL:Admin-PersonalAdmin:Timesheets:319</v>
      </c>
      <c r="M584" s="43">
        <f t="shared" si="63"/>
        <v>0</v>
      </c>
      <c r="N584" s="1">
        <f t="shared" si="64"/>
        <v>0</v>
      </c>
      <c r="O584" s="1">
        <f t="shared" si="65"/>
        <v>0</v>
      </c>
      <c r="P584" s="45" t="e">
        <f t="shared" si="66"/>
        <v>#REF!</v>
      </c>
      <c r="Q584" s="46">
        <f>IF(K584="",0,COUNTIF('Timesheet - Week'!$A:$A,WorkingHoursUpdated!K584))</f>
        <v>0</v>
      </c>
      <c r="R584" s="44">
        <f>IF(K584="",0,COUNTIF('Timesheet - Week'!$A:$A,WorkingHoursUpdated!K584))</f>
        <v>0</v>
      </c>
    </row>
    <row r="585" spans="1:18" x14ac:dyDescent="0.25">
      <c r="A585" s="7">
        <f>WorkingHours[[#This Row],[Day]]</f>
        <v>44929</v>
      </c>
      <c r="B585" s="1">
        <f>WorkingHours[[#This Row],[Start]]</f>
        <v>0.38194444444444442</v>
      </c>
      <c r="C585" s="1">
        <f>WorkingHours[[#This Row],[End]]</f>
        <v>0.39513888888888887</v>
      </c>
      <c r="D585" t="str">
        <f>WorkingHours[[#This Row],[Work unit description]]</f>
        <v/>
      </c>
      <c r="E585" s="1">
        <f>WorkingHours[[#This Row],[Duration]]</f>
        <v>1.0416666666666666E-2</v>
      </c>
      <c r="F585" s="1" t="e">
        <f>#REF!</f>
        <v>#REF!</v>
      </c>
      <c r="G585" t="str">
        <f>WorkingHours[[#This Row],[Task]]</f>
        <v>STL:General</v>
      </c>
      <c r="H585" t="str">
        <f>WorkingHours[[#This Row],[Tags]]</f>
        <v>STL:Admin-PersonalAdmin:Misc:320</v>
      </c>
      <c r="I585" t="b">
        <f t="shared" si="68"/>
        <v>0</v>
      </c>
      <c r="J585" s="7">
        <f t="shared" si="67"/>
        <v>44929</v>
      </c>
      <c r="K585" t="str">
        <f t="shared" si="62"/>
        <v>STL:Admin-PersonalAdmin:Misc:320</v>
      </c>
      <c r="M585" s="43">
        <f t="shared" si="63"/>
        <v>0</v>
      </c>
      <c r="N585" s="1">
        <f t="shared" si="64"/>
        <v>0</v>
      </c>
      <c r="O585" s="1">
        <f t="shared" si="65"/>
        <v>0</v>
      </c>
      <c r="P585" s="45" t="e">
        <f t="shared" si="66"/>
        <v>#REF!</v>
      </c>
      <c r="Q585" s="46">
        <f>IF(K585="",0,COUNTIF('Timesheet - Week'!$A:$A,WorkingHoursUpdated!K585))</f>
        <v>0</v>
      </c>
      <c r="R585" s="44">
        <f>IF(K585="",0,COUNTIF('Timesheet - Week'!$A:$A,WorkingHoursUpdated!K585))</f>
        <v>0</v>
      </c>
    </row>
    <row r="586" spans="1:18" x14ac:dyDescent="0.25">
      <c r="A586" s="7">
        <f>WorkingHours[[#This Row],[Day]]</f>
        <v>44929</v>
      </c>
      <c r="B586" s="1">
        <f>WorkingHours[[#This Row],[Start]]</f>
        <v>0.39513888888888887</v>
      </c>
      <c r="C586" s="1">
        <f>WorkingHours[[#This Row],[End]]</f>
        <v>0.41736111111111113</v>
      </c>
      <c r="D586" t="str">
        <f>WorkingHours[[#This Row],[Work unit description]]</f>
        <v>Catch-up with Pete and cable isue</v>
      </c>
      <c r="E586" s="1">
        <f>WorkingHours[[#This Row],[Duration]]</f>
        <v>2.0833333333333332E-2</v>
      </c>
      <c r="F586" s="1" t="e">
        <f>#REF!</f>
        <v>#REF!</v>
      </c>
      <c r="G586" t="str">
        <f>WorkingHours[[#This Row],[Task]]</f>
        <v>QLM Technical Management</v>
      </c>
      <c r="H586" t="str">
        <f>WorkingHours[[#This Row],[Tags]]</f>
        <v>QLM:Hardware:TechnicalManagement:998</v>
      </c>
      <c r="I586" t="b">
        <f t="shared" si="68"/>
        <v>0</v>
      </c>
      <c r="J586" s="7">
        <f t="shared" si="67"/>
        <v>44929</v>
      </c>
      <c r="K586" t="str">
        <f t="shared" si="62"/>
        <v>QLM:Hardware:TechnicalManagement:998</v>
      </c>
      <c r="M586" s="43">
        <f t="shared" si="63"/>
        <v>0</v>
      </c>
      <c r="N586" s="1">
        <f t="shared" si="64"/>
        <v>0</v>
      </c>
      <c r="O586" s="1">
        <f t="shared" si="65"/>
        <v>0</v>
      </c>
      <c r="P586" s="45" t="e">
        <f t="shared" si="66"/>
        <v>#REF!</v>
      </c>
      <c r="Q586" s="46">
        <f>IF(K586="",0,COUNTIF('Timesheet - Week'!$A:$A,WorkingHoursUpdated!K586))</f>
        <v>0</v>
      </c>
      <c r="R586" s="44">
        <f>IF(K586="",0,COUNTIF('Timesheet - Week'!$A:$A,WorkingHoursUpdated!K586))</f>
        <v>0</v>
      </c>
    </row>
    <row r="587" spans="1:18" x14ac:dyDescent="0.25">
      <c r="A587" s="7">
        <f>WorkingHours[[#This Row],[Day]]</f>
        <v>44929</v>
      </c>
      <c r="B587" s="1">
        <f>WorkingHours[[#This Row],[Start]]</f>
        <v>0.41736111111111113</v>
      </c>
      <c r="C587" s="1">
        <f>WorkingHours[[#This Row],[End]]</f>
        <v>0.53263888888888888</v>
      </c>
      <c r="D587" t="str">
        <f>WorkingHours[[#This Row],[Work unit description]]</f>
        <v>Configuration Management - Updates</v>
      </c>
      <c r="E587" s="1">
        <f>WorkingHours[[#This Row],[Duration]]</f>
        <v>0.11458333333333333</v>
      </c>
      <c r="F587" s="1" t="e">
        <f>#REF!</f>
        <v>#REF!</v>
      </c>
      <c r="G587" t="str">
        <f>WorkingHours[[#This Row],[Task]]</f>
        <v>General Process Improvement</v>
      </c>
      <c r="H587" t="str">
        <f>WorkingHours[[#This Row],[Tags]]</f>
        <v>STL:Admin-BusinessMan:BusinessManProcessDev:312</v>
      </c>
      <c r="I587" t="b">
        <f t="shared" si="68"/>
        <v>0</v>
      </c>
      <c r="J587" s="7">
        <f t="shared" si="67"/>
        <v>44929</v>
      </c>
      <c r="K587" t="str">
        <f t="shared" si="62"/>
        <v>STL:Admin-BusinessMan:BusinessManProcessDev:312</v>
      </c>
      <c r="M587" s="43">
        <f t="shared" si="63"/>
        <v>0</v>
      </c>
      <c r="N587" s="1">
        <f t="shared" si="64"/>
        <v>0</v>
      </c>
      <c r="O587" s="1">
        <f t="shared" si="65"/>
        <v>0</v>
      </c>
      <c r="P587" s="45" t="e">
        <f t="shared" si="66"/>
        <v>#REF!</v>
      </c>
      <c r="Q587" s="46">
        <f>IF(K587="",0,COUNTIF('Timesheet - Week'!$A:$A,WorkingHoursUpdated!K587))</f>
        <v>0</v>
      </c>
      <c r="R587" s="44">
        <f>IF(K587="",0,COUNTIF('Timesheet - Week'!$A:$A,WorkingHoursUpdated!K587))</f>
        <v>0</v>
      </c>
    </row>
    <row r="588" spans="1:18" x14ac:dyDescent="0.25">
      <c r="A588" s="7">
        <f>WorkingHours[[#This Row],[Day]]</f>
        <v>44929</v>
      </c>
      <c r="B588" s="1">
        <f>WorkingHours[[#This Row],[Start]]</f>
        <v>0.53263888888888888</v>
      </c>
      <c r="C588" s="1">
        <f>WorkingHours[[#This Row],[End]]</f>
        <v>0.54861111111111116</v>
      </c>
      <c r="D588" t="str">
        <f>WorkingHours[[#This Row],[Work unit description]]</f>
        <v>Surestop bid proposal</v>
      </c>
      <c r="E588" s="1">
        <f>WorkingHours[[#This Row],[Duration]]</f>
        <v>2.0833333333333332E-2</v>
      </c>
      <c r="F588" s="1" t="e">
        <f>#REF!</f>
        <v>#REF!</v>
      </c>
      <c r="G588" t="str">
        <f>WorkingHours[[#This Row],[Task]]</f>
        <v>NBD: Surestop</v>
      </c>
      <c r="H588" t="str">
        <f>WorkingHours[[#This Row],[Tags]]</f>
        <v>STL:NBD:NewProposalsCreation:325</v>
      </c>
      <c r="I588" t="b">
        <f t="shared" si="68"/>
        <v>0</v>
      </c>
      <c r="J588" s="7">
        <f t="shared" si="67"/>
        <v>44929</v>
      </c>
      <c r="K588" t="str">
        <f t="shared" si="62"/>
        <v>STL:NBD:NewProposalsCreation:325</v>
      </c>
      <c r="M588" s="43">
        <f t="shared" si="63"/>
        <v>0</v>
      </c>
      <c r="N588" s="1">
        <f t="shared" si="64"/>
        <v>0</v>
      </c>
      <c r="O588" s="1">
        <f t="shared" si="65"/>
        <v>0</v>
      </c>
      <c r="P588" s="45" t="e">
        <f t="shared" si="66"/>
        <v>#REF!</v>
      </c>
      <c r="Q588" s="46">
        <f>IF(K588="",0,COUNTIF('Timesheet - Week'!$A:$A,WorkingHoursUpdated!K588))</f>
        <v>0</v>
      </c>
      <c r="R588" s="44">
        <f>IF(K588="",0,COUNTIF('Timesheet - Week'!$A:$A,WorkingHoursUpdated!K588))</f>
        <v>0</v>
      </c>
    </row>
    <row r="589" spans="1:18" x14ac:dyDescent="0.25">
      <c r="A589" s="7">
        <f>WorkingHours[[#This Row],[Day]]</f>
        <v>44929</v>
      </c>
      <c r="B589" s="1">
        <f>WorkingHours[[#This Row],[Start]]</f>
        <v>0.58333333333333337</v>
      </c>
      <c r="C589" s="1">
        <f>WorkingHours[[#This Row],[End]]</f>
        <v>0.6118055555555556</v>
      </c>
      <c r="D589" t="str">
        <f>WorkingHours[[#This Row],[Work unit description]]</f>
        <v>NBD CHar with Denton and Pete</v>
      </c>
      <c r="E589" s="1">
        <f>WorkingHours[[#This Row],[Duration]]</f>
        <v>3.125E-2</v>
      </c>
      <c r="F589" s="1" t="e">
        <f>#REF!</f>
        <v>#REF!</v>
      </c>
      <c r="G589" t="str">
        <f>WorkingHours[[#This Row],[Task]]</f>
        <v>NBD - Meetings</v>
      </c>
      <c r="H589" t="str">
        <f>WorkingHours[[#This Row],[Tags]]</f>
        <v>STL:NBD:ClientMeetings:326</v>
      </c>
      <c r="I589" t="b">
        <f t="shared" si="68"/>
        <v>0</v>
      </c>
      <c r="J589" s="7">
        <f t="shared" si="67"/>
        <v>44929</v>
      </c>
      <c r="K589" t="str">
        <f t="shared" si="62"/>
        <v>STL:NBD:ClientMeetings:326</v>
      </c>
      <c r="M589" s="43">
        <f t="shared" si="63"/>
        <v>3.472222222222221E-2</v>
      </c>
      <c r="N589" s="1">
        <f t="shared" si="64"/>
        <v>0</v>
      </c>
      <c r="O589" s="1">
        <f t="shared" si="65"/>
        <v>3.472222222222221E-2</v>
      </c>
      <c r="P589" s="45" t="e">
        <f t="shared" si="66"/>
        <v>#REF!</v>
      </c>
      <c r="Q589" s="46">
        <f>IF(K589="",0,COUNTIF('Timesheet - Week'!$A:$A,WorkingHoursUpdated!K589))</f>
        <v>0</v>
      </c>
      <c r="R589" s="44">
        <f>IF(K589="",0,COUNTIF('Timesheet - Week'!$A:$A,WorkingHoursUpdated!K589))</f>
        <v>0</v>
      </c>
    </row>
    <row r="590" spans="1:18" x14ac:dyDescent="0.25">
      <c r="A590" s="7">
        <f>WorkingHours[[#This Row],[Day]]</f>
        <v>44929</v>
      </c>
      <c r="B590" s="1">
        <f>WorkingHours[[#This Row],[Start]]</f>
        <v>0.625</v>
      </c>
      <c r="C590" s="1">
        <f>WorkingHours[[#This Row],[End]]</f>
        <v>0.65277777777777779</v>
      </c>
      <c r="D590" t="str">
        <f>WorkingHours[[#This Row],[Work unit description]]</f>
        <v/>
      </c>
      <c r="E590" s="1">
        <f>WorkingHours[[#This Row],[Duration]]</f>
        <v>3.125E-2</v>
      </c>
      <c r="F590" s="1" t="e">
        <f>#REF!</f>
        <v>#REF!</v>
      </c>
      <c r="G590" t="str">
        <f>WorkingHours[[#This Row],[Task]]</f>
        <v>QLM: Hardware weekly meeting</v>
      </c>
      <c r="H590" t="str">
        <f>WorkingHours[[#This Row],[Tags]]</f>
        <v>QLM:Hardware:TechnicalManagement:998</v>
      </c>
      <c r="I590" t="b">
        <f t="shared" si="68"/>
        <v>0</v>
      </c>
      <c r="J590" s="7">
        <f t="shared" si="67"/>
        <v>44929</v>
      </c>
      <c r="K590" t="str">
        <f t="shared" si="62"/>
        <v>QLM:Hardware:TechnicalManagement:998</v>
      </c>
      <c r="M590" s="43">
        <f t="shared" si="63"/>
        <v>1.3194444444444398E-2</v>
      </c>
      <c r="N590" s="1">
        <f t="shared" si="64"/>
        <v>0</v>
      </c>
      <c r="O590" s="1">
        <f t="shared" si="65"/>
        <v>1.3194444444444398E-2</v>
      </c>
      <c r="P590" s="45" t="e">
        <f t="shared" si="66"/>
        <v>#REF!</v>
      </c>
      <c r="Q590" s="46">
        <f>IF(K590="",0,COUNTIF('Timesheet - Week'!$A:$A,WorkingHoursUpdated!K590))</f>
        <v>0</v>
      </c>
      <c r="R590" s="44">
        <f>IF(K590="",0,COUNTIF('Timesheet - Week'!$A:$A,WorkingHoursUpdated!K590))</f>
        <v>0</v>
      </c>
    </row>
    <row r="591" spans="1:18" x14ac:dyDescent="0.25">
      <c r="A591" s="7">
        <f>WorkingHours[[#This Row],[Day]]</f>
        <v>44929</v>
      </c>
      <c r="B591" s="1">
        <f>WorkingHours[[#This Row],[Start]]</f>
        <v>0.65277777777777779</v>
      </c>
      <c r="C591" s="1">
        <f>WorkingHours[[#This Row],[End]]</f>
        <v>0.70486111111111116</v>
      </c>
      <c r="D591" t="str">
        <f>WorkingHours[[#This Row],[Work unit description]]</f>
        <v>Surestop proposal</v>
      </c>
      <c r="E591" s="1">
        <f>WorkingHours[[#This Row],[Duration]]</f>
        <v>5.2083333333333336E-2</v>
      </c>
      <c r="F591" s="1" t="e">
        <f>#REF!</f>
        <v>#REF!</v>
      </c>
      <c r="G591" t="str">
        <f>WorkingHours[[#This Row],[Task]]</f>
        <v>NBD: Surestop</v>
      </c>
      <c r="H591" t="str">
        <f>WorkingHours[[#This Row],[Tags]]</f>
        <v>STL:NBD:NewProposalsCreation:325</v>
      </c>
      <c r="I591" t="b">
        <f t="shared" si="68"/>
        <v>0</v>
      </c>
      <c r="J591" s="7">
        <f t="shared" si="67"/>
        <v>44929</v>
      </c>
      <c r="K591" t="str">
        <f t="shared" si="62"/>
        <v>STL:NBD:NewProposalsCreation:325</v>
      </c>
      <c r="M591" s="43">
        <f t="shared" si="63"/>
        <v>0</v>
      </c>
      <c r="N591" s="1">
        <f t="shared" si="64"/>
        <v>0</v>
      </c>
      <c r="O591" s="1">
        <f t="shared" si="65"/>
        <v>0</v>
      </c>
      <c r="P591" s="45" t="e">
        <f t="shared" si="66"/>
        <v>#REF!</v>
      </c>
      <c r="Q591" s="46">
        <f>IF(K591="",0,COUNTIF('Timesheet - Week'!$A:$A,WorkingHoursUpdated!K591))</f>
        <v>0</v>
      </c>
      <c r="R591" s="44">
        <f>IF(K591="",0,COUNTIF('Timesheet - Week'!$A:$A,WorkingHoursUpdated!K591))</f>
        <v>0</v>
      </c>
    </row>
    <row r="592" spans="1:18" x14ac:dyDescent="0.25">
      <c r="A592" s="7">
        <f>WorkingHours[[#This Row],[Day]]</f>
        <v>44929</v>
      </c>
      <c r="B592" s="1">
        <f>WorkingHours[[#This Row],[Start]]</f>
        <v>0.78125</v>
      </c>
      <c r="C592" s="1">
        <f>WorkingHours[[#This Row],[End]]</f>
        <v>0.92708333333333337</v>
      </c>
      <c r="D592" t="str">
        <f>WorkingHours[[#This Row],[Work unit description]]</f>
        <v>Google location task</v>
      </c>
      <c r="E592" s="1">
        <f>WorkingHours[[#This Row],[Duration]]</f>
        <v>0.14583333333333334</v>
      </c>
      <c r="F592" s="1" t="e">
        <f>#REF!</f>
        <v>#REF!</v>
      </c>
      <c r="G592" t="str">
        <f>WorkingHours[[#This Row],[Task]]</f>
        <v>Non-work</v>
      </c>
      <c r="H592" t="str">
        <f>WorkingHours[[#This Row],[Tags]]</f>
        <v/>
      </c>
      <c r="I592" t="b">
        <f t="shared" si="68"/>
        <v>0</v>
      </c>
      <c r="J592" s="7">
        <f t="shared" si="67"/>
        <v>44929</v>
      </c>
      <c r="K592" t="str">
        <f t="shared" si="62"/>
        <v/>
      </c>
      <c r="M592" s="43">
        <f t="shared" si="63"/>
        <v>7.638888888888884E-2</v>
      </c>
      <c r="N592" s="1">
        <f t="shared" si="64"/>
        <v>0</v>
      </c>
      <c r="O592" s="1">
        <f t="shared" si="65"/>
        <v>7.638888888888884E-2</v>
      </c>
      <c r="P592" s="45" t="e">
        <f t="shared" si="66"/>
        <v>#REF!</v>
      </c>
      <c r="Q592" s="46">
        <f>IF(K592="",0,COUNTIF('Timesheet - Week'!$A:$A,WorkingHoursUpdated!K592))</f>
        <v>0</v>
      </c>
      <c r="R592" s="44">
        <f>IF(K592="",0,COUNTIF('Timesheet - Week'!$A:$A,WorkingHoursUpdated!K592))</f>
        <v>0</v>
      </c>
    </row>
    <row r="593" spans="1:18" x14ac:dyDescent="0.25">
      <c r="A593" s="7">
        <f>WorkingHours[[#This Row],[Day]]</f>
        <v>44930</v>
      </c>
      <c r="B593" s="1">
        <f>WorkingHours[[#This Row],[Start]]</f>
        <v>0.375</v>
      </c>
      <c r="C593" s="1">
        <f>WorkingHours[[#This Row],[End]]</f>
        <v>0.39513888888888887</v>
      </c>
      <c r="D593" t="str">
        <f>WorkingHours[[#This Row],[Work unit description]]</f>
        <v>Google location task</v>
      </c>
      <c r="E593" s="1">
        <f>WorkingHours[[#This Row],[Duration]]</f>
        <v>2.0833333333333332E-2</v>
      </c>
      <c r="F593" s="1" t="e">
        <f>#REF!</f>
        <v>#REF!</v>
      </c>
      <c r="G593" t="str">
        <f>WorkingHours[[#This Row],[Task]]</f>
        <v>Non-work</v>
      </c>
      <c r="H593" t="str">
        <f>WorkingHours[[#This Row],[Tags]]</f>
        <v/>
      </c>
      <c r="I593" t="b">
        <f t="shared" si="68"/>
        <v>0</v>
      </c>
      <c r="J593" s="7">
        <f t="shared" si="67"/>
        <v>44930</v>
      </c>
      <c r="K593" t="str">
        <f t="shared" si="62"/>
        <v/>
      </c>
      <c r="M593" s="43">
        <f t="shared" si="63"/>
        <v>0</v>
      </c>
      <c r="N593" s="1">
        <f t="shared" si="64"/>
        <v>0</v>
      </c>
      <c r="O593" s="1">
        <f t="shared" si="65"/>
        <v>0</v>
      </c>
      <c r="P593" s="45" t="e">
        <f t="shared" si="66"/>
        <v>#REF!</v>
      </c>
      <c r="Q593" s="46">
        <f>IF(K593="",0,COUNTIF('Timesheet - Week'!$A:$A,WorkingHoursUpdated!K593))</f>
        <v>0</v>
      </c>
      <c r="R593" s="44">
        <f>IF(K593="",0,COUNTIF('Timesheet - Week'!$A:$A,WorkingHoursUpdated!K593))</f>
        <v>0</v>
      </c>
    </row>
    <row r="594" spans="1:18" x14ac:dyDescent="0.25">
      <c r="A594" s="7">
        <f>WorkingHours[[#This Row],[Day]]</f>
        <v>44930</v>
      </c>
      <c r="B594" s="1">
        <f>WorkingHours[[#This Row],[Start]]</f>
        <v>0.39513888888888887</v>
      </c>
      <c r="C594" s="1">
        <f>WorkingHours[[#This Row],[End]]</f>
        <v>0.40833333333333333</v>
      </c>
      <c r="D594" t="str">
        <f>WorkingHours[[#This Row],[Work unit description]]</f>
        <v>Mortgage deal</v>
      </c>
      <c r="E594" s="1">
        <f>WorkingHours[[#This Row],[Duration]]</f>
        <v>1.0416666666666666E-2</v>
      </c>
      <c r="F594" s="1" t="e">
        <f>#REF!</f>
        <v>#REF!</v>
      </c>
      <c r="G594" t="str">
        <f>WorkingHours[[#This Row],[Task]]</f>
        <v>Non-work</v>
      </c>
      <c r="H594" t="str">
        <f>WorkingHours[[#This Row],[Tags]]</f>
        <v/>
      </c>
      <c r="I594" t="b">
        <f t="shared" si="68"/>
        <v>0</v>
      </c>
      <c r="J594" s="7">
        <f t="shared" si="67"/>
        <v>44930</v>
      </c>
      <c r="K594" t="str">
        <f t="shared" si="62"/>
        <v/>
      </c>
      <c r="M594" s="43">
        <f t="shared" si="63"/>
        <v>0</v>
      </c>
      <c r="N594" s="1">
        <f t="shared" si="64"/>
        <v>0</v>
      </c>
      <c r="O594" s="1">
        <f t="shared" si="65"/>
        <v>0</v>
      </c>
      <c r="P594" s="45" t="e">
        <f t="shared" si="66"/>
        <v>#REF!</v>
      </c>
      <c r="Q594" s="46">
        <f>IF(K594="",0,COUNTIF('Timesheet - Week'!$A:$A,WorkingHoursUpdated!K594))</f>
        <v>0</v>
      </c>
      <c r="R594" s="44">
        <f>IF(K594="",0,COUNTIF('Timesheet - Week'!$A:$A,WorkingHoursUpdated!K594))</f>
        <v>0</v>
      </c>
    </row>
    <row r="595" spans="1:18" x14ac:dyDescent="0.25">
      <c r="A595" s="7">
        <f>WorkingHours[[#This Row],[Day]]</f>
        <v>44930</v>
      </c>
      <c r="B595" s="1">
        <f>WorkingHours[[#This Row],[Start]]</f>
        <v>0.40833333333333333</v>
      </c>
      <c r="C595" s="1">
        <f>WorkingHours[[#This Row],[End]]</f>
        <v>0.47083333333333333</v>
      </c>
      <c r="D595" t="str">
        <f>WorkingHours[[#This Row],[Work unit description]]</f>
        <v>Delta-G internal meeting</v>
      </c>
      <c r="E595" s="1">
        <f>WorkingHours[[#This Row],[Duration]]</f>
        <v>6.25E-2</v>
      </c>
      <c r="F595" s="1" t="e">
        <f>#REF!</f>
        <v>#REF!</v>
      </c>
      <c r="G595" t="str">
        <f>WorkingHours[[#This Row],[Task]]</f>
        <v>Delta-G: Architecture</v>
      </c>
      <c r="H595" t="str">
        <f>WorkingHours[[#This Row],[Tags]]</f>
        <v>Delta-G:Architecture:899</v>
      </c>
      <c r="I595" t="b">
        <f t="shared" si="68"/>
        <v>0</v>
      </c>
      <c r="J595" s="7">
        <f t="shared" si="67"/>
        <v>44930</v>
      </c>
      <c r="K595" t="str">
        <f t="shared" si="62"/>
        <v>Delta-G:Architecture:899</v>
      </c>
      <c r="M595" s="43">
        <f t="shared" si="63"/>
        <v>0</v>
      </c>
      <c r="N595" s="1">
        <f t="shared" si="64"/>
        <v>0</v>
      </c>
      <c r="O595" s="1">
        <f t="shared" si="65"/>
        <v>0</v>
      </c>
      <c r="P595" s="45" t="e">
        <f t="shared" si="66"/>
        <v>#REF!</v>
      </c>
      <c r="Q595" s="46">
        <f>IF(K595="",0,COUNTIF('Timesheet - Week'!$A:$A,WorkingHoursUpdated!K595))</f>
        <v>0</v>
      </c>
      <c r="R595" s="44">
        <f>IF(K595="",0,COUNTIF('Timesheet - Week'!$A:$A,WorkingHoursUpdated!K595))</f>
        <v>0</v>
      </c>
    </row>
    <row r="596" spans="1:18" x14ac:dyDescent="0.25">
      <c r="A596" s="7">
        <f>WorkingHours[[#This Row],[Day]]</f>
        <v>44930</v>
      </c>
      <c r="B596" s="1">
        <f>WorkingHours[[#This Row],[Start]]</f>
        <v>0.47083333333333333</v>
      </c>
      <c r="C596" s="1">
        <f>WorkingHours[[#This Row],[End]]</f>
        <v>0.49722222222222223</v>
      </c>
      <c r="D596" t="str">
        <f>WorkingHours[[#This Row],[Work unit description]]</f>
        <v>Delta-G meeting follow-up work</v>
      </c>
      <c r="E596" s="1">
        <f>WorkingHours[[#This Row],[Duration]]</f>
        <v>3.125E-2</v>
      </c>
      <c r="F596" s="1" t="e">
        <f>#REF!</f>
        <v>#REF!</v>
      </c>
      <c r="G596" t="str">
        <f>WorkingHours[[#This Row],[Task]]</f>
        <v>Delta-G: Architecture</v>
      </c>
      <c r="H596" t="str">
        <f>WorkingHours[[#This Row],[Tags]]</f>
        <v>Delta-G:Architecture:899</v>
      </c>
      <c r="I596" t="b">
        <f t="shared" si="68"/>
        <v>0</v>
      </c>
      <c r="J596" s="7">
        <f t="shared" si="67"/>
        <v>44930</v>
      </c>
      <c r="K596" t="str">
        <f t="shared" si="62"/>
        <v>Delta-G:Architecture:899</v>
      </c>
      <c r="M596" s="43">
        <f t="shared" si="63"/>
        <v>0</v>
      </c>
      <c r="N596" s="1">
        <f t="shared" si="64"/>
        <v>0</v>
      </c>
      <c r="O596" s="1">
        <f t="shared" si="65"/>
        <v>0</v>
      </c>
      <c r="P596" s="45" t="e">
        <f t="shared" si="66"/>
        <v>#REF!</v>
      </c>
      <c r="Q596" s="46">
        <f>IF(K596="",0,COUNTIF('Timesheet - Week'!$A:$A,WorkingHoursUpdated!K596))</f>
        <v>0</v>
      </c>
      <c r="R596" s="44">
        <f>IF(K596="",0,COUNTIF('Timesheet - Week'!$A:$A,WorkingHoursUpdated!K596))</f>
        <v>0</v>
      </c>
    </row>
    <row r="597" spans="1:18" x14ac:dyDescent="0.25">
      <c r="A597" s="7">
        <f>WorkingHours[[#This Row],[Day]]</f>
        <v>44930</v>
      </c>
      <c r="B597" s="1">
        <f>WorkingHours[[#This Row],[Start]]</f>
        <v>0.52083333333333337</v>
      </c>
      <c r="C597" s="1">
        <f>WorkingHours[[#This Row],[End]]</f>
        <v>0.54374999999999996</v>
      </c>
      <c r="D597" t="str">
        <f>WorkingHours[[#This Row],[Work unit description]]</f>
        <v>CheMastery query</v>
      </c>
      <c r="E597" s="1">
        <f>WorkingHours[[#This Row],[Duration]]</f>
        <v>2.0833333333333332E-2</v>
      </c>
      <c r="F597" s="1" t="e">
        <f>#REF!</f>
        <v>#REF!</v>
      </c>
      <c r="G597" t="str">
        <f>WorkingHours[[#This Row],[Task]]</f>
        <v>STL:General</v>
      </c>
      <c r="H597" t="str">
        <f>WorkingHours[[#This Row],[Tags]]</f>
        <v>STL:Admin-PersonalAdmin:Misc:320</v>
      </c>
      <c r="I597" t="b">
        <f t="shared" si="68"/>
        <v>0</v>
      </c>
      <c r="J597" s="7">
        <f t="shared" si="67"/>
        <v>44930</v>
      </c>
      <c r="K597" t="str">
        <f t="shared" si="62"/>
        <v>STL:Admin-PersonalAdmin:Misc:320</v>
      </c>
      <c r="M597" s="43">
        <f t="shared" si="63"/>
        <v>2.3611111111111138E-2</v>
      </c>
      <c r="N597" s="1">
        <f t="shared" si="64"/>
        <v>0</v>
      </c>
      <c r="O597" s="1">
        <f t="shared" si="65"/>
        <v>2.3611111111111138E-2</v>
      </c>
      <c r="P597" s="45" t="e">
        <f t="shared" si="66"/>
        <v>#REF!</v>
      </c>
      <c r="Q597" s="46">
        <f>IF(K597="",0,COUNTIF('Timesheet - Week'!$A:$A,WorkingHoursUpdated!K597))</f>
        <v>0</v>
      </c>
      <c r="R597" s="44">
        <f>IF(K597="",0,COUNTIF('Timesheet - Week'!$A:$A,WorkingHoursUpdated!K597))</f>
        <v>0</v>
      </c>
    </row>
    <row r="598" spans="1:18" x14ac:dyDescent="0.25">
      <c r="A598" s="7">
        <f>WorkingHours[[#This Row],[Day]]</f>
        <v>44930</v>
      </c>
      <c r="B598" s="1">
        <f>WorkingHours[[#This Row],[Start]]</f>
        <v>0.54374999999999996</v>
      </c>
      <c r="C598" s="1">
        <f>WorkingHours[[#This Row],[End]]</f>
        <v>0.60069444444444442</v>
      </c>
      <c r="D598" t="str">
        <f>WorkingHours[[#This Row],[Work unit description]]</f>
        <v>Surestop proposal</v>
      </c>
      <c r="E598" s="1">
        <f>WorkingHours[[#This Row],[Duration]]</f>
        <v>5.2083333333333336E-2</v>
      </c>
      <c r="F598" s="1" t="e">
        <f>#REF!</f>
        <v>#REF!</v>
      </c>
      <c r="G598" t="str">
        <f>WorkingHours[[#This Row],[Task]]</f>
        <v>NBD: Surestop</v>
      </c>
      <c r="H598" t="str">
        <f>WorkingHours[[#This Row],[Tags]]</f>
        <v>STL:NBD:NewProposalsCreation:325</v>
      </c>
      <c r="I598" t="b">
        <f t="shared" si="68"/>
        <v>0</v>
      </c>
      <c r="J598" s="7">
        <f t="shared" si="67"/>
        <v>44930</v>
      </c>
      <c r="K598" t="str">
        <f t="shared" si="62"/>
        <v>STL:NBD:NewProposalsCreation:325</v>
      </c>
      <c r="M598" s="43">
        <f t="shared" si="63"/>
        <v>0</v>
      </c>
      <c r="N598" s="1">
        <f t="shared" si="64"/>
        <v>0</v>
      </c>
      <c r="O598" s="1">
        <f t="shared" si="65"/>
        <v>0</v>
      </c>
      <c r="P598" s="45" t="e">
        <f t="shared" si="66"/>
        <v>#REF!</v>
      </c>
      <c r="Q598" s="46">
        <f>IF(K598="",0,COUNTIF('Timesheet - Week'!$A:$A,WorkingHoursUpdated!K598))</f>
        <v>0</v>
      </c>
      <c r="R598" s="44">
        <f>IF(K598="",0,COUNTIF('Timesheet - Week'!$A:$A,WorkingHoursUpdated!K598))</f>
        <v>0</v>
      </c>
    </row>
    <row r="599" spans="1:18" x14ac:dyDescent="0.25">
      <c r="A599" s="7">
        <f>WorkingHours[[#This Row],[Day]]</f>
        <v>44930</v>
      </c>
      <c r="B599" s="1">
        <f>WorkingHours[[#This Row],[Start]]</f>
        <v>0.60069444444444442</v>
      </c>
      <c r="C599" s="1">
        <f>WorkingHours[[#This Row],[End]]</f>
        <v>0.625</v>
      </c>
      <c r="D599" t="str">
        <f>WorkingHours[[#This Row],[Work unit description]]</f>
        <v>CheMastery Query</v>
      </c>
      <c r="E599" s="1">
        <f>WorkingHours[[#This Row],[Duration]]</f>
        <v>2.0833333333333332E-2</v>
      </c>
      <c r="F599" s="1" t="e">
        <f>#REF!</f>
        <v>#REF!</v>
      </c>
      <c r="G599" t="str">
        <f>WorkingHours[[#This Row],[Task]]</f>
        <v>STL:General</v>
      </c>
      <c r="H599" t="str">
        <f>WorkingHours[[#This Row],[Tags]]</f>
        <v>STL:Admin-PersonalAdmin:Misc:320</v>
      </c>
      <c r="I599" t="b">
        <f t="shared" si="68"/>
        <v>0</v>
      </c>
      <c r="J599" s="7">
        <f t="shared" si="67"/>
        <v>44930</v>
      </c>
      <c r="K599" t="str">
        <f t="shared" si="62"/>
        <v>STL:Admin-PersonalAdmin:Misc:320</v>
      </c>
      <c r="M599" s="43">
        <f t="shared" si="63"/>
        <v>0</v>
      </c>
      <c r="N599" s="1">
        <f t="shared" si="64"/>
        <v>0</v>
      </c>
      <c r="O599" s="1">
        <f t="shared" si="65"/>
        <v>0</v>
      </c>
      <c r="P599" s="45" t="e">
        <f t="shared" si="66"/>
        <v>#REF!</v>
      </c>
      <c r="Q599" s="46">
        <f>IF(K599="",0,COUNTIF('Timesheet - Week'!$A:$A,WorkingHoursUpdated!K599))</f>
        <v>0</v>
      </c>
      <c r="R599" s="44">
        <f>IF(K599="",0,COUNTIF('Timesheet - Week'!$A:$A,WorkingHoursUpdated!K599))</f>
        <v>0</v>
      </c>
    </row>
    <row r="600" spans="1:18" x14ac:dyDescent="0.25">
      <c r="A600" s="7">
        <f>WorkingHours[[#This Row],[Day]]</f>
        <v>44930</v>
      </c>
      <c r="B600" s="1">
        <f>WorkingHours[[#This Row],[Start]]</f>
        <v>0.625</v>
      </c>
      <c r="C600" s="1">
        <f>WorkingHours[[#This Row],[End]]</f>
        <v>0.67013888888888884</v>
      </c>
      <c r="D600" t="str">
        <f>WorkingHours[[#This Row],[Work unit description]]</f>
        <v>Circle Guitar chat and propsal</v>
      </c>
      <c r="E600" s="1">
        <f>WorkingHours[[#This Row],[Duration]]</f>
        <v>4.1666666666666664E-2</v>
      </c>
      <c r="F600" s="1" t="e">
        <f>#REF!</f>
        <v>#REF!</v>
      </c>
      <c r="G600" t="str">
        <f>WorkingHours[[#This Row],[Task]]</f>
        <v>NBD: Circular Guitar</v>
      </c>
      <c r="H600" t="str">
        <f>WorkingHours[[#This Row],[Tags]]</f>
        <v>STL:NBD:NewProposalsCreation:325</v>
      </c>
      <c r="I600" t="b">
        <f t="shared" si="68"/>
        <v>0</v>
      </c>
      <c r="J600" s="7">
        <f t="shared" si="67"/>
        <v>44930</v>
      </c>
      <c r="K600" t="str">
        <f t="shared" si="62"/>
        <v>STL:NBD:NewProposalsCreation:325</v>
      </c>
      <c r="M600" s="43">
        <f t="shared" si="63"/>
        <v>0</v>
      </c>
      <c r="N600" s="1">
        <f t="shared" si="64"/>
        <v>0</v>
      </c>
      <c r="O600" s="1">
        <f t="shared" si="65"/>
        <v>0</v>
      </c>
      <c r="P600" s="45" t="e">
        <f t="shared" si="66"/>
        <v>#REF!</v>
      </c>
      <c r="Q600" s="46">
        <f>IF(K600="",0,COUNTIF('Timesheet - Week'!$A:$A,WorkingHoursUpdated!K600))</f>
        <v>0</v>
      </c>
      <c r="R600" s="44">
        <f>IF(K600="",0,COUNTIF('Timesheet - Week'!$A:$A,WorkingHoursUpdated!K600))</f>
        <v>0</v>
      </c>
    </row>
    <row r="601" spans="1:18" x14ac:dyDescent="0.25">
      <c r="A601" s="7">
        <f>WorkingHours[[#This Row],[Day]]</f>
        <v>44931</v>
      </c>
      <c r="B601" s="1">
        <f>WorkingHours[[#This Row],[Start]]</f>
        <v>0.33333333333333331</v>
      </c>
      <c r="C601" s="1">
        <f>WorkingHours[[#This Row],[End]]</f>
        <v>0.375</v>
      </c>
      <c r="D601" t="str">
        <f>WorkingHours[[#This Row],[Work unit description]]</f>
        <v>iFAST proposal</v>
      </c>
      <c r="E601" s="1">
        <f>WorkingHours[[#This Row],[Duration]]</f>
        <v>4.1666666666666664E-2</v>
      </c>
      <c r="F601" s="1" t="e">
        <f>#REF!</f>
        <v>#REF!</v>
      </c>
      <c r="G601" t="str">
        <f>WorkingHours[[#This Row],[Task]]</f>
        <v>iFAST NBD</v>
      </c>
      <c r="H601" t="str">
        <f>WorkingHours[[#This Row],[Tags]]</f>
        <v>STL:NBD:NewProposalsCreation:325</v>
      </c>
      <c r="I601" t="b">
        <f t="shared" si="68"/>
        <v>0</v>
      </c>
      <c r="J601" s="7">
        <f t="shared" si="67"/>
        <v>44931</v>
      </c>
      <c r="K601" t="str">
        <f t="shared" si="62"/>
        <v>STL:NBD:NewProposalsCreation:325</v>
      </c>
      <c r="M601" s="43">
        <f t="shared" si="63"/>
        <v>0</v>
      </c>
      <c r="N601" s="1">
        <f t="shared" si="64"/>
        <v>0</v>
      </c>
      <c r="O601" s="1">
        <f t="shared" si="65"/>
        <v>0</v>
      </c>
      <c r="P601" s="45" t="e">
        <f t="shared" si="66"/>
        <v>#REF!</v>
      </c>
      <c r="Q601" s="46">
        <f>IF(K601="",0,COUNTIF('Timesheet - Week'!$A:$A,WorkingHoursUpdated!K601))</f>
        <v>0</v>
      </c>
      <c r="R601" s="44">
        <f>IF(K601="",0,COUNTIF('Timesheet - Week'!$A:$A,WorkingHoursUpdated!K601))</f>
        <v>0</v>
      </c>
    </row>
    <row r="602" spans="1:18" x14ac:dyDescent="0.25">
      <c r="A602" s="7">
        <f>WorkingHours[[#This Row],[Day]]</f>
        <v>44931</v>
      </c>
      <c r="B602" s="1">
        <f>WorkingHours[[#This Row],[Start]]</f>
        <v>0.41666666666666669</v>
      </c>
      <c r="C602" s="1">
        <f>WorkingHours[[#This Row],[End]]</f>
        <v>0.42708333333333331</v>
      </c>
      <c r="D602" t="str">
        <f>WorkingHours[[#This Row],[Work unit description]]</f>
        <v>Chat with both Pete's</v>
      </c>
      <c r="E602" s="1">
        <f>WorkingHours[[#This Row],[Duration]]</f>
        <v>1.0416666666666666E-2</v>
      </c>
      <c r="F602" s="1" t="e">
        <f>#REF!</f>
        <v>#REF!</v>
      </c>
      <c r="G602" t="str">
        <f>WorkingHours[[#This Row],[Task]]</f>
        <v>NBD - Meetings</v>
      </c>
      <c r="H602" t="str">
        <f>WorkingHours[[#This Row],[Tags]]</f>
        <v>STL:NBD:ClientMeetings:326</v>
      </c>
      <c r="I602" t="b">
        <f t="shared" si="68"/>
        <v>0</v>
      </c>
      <c r="J602" s="7">
        <f t="shared" si="67"/>
        <v>44931</v>
      </c>
      <c r="K602" t="str">
        <f t="shared" si="62"/>
        <v>STL:NBD:ClientMeetings:326</v>
      </c>
      <c r="M602" s="43">
        <f t="shared" si="63"/>
        <v>4.1666666666666685E-2</v>
      </c>
      <c r="N602" s="1">
        <f t="shared" si="64"/>
        <v>0</v>
      </c>
      <c r="O602" s="1">
        <f t="shared" si="65"/>
        <v>4.1666666666666685E-2</v>
      </c>
      <c r="P602" s="45" t="e">
        <f t="shared" si="66"/>
        <v>#REF!</v>
      </c>
      <c r="Q602" s="46">
        <f>IF(K602="",0,COUNTIF('Timesheet - Week'!$A:$A,WorkingHoursUpdated!K602))</f>
        <v>0</v>
      </c>
      <c r="R602" s="44">
        <f>IF(K602="",0,COUNTIF('Timesheet - Week'!$A:$A,WorkingHoursUpdated!K602))</f>
        <v>0</v>
      </c>
    </row>
    <row r="603" spans="1:18" x14ac:dyDescent="0.25">
      <c r="A603" s="7">
        <f>WorkingHours[[#This Row],[Day]]</f>
        <v>44931</v>
      </c>
      <c r="B603" s="1">
        <f>WorkingHours[[#This Row],[Start]]</f>
        <v>0.42708333333333331</v>
      </c>
      <c r="C603" s="1">
        <f>WorkingHours[[#This Row],[End]]</f>
        <v>0.4375</v>
      </c>
      <c r="D603" t="str">
        <f>WorkingHours[[#This Row],[Work unit description]]</f>
        <v>Chat with both Pete's</v>
      </c>
      <c r="E603" s="1">
        <f>WorkingHours[[#This Row],[Duration]]</f>
        <v>1.0416666666666666E-2</v>
      </c>
      <c r="F603" s="1" t="e">
        <f>#REF!</f>
        <v>#REF!</v>
      </c>
      <c r="G603" t="str">
        <f>WorkingHours[[#This Row],[Task]]</f>
        <v>QLM Technical Management</v>
      </c>
      <c r="H603" t="str">
        <f>WorkingHours[[#This Row],[Tags]]</f>
        <v>QLM:Hardware:TechnicalManagement:998</v>
      </c>
      <c r="I603" t="b">
        <f t="shared" si="68"/>
        <v>0</v>
      </c>
      <c r="J603" s="7">
        <f t="shared" si="67"/>
        <v>44931</v>
      </c>
      <c r="K603" t="str">
        <f t="shared" si="62"/>
        <v>QLM:Hardware:TechnicalManagement:998</v>
      </c>
      <c r="M603" s="43">
        <f t="shared" si="63"/>
        <v>0</v>
      </c>
      <c r="N603" s="1">
        <f t="shared" si="64"/>
        <v>0</v>
      </c>
      <c r="O603" s="1">
        <f t="shared" si="65"/>
        <v>0</v>
      </c>
      <c r="P603" s="45" t="e">
        <f t="shared" si="66"/>
        <v>#REF!</v>
      </c>
      <c r="Q603" s="46">
        <f>IF(K603="",0,COUNTIF('Timesheet - Week'!$A:$A,WorkingHoursUpdated!K603))</f>
        <v>0</v>
      </c>
      <c r="R603" s="44">
        <f>IF(K603="",0,COUNTIF('Timesheet - Week'!$A:$A,WorkingHoursUpdated!K603))</f>
        <v>0</v>
      </c>
    </row>
    <row r="604" spans="1:18" x14ac:dyDescent="0.25">
      <c r="A604" s="7">
        <f>WorkingHours[[#This Row],[Day]]</f>
        <v>44931</v>
      </c>
      <c r="B604" s="1">
        <f>WorkingHours[[#This Row],[Start]]</f>
        <v>0.4375</v>
      </c>
      <c r="C604" s="1">
        <f>WorkingHours[[#This Row],[End]]</f>
        <v>0.47916666666666669</v>
      </c>
      <c r="D604" t="str">
        <f>WorkingHours[[#This Row],[Work unit description]]</f>
        <v>Surestop proposal meeting</v>
      </c>
      <c r="E604" s="1">
        <f>WorkingHours[[#This Row],[Duration]]</f>
        <v>4.1666666666666664E-2</v>
      </c>
      <c r="F604" s="1" t="e">
        <f>#REF!</f>
        <v>#REF!</v>
      </c>
      <c r="G604" t="str">
        <f>WorkingHours[[#This Row],[Task]]</f>
        <v>NBD: Surestop</v>
      </c>
      <c r="H604" t="str">
        <f>WorkingHours[[#This Row],[Tags]]</f>
        <v>STL:NBD:NewProposalsCreation:325</v>
      </c>
      <c r="I604" t="b">
        <f t="shared" si="68"/>
        <v>0</v>
      </c>
      <c r="J604" s="7">
        <f t="shared" si="67"/>
        <v>44931</v>
      </c>
      <c r="K604" t="str">
        <f t="shared" si="62"/>
        <v>STL:NBD:NewProposalsCreation:325</v>
      </c>
      <c r="M604" s="43">
        <f t="shared" si="63"/>
        <v>0</v>
      </c>
      <c r="N604" s="1">
        <f t="shared" si="64"/>
        <v>0</v>
      </c>
      <c r="O604" s="1">
        <f t="shared" si="65"/>
        <v>0</v>
      </c>
      <c r="P604" s="45" t="e">
        <f t="shared" si="66"/>
        <v>#REF!</v>
      </c>
      <c r="Q604" s="46">
        <f>IF(K604="",0,COUNTIF('Timesheet - Week'!$A:$A,WorkingHoursUpdated!K604))</f>
        <v>0</v>
      </c>
      <c r="R604" s="44">
        <f>IF(K604="",0,COUNTIF('Timesheet - Week'!$A:$A,WorkingHoursUpdated!K604))</f>
        <v>0</v>
      </c>
    </row>
    <row r="605" spans="1:18" x14ac:dyDescent="0.25">
      <c r="A605" s="7">
        <f>WorkingHours[[#This Row],[Day]]</f>
        <v>44931</v>
      </c>
      <c r="B605" s="1">
        <f>WorkingHours[[#This Row],[Start]]</f>
        <v>0.47916666666666669</v>
      </c>
      <c r="C605" s="1">
        <f>WorkingHours[[#This Row],[End]]</f>
        <v>0.55972222222222223</v>
      </c>
      <c r="D605" t="str">
        <f>WorkingHours[[#This Row],[Work unit description]]</f>
        <v>iFAST proposal</v>
      </c>
      <c r="E605" s="1">
        <f>WorkingHours[[#This Row],[Duration]]</f>
        <v>8.3333333333333329E-2</v>
      </c>
      <c r="F605" s="1" t="e">
        <f>#REF!</f>
        <v>#REF!</v>
      </c>
      <c r="G605" t="str">
        <f>WorkingHours[[#This Row],[Task]]</f>
        <v>iFAST NBD</v>
      </c>
      <c r="H605" t="str">
        <f>WorkingHours[[#This Row],[Tags]]</f>
        <v>STL:NBD:NewProposalsCreation:325</v>
      </c>
      <c r="I605" t="b">
        <f t="shared" si="68"/>
        <v>0</v>
      </c>
      <c r="J605" s="7">
        <f t="shared" si="67"/>
        <v>44931</v>
      </c>
      <c r="K605" t="str">
        <f t="shared" si="62"/>
        <v>STL:NBD:NewProposalsCreation:325</v>
      </c>
      <c r="M605" s="43">
        <f t="shared" si="63"/>
        <v>0</v>
      </c>
      <c r="N605" s="1">
        <f t="shared" si="64"/>
        <v>0</v>
      </c>
      <c r="O605" s="1">
        <f t="shared" si="65"/>
        <v>0</v>
      </c>
      <c r="P605" s="45" t="e">
        <f t="shared" si="66"/>
        <v>#REF!</v>
      </c>
      <c r="Q605" s="46">
        <f>IF(K605="",0,COUNTIF('Timesheet - Week'!$A:$A,WorkingHoursUpdated!K605))</f>
        <v>0</v>
      </c>
      <c r="R605" s="44">
        <f>IF(K605="",0,COUNTIF('Timesheet - Week'!$A:$A,WorkingHoursUpdated!K605))</f>
        <v>0</v>
      </c>
    </row>
    <row r="606" spans="1:18" x14ac:dyDescent="0.25">
      <c r="A606" s="7">
        <f>WorkingHours[[#This Row],[Day]]</f>
        <v>44931</v>
      </c>
      <c r="B606" s="1">
        <f>WorkingHours[[#This Row],[Start]]</f>
        <v>0.58333333333333337</v>
      </c>
      <c r="C606" s="1">
        <f>WorkingHours[[#This Row],[End]]</f>
        <v>0.60416666666666663</v>
      </c>
      <c r="D606" t="str">
        <f>WorkingHours[[#This Row],[Work unit description]]</f>
        <v>QLM chat with Pete</v>
      </c>
      <c r="E606" s="1">
        <f>WorkingHours[[#This Row],[Duration]]</f>
        <v>2.0833333333333332E-2</v>
      </c>
      <c r="F606" s="1" t="e">
        <f>#REF!</f>
        <v>#REF!</v>
      </c>
      <c r="G606" t="str">
        <f>WorkingHours[[#This Row],[Task]]</f>
        <v>QLM Technical Management</v>
      </c>
      <c r="H606" t="str">
        <f>WorkingHours[[#This Row],[Tags]]</f>
        <v>QLM:Hardware:TechnicalManagement:998</v>
      </c>
      <c r="I606" t="b">
        <f t="shared" si="68"/>
        <v>0</v>
      </c>
      <c r="J606" s="7">
        <f t="shared" si="67"/>
        <v>44931</v>
      </c>
      <c r="K606" t="str">
        <f t="shared" si="62"/>
        <v>QLM:Hardware:TechnicalManagement:998</v>
      </c>
      <c r="M606" s="43">
        <f t="shared" si="63"/>
        <v>2.3611111111111138E-2</v>
      </c>
      <c r="N606" s="1">
        <f t="shared" si="64"/>
        <v>0</v>
      </c>
      <c r="O606" s="1">
        <f t="shared" si="65"/>
        <v>2.3611111111111138E-2</v>
      </c>
      <c r="P606" s="45" t="e">
        <f t="shared" si="66"/>
        <v>#REF!</v>
      </c>
      <c r="Q606" s="46">
        <f>IF(K606="",0,COUNTIF('Timesheet - Week'!$A:$A,WorkingHoursUpdated!K606))</f>
        <v>0</v>
      </c>
      <c r="R606" s="44">
        <f>IF(K606="",0,COUNTIF('Timesheet - Week'!$A:$A,WorkingHoursUpdated!K606))</f>
        <v>0</v>
      </c>
    </row>
    <row r="607" spans="1:18" x14ac:dyDescent="0.25">
      <c r="A607" s="7">
        <f>WorkingHours[[#This Row],[Day]]</f>
        <v>44931</v>
      </c>
      <c r="B607" s="1">
        <f>WorkingHours[[#This Row],[Start]]</f>
        <v>0.60416666666666663</v>
      </c>
      <c r="C607" s="1">
        <f>WorkingHours[[#This Row],[End]]</f>
        <v>0.61875000000000002</v>
      </c>
      <c r="D607" t="str">
        <f>WorkingHours[[#This Row],[Work unit description]]</f>
        <v>Fruit bowl setup</v>
      </c>
      <c r="E607" s="1">
        <f>WorkingHours[[#This Row],[Duration]]</f>
        <v>1.0416666666666666E-2</v>
      </c>
      <c r="F607" s="1" t="e">
        <f>#REF!</f>
        <v>#REF!</v>
      </c>
      <c r="G607" t="str">
        <f>WorkingHours[[#This Row],[Task]]</f>
        <v>STL: Lab &amp; Office Management</v>
      </c>
      <c r="H607" t="str">
        <f>WorkingHours[[#This Row],[Tags]]</f>
        <v>STL:Admin-BusinessMan:ISSystems:315</v>
      </c>
      <c r="I607" t="b">
        <f t="shared" si="68"/>
        <v>0</v>
      </c>
      <c r="J607" s="7">
        <f t="shared" si="67"/>
        <v>44931</v>
      </c>
      <c r="K607" t="str">
        <f t="shared" si="62"/>
        <v>STL:Admin-BusinessMan:ISSystems:315</v>
      </c>
      <c r="M607" s="43">
        <f t="shared" si="63"/>
        <v>0</v>
      </c>
      <c r="N607" s="1">
        <f t="shared" si="64"/>
        <v>0</v>
      </c>
      <c r="O607" s="1">
        <f t="shared" si="65"/>
        <v>0</v>
      </c>
      <c r="P607" s="45" t="e">
        <f t="shared" si="66"/>
        <v>#REF!</v>
      </c>
      <c r="Q607" s="46">
        <f>IF(K607="",0,COUNTIF('Timesheet - Week'!$A:$A,WorkingHoursUpdated!K607))</f>
        <v>0</v>
      </c>
      <c r="R607" s="44">
        <f>IF(K607="",0,COUNTIF('Timesheet - Week'!$A:$A,WorkingHoursUpdated!K607))</f>
        <v>0</v>
      </c>
    </row>
    <row r="608" spans="1:18" x14ac:dyDescent="0.25">
      <c r="A608" s="7">
        <f>WorkingHours[[#This Row],[Day]]</f>
        <v>44931</v>
      </c>
      <c r="B608" s="1">
        <f>WorkingHours[[#This Row],[Start]]</f>
        <v>0.61875000000000002</v>
      </c>
      <c r="C608" s="1">
        <f>WorkingHours[[#This Row],[End]]</f>
        <v>0.64097222222222228</v>
      </c>
      <c r="D608" t="str">
        <f>WorkingHours[[#This Row],[Work unit description]]</f>
        <v>Chat with Connor on iFAST</v>
      </c>
      <c r="E608" s="1">
        <f>WorkingHours[[#This Row],[Duration]]</f>
        <v>2.0833333333333332E-2</v>
      </c>
      <c r="F608" s="1" t="e">
        <f>#REF!</f>
        <v>#REF!</v>
      </c>
      <c r="G608" t="str">
        <f>WorkingHours[[#This Row],[Task]]</f>
        <v>iFAST NBD</v>
      </c>
      <c r="H608" t="str">
        <f>WorkingHours[[#This Row],[Tags]]</f>
        <v>STL:NBD:NewProposalsCreation:325</v>
      </c>
      <c r="I608" t="b">
        <f t="shared" si="68"/>
        <v>0</v>
      </c>
      <c r="J608" s="7">
        <f t="shared" si="67"/>
        <v>44931</v>
      </c>
      <c r="K608" t="str">
        <f t="shared" si="62"/>
        <v>STL:NBD:NewProposalsCreation:325</v>
      </c>
      <c r="M608" s="43">
        <f t="shared" si="63"/>
        <v>0</v>
      </c>
      <c r="N608" s="1">
        <f t="shared" si="64"/>
        <v>0</v>
      </c>
      <c r="O608" s="1">
        <f t="shared" si="65"/>
        <v>0</v>
      </c>
      <c r="P608" s="45" t="e">
        <f t="shared" si="66"/>
        <v>#REF!</v>
      </c>
      <c r="Q608" s="46">
        <f>IF(K608="",0,COUNTIF('Timesheet - Week'!$A:$A,WorkingHoursUpdated!K608))</f>
        <v>0</v>
      </c>
      <c r="R608" s="44">
        <f>IF(K608="",0,COUNTIF('Timesheet - Week'!$A:$A,WorkingHoursUpdated!K608))</f>
        <v>0</v>
      </c>
    </row>
    <row r="609" spans="1:18" x14ac:dyDescent="0.25">
      <c r="A609" s="7">
        <f>WorkingHours[[#This Row],[Day]]</f>
        <v>44931</v>
      </c>
      <c r="B609" s="1">
        <f>WorkingHours[[#This Row],[Start]]</f>
        <v>0.64097222222222228</v>
      </c>
      <c r="C609" s="1">
        <f>WorkingHours[[#This Row],[End]]</f>
        <v>0.67291666666666672</v>
      </c>
      <c r="D609" t="str">
        <f>WorkingHours[[#This Row],[Work unit description]]</f>
        <v>Bits and pieces emails etc.</v>
      </c>
      <c r="E609" s="1">
        <f>WorkingHours[[#This Row],[Duration]]</f>
        <v>3.125E-2</v>
      </c>
      <c r="F609" s="1" t="e">
        <f>#REF!</f>
        <v>#REF!</v>
      </c>
      <c r="G609" t="str">
        <f>WorkingHours[[#This Row],[Task]]</f>
        <v>NBD - Meetings</v>
      </c>
      <c r="H609" t="str">
        <f>WorkingHours[[#This Row],[Tags]]</f>
        <v>STL:NBD:ClientMeetings:326</v>
      </c>
      <c r="I609" t="b">
        <f t="shared" si="68"/>
        <v>0</v>
      </c>
      <c r="J609" s="7">
        <f t="shared" si="67"/>
        <v>44931</v>
      </c>
      <c r="K609" t="str">
        <f t="shared" si="62"/>
        <v>STL:NBD:ClientMeetings:326</v>
      </c>
      <c r="M609" s="43">
        <f t="shared" si="63"/>
        <v>0</v>
      </c>
      <c r="N609" s="1">
        <f t="shared" si="64"/>
        <v>0</v>
      </c>
      <c r="O609" s="1">
        <f t="shared" si="65"/>
        <v>0</v>
      </c>
      <c r="P609" s="45" t="e">
        <f t="shared" si="66"/>
        <v>#REF!</v>
      </c>
      <c r="Q609" s="46">
        <f>IF(K609="",0,COUNTIF('Timesheet - Week'!$A:$A,WorkingHoursUpdated!K609))</f>
        <v>0</v>
      </c>
      <c r="R609" s="44">
        <f>IF(K609="",0,COUNTIF('Timesheet - Week'!$A:$A,WorkingHoursUpdated!K609))</f>
        <v>0</v>
      </c>
    </row>
    <row r="610" spans="1:18" x14ac:dyDescent="0.25">
      <c r="A610" s="7">
        <f>WorkingHours[[#This Row],[Day]]</f>
        <v>44931</v>
      </c>
      <c r="B610" s="1">
        <f>WorkingHours[[#This Row],[Start]]</f>
        <v>0.67291666666666672</v>
      </c>
      <c r="C610" s="1">
        <f>WorkingHours[[#This Row],[End]]</f>
        <v>0.69166666666666665</v>
      </c>
      <c r="D610" t="str">
        <f>WorkingHours[[#This Row],[Work unit description]]</f>
        <v>iFAST email from Denton and some STI Surestop</v>
      </c>
      <c r="E610" s="1">
        <f>WorkingHours[[#This Row],[Duration]]</f>
        <v>2.0833333333333332E-2</v>
      </c>
      <c r="F610" s="1" t="e">
        <f>#REF!</f>
        <v>#REF!</v>
      </c>
      <c r="G610" t="str">
        <f>WorkingHours[[#This Row],[Task]]</f>
        <v>NBD: Surestop</v>
      </c>
      <c r="H610" t="str">
        <f>WorkingHours[[#This Row],[Tags]]</f>
        <v>STL:NBD:NewProposalsCreation:325</v>
      </c>
      <c r="I610" t="b">
        <f t="shared" si="68"/>
        <v>0</v>
      </c>
      <c r="J610" s="7">
        <f t="shared" si="67"/>
        <v>44931</v>
      </c>
      <c r="K610" t="str">
        <f t="shared" si="62"/>
        <v>STL:NBD:NewProposalsCreation:325</v>
      </c>
      <c r="M610" s="43">
        <f t="shared" si="63"/>
        <v>0</v>
      </c>
      <c r="N610" s="1">
        <f t="shared" si="64"/>
        <v>0</v>
      </c>
      <c r="O610" s="1">
        <f t="shared" si="65"/>
        <v>0</v>
      </c>
      <c r="P610" s="45" t="e">
        <f t="shared" si="66"/>
        <v>#REF!</v>
      </c>
      <c r="Q610" s="46">
        <f>IF(K610="",0,COUNTIF('Timesheet - Week'!$A:$A,WorkingHoursUpdated!K610))</f>
        <v>0</v>
      </c>
      <c r="R610" s="44">
        <f>IF(K610="",0,COUNTIF('Timesheet - Week'!$A:$A,WorkingHoursUpdated!K610))</f>
        <v>0</v>
      </c>
    </row>
    <row r="611" spans="1:18" x14ac:dyDescent="0.25">
      <c r="A611" s="7">
        <f>WorkingHours[[#This Row],[Day]]</f>
        <v>44931</v>
      </c>
      <c r="B611" s="1">
        <f>WorkingHours[[#This Row],[Start]]</f>
        <v>0.69166666666666665</v>
      </c>
      <c r="C611" s="1">
        <f>WorkingHours[[#This Row],[End]]</f>
        <v>0.70833333333333337</v>
      </c>
      <c r="D611" t="str">
        <f>WorkingHours[[#This Row],[Work unit description]]</f>
        <v>iFAST email from Denton and some STI Surestop</v>
      </c>
      <c r="E611" s="1">
        <f>WorkingHours[[#This Row],[Duration]]</f>
        <v>2.0833333333333332E-2</v>
      </c>
      <c r="F611" s="1" t="e">
        <f>#REF!</f>
        <v>#REF!</v>
      </c>
      <c r="G611" t="str">
        <f>WorkingHours[[#This Row],[Task]]</f>
        <v>iFAST NBD</v>
      </c>
      <c r="H611" t="str">
        <f>WorkingHours[[#This Row],[Tags]]</f>
        <v>STL:NBD:NewProposalsCreation:325</v>
      </c>
      <c r="I611" t="b">
        <f t="shared" si="68"/>
        <v>0</v>
      </c>
      <c r="J611" s="7">
        <f t="shared" si="67"/>
        <v>44931</v>
      </c>
      <c r="K611" t="str">
        <f t="shared" si="62"/>
        <v>STL:NBD:NewProposalsCreation:325</v>
      </c>
      <c r="M611" s="43">
        <f t="shared" si="63"/>
        <v>0</v>
      </c>
      <c r="N611" s="1">
        <f t="shared" si="64"/>
        <v>0</v>
      </c>
      <c r="O611" s="1">
        <f t="shared" si="65"/>
        <v>0</v>
      </c>
      <c r="P611" s="45" t="e">
        <f t="shared" si="66"/>
        <v>#REF!</v>
      </c>
      <c r="Q611" s="46">
        <f>IF(K611="",0,COUNTIF('Timesheet - Week'!$A:$A,WorkingHoursUpdated!K611))</f>
        <v>0</v>
      </c>
      <c r="R611" s="44">
        <f>IF(K611="",0,COUNTIF('Timesheet - Week'!$A:$A,WorkingHoursUpdated!K611))</f>
        <v>0</v>
      </c>
    </row>
    <row r="612" spans="1:18" x14ac:dyDescent="0.25">
      <c r="A612" s="7">
        <f>WorkingHours[[#This Row],[Day]]</f>
        <v>44931</v>
      </c>
      <c r="B612" s="1">
        <f>WorkingHours[[#This Row],[Start]]</f>
        <v>0.70833333333333337</v>
      </c>
      <c r="C612" s="1">
        <f>WorkingHours[[#This Row],[End]]</f>
        <v>0.72916666666666663</v>
      </c>
      <c r="D612" t="str">
        <f>WorkingHours[[#This Row],[Work unit description]]</f>
        <v>Mortgage chat</v>
      </c>
      <c r="E612" s="1">
        <f>WorkingHours[[#This Row],[Duration]]</f>
        <v>2.0833333333333332E-2</v>
      </c>
      <c r="F612" s="1" t="e">
        <f>#REF!</f>
        <v>#REF!</v>
      </c>
      <c r="G612" t="str">
        <f>WorkingHours[[#This Row],[Task]]</f>
        <v>Non-work</v>
      </c>
      <c r="H612" t="str">
        <f>WorkingHours[[#This Row],[Tags]]</f>
        <v/>
      </c>
      <c r="I612" t="b">
        <f t="shared" si="68"/>
        <v>0</v>
      </c>
      <c r="J612" s="7">
        <f t="shared" si="67"/>
        <v>44931</v>
      </c>
      <c r="K612" t="str">
        <f t="shared" si="62"/>
        <v/>
      </c>
      <c r="M612" s="43">
        <f t="shared" si="63"/>
        <v>0</v>
      </c>
      <c r="N612" s="1">
        <f t="shared" si="64"/>
        <v>0</v>
      </c>
      <c r="O612" s="1">
        <f t="shared" si="65"/>
        <v>0</v>
      </c>
      <c r="P612" s="45" t="e">
        <f t="shared" si="66"/>
        <v>#REF!</v>
      </c>
      <c r="Q612" s="46">
        <f>IF(K612="",0,COUNTIF('Timesheet - Week'!$A:$A,WorkingHoursUpdated!K612))</f>
        <v>0</v>
      </c>
      <c r="R612" s="44">
        <f>IF(K612="",0,COUNTIF('Timesheet - Week'!$A:$A,WorkingHoursUpdated!K612))</f>
        <v>0</v>
      </c>
    </row>
    <row r="613" spans="1:18" x14ac:dyDescent="0.25">
      <c r="A613" s="7">
        <f>WorkingHours[[#This Row],[Day]]</f>
        <v>44931</v>
      </c>
      <c r="B613" s="1">
        <f>WorkingHours[[#This Row],[Start]]</f>
        <v>0.72916666666666663</v>
      </c>
      <c r="C613" s="1">
        <f>WorkingHours[[#This Row],[End]]</f>
        <v>0.74305555555555558</v>
      </c>
      <c r="D613" t="str">
        <f>WorkingHours[[#This Row],[Work unit description]]</f>
        <v>iFAST progress</v>
      </c>
      <c r="E613" s="1">
        <f>WorkingHours[[#This Row],[Duration]]</f>
        <v>1.0416666666666666E-2</v>
      </c>
      <c r="F613" s="1" t="e">
        <f>#REF!</f>
        <v>#REF!</v>
      </c>
      <c r="G613" t="str">
        <f>WorkingHours[[#This Row],[Task]]</f>
        <v>iFAST NBD</v>
      </c>
      <c r="H613" t="str">
        <f>WorkingHours[[#This Row],[Tags]]</f>
        <v>STL:NBD:NewProposalsCreation:325</v>
      </c>
      <c r="I613" t="b">
        <f t="shared" si="68"/>
        <v>0</v>
      </c>
      <c r="J613" s="7">
        <f t="shared" si="67"/>
        <v>44931</v>
      </c>
      <c r="K613" t="str">
        <f t="shared" si="62"/>
        <v>STL:NBD:NewProposalsCreation:325</v>
      </c>
      <c r="M613" s="43">
        <f t="shared" si="63"/>
        <v>0</v>
      </c>
      <c r="N613" s="1">
        <f t="shared" si="64"/>
        <v>0</v>
      </c>
      <c r="O613" s="1">
        <f t="shared" si="65"/>
        <v>0</v>
      </c>
      <c r="P613" s="45" t="e">
        <f t="shared" si="66"/>
        <v>#REF!</v>
      </c>
      <c r="Q613" s="46">
        <f>IF(K613="",0,COUNTIF('Timesheet - Week'!$A:$A,WorkingHoursUpdated!K613))</f>
        <v>0</v>
      </c>
      <c r="R613" s="44">
        <f>IF(K613="",0,COUNTIF('Timesheet - Week'!$A:$A,WorkingHoursUpdated!K613))</f>
        <v>0</v>
      </c>
    </row>
    <row r="614" spans="1:18" x14ac:dyDescent="0.25">
      <c r="A614" s="7">
        <f>WorkingHours[[#This Row],[Day]]</f>
        <v>44931</v>
      </c>
      <c r="B614" s="1">
        <f>WorkingHours[[#This Row],[Start]]</f>
        <v>0.74305555555555558</v>
      </c>
      <c r="C614" s="1">
        <f>WorkingHours[[#This Row],[End]]</f>
        <v>0.82777777777777772</v>
      </c>
      <c r="D614" t="str">
        <f>WorkingHours[[#This Row],[Work unit description]]</f>
        <v>Personal development plan</v>
      </c>
      <c r="E614" s="1">
        <f>WorkingHours[[#This Row],[Duration]]</f>
        <v>8.3333333333333329E-2</v>
      </c>
      <c r="F614" s="1" t="e">
        <f>#REF!</f>
        <v>#REF!</v>
      </c>
      <c r="G614" t="str">
        <f>WorkingHours[[#This Row],[Task]]</f>
        <v>STL: Personal Development</v>
      </c>
      <c r="H614" t="str">
        <f>WorkingHours[[#This Row],[Tags]]</f>
        <v>STL:Admin-Events:PersonalDevelopment:324</v>
      </c>
      <c r="I614" t="b">
        <f t="shared" si="68"/>
        <v>0</v>
      </c>
      <c r="J614" s="7">
        <f t="shared" si="67"/>
        <v>44931</v>
      </c>
      <c r="K614" t="str">
        <f t="shared" si="62"/>
        <v>STL:Admin-Events:PersonalDevelopment:324</v>
      </c>
      <c r="M614" s="43">
        <f t="shared" si="63"/>
        <v>0</v>
      </c>
      <c r="N614" s="1">
        <f t="shared" si="64"/>
        <v>0</v>
      </c>
      <c r="O614" s="1">
        <f t="shared" si="65"/>
        <v>0</v>
      </c>
      <c r="P614" s="45" t="e">
        <f t="shared" si="66"/>
        <v>#REF!</v>
      </c>
      <c r="Q614" s="46">
        <f>IF(K614="",0,COUNTIF('Timesheet - Week'!$A:$A,WorkingHoursUpdated!K614))</f>
        <v>0</v>
      </c>
      <c r="R614" s="44">
        <f>IF(K614="",0,COUNTIF('Timesheet - Week'!$A:$A,WorkingHoursUpdated!K614))</f>
        <v>0</v>
      </c>
    </row>
    <row r="615" spans="1:18" x14ac:dyDescent="0.25">
      <c r="A615" s="7">
        <f>WorkingHours[[#This Row],[Day]]</f>
        <v>44932</v>
      </c>
      <c r="B615" s="1">
        <f>WorkingHours[[#This Row],[Start]]</f>
        <v>0.36805555555555558</v>
      </c>
      <c r="C615" s="1">
        <f>WorkingHours[[#This Row],[End]]</f>
        <v>0.43055555555555558</v>
      </c>
      <c r="D615" t="str">
        <f>WorkingHours[[#This Row],[Work unit description]]</f>
        <v>iFAST Various</v>
      </c>
      <c r="E615" s="1">
        <f>WorkingHours[[#This Row],[Duration]]</f>
        <v>6.25E-2</v>
      </c>
      <c r="F615" s="1" t="e">
        <f>#REF!</f>
        <v>#REF!</v>
      </c>
      <c r="G615" t="str">
        <f>WorkingHours[[#This Row],[Task]]</f>
        <v>iFAST NBD</v>
      </c>
      <c r="H615" t="str">
        <f>WorkingHours[[#This Row],[Tags]]</f>
        <v>STL:NBD:NewProposalsCreation:325</v>
      </c>
      <c r="I615" t="b">
        <f t="shared" si="68"/>
        <v>0</v>
      </c>
      <c r="J615" s="7">
        <f t="shared" si="67"/>
        <v>44932</v>
      </c>
      <c r="K615" t="str">
        <f t="shared" si="62"/>
        <v>STL:NBD:NewProposalsCreation:325</v>
      </c>
      <c r="M615" s="43">
        <f t="shared" si="63"/>
        <v>0</v>
      </c>
      <c r="N615" s="1">
        <f t="shared" si="64"/>
        <v>0</v>
      </c>
      <c r="O615" s="1">
        <f t="shared" si="65"/>
        <v>0</v>
      </c>
      <c r="P615" s="45" t="e">
        <f t="shared" si="66"/>
        <v>#REF!</v>
      </c>
      <c r="Q615" s="46">
        <f>IF(K615="",0,COUNTIF('Timesheet - Week'!$A:$A,WorkingHoursUpdated!K615))</f>
        <v>0</v>
      </c>
      <c r="R615" s="44">
        <f>IF(K615="",0,COUNTIF('Timesheet - Week'!$A:$A,WorkingHoursUpdated!K615))</f>
        <v>0</v>
      </c>
    </row>
    <row r="616" spans="1:18" x14ac:dyDescent="0.25">
      <c r="A616" s="7">
        <f>WorkingHours[[#This Row],[Day]]</f>
        <v>44932</v>
      </c>
      <c r="B616" s="1">
        <f>WorkingHours[[#This Row],[Start]]</f>
        <v>0.43055555555555558</v>
      </c>
      <c r="C616" s="1">
        <f>WorkingHours[[#This Row],[End]]</f>
        <v>0.46319444444444446</v>
      </c>
      <c r="D616" t="str">
        <f>WorkingHours[[#This Row],[Work unit description]]</f>
        <v>One to one with Pete</v>
      </c>
      <c r="E616" s="1">
        <f>WorkingHours[[#This Row],[Duration]]</f>
        <v>3.125E-2</v>
      </c>
      <c r="F616" s="1" t="e">
        <f>#REF!</f>
        <v>#REF!</v>
      </c>
      <c r="G616" t="str">
        <f>WorkingHours[[#This Row],[Task]]</f>
        <v>STL: 1-2-1 Meeting</v>
      </c>
      <c r="H616" t="str">
        <f>WorkingHours[[#This Row],[Tags]]</f>
        <v>STL:Admin-BusinessMan:Meetings:313</v>
      </c>
      <c r="I616" t="b">
        <f t="shared" si="68"/>
        <v>0</v>
      </c>
      <c r="J616" s="7">
        <f t="shared" si="67"/>
        <v>44932</v>
      </c>
      <c r="K616" t="str">
        <f t="shared" si="62"/>
        <v>STL:Admin-BusinessMan:Meetings:313</v>
      </c>
      <c r="M616" s="43">
        <f t="shared" si="63"/>
        <v>0</v>
      </c>
      <c r="N616" s="1">
        <f t="shared" si="64"/>
        <v>0</v>
      </c>
      <c r="O616" s="1">
        <f t="shared" si="65"/>
        <v>0</v>
      </c>
      <c r="P616" s="45" t="e">
        <f t="shared" si="66"/>
        <v>#REF!</v>
      </c>
      <c r="Q616" s="46">
        <f>IF(K616="",0,COUNTIF('Timesheet - Week'!$A:$A,WorkingHoursUpdated!K616))</f>
        <v>0</v>
      </c>
      <c r="R616" s="44">
        <f>IF(K616="",0,COUNTIF('Timesheet - Week'!$A:$A,WorkingHoursUpdated!K616))</f>
        <v>0</v>
      </c>
    </row>
    <row r="617" spans="1:18" x14ac:dyDescent="0.25">
      <c r="A617" s="7">
        <f>WorkingHours[[#This Row],[Day]]</f>
        <v>44932</v>
      </c>
      <c r="B617" s="1">
        <f>WorkingHours[[#This Row],[Start]]</f>
        <v>0.46319444444444446</v>
      </c>
      <c r="C617" s="1">
        <f>WorkingHours[[#This Row],[End]]</f>
        <v>0.52986111111111112</v>
      </c>
      <c r="D617" t="str">
        <f>WorkingHours[[#This Row],[Work unit description]]</f>
        <v>Surestop proposal writing</v>
      </c>
      <c r="E617" s="1">
        <f>WorkingHours[[#This Row],[Duration]]</f>
        <v>6.25E-2</v>
      </c>
      <c r="F617" s="1" t="e">
        <f>#REF!</f>
        <v>#REF!</v>
      </c>
      <c r="G617" t="str">
        <f>WorkingHours[[#This Row],[Task]]</f>
        <v>NBD: Surestop</v>
      </c>
      <c r="H617" t="str">
        <f>WorkingHours[[#This Row],[Tags]]</f>
        <v>STL:NBD:NewProposalsCreation:325</v>
      </c>
      <c r="I617" t="b">
        <f t="shared" si="68"/>
        <v>0</v>
      </c>
      <c r="J617" s="7">
        <f t="shared" si="67"/>
        <v>44932</v>
      </c>
      <c r="K617" t="str">
        <f t="shared" si="62"/>
        <v>STL:NBD:NewProposalsCreation:325</v>
      </c>
      <c r="M617" s="43">
        <f t="shared" si="63"/>
        <v>0</v>
      </c>
      <c r="N617" s="1">
        <f t="shared" si="64"/>
        <v>0</v>
      </c>
      <c r="O617" s="1">
        <f t="shared" si="65"/>
        <v>0</v>
      </c>
      <c r="P617" s="45" t="e">
        <f t="shared" si="66"/>
        <v>#REF!</v>
      </c>
      <c r="Q617" s="46">
        <f>IF(K617="",0,COUNTIF('Timesheet - Week'!$A:$A,WorkingHoursUpdated!K617))</f>
        <v>0</v>
      </c>
      <c r="R617" s="44">
        <f>IF(K617="",0,COUNTIF('Timesheet - Week'!$A:$A,WorkingHoursUpdated!K617))</f>
        <v>0</v>
      </c>
    </row>
    <row r="618" spans="1:18" x14ac:dyDescent="0.25">
      <c r="A618" s="7">
        <f>WorkingHours[[#This Row],[Day]]</f>
        <v>44932</v>
      </c>
      <c r="B618" s="1">
        <f>WorkingHours[[#This Row],[Start]]</f>
        <v>0.54166666666666663</v>
      </c>
      <c r="C618" s="1">
        <f>WorkingHours[[#This Row],[End]]</f>
        <v>0.625</v>
      </c>
      <c r="D618" t="str">
        <f>WorkingHours[[#This Row],[Work unit description]]</f>
        <v>Update of iFAST proposal</v>
      </c>
      <c r="E618" s="1">
        <f>WorkingHours[[#This Row],[Duration]]</f>
        <v>8.3333333333333329E-2</v>
      </c>
      <c r="F618" s="1" t="e">
        <f>#REF!</f>
        <v>#REF!</v>
      </c>
      <c r="G618" t="str">
        <f>WorkingHours[[#This Row],[Task]]</f>
        <v>iFAST NBD</v>
      </c>
      <c r="H618" t="str">
        <f>WorkingHours[[#This Row],[Tags]]</f>
        <v>STL:NBD:NewProposalsCreation:325</v>
      </c>
      <c r="I618" t="b">
        <f t="shared" si="68"/>
        <v>0</v>
      </c>
      <c r="J618" s="7">
        <f t="shared" si="67"/>
        <v>44932</v>
      </c>
      <c r="K618" t="str">
        <f t="shared" si="62"/>
        <v>STL:NBD:NewProposalsCreation:325</v>
      </c>
      <c r="M618" s="43">
        <f t="shared" si="63"/>
        <v>1.1805555555555514E-2</v>
      </c>
      <c r="N618" s="1">
        <f t="shared" si="64"/>
        <v>0</v>
      </c>
      <c r="O618" s="1">
        <f t="shared" si="65"/>
        <v>1.1805555555555514E-2</v>
      </c>
      <c r="P618" s="45" t="e">
        <f t="shared" si="66"/>
        <v>#REF!</v>
      </c>
      <c r="Q618" s="46">
        <f>IF(K618="",0,COUNTIF('Timesheet - Week'!$A:$A,WorkingHoursUpdated!K618))</f>
        <v>0</v>
      </c>
      <c r="R618" s="44">
        <f>IF(K618="",0,COUNTIF('Timesheet - Week'!$A:$A,WorkingHoursUpdated!K618))</f>
        <v>0</v>
      </c>
    </row>
    <row r="619" spans="1:18" x14ac:dyDescent="0.25">
      <c r="A619" s="7">
        <f>WorkingHours[[#This Row],[Day]]</f>
        <v>44932</v>
      </c>
      <c r="B619" s="1">
        <f>WorkingHours[[#This Row],[Start]]</f>
        <v>0.66666666666666663</v>
      </c>
      <c r="C619" s="1">
        <f>WorkingHours[[#This Row],[End]]</f>
        <v>0.70833333333333337</v>
      </c>
      <c r="D619" t="str">
        <f>WorkingHours[[#This Row],[Work unit description]]</f>
        <v>Final review of iFAST bits</v>
      </c>
      <c r="E619" s="1">
        <f>WorkingHours[[#This Row],[Duration]]</f>
        <v>4.1666666666666664E-2</v>
      </c>
      <c r="F619" s="1" t="e">
        <f>#REF!</f>
        <v>#REF!</v>
      </c>
      <c r="G619" t="str">
        <f>WorkingHours[[#This Row],[Task]]</f>
        <v>iFAST NBD</v>
      </c>
      <c r="H619" t="str">
        <f>WorkingHours[[#This Row],[Tags]]</f>
        <v>STL:NBD:NewProposalsCreation:325</v>
      </c>
      <c r="I619" t="b">
        <f t="shared" si="68"/>
        <v>0</v>
      </c>
      <c r="J619" s="7">
        <f t="shared" si="67"/>
        <v>44932</v>
      </c>
      <c r="K619" t="str">
        <f t="shared" si="62"/>
        <v>STL:NBD:NewProposalsCreation:325</v>
      </c>
      <c r="M619" s="43">
        <f t="shared" si="63"/>
        <v>4.166666666666663E-2</v>
      </c>
      <c r="N619" s="1">
        <f t="shared" si="64"/>
        <v>0</v>
      </c>
      <c r="O619" s="1">
        <f t="shared" si="65"/>
        <v>4.166666666666663E-2</v>
      </c>
      <c r="P619" s="45" t="e">
        <f t="shared" si="66"/>
        <v>#REF!</v>
      </c>
      <c r="Q619" s="46">
        <f>IF(K619="",0,COUNTIF('Timesheet - Week'!$A:$A,WorkingHoursUpdated!K619))</f>
        <v>0</v>
      </c>
      <c r="R619" s="44">
        <f>IF(K619="",0,COUNTIF('Timesheet - Week'!$A:$A,WorkingHoursUpdated!K619))</f>
        <v>0</v>
      </c>
    </row>
    <row r="620" spans="1:18" x14ac:dyDescent="0.25">
      <c r="A620" s="7">
        <f>WorkingHours[[#This Row],[Day]]</f>
        <v>44934</v>
      </c>
      <c r="B620" s="1">
        <f>WorkingHours[[#This Row],[Start]]</f>
        <v>0.75</v>
      </c>
      <c r="C620" s="1">
        <f>WorkingHours[[#This Row],[End]]</f>
        <v>0.78472222222222221</v>
      </c>
      <c r="D620" t="str">
        <f>WorkingHours[[#This Row],[Work unit description]]</f>
        <v>ISO process email to Ben</v>
      </c>
      <c r="E620" s="1">
        <f>WorkingHours[[#This Row],[Duration]]</f>
        <v>3.125E-2</v>
      </c>
      <c r="F620" s="1" t="e">
        <f>#REF!</f>
        <v>#REF!</v>
      </c>
      <c r="G620" t="str">
        <f>WorkingHours[[#This Row],[Task]]</f>
        <v>General Process Improvement</v>
      </c>
      <c r="H620" t="str">
        <f>WorkingHours[[#This Row],[Tags]]</f>
        <v>STL:Admin-BusinessMan:BusinessManProcessDev:312</v>
      </c>
      <c r="I620" t="b">
        <f t="shared" si="68"/>
        <v>0</v>
      </c>
      <c r="J620" s="7">
        <f t="shared" si="67"/>
        <v>44934</v>
      </c>
      <c r="K620" t="str">
        <f t="shared" si="62"/>
        <v>STL:Admin-BusinessMan:BusinessManProcessDev:312</v>
      </c>
      <c r="M620" s="43">
        <f t="shared" si="63"/>
        <v>0</v>
      </c>
      <c r="N620" s="1">
        <f t="shared" si="64"/>
        <v>0</v>
      </c>
      <c r="O620" s="1">
        <f t="shared" si="65"/>
        <v>0</v>
      </c>
      <c r="P620" s="45" t="e">
        <f t="shared" si="66"/>
        <v>#REF!</v>
      </c>
      <c r="Q620" s="46">
        <f>IF(K620="",0,COUNTIF('Timesheet - Week'!$A:$A,WorkingHoursUpdated!K620))</f>
        <v>0</v>
      </c>
      <c r="R620" s="44">
        <f>IF(K620="",0,COUNTIF('Timesheet - Week'!$A:$A,WorkingHoursUpdated!K620))</f>
        <v>0</v>
      </c>
    </row>
    <row r="621" spans="1:18" x14ac:dyDescent="0.25">
      <c r="A621" s="7">
        <f>WorkingHours[[#This Row],[Day]]</f>
        <v>44934</v>
      </c>
      <c r="B621" s="1">
        <f>WorkingHours[[#This Row],[Start]]</f>
        <v>0.94305555555555554</v>
      </c>
      <c r="C621" s="1">
        <f>WorkingHours[[#This Row],[End]]</f>
        <v>0.95</v>
      </c>
      <c r="D621" t="str">
        <f>WorkingHours[[#This Row],[Work unit description]]</f>
        <v>Update timesheet</v>
      </c>
      <c r="E621" s="1">
        <f>WorkingHours[[#This Row],[Duration]]</f>
        <v>1.0416666666666666E-2</v>
      </c>
      <c r="F621" s="1" t="e">
        <f>#REF!</f>
        <v>#REF!</v>
      </c>
      <c r="G621" t="str">
        <f>WorkingHours[[#This Row],[Task]]</f>
        <v>STL:Timesheet</v>
      </c>
      <c r="H621" t="str">
        <f>WorkingHours[[#This Row],[Tags]]</f>
        <v>STL:Admin-PersonalAdmin:Timesheets:319</v>
      </c>
      <c r="I621" t="b">
        <f t="shared" si="68"/>
        <v>0</v>
      </c>
      <c r="J621" s="7">
        <f t="shared" si="67"/>
        <v>44934</v>
      </c>
      <c r="K621" t="str">
        <f t="shared" si="62"/>
        <v>STL:Admin-PersonalAdmin:Timesheets:319</v>
      </c>
      <c r="M621" s="43">
        <f t="shared" si="63"/>
        <v>0.15833333333333333</v>
      </c>
      <c r="N621" s="1">
        <f t="shared" si="64"/>
        <v>0</v>
      </c>
      <c r="O621" s="1">
        <f t="shared" si="65"/>
        <v>0.15833333333333333</v>
      </c>
      <c r="P621" s="45" t="e">
        <f t="shared" si="66"/>
        <v>#REF!</v>
      </c>
      <c r="Q621" s="46">
        <f>IF(K621="",0,COUNTIF('Timesheet - Week'!$A:$A,WorkingHoursUpdated!K621))</f>
        <v>0</v>
      </c>
      <c r="R621" s="44">
        <f>IF(K621="",0,COUNTIF('Timesheet - Week'!$A:$A,WorkingHoursUpdated!K621))</f>
        <v>0</v>
      </c>
    </row>
    <row r="622" spans="1:18" x14ac:dyDescent="0.25">
      <c r="A622" s="7">
        <f>WorkingHours[[#This Row],[Day]]</f>
        <v>44935</v>
      </c>
      <c r="B622" s="1">
        <f>WorkingHours[[#This Row],[Start]]</f>
        <v>0.375</v>
      </c>
      <c r="C622" s="1">
        <f>WorkingHours[[#This Row],[End]]</f>
        <v>0.39166666666666666</v>
      </c>
      <c r="D622" t="str">
        <f>WorkingHours[[#This Row],[Work unit description]]</f>
        <v>General tasks</v>
      </c>
      <c r="E622" s="1">
        <f>WorkingHours[[#This Row],[Duration]]</f>
        <v>2.0833333333333332E-2</v>
      </c>
      <c r="F622" s="1" t="e">
        <f>#REF!</f>
        <v>#REF!</v>
      </c>
      <c r="G622" t="str">
        <f>WorkingHours[[#This Row],[Task]]</f>
        <v>STL:General</v>
      </c>
      <c r="H622" t="str">
        <f>WorkingHours[[#This Row],[Tags]]</f>
        <v>STL:Admin-PersonalAdmin:Misc:320</v>
      </c>
      <c r="I622" t="b">
        <f t="shared" si="68"/>
        <v>0</v>
      </c>
      <c r="J622" s="7">
        <f t="shared" si="67"/>
        <v>44935</v>
      </c>
      <c r="K622" t="str">
        <f t="shared" si="62"/>
        <v>STL:Admin-PersonalAdmin:Misc:320</v>
      </c>
      <c r="M622" s="43">
        <f t="shared" si="63"/>
        <v>0</v>
      </c>
      <c r="N622" s="1">
        <f t="shared" si="64"/>
        <v>0</v>
      </c>
      <c r="O622" s="1">
        <f t="shared" si="65"/>
        <v>0</v>
      </c>
      <c r="P622" s="45" t="e">
        <f t="shared" si="66"/>
        <v>#REF!</v>
      </c>
      <c r="Q622" s="46">
        <f>IF(K622="",0,COUNTIF('Timesheet - Week'!$A:$A,WorkingHoursUpdated!K622))</f>
        <v>0</v>
      </c>
      <c r="R622" s="44">
        <f>IF(K622="",0,COUNTIF('Timesheet - Week'!$A:$A,WorkingHoursUpdated!K622))</f>
        <v>0</v>
      </c>
    </row>
    <row r="623" spans="1:18" x14ac:dyDescent="0.25">
      <c r="A623" s="7">
        <f>WorkingHours[[#This Row],[Day]]</f>
        <v>44935</v>
      </c>
      <c r="B623" s="1">
        <f>WorkingHours[[#This Row],[Start]]</f>
        <v>0.39166666666666666</v>
      </c>
      <c r="C623" s="1">
        <f>WorkingHours[[#This Row],[End]]</f>
        <v>0.41944444444444445</v>
      </c>
      <c r="D623" t="str">
        <f>WorkingHours[[#This Row],[Work unit description]]</f>
        <v>NBD, Resourcing, general</v>
      </c>
      <c r="E623" s="1">
        <f>WorkingHours[[#This Row],[Duration]]</f>
        <v>3.125E-2</v>
      </c>
      <c r="F623" s="1" t="e">
        <f>#REF!</f>
        <v>#REF!</v>
      </c>
      <c r="G623" t="str">
        <f>WorkingHours[[#This Row],[Task]]</f>
        <v>iFAST NBD</v>
      </c>
      <c r="H623" t="str">
        <f>WorkingHours[[#This Row],[Tags]]</f>
        <v>STL:NBD:NewProposalsCreation:325</v>
      </c>
      <c r="I623" t="b">
        <f t="shared" si="68"/>
        <v>0</v>
      </c>
      <c r="J623" s="7">
        <f t="shared" si="67"/>
        <v>44935</v>
      </c>
      <c r="K623" t="str">
        <f t="shared" si="62"/>
        <v>STL:NBD:NewProposalsCreation:325</v>
      </c>
      <c r="M623" s="43">
        <f t="shared" si="63"/>
        <v>0</v>
      </c>
      <c r="N623" s="1">
        <f t="shared" si="64"/>
        <v>0</v>
      </c>
      <c r="O623" s="1">
        <f t="shared" si="65"/>
        <v>0</v>
      </c>
      <c r="P623" s="45" t="e">
        <f t="shared" si="66"/>
        <v>#REF!</v>
      </c>
      <c r="Q623" s="46">
        <f>IF(K623="",0,COUNTIF('Timesheet - Week'!$A:$A,WorkingHoursUpdated!K623))</f>
        <v>0</v>
      </c>
      <c r="R623" s="44">
        <f>IF(K623="",0,COUNTIF('Timesheet - Week'!$A:$A,WorkingHoursUpdated!K623))</f>
        <v>0</v>
      </c>
    </row>
    <row r="624" spans="1:18" x14ac:dyDescent="0.25">
      <c r="A624" s="7">
        <f>WorkingHours[[#This Row],[Day]]</f>
        <v>44935</v>
      </c>
      <c r="B624" s="1">
        <f>WorkingHours[[#This Row],[Start]]</f>
        <v>0.41944444444444445</v>
      </c>
      <c r="C624" s="1">
        <f>WorkingHours[[#This Row],[End]]</f>
        <v>0.45555555555555555</v>
      </c>
      <c r="D624" t="str">
        <f>WorkingHours[[#This Row],[Work unit description]]</f>
        <v>NBD, Resourcing, general</v>
      </c>
      <c r="E624" s="1">
        <f>WorkingHours[[#This Row],[Duration]]</f>
        <v>3.125E-2</v>
      </c>
      <c r="F624" s="1" t="e">
        <f>#REF!</f>
        <v>#REF!</v>
      </c>
      <c r="G624" t="str">
        <f>WorkingHours[[#This Row],[Task]]</f>
        <v>ResourceMeeting</v>
      </c>
      <c r="H624" t="str">
        <f>WorkingHours[[#This Row],[Tags]]</f>
        <v>STL:Admin-BusinessMan:Forecast&amp;Planning:314</v>
      </c>
      <c r="I624" t="b">
        <f t="shared" si="68"/>
        <v>0</v>
      </c>
      <c r="J624" s="7">
        <f t="shared" si="67"/>
        <v>44935</v>
      </c>
      <c r="K624" t="str">
        <f t="shared" si="62"/>
        <v>STL:Admin-BusinessMan:Forecast&amp;Planning:314</v>
      </c>
      <c r="M624" s="43">
        <f t="shared" si="63"/>
        <v>0</v>
      </c>
      <c r="N624" s="1">
        <f t="shared" si="64"/>
        <v>0</v>
      </c>
      <c r="O624" s="1">
        <f t="shared" si="65"/>
        <v>0</v>
      </c>
      <c r="P624" s="45" t="e">
        <f t="shared" si="66"/>
        <v>#REF!</v>
      </c>
      <c r="Q624" s="46">
        <f>IF(K624="",0,COUNTIF('Timesheet - Week'!$A:$A,WorkingHoursUpdated!K624))</f>
        <v>0</v>
      </c>
      <c r="R624" s="44">
        <f>IF(K624="",0,COUNTIF('Timesheet - Week'!$A:$A,WorkingHoursUpdated!K624))</f>
        <v>0</v>
      </c>
    </row>
    <row r="625" spans="1:18" x14ac:dyDescent="0.25">
      <c r="A625" s="7">
        <f>WorkingHours[[#This Row],[Day]]</f>
        <v>44935</v>
      </c>
      <c r="B625" s="1">
        <f>WorkingHours[[#This Row],[Start]]</f>
        <v>0.45555555555555555</v>
      </c>
      <c r="C625" s="1">
        <f>WorkingHours[[#This Row],[End]]</f>
        <v>0.50277777777777777</v>
      </c>
      <c r="D625" t="str">
        <f>WorkingHours[[#This Row],[Work unit description]]</f>
        <v>Inductosense proposal</v>
      </c>
      <c r="E625" s="1">
        <f>WorkingHours[[#This Row],[Duration]]</f>
        <v>5.2083333333333336E-2</v>
      </c>
      <c r="F625" s="1" t="e">
        <f>#REF!</f>
        <v>#REF!</v>
      </c>
      <c r="G625" t="str">
        <f>WorkingHours[[#This Row],[Task]]</f>
        <v>NBD: InductoSense</v>
      </c>
      <c r="H625" t="str">
        <f>WorkingHours[[#This Row],[Tags]]</f>
        <v>STL:NBD:NewProposalsCreation:325</v>
      </c>
      <c r="I625" t="b">
        <f t="shared" si="68"/>
        <v>0</v>
      </c>
      <c r="J625" s="7">
        <f t="shared" si="67"/>
        <v>44935</v>
      </c>
      <c r="K625" t="str">
        <f t="shared" si="62"/>
        <v>STL:NBD:NewProposalsCreation:325</v>
      </c>
      <c r="M625" s="43">
        <f t="shared" si="63"/>
        <v>0</v>
      </c>
      <c r="N625" s="1">
        <f t="shared" si="64"/>
        <v>0</v>
      </c>
      <c r="O625" s="1">
        <f t="shared" si="65"/>
        <v>0</v>
      </c>
      <c r="P625" s="45" t="e">
        <f t="shared" si="66"/>
        <v>#REF!</v>
      </c>
      <c r="Q625" s="46">
        <f>IF(K625="",0,COUNTIF('Timesheet - Week'!$A:$A,WorkingHoursUpdated!K625))</f>
        <v>0</v>
      </c>
      <c r="R625" s="44">
        <f>IF(K625="",0,COUNTIF('Timesheet - Week'!$A:$A,WorkingHoursUpdated!K625))</f>
        <v>0</v>
      </c>
    </row>
    <row r="626" spans="1:18" x14ac:dyDescent="0.25">
      <c r="A626" s="7">
        <f>WorkingHours[[#This Row],[Day]]</f>
        <v>44935</v>
      </c>
      <c r="B626" s="1">
        <f>WorkingHours[[#This Row],[Start]]</f>
        <v>0.54166666666666663</v>
      </c>
      <c r="C626" s="1">
        <f>WorkingHours[[#This Row],[End]]</f>
        <v>0.58333333333333337</v>
      </c>
      <c r="D626" t="str">
        <f>WorkingHours[[#This Row],[Work unit description]]</f>
        <v>Inductosense proposal</v>
      </c>
      <c r="E626" s="1">
        <f>WorkingHours[[#This Row],[Duration]]</f>
        <v>4.1666666666666664E-2</v>
      </c>
      <c r="F626" s="1" t="e">
        <f>#REF!</f>
        <v>#REF!</v>
      </c>
      <c r="G626" t="str">
        <f>WorkingHours[[#This Row],[Task]]</f>
        <v>NBD: InductoSense</v>
      </c>
      <c r="H626" t="str">
        <f>WorkingHours[[#This Row],[Tags]]</f>
        <v>STL:NBD:NewProposalsCreation:325</v>
      </c>
      <c r="I626" t="b">
        <f t="shared" si="68"/>
        <v>0</v>
      </c>
      <c r="J626" s="7">
        <f t="shared" si="67"/>
        <v>44935</v>
      </c>
      <c r="K626" t="str">
        <f t="shared" si="62"/>
        <v>STL:NBD:NewProposalsCreation:325</v>
      </c>
      <c r="M626" s="43">
        <f t="shared" si="63"/>
        <v>3.8888888888888862E-2</v>
      </c>
      <c r="N626" s="1">
        <f t="shared" si="64"/>
        <v>0</v>
      </c>
      <c r="O626" s="1">
        <f t="shared" si="65"/>
        <v>3.8888888888888862E-2</v>
      </c>
      <c r="P626" s="45" t="e">
        <f t="shared" si="66"/>
        <v>#REF!</v>
      </c>
      <c r="Q626" s="46">
        <f>IF(K626="",0,COUNTIF('Timesheet - Week'!$A:$A,WorkingHoursUpdated!K626))</f>
        <v>0</v>
      </c>
      <c r="R626" s="44">
        <f>IF(K626="",0,COUNTIF('Timesheet - Week'!$A:$A,WorkingHoursUpdated!K626))</f>
        <v>0</v>
      </c>
    </row>
    <row r="627" spans="1:18" x14ac:dyDescent="0.25">
      <c r="A627" s="7">
        <f>WorkingHours[[#This Row],[Day]]</f>
        <v>44935</v>
      </c>
      <c r="B627" s="1">
        <f>WorkingHours[[#This Row],[Start]]</f>
        <v>0.58333333333333337</v>
      </c>
      <c r="C627" s="1">
        <f>WorkingHours[[#This Row],[End]]</f>
        <v>0.60416666666666663</v>
      </c>
      <c r="D627" t="str">
        <f>WorkingHours[[#This Row],[Work unit description]]</f>
        <v>Hardware meeting</v>
      </c>
      <c r="E627" s="1">
        <f>WorkingHours[[#This Row],[Duration]]</f>
        <v>2.0833333333333332E-2</v>
      </c>
      <c r="F627" s="1" t="e">
        <f>#REF!</f>
        <v>#REF!</v>
      </c>
      <c r="G627" t="str">
        <f>WorkingHours[[#This Row],[Task]]</f>
        <v>QLM: Hardware weekly meeting</v>
      </c>
      <c r="H627" t="str">
        <f>WorkingHours[[#This Row],[Tags]]</f>
        <v>QLM:Hardware:TechnicalManagement:998</v>
      </c>
      <c r="I627" t="b">
        <f t="shared" si="68"/>
        <v>0</v>
      </c>
      <c r="J627" s="7">
        <f t="shared" si="67"/>
        <v>44935</v>
      </c>
      <c r="K627" t="str">
        <f t="shared" si="62"/>
        <v>QLM:Hardware:TechnicalManagement:998</v>
      </c>
      <c r="M627" s="43">
        <f t="shared" si="63"/>
        <v>0</v>
      </c>
      <c r="N627" s="1">
        <f t="shared" si="64"/>
        <v>0</v>
      </c>
      <c r="O627" s="1">
        <f t="shared" si="65"/>
        <v>0</v>
      </c>
      <c r="P627" s="45" t="e">
        <f t="shared" si="66"/>
        <v>#REF!</v>
      </c>
      <c r="Q627" s="46">
        <f>IF(K627="",0,COUNTIF('Timesheet - Week'!$A:$A,WorkingHoursUpdated!K627))</f>
        <v>0</v>
      </c>
      <c r="R627" s="44">
        <f>IF(K627="",0,COUNTIF('Timesheet - Week'!$A:$A,WorkingHoursUpdated!K627))</f>
        <v>0</v>
      </c>
    </row>
    <row r="628" spans="1:18" x14ac:dyDescent="0.25">
      <c r="A628" s="7">
        <f>WorkingHours[[#This Row],[Day]]</f>
        <v>44935</v>
      </c>
      <c r="B628" s="1">
        <f>WorkingHours[[#This Row],[Start]]</f>
        <v>0.60416666666666663</v>
      </c>
      <c r="C628" s="1">
        <f>WorkingHours[[#This Row],[End]]</f>
        <v>0.61111111111111116</v>
      </c>
      <c r="D628" t="str">
        <f>WorkingHours[[#This Row],[Work unit description]]</f>
        <v>Circle Guitar</v>
      </c>
      <c r="E628" s="1">
        <f>WorkingHours[[#This Row],[Duration]]</f>
        <v>1.0416666666666666E-2</v>
      </c>
      <c r="F628" s="1" t="e">
        <f>#REF!</f>
        <v>#REF!</v>
      </c>
      <c r="G628" t="str">
        <f>WorkingHours[[#This Row],[Task]]</f>
        <v>NBD: Circular Guitar</v>
      </c>
      <c r="H628" t="str">
        <f>WorkingHours[[#This Row],[Tags]]</f>
        <v>STL:NBD:NewProposalsCreation:325</v>
      </c>
      <c r="I628" t="b">
        <f t="shared" si="68"/>
        <v>0</v>
      </c>
      <c r="J628" s="7">
        <f t="shared" si="67"/>
        <v>44935</v>
      </c>
      <c r="K628" t="str">
        <f t="shared" si="62"/>
        <v>STL:NBD:NewProposalsCreation:325</v>
      </c>
      <c r="M628" s="43">
        <f t="shared" si="63"/>
        <v>0</v>
      </c>
      <c r="N628" s="1">
        <f t="shared" si="64"/>
        <v>0</v>
      </c>
      <c r="O628" s="1">
        <f t="shared" si="65"/>
        <v>0</v>
      </c>
      <c r="P628" s="45" t="e">
        <f t="shared" si="66"/>
        <v>#REF!</v>
      </c>
      <c r="Q628" s="46">
        <f>IF(K628="",0,COUNTIF('Timesheet - Week'!$A:$A,WorkingHoursUpdated!K628))</f>
        <v>0</v>
      </c>
      <c r="R628" s="44">
        <f>IF(K628="",0,COUNTIF('Timesheet - Week'!$A:$A,WorkingHoursUpdated!K628))</f>
        <v>0</v>
      </c>
    </row>
    <row r="629" spans="1:18" x14ac:dyDescent="0.25">
      <c r="A629" s="7">
        <f>WorkingHours[[#This Row],[Day]]</f>
        <v>44935</v>
      </c>
      <c r="B629" s="1">
        <f>WorkingHours[[#This Row],[Start]]</f>
        <v>0.61111111111111116</v>
      </c>
      <c r="C629" s="1">
        <f>WorkingHours[[#This Row],[End]]</f>
        <v>0.64097222222222228</v>
      </c>
      <c r="D629" t="str">
        <f>WorkingHours[[#This Row],[Work unit description]]</f>
        <v>InductoSense Proposal</v>
      </c>
      <c r="E629" s="1">
        <f>WorkingHours[[#This Row],[Duration]]</f>
        <v>3.125E-2</v>
      </c>
      <c r="F629" s="1" t="e">
        <f>#REF!</f>
        <v>#REF!</v>
      </c>
      <c r="G629" t="str">
        <f>WorkingHours[[#This Row],[Task]]</f>
        <v>NBD: InductoSense</v>
      </c>
      <c r="H629" t="str">
        <f>WorkingHours[[#This Row],[Tags]]</f>
        <v>STL:NBD:NewProposalsCreation:325</v>
      </c>
      <c r="I629" t="b">
        <f t="shared" si="68"/>
        <v>0</v>
      </c>
      <c r="J629" s="7">
        <f t="shared" si="67"/>
        <v>44935</v>
      </c>
      <c r="K629" t="str">
        <f t="shared" si="62"/>
        <v>STL:NBD:NewProposalsCreation:325</v>
      </c>
      <c r="M629" s="43">
        <f t="shared" si="63"/>
        <v>0</v>
      </c>
      <c r="N629" s="1">
        <f t="shared" si="64"/>
        <v>0</v>
      </c>
      <c r="O629" s="1">
        <f t="shared" si="65"/>
        <v>0</v>
      </c>
      <c r="P629" s="45" t="e">
        <f t="shared" si="66"/>
        <v>#REF!</v>
      </c>
      <c r="Q629" s="46">
        <f>IF(K629="",0,COUNTIF('Timesheet - Week'!$A:$A,WorkingHoursUpdated!K629))</f>
        <v>0</v>
      </c>
      <c r="R629" s="44">
        <f>IF(K629="",0,COUNTIF('Timesheet - Week'!$A:$A,WorkingHoursUpdated!K629))</f>
        <v>0</v>
      </c>
    </row>
    <row r="630" spans="1:18" x14ac:dyDescent="0.25">
      <c r="A630" s="7">
        <f>WorkingHours[[#This Row],[Day]]</f>
        <v>44935</v>
      </c>
      <c r="B630" s="1">
        <f>WorkingHours[[#This Row],[Start]]</f>
        <v>0.64097222222222228</v>
      </c>
      <c r="C630" s="1">
        <f>WorkingHours[[#This Row],[End]]</f>
        <v>0.66319444444444442</v>
      </c>
      <c r="D630" t="str">
        <f>WorkingHours[[#This Row],[Work unit description]]</f>
        <v>Aerogel work</v>
      </c>
      <c r="E630" s="1">
        <f>WorkingHours[[#This Row],[Duration]]</f>
        <v>2.0833333333333332E-2</v>
      </c>
      <c r="F630" s="1" t="e">
        <f>#REF!</f>
        <v>#REF!</v>
      </c>
      <c r="G630" t="str">
        <f>WorkingHours[[#This Row],[Task]]</f>
        <v>NBD: Aerogel</v>
      </c>
      <c r="H630" t="str">
        <f>WorkingHours[[#This Row],[Tags]]</f>
        <v>STL:NBD:NewProposalsCreation:325</v>
      </c>
      <c r="I630" t="b">
        <f t="shared" si="68"/>
        <v>0</v>
      </c>
      <c r="J630" s="7">
        <f t="shared" si="67"/>
        <v>44935</v>
      </c>
      <c r="K630" t="str">
        <f t="shared" si="62"/>
        <v>STL:NBD:NewProposalsCreation:325</v>
      </c>
      <c r="M630" s="43">
        <f t="shared" si="63"/>
        <v>0</v>
      </c>
      <c r="N630" s="1">
        <f t="shared" si="64"/>
        <v>0</v>
      </c>
      <c r="O630" s="1">
        <f t="shared" si="65"/>
        <v>0</v>
      </c>
      <c r="P630" s="45" t="e">
        <f t="shared" si="66"/>
        <v>#REF!</v>
      </c>
      <c r="Q630" s="46">
        <f>IF(K630="",0,COUNTIF('Timesheet - Week'!$A:$A,WorkingHoursUpdated!K630))</f>
        <v>0</v>
      </c>
      <c r="R630" s="44">
        <f>IF(K630="",0,COUNTIF('Timesheet - Week'!$A:$A,WorkingHoursUpdated!K630))</f>
        <v>0</v>
      </c>
    </row>
    <row r="631" spans="1:18" x14ac:dyDescent="0.25">
      <c r="A631" s="7">
        <f>WorkingHours[[#This Row],[Day]]</f>
        <v>44935</v>
      </c>
      <c r="B631" s="1">
        <f>WorkingHours[[#This Row],[Start]]</f>
        <v>0.71527777777777779</v>
      </c>
      <c r="C631" s="1">
        <f>WorkingHours[[#This Row],[End]]</f>
        <v>0.76388888888888884</v>
      </c>
      <c r="D631" t="str">
        <f>WorkingHours[[#This Row],[Work unit description]]</f>
        <v>Versioning chat with Steve</v>
      </c>
      <c r="E631" s="1">
        <f>WorkingHours[[#This Row],[Duration]]</f>
        <v>5.2083333333333336E-2</v>
      </c>
      <c r="F631" s="1" t="e">
        <f>#REF!</f>
        <v>#REF!</v>
      </c>
      <c r="G631" t="str">
        <f>WorkingHours[[#This Row],[Task]]</f>
        <v>Process and Practices Improvement</v>
      </c>
      <c r="H631" t="str">
        <f>WorkingHours[[#This Row],[Tags]]</f>
        <v>STL:Admin-BusinessMan:BusinessManProcessDev:312</v>
      </c>
      <c r="I631" t="b">
        <f t="shared" si="68"/>
        <v>0</v>
      </c>
      <c r="J631" s="7">
        <f t="shared" si="67"/>
        <v>44935</v>
      </c>
      <c r="K631" t="str">
        <f t="shared" si="62"/>
        <v>STL:Admin-BusinessMan:BusinessManProcessDev:312</v>
      </c>
      <c r="M631" s="43">
        <f t="shared" si="63"/>
        <v>5.208333333333337E-2</v>
      </c>
      <c r="N631" s="1">
        <f t="shared" si="64"/>
        <v>0</v>
      </c>
      <c r="O631" s="1">
        <f t="shared" si="65"/>
        <v>5.208333333333337E-2</v>
      </c>
      <c r="P631" s="45" t="e">
        <f t="shared" si="66"/>
        <v>#REF!</v>
      </c>
      <c r="Q631" s="46">
        <f>IF(K631="",0,COUNTIF('Timesheet - Week'!$A:$A,WorkingHoursUpdated!K631))</f>
        <v>0</v>
      </c>
      <c r="R631" s="44">
        <f>IF(K631="",0,COUNTIF('Timesheet - Week'!$A:$A,WorkingHoursUpdated!K631))</f>
        <v>0</v>
      </c>
    </row>
    <row r="632" spans="1:18" x14ac:dyDescent="0.25">
      <c r="A632" s="7">
        <f>WorkingHours[[#This Row],[Day]]</f>
        <v>44935</v>
      </c>
      <c r="B632" s="1">
        <f>WorkingHours[[#This Row],[Start]]</f>
        <v>0.79166666666666663</v>
      </c>
      <c r="C632" s="1">
        <f>WorkingHours[[#This Row],[End]]</f>
        <v>0.80069444444444449</v>
      </c>
      <c r="D632" t="str">
        <f>WorkingHours[[#This Row],[Work unit description]]</f>
        <v>circle guitar email</v>
      </c>
      <c r="E632" s="1">
        <f>WorkingHours[[#This Row],[Duration]]</f>
        <v>1.0416666666666666E-2</v>
      </c>
      <c r="F632" s="1" t="e">
        <f>#REF!</f>
        <v>#REF!</v>
      </c>
      <c r="G632" t="str">
        <f>WorkingHours[[#This Row],[Task]]</f>
        <v>NBD: Circular Guitar</v>
      </c>
      <c r="H632" t="str">
        <f>WorkingHours[[#This Row],[Tags]]</f>
        <v>STL:NBD:NewProposalsCreation:325</v>
      </c>
      <c r="I632" t="b">
        <f t="shared" si="68"/>
        <v>0</v>
      </c>
      <c r="J632" s="7">
        <f t="shared" si="67"/>
        <v>44935</v>
      </c>
      <c r="K632" t="str">
        <f t="shared" si="62"/>
        <v>STL:NBD:NewProposalsCreation:325</v>
      </c>
      <c r="M632" s="43">
        <f t="shared" si="63"/>
        <v>2.777777777777779E-2</v>
      </c>
      <c r="N632" s="1">
        <f t="shared" si="64"/>
        <v>0</v>
      </c>
      <c r="O632" s="1">
        <f t="shared" si="65"/>
        <v>2.777777777777779E-2</v>
      </c>
      <c r="P632" s="45" t="e">
        <f t="shared" si="66"/>
        <v>#REF!</v>
      </c>
      <c r="Q632" s="46">
        <f>IF(K632="",0,COUNTIF('Timesheet - Week'!$A:$A,WorkingHoursUpdated!K632))</f>
        <v>0</v>
      </c>
      <c r="R632" s="44">
        <f>IF(K632="",0,COUNTIF('Timesheet - Week'!$A:$A,WorkingHoursUpdated!K632))</f>
        <v>0</v>
      </c>
    </row>
    <row r="633" spans="1:18" x14ac:dyDescent="0.25">
      <c r="A633" s="7">
        <f>WorkingHours[[#This Row],[Day]]</f>
        <v>44936</v>
      </c>
      <c r="B633" s="1">
        <f>WorkingHours[[#This Row],[Start]]</f>
        <v>0.375</v>
      </c>
      <c r="C633" s="1">
        <f>WorkingHours[[#This Row],[End]]</f>
        <v>0.39583333333333331</v>
      </c>
      <c r="D633" t="str">
        <f>WorkingHours[[#This Row],[Work unit description]]</f>
        <v>Lab PC setup</v>
      </c>
      <c r="E633" s="1">
        <f>WorkingHours[[#This Row],[Duration]]</f>
        <v>2.0833333333333332E-2</v>
      </c>
      <c r="F633" s="1" t="e">
        <f>#REF!</f>
        <v>#REF!</v>
      </c>
      <c r="G633" t="str">
        <f>WorkingHours[[#This Row],[Task]]</f>
        <v>STL: Lab &amp; Office Management</v>
      </c>
      <c r="H633" t="str">
        <f>WorkingHours[[#This Row],[Tags]]</f>
        <v>STL:Admin-BusinessMan:ISSystems:315</v>
      </c>
      <c r="I633" t="b">
        <f t="shared" si="68"/>
        <v>0</v>
      </c>
      <c r="J633" s="7">
        <f t="shared" si="67"/>
        <v>44936</v>
      </c>
      <c r="K633" t="str">
        <f t="shared" si="62"/>
        <v>STL:Admin-BusinessMan:ISSystems:315</v>
      </c>
      <c r="M633" s="43">
        <f t="shared" si="63"/>
        <v>0</v>
      </c>
      <c r="N633" s="1">
        <f t="shared" si="64"/>
        <v>0</v>
      </c>
      <c r="O633" s="1">
        <f t="shared" si="65"/>
        <v>0</v>
      </c>
      <c r="P633" s="45" t="e">
        <f t="shared" si="66"/>
        <v>#REF!</v>
      </c>
      <c r="Q633" s="46">
        <f>IF(K633="",0,COUNTIF('Timesheet - Week'!$A:$A,WorkingHoursUpdated!K633))</f>
        <v>0</v>
      </c>
      <c r="R633" s="44">
        <f>IF(K633="",0,COUNTIF('Timesheet - Week'!$A:$A,WorkingHoursUpdated!K633))</f>
        <v>0</v>
      </c>
    </row>
    <row r="634" spans="1:18" x14ac:dyDescent="0.25">
      <c r="A634" s="7">
        <f>WorkingHours[[#This Row],[Day]]</f>
        <v>44936</v>
      </c>
      <c r="B634" s="1">
        <f>WorkingHours[[#This Row],[Start]]</f>
        <v>0.39583333333333331</v>
      </c>
      <c r="C634" s="1">
        <f>WorkingHours[[#This Row],[End]]</f>
        <v>0.45902777777777776</v>
      </c>
      <c r="D634" t="str">
        <f>WorkingHours[[#This Row],[Work unit description]]</f>
        <v>AeroGel proposal</v>
      </c>
      <c r="E634" s="1">
        <f>WorkingHours[[#This Row],[Duration]]</f>
        <v>6.25E-2</v>
      </c>
      <c r="F634" s="1" t="e">
        <f>#REF!</f>
        <v>#REF!</v>
      </c>
      <c r="G634" t="str">
        <f>WorkingHours[[#This Row],[Task]]</f>
        <v>NBD: Aerogel</v>
      </c>
      <c r="H634" t="str">
        <f>WorkingHours[[#This Row],[Tags]]</f>
        <v>STL:NBD:NewProposalsCreation:325</v>
      </c>
      <c r="I634" t="b">
        <f t="shared" si="68"/>
        <v>0</v>
      </c>
      <c r="J634" s="7">
        <f t="shared" si="67"/>
        <v>44936</v>
      </c>
      <c r="K634" t="str">
        <f t="shared" si="62"/>
        <v>STL:NBD:NewProposalsCreation:325</v>
      </c>
      <c r="M634" s="43">
        <f t="shared" si="63"/>
        <v>0</v>
      </c>
      <c r="N634" s="1">
        <f t="shared" si="64"/>
        <v>0</v>
      </c>
      <c r="O634" s="1">
        <f t="shared" si="65"/>
        <v>0</v>
      </c>
      <c r="P634" s="45" t="e">
        <f t="shared" si="66"/>
        <v>#REF!</v>
      </c>
      <c r="Q634" s="46">
        <f>IF(K634="",0,COUNTIF('Timesheet - Week'!$A:$A,WorkingHoursUpdated!K634))</f>
        <v>0</v>
      </c>
      <c r="R634" s="44">
        <f>IF(K634="",0,COUNTIF('Timesheet - Week'!$A:$A,WorkingHoursUpdated!K634))</f>
        <v>0</v>
      </c>
    </row>
    <row r="635" spans="1:18" x14ac:dyDescent="0.25">
      <c r="A635" s="7">
        <f>WorkingHours[[#This Row],[Day]]</f>
        <v>44936</v>
      </c>
      <c r="B635" s="1">
        <f>WorkingHours[[#This Row],[Start]]</f>
        <v>0.46527777777777779</v>
      </c>
      <c r="C635" s="1">
        <f>WorkingHours[[#This Row],[End]]</f>
        <v>0.52083333333333337</v>
      </c>
      <c r="D635" t="str">
        <f>WorkingHours[[#This Row],[Work unit description]]</f>
        <v>Circle Guitar meeting</v>
      </c>
      <c r="E635" s="1">
        <f>WorkingHours[[#This Row],[Duration]]</f>
        <v>5.2083333333333336E-2</v>
      </c>
      <c r="F635" s="1" t="e">
        <f>#REF!</f>
        <v>#REF!</v>
      </c>
      <c r="G635" t="str">
        <f>WorkingHours[[#This Row],[Task]]</f>
        <v>NBD: Circular Guitar</v>
      </c>
      <c r="H635" t="str">
        <f>WorkingHours[[#This Row],[Tags]]</f>
        <v>STL:NBD:ClientMeetings:326</v>
      </c>
      <c r="I635" t="b">
        <f t="shared" si="68"/>
        <v>0</v>
      </c>
      <c r="J635" s="7">
        <f t="shared" si="67"/>
        <v>44936</v>
      </c>
      <c r="K635" t="str">
        <f t="shared" si="62"/>
        <v>STL:NBD:ClientMeetings:326</v>
      </c>
      <c r="M635" s="43">
        <f t="shared" si="63"/>
        <v>6.2500000000000333E-3</v>
      </c>
      <c r="N635" s="1">
        <f t="shared" si="64"/>
        <v>6.2500000000000333E-3</v>
      </c>
      <c r="O635" s="1">
        <f t="shared" si="65"/>
        <v>0</v>
      </c>
      <c r="P635" s="45" t="e">
        <f t="shared" si="66"/>
        <v>#REF!</v>
      </c>
      <c r="Q635" s="46">
        <f>IF(K635="",0,COUNTIF('Timesheet - Week'!$A:$A,WorkingHoursUpdated!K635))</f>
        <v>0</v>
      </c>
      <c r="R635" s="44">
        <f>IF(K635="",0,COUNTIF('Timesheet - Week'!$A:$A,WorkingHoursUpdated!K635))</f>
        <v>0</v>
      </c>
    </row>
    <row r="636" spans="1:18" x14ac:dyDescent="0.25">
      <c r="A636" s="7">
        <f>WorkingHours[[#This Row],[Day]]</f>
        <v>44936</v>
      </c>
      <c r="B636" s="1">
        <f>WorkingHours[[#This Row],[Start]]</f>
        <v>0.54166666666666663</v>
      </c>
      <c r="C636" s="1">
        <f>WorkingHours[[#This Row],[End]]</f>
        <v>0.59027777777777779</v>
      </c>
      <c r="D636" t="str">
        <f>WorkingHours[[#This Row],[Work unit description]]</f>
        <v>Delta-G costing meeting</v>
      </c>
      <c r="E636" s="1">
        <f>WorkingHours[[#This Row],[Duration]]</f>
        <v>5.2083333333333336E-2</v>
      </c>
      <c r="F636" s="1" t="e">
        <f>#REF!</f>
        <v>#REF!</v>
      </c>
      <c r="G636" t="str">
        <f>WorkingHours[[#This Row],[Task]]</f>
        <v>DeltaG: Project Management</v>
      </c>
      <c r="H636" t="str">
        <f>WorkingHours[[#This Row],[Tags]]</f>
        <v>Delta-G:Team Meetings(Overhead):906</v>
      </c>
      <c r="I636" t="b">
        <f t="shared" si="68"/>
        <v>0</v>
      </c>
      <c r="J636" s="7">
        <f t="shared" si="67"/>
        <v>44936</v>
      </c>
      <c r="K636" t="str">
        <f t="shared" si="62"/>
        <v>Delta-G:Team Meetings(Overhead):906</v>
      </c>
      <c r="M636" s="43">
        <f t="shared" si="63"/>
        <v>2.0833333333333259E-2</v>
      </c>
      <c r="N636" s="1">
        <f t="shared" si="64"/>
        <v>0</v>
      </c>
      <c r="O636" s="1">
        <f t="shared" si="65"/>
        <v>2.0833333333333259E-2</v>
      </c>
      <c r="P636" s="45" t="e">
        <f t="shared" si="66"/>
        <v>#REF!</v>
      </c>
      <c r="Q636" s="46">
        <f>IF(K636="",0,COUNTIF('Timesheet - Week'!$A:$A,WorkingHoursUpdated!K636))</f>
        <v>0</v>
      </c>
      <c r="R636" s="44">
        <f>IF(K636="",0,COUNTIF('Timesheet - Week'!$A:$A,WorkingHoursUpdated!K636))</f>
        <v>0</v>
      </c>
    </row>
    <row r="637" spans="1:18" x14ac:dyDescent="0.25">
      <c r="A637" s="7">
        <f>WorkingHours[[#This Row],[Day]]</f>
        <v>44936</v>
      </c>
      <c r="B637" s="1">
        <f>WorkingHours[[#This Row],[Start]]</f>
        <v>0.59027777777777779</v>
      </c>
      <c r="C637" s="1">
        <f>WorkingHours[[#This Row],[End]]</f>
        <v>0.625</v>
      </c>
      <c r="D637" t="str">
        <f>WorkingHours[[#This Row],[Work unit description]]</f>
        <v/>
      </c>
      <c r="E637" s="1">
        <f>WorkingHours[[#This Row],[Duration]]</f>
        <v>3.125E-2</v>
      </c>
      <c r="F637" s="1" t="e">
        <f>#REF!</f>
        <v>#REF!</v>
      </c>
      <c r="G637" t="str">
        <f>WorkingHours[[#This Row],[Task]]</f>
        <v>Delta-G: Architecture</v>
      </c>
      <c r="H637" t="str">
        <f>WorkingHours[[#This Row],[Tags]]</f>
        <v>Delta-G:Architecture:899</v>
      </c>
      <c r="I637" t="b">
        <f t="shared" si="68"/>
        <v>0</v>
      </c>
      <c r="J637" s="7">
        <f t="shared" si="67"/>
        <v>44936</v>
      </c>
      <c r="K637" t="str">
        <f t="shared" si="62"/>
        <v>Delta-G:Architecture:899</v>
      </c>
      <c r="M637" s="43">
        <f t="shared" si="63"/>
        <v>0</v>
      </c>
      <c r="N637" s="1">
        <f t="shared" si="64"/>
        <v>0</v>
      </c>
      <c r="O637" s="1">
        <f t="shared" si="65"/>
        <v>0</v>
      </c>
      <c r="P637" s="45" t="e">
        <f t="shared" si="66"/>
        <v>#REF!</v>
      </c>
      <c r="Q637" s="46">
        <f>IF(K637="",0,COUNTIF('Timesheet - Week'!$A:$A,WorkingHoursUpdated!K637))</f>
        <v>0</v>
      </c>
      <c r="R637" s="44">
        <f>IF(K637="",0,COUNTIF('Timesheet - Week'!$A:$A,WorkingHoursUpdated!K637))</f>
        <v>0</v>
      </c>
    </row>
    <row r="638" spans="1:18" x14ac:dyDescent="0.25">
      <c r="A638" s="7">
        <f>WorkingHours[[#This Row],[Day]]</f>
        <v>44936</v>
      </c>
      <c r="B638" s="1">
        <f>WorkingHours[[#This Row],[Start]]</f>
        <v>0.625</v>
      </c>
      <c r="C638" s="1">
        <f>WorkingHours[[#This Row],[End]]</f>
        <v>0.66666666666666663</v>
      </c>
      <c r="D638" t="str">
        <f>WorkingHours[[#This Row],[Work unit description]]</f>
        <v>QLM / STL HW meeting</v>
      </c>
      <c r="E638" s="1">
        <f>WorkingHours[[#This Row],[Duration]]</f>
        <v>4.1666666666666664E-2</v>
      </c>
      <c r="F638" s="1" t="e">
        <f>#REF!</f>
        <v>#REF!</v>
      </c>
      <c r="G638" t="str">
        <f>WorkingHours[[#This Row],[Task]]</f>
        <v>QLM: Hardware weekly meeting</v>
      </c>
      <c r="H638" t="str">
        <f>WorkingHours[[#This Row],[Tags]]</f>
        <v>QLM:Hardware:TechnicalManagement:998</v>
      </c>
      <c r="I638" t="b">
        <f t="shared" si="68"/>
        <v>0</v>
      </c>
      <c r="J638" s="7">
        <f t="shared" si="67"/>
        <v>44936</v>
      </c>
      <c r="K638" t="str">
        <f t="shared" si="62"/>
        <v>QLM:Hardware:TechnicalManagement:998</v>
      </c>
      <c r="M638" s="43">
        <f t="shared" si="63"/>
        <v>0</v>
      </c>
      <c r="N638" s="1">
        <f t="shared" si="64"/>
        <v>0</v>
      </c>
      <c r="O638" s="1">
        <f t="shared" si="65"/>
        <v>0</v>
      </c>
      <c r="P638" s="45" t="e">
        <f t="shared" si="66"/>
        <v>#REF!</v>
      </c>
      <c r="Q638" s="46">
        <f>IF(K638="",0,COUNTIF('Timesheet - Week'!$A:$A,WorkingHoursUpdated!K638))</f>
        <v>0</v>
      </c>
      <c r="R638" s="44">
        <f>IF(K638="",0,COUNTIF('Timesheet - Week'!$A:$A,WorkingHoursUpdated!K638))</f>
        <v>0</v>
      </c>
    </row>
    <row r="639" spans="1:18" x14ac:dyDescent="0.25">
      <c r="A639" s="7">
        <f>WorkingHours[[#This Row],[Day]]</f>
        <v>44936</v>
      </c>
      <c r="B639" s="1">
        <f>WorkingHours[[#This Row],[Start]]</f>
        <v>0.66666666666666663</v>
      </c>
      <c r="C639" s="1">
        <f>WorkingHours[[#This Row],[End]]</f>
        <v>0.71875</v>
      </c>
      <c r="D639" t="str">
        <f>WorkingHours[[#This Row],[Work unit description]]</f>
        <v>Help Pete in the Lab</v>
      </c>
      <c r="E639" s="1">
        <f>WorkingHours[[#This Row],[Duration]]</f>
        <v>5.2083333333333336E-2</v>
      </c>
      <c r="F639" s="1" t="e">
        <f>#REF!</f>
        <v>#REF!</v>
      </c>
      <c r="G639" t="str">
        <f>WorkingHours[[#This Row],[Task]]</f>
        <v>STL: Lab &amp; Office Management</v>
      </c>
      <c r="H639" t="str">
        <f>WorkingHours[[#This Row],[Tags]]</f>
        <v>STL:Admin-BusinessMan:ISSystems:315</v>
      </c>
      <c r="I639" t="b">
        <f t="shared" si="68"/>
        <v>0</v>
      </c>
      <c r="J639" s="7">
        <f t="shared" si="67"/>
        <v>44936</v>
      </c>
      <c r="K639" t="str">
        <f t="shared" si="62"/>
        <v>STL:Admin-BusinessMan:ISSystems:315</v>
      </c>
      <c r="M639" s="43">
        <f t="shared" si="63"/>
        <v>0</v>
      </c>
      <c r="N639" s="1">
        <f t="shared" si="64"/>
        <v>0</v>
      </c>
      <c r="O639" s="1">
        <f t="shared" si="65"/>
        <v>0</v>
      </c>
      <c r="P639" s="45" t="e">
        <f t="shared" si="66"/>
        <v>#REF!</v>
      </c>
      <c r="Q639" s="46">
        <f>IF(K639="",0,COUNTIF('Timesheet - Week'!$A:$A,WorkingHoursUpdated!K639))</f>
        <v>0</v>
      </c>
      <c r="R639" s="44">
        <f>IF(K639="",0,COUNTIF('Timesheet - Week'!$A:$A,WorkingHoursUpdated!K639))</f>
        <v>0</v>
      </c>
    </row>
    <row r="640" spans="1:18" x14ac:dyDescent="0.25">
      <c r="A640" s="7">
        <f>WorkingHours[[#This Row],[Day]]</f>
        <v>44937</v>
      </c>
      <c r="B640" s="1">
        <f>WorkingHours[[#This Row],[Start]]</f>
        <v>0.375</v>
      </c>
      <c r="C640" s="1">
        <f>WorkingHours[[#This Row],[End]]</f>
        <v>0.38958333333333334</v>
      </c>
      <c r="D640" t="str">
        <f>WorkingHours[[#This Row],[Work unit description]]</f>
        <v>Template and style guide email</v>
      </c>
      <c r="E640" s="1">
        <f>WorkingHours[[#This Row],[Duration]]</f>
        <v>1.0416666666666666E-2</v>
      </c>
      <c r="F640" s="1" t="e">
        <f>#REF!</f>
        <v>#REF!</v>
      </c>
      <c r="G640" t="str">
        <f>WorkingHours[[#This Row],[Task]]</f>
        <v>General Process Improvement</v>
      </c>
      <c r="H640" t="str">
        <f>WorkingHours[[#This Row],[Tags]]</f>
        <v>STL:Admin-BusinessMan:BusinessManProcessDev:312</v>
      </c>
      <c r="I640" t="b">
        <f t="shared" si="68"/>
        <v>0</v>
      </c>
      <c r="J640" s="7">
        <f t="shared" si="67"/>
        <v>44937</v>
      </c>
      <c r="K640" t="str">
        <f t="shared" si="62"/>
        <v>STL:Admin-BusinessMan:BusinessManProcessDev:312</v>
      </c>
      <c r="M640" s="43">
        <f t="shared" si="63"/>
        <v>0</v>
      </c>
      <c r="N640" s="1">
        <f t="shared" si="64"/>
        <v>0</v>
      </c>
      <c r="O640" s="1">
        <f t="shared" si="65"/>
        <v>0</v>
      </c>
      <c r="P640" s="45" t="e">
        <f t="shared" si="66"/>
        <v>#REF!</v>
      </c>
      <c r="Q640" s="46">
        <f>IF(K640="",0,COUNTIF('Timesheet - Week'!$A:$A,WorkingHoursUpdated!K640))</f>
        <v>0</v>
      </c>
      <c r="R640" s="44">
        <f>IF(K640="",0,COUNTIF('Timesheet - Week'!$A:$A,WorkingHoursUpdated!K640))</f>
        <v>0</v>
      </c>
    </row>
    <row r="641" spans="1:18" x14ac:dyDescent="0.25">
      <c r="A641" s="7">
        <f>WorkingHours[[#This Row],[Day]]</f>
        <v>44937</v>
      </c>
      <c r="B641" s="1">
        <f>WorkingHours[[#This Row],[Start]]</f>
        <v>0.38958333333333334</v>
      </c>
      <c r="C641" s="1">
        <f>WorkingHours[[#This Row],[End]]</f>
        <v>0.48402777777777778</v>
      </c>
      <c r="D641" t="str">
        <f>WorkingHours[[#This Row],[Work unit description]]</f>
        <v>Confluence project Management</v>
      </c>
      <c r="E641" s="1">
        <f>WorkingHours[[#This Row],[Duration]]</f>
        <v>9.375E-2</v>
      </c>
      <c r="F641" s="1" t="e">
        <f>#REF!</f>
        <v>#REF!</v>
      </c>
      <c r="G641" t="str">
        <f>WorkingHours[[#This Row],[Task]]</f>
        <v>Process and Practices Improvement</v>
      </c>
      <c r="H641" t="str">
        <f>WorkingHours[[#This Row],[Tags]]</f>
        <v>STL:Admin-BusinessMan:BusinessManProcessDev:312</v>
      </c>
      <c r="I641" t="b">
        <f t="shared" si="68"/>
        <v>0</v>
      </c>
      <c r="J641" s="7">
        <f t="shared" si="67"/>
        <v>44937</v>
      </c>
      <c r="K641" t="str">
        <f t="shared" si="62"/>
        <v>STL:Admin-BusinessMan:BusinessManProcessDev:312</v>
      </c>
      <c r="M641" s="43">
        <f t="shared" si="63"/>
        <v>0</v>
      </c>
      <c r="N641" s="1">
        <f t="shared" si="64"/>
        <v>0</v>
      </c>
      <c r="O641" s="1">
        <f t="shared" si="65"/>
        <v>0</v>
      </c>
      <c r="P641" s="45" t="e">
        <f t="shared" si="66"/>
        <v>#REF!</v>
      </c>
      <c r="Q641" s="46">
        <f>IF(K641="",0,COUNTIF('Timesheet - Week'!$A:$A,WorkingHoursUpdated!K641))</f>
        <v>0</v>
      </c>
      <c r="R641" s="44">
        <f>IF(K641="",0,COUNTIF('Timesheet - Week'!$A:$A,WorkingHoursUpdated!K641))</f>
        <v>0</v>
      </c>
    </row>
    <row r="642" spans="1:18" x14ac:dyDescent="0.25">
      <c r="A642" s="7">
        <f>WorkingHours[[#This Row],[Day]]</f>
        <v>44937</v>
      </c>
      <c r="B642" s="1">
        <f>WorkingHours[[#This Row],[Start]]</f>
        <v>0.49305555555555558</v>
      </c>
      <c r="C642" s="1">
        <f>WorkingHours[[#This Row],[End]]</f>
        <v>0.53472222222222221</v>
      </c>
      <c r="D642" t="str">
        <f>WorkingHours[[#This Row],[Work unit description]]</f>
        <v>NBD - Circle Guitar</v>
      </c>
      <c r="E642" s="1">
        <f>WorkingHours[[#This Row],[Duration]]</f>
        <v>4.1666666666666664E-2</v>
      </c>
      <c r="F642" s="1" t="e">
        <f>#REF!</f>
        <v>#REF!</v>
      </c>
      <c r="G642" t="str">
        <f>WorkingHours[[#This Row],[Task]]</f>
        <v>NBD: Circular Guitar</v>
      </c>
      <c r="H642" t="str">
        <f>WorkingHours[[#This Row],[Tags]]</f>
        <v>STL:NBD:NewProposalsCreation:325</v>
      </c>
      <c r="I642" t="b">
        <f t="shared" si="68"/>
        <v>0</v>
      </c>
      <c r="J642" s="7">
        <f t="shared" si="67"/>
        <v>44937</v>
      </c>
      <c r="K642" t="str">
        <f t="shared" ref="K642:K705" si="69">IF(ISNUMBER(SEARCH(",",H642)),LEFT(H642, SEARCH(",",H642,1)-1),H642)</f>
        <v>STL:NBD:NewProposalsCreation:325</v>
      </c>
      <c r="M642" s="43">
        <f t="shared" si="63"/>
        <v>9.0277777777778012E-3</v>
      </c>
      <c r="N642" s="1">
        <f t="shared" si="64"/>
        <v>9.0277777777778012E-3</v>
      </c>
      <c r="O642" s="1">
        <f t="shared" si="65"/>
        <v>0</v>
      </c>
      <c r="P642" s="45" t="e">
        <f t="shared" si="66"/>
        <v>#REF!</v>
      </c>
      <c r="Q642" s="46">
        <f>IF(K642="",0,COUNTIF('Timesheet - Week'!$A:$A,WorkingHoursUpdated!K642))</f>
        <v>0</v>
      </c>
      <c r="R642" s="44">
        <f>IF(K642="",0,COUNTIF('Timesheet - Week'!$A:$A,WorkingHoursUpdated!K642))</f>
        <v>0</v>
      </c>
    </row>
    <row r="643" spans="1:18" x14ac:dyDescent="0.25">
      <c r="A643" s="7">
        <f>WorkingHours[[#This Row],[Day]]</f>
        <v>44937</v>
      </c>
      <c r="B643" s="1">
        <f>WorkingHours[[#This Row],[Start]]</f>
        <v>0.5</v>
      </c>
      <c r="C643" s="1">
        <f>WorkingHours[[#This Row],[End]]</f>
        <v>0.53402777777777777</v>
      </c>
      <c r="D643" t="str">
        <f>WorkingHours[[#This Row],[Work unit description]]</f>
        <v>Email for process improvement</v>
      </c>
      <c r="E643" s="1">
        <f>WorkingHours[[#This Row],[Duration]]</f>
        <v>3.125E-2</v>
      </c>
      <c r="F643" s="1" t="e">
        <f>#REF!</f>
        <v>#REF!</v>
      </c>
      <c r="G643" t="str">
        <f>WorkingHours[[#This Row],[Task]]</f>
        <v>Process and Practices Improvement</v>
      </c>
      <c r="H643" t="str">
        <f>WorkingHours[[#This Row],[Tags]]</f>
        <v>STL:Admin-BusinessMan:BusinessManProcessDev:312</v>
      </c>
      <c r="I643" t="b">
        <f t="shared" si="68"/>
        <v>0</v>
      </c>
      <c r="J643" s="7">
        <f t="shared" si="67"/>
        <v>44937</v>
      </c>
      <c r="K643" t="str">
        <f t="shared" si="69"/>
        <v>STL:Admin-BusinessMan:BusinessManProcessDev:312</v>
      </c>
      <c r="M643" s="43" t="str">
        <f t="shared" ref="M643:M706" si="70">IF(A643=A642,IF(B643&lt;C642,"Error",B643-C642),0)</f>
        <v>Error</v>
      </c>
      <c r="N643" s="1">
        <f t="shared" ref="N643:N706" si="71">IF(M643&lt;$T$1,M643,0)</f>
        <v>0</v>
      </c>
      <c r="O643" s="1" t="str">
        <f t="shared" ref="O643:O706" si="72">IF(M643&gt;$T$1,M643,0)</f>
        <v>Error</v>
      </c>
      <c r="P643" s="45" t="e">
        <f t="shared" ref="P643:P706" si="73">E643+F643+N643</f>
        <v>#REF!</v>
      </c>
      <c r="Q643" s="46">
        <f>IF(K643="",0,COUNTIF('Timesheet - Week'!$A:$A,WorkingHoursUpdated!K643))</f>
        <v>0</v>
      </c>
      <c r="R643" s="44">
        <f>IF(K643="",0,COUNTIF('Timesheet - Week'!$A:$A,WorkingHoursUpdated!K643))</f>
        <v>0</v>
      </c>
    </row>
    <row r="644" spans="1:18" x14ac:dyDescent="0.25">
      <c r="A644" s="7">
        <f>WorkingHours[[#This Row],[Day]]</f>
        <v>44937</v>
      </c>
      <c r="B644" s="1">
        <f>WorkingHours[[#This Row],[Start]]</f>
        <v>0.54166666666666663</v>
      </c>
      <c r="C644" s="1">
        <f>WorkingHours[[#This Row],[End]]</f>
        <v>0.55694444444444446</v>
      </c>
      <c r="D644" t="str">
        <f>WorkingHours[[#This Row],[Work unit description]]</f>
        <v>Extracelluar request</v>
      </c>
      <c r="E644" s="1">
        <f>WorkingHours[[#This Row],[Duration]]</f>
        <v>1.0416666666666666E-2</v>
      </c>
      <c r="F644" s="1" t="e">
        <f>#REF!</f>
        <v>#REF!</v>
      </c>
      <c r="G644" t="str">
        <f>WorkingHours[[#This Row],[Task]]</f>
        <v>NBD - Meetings</v>
      </c>
      <c r="H644" t="str">
        <f>WorkingHours[[#This Row],[Tags]]</f>
        <v>STL:NBD:ClientMeetings:326</v>
      </c>
      <c r="I644" t="b">
        <f t="shared" si="68"/>
        <v>0</v>
      </c>
      <c r="J644" s="7">
        <f t="shared" ref="J644:J707" si="74">IF(I644,A644+7,A644)</f>
        <v>44937</v>
      </c>
      <c r="K644" t="str">
        <f t="shared" si="69"/>
        <v>STL:NBD:ClientMeetings:326</v>
      </c>
      <c r="M644" s="43">
        <f t="shared" si="70"/>
        <v>7.6388888888888618E-3</v>
      </c>
      <c r="N644" s="1">
        <f t="shared" si="71"/>
        <v>7.6388888888888618E-3</v>
      </c>
      <c r="O644" s="1">
        <f t="shared" si="72"/>
        <v>0</v>
      </c>
      <c r="P644" s="45" t="e">
        <f t="shared" si="73"/>
        <v>#REF!</v>
      </c>
      <c r="Q644" s="46">
        <f>IF(K644="",0,COUNTIF('Timesheet - Week'!$A:$A,WorkingHoursUpdated!K644))</f>
        <v>0</v>
      </c>
      <c r="R644" s="44">
        <f>IF(K644="",0,COUNTIF('Timesheet - Week'!$A:$A,WorkingHoursUpdated!K644))</f>
        <v>0</v>
      </c>
    </row>
    <row r="645" spans="1:18" x14ac:dyDescent="0.25">
      <c r="A645" s="7">
        <f>WorkingHours[[#This Row],[Day]]</f>
        <v>44937</v>
      </c>
      <c r="B645" s="1">
        <f>WorkingHours[[#This Row],[Start]]</f>
        <v>0.55694444444444446</v>
      </c>
      <c r="C645" s="1">
        <f>WorkingHours[[#This Row],[End]]</f>
        <v>0.58750000000000002</v>
      </c>
      <c r="D645" t="str">
        <f>WorkingHours[[#This Row],[Work unit description]]</f>
        <v>Delta G weekly meeting</v>
      </c>
      <c r="E645" s="1">
        <f>WorkingHours[[#This Row],[Duration]]</f>
        <v>3.125E-2</v>
      </c>
      <c r="F645" s="1" t="e">
        <f>#REF!</f>
        <v>#REF!</v>
      </c>
      <c r="G645" t="str">
        <f>WorkingHours[[#This Row],[Task]]</f>
        <v>DeltaG: Project Management</v>
      </c>
      <c r="H645" t="str">
        <f>WorkingHours[[#This Row],[Tags]]</f>
        <v>Delta-G:Project Management:859</v>
      </c>
      <c r="I645" t="b">
        <f t="shared" ref="I645:I708" si="75">IF(ISNUMBER(SEARCH("CarryHours",H645)),TRUE,FALSE)</f>
        <v>0</v>
      </c>
      <c r="J645" s="7">
        <f t="shared" si="74"/>
        <v>44937</v>
      </c>
      <c r="K645" t="str">
        <f t="shared" si="69"/>
        <v>Delta-G:Project Management:859</v>
      </c>
      <c r="M645" s="43">
        <f t="shared" si="70"/>
        <v>0</v>
      </c>
      <c r="N645" s="1">
        <f t="shared" si="71"/>
        <v>0</v>
      </c>
      <c r="O645" s="1">
        <f t="shared" si="72"/>
        <v>0</v>
      </c>
      <c r="P645" s="45" t="e">
        <f t="shared" si="73"/>
        <v>#REF!</v>
      </c>
      <c r="Q645" s="46">
        <f>IF(K645="",0,COUNTIF('Timesheet - Week'!$A:$A,WorkingHoursUpdated!K645))</f>
        <v>0</v>
      </c>
      <c r="R645" s="44">
        <f>IF(K645="",0,COUNTIF('Timesheet - Week'!$A:$A,WorkingHoursUpdated!K645))</f>
        <v>0</v>
      </c>
    </row>
    <row r="646" spans="1:18" x14ac:dyDescent="0.25">
      <c r="A646" s="7">
        <f>WorkingHours[[#This Row],[Day]]</f>
        <v>44938</v>
      </c>
      <c r="B646" s="1">
        <f>WorkingHours[[#This Row],[Start]]</f>
        <v>0.32777777777777778</v>
      </c>
      <c r="C646" s="1">
        <f>WorkingHours[[#This Row],[End]]</f>
        <v>0.34722222222222221</v>
      </c>
      <c r="D646" t="str">
        <f>WorkingHours[[#This Row],[Work unit description]]</f>
        <v>Versioning meeting preparation</v>
      </c>
      <c r="E646" s="1">
        <f>WorkingHours[[#This Row],[Duration]]</f>
        <v>2.0833333333333332E-2</v>
      </c>
      <c r="F646" s="1" t="e">
        <f>#REF!</f>
        <v>#REF!</v>
      </c>
      <c r="G646" t="str">
        <f>WorkingHours[[#This Row],[Task]]</f>
        <v>Process and Practices Improvement</v>
      </c>
      <c r="H646" t="str">
        <f>WorkingHours[[#This Row],[Tags]]</f>
        <v>STL:Admin-BusinessMan:BusinessManProcessDev:312</v>
      </c>
      <c r="I646" t="b">
        <f t="shared" si="75"/>
        <v>0</v>
      </c>
      <c r="J646" s="7">
        <f t="shared" si="74"/>
        <v>44938</v>
      </c>
      <c r="K646" t="str">
        <f t="shared" si="69"/>
        <v>STL:Admin-BusinessMan:BusinessManProcessDev:312</v>
      </c>
      <c r="M646" s="43">
        <f t="shared" si="70"/>
        <v>0</v>
      </c>
      <c r="N646" s="1">
        <f t="shared" si="71"/>
        <v>0</v>
      </c>
      <c r="O646" s="1">
        <f t="shared" si="72"/>
        <v>0</v>
      </c>
      <c r="P646" s="45" t="e">
        <f t="shared" si="73"/>
        <v>#REF!</v>
      </c>
      <c r="Q646" s="46">
        <f>IF(K646="",0,COUNTIF('Timesheet - Week'!$A:$A,WorkingHoursUpdated!K646))</f>
        <v>0</v>
      </c>
      <c r="R646" s="44">
        <f>IF(K646="",0,COUNTIF('Timesheet - Week'!$A:$A,WorkingHoursUpdated!K646))</f>
        <v>0</v>
      </c>
    </row>
    <row r="647" spans="1:18" x14ac:dyDescent="0.25">
      <c r="A647" s="7">
        <f>WorkingHours[[#This Row],[Day]]</f>
        <v>44938</v>
      </c>
      <c r="B647" s="1">
        <f>WorkingHours[[#This Row],[Start]]</f>
        <v>0.375</v>
      </c>
      <c r="C647" s="1">
        <f>WorkingHours[[#This Row],[End]]</f>
        <v>0.38541666666666669</v>
      </c>
      <c r="D647" t="str">
        <f>WorkingHours[[#This Row],[Work unit description]]</f>
        <v>CHat to gabby</v>
      </c>
      <c r="E647" s="1">
        <f>WorkingHours[[#This Row],[Duration]]</f>
        <v>1.0416666666666666E-2</v>
      </c>
      <c r="F647" s="1" t="e">
        <f>#REF!</f>
        <v>#REF!</v>
      </c>
      <c r="G647" t="str">
        <f>WorkingHours[[#This Row],[Task]]</f>
        <v>STL:General</v>
      </c>
      <c r="H647" t="str">
        <f>WorkingHours[[#This Row],[Tags]]</f>
        <v>STL:Admin-PersonalAdmin:Misc:320</v>
      </c>
      <c r="I647" t="b">
        <f t="shared" si="75"/>
        <v>0</v>
      </c>
      <c r="J647" s="7">
        <f t="shared" si="74"/>
        <v>44938</v>
      </c>
      <c r="K647" t="str">
        <f t="shared" si="69"/>
        <v>STL:Admin-PersonalAdmin:Misc:320</v>
      </c>
      <c r="M647" s="43">
        <f t="shared" si="70"/>
        <v>2.777777777777779E-2</v>
      </c>
      <c r="N647" s="1">
        <f t="shared" si="71"/>
        <v>0</v>
      </c>
      <c r="O647" s="1">
        <f t="shared" si="72"/>
        <v>2.777777777777779E-2</v>
      </c>
      <c r="P647" s="45" t="e">
        <f t="shared" si="73"/>
        <v>#REF!</v>
      </c>
      <c r="Q647" s="46">
        <f>IF(K647="",0,COUNTIF('Timesheet - Week'!$A:$A,WorkingHoursUpdated!K647))</f>
        <v>0</v>
      </c>
      <c r="R647" s="44">
        <f>IF(K647="",0,COUNTIF('Timesheet - Week'!$A:$A,WorkingHoursUpdated!K647))</f>
        <v>0</v>
      </c>
    </row>
    <row r="648" spans="1:18" x14ac:dyDescent="0.25">
      <c r="A648" s="7">
        <f>WorkingHours[[#This Row],[Day]]</f>
        <v>44938</v>
      </c>
      <c r="B648" s="1">
        <f>WorkingHours[[#This Row],[Start]]</f>
        <v>0.38541666666666669</v>
      </c>
      <c r="C648" s="1">
        <f>WorkingHours[[#This Row],[End]]</f>
        <v>0.39583333333333331</v>
      </c>
      <c r="D648" t="str">
        <f>WorkingHours[[#This Row],[Work unit description]]</f>
        <v>Circle Guitar</v>
      </c>
      <c r="E648" s="1">
        <f>WorkingHours[[#This Row],[Duration]]</f>
        <v>1.0416666666666666E-2</v>
      </c>
      <c r="F648" s="1" t="e">
        <f>#REF!</f>
        <v>#REF!</v>
      </c>
      <c r="G648" t="str">
        <f>WorkingHours[[#This Row],[Task]]</f>
        <v>NBD: Circular Guitar</v>
      </c>
      <c r="H648" t="str">
        <f>WorkingHours[[#This Row],[Tags]]</f>
        <v>STL:NBD:NewProposalsCreation:325</v>
      </c>
      <c r="I648" t="b">
        <f t="shared" si="75"/>
        <v>0</v>
      </c>
      <c r="J648" s="7">
        <f t="shared" si="74"/>
        <v>44938</v>
      </c>
      <c r="K648" t="str">
        <f t="shared" si="69"/>
        <v>STL:NBD:NewProposalsCreation:325</v>
      </c>
      <c r="M648" s="43">
        <f t="shared" si="70"/>
        <v>0</v>
      </c>
      <c r="N648" s="1">
        <f t="shared" si="71"/>
        <v>0</v>
      </c>
      <c r="O648" s="1">
        <f t="shared" si="72"/>
        <v>0</v>
      </c>
      <c r="P648" s="45" t="e">
        <f t="shared" si="73"/>
        <v>#REF!</v>
      </c>
      <c r="Q648" s="46">
        <f>IF(K648="",0,COUNTIF('Timesheet - Week'!$A:$A,WorkingHoursUpdated!K648))</f>
        <v>0</v>
      </c>
      <c r="R648" s="44">
        <f>IF(K648="",0,COUNTIF('Timesheet - Week'!$A:$A,WorkingHoursUpdated!K648))</f>
        <v>0</v>
      </c>
    </row>
    <row r="649" spans="1:18" x14ac:dyDescent="0.25">
      <c r="A649" s="7">
        <f>WorkingHours[[#This Row],[Day]]</f>
        <v>44938</v>
      </c>
      <c r="B649" s="1">
        <f>WorkingHours[[#This Row],[Start]]</f>
        <v>0.39583333333333331</v>
      </c>
      <c r="C649" s="1">
        <f>WorkingHours[[#This Row],[End]]</f>
        <v>0.40625</v>
      </c>
      <c r="D649" t="str">
        <f>WorkingHours[[#This Row],[Work unit description]]</f>
        <v>QLM set Pete-up</v>
      </c>
      <c r="E649" s="1">
        <f>WorkingHours[[#This Row],[Duration]]</f>
        <v>1.0416666666666666E-2</v>
      </c>
      <c r="F649" s="1" t="e">
        <f>#REF!</f>
        <v>#REF!</v>
      </c>
      <c r="G649" t="str">
        <f>WorkingHours[[#This Row],[Task]]</f>
        <v>QLM Technical Management</v>
      </c>
      <c r="H649" t="str">
        <f>WorkingHours[[#This Row],[Tags]]</f>
        <v>QLM:Hardware:TechnicalManagement:998</v>
      </c>
      <c r="I649" t="b">
        <f t="shared" si="75"/>
        <v>0</v>
      </c>
      <c r="J649" s="7">
        <f t="shared" si="74"/>
        <v>44938</v>
      </c>
      <c r="K649" t="str">
        <f t="shared" si="69"/>
        <v>QLM:Hardware:TechnicalManagement:998</v>
      </c>
      <c r="M649" s="43">
        <f t="shared" si="70"/>
        <v>0</v>
      </c>
      <c r="N649" s="1">
        <f t="shared" si="71"/>
        <v>0</v>
      </c>
      <c r="O649" s="1">
        <f t="shared" si="72"/>
        <v>0</v>
      </c>
      <c r="P649" s="45" t="e">
        <f t="shared" si="73"/>
        <v>#REF!</v>
      </c>
      <c r="Q649" s="46">
        <f>IF(K649="",0,COUNTIF('Timesheet - Week'!$A:$A,WorkingHoursUpdated!K649))</f>
        <v>0</v>
      </c>
      <c r="R649" s="44">
        <f>IF(K649="",0,COUNTIF('Timesheet - Week'!$A:$A,WorkingHoursUpdated!K649))</f>
        <v>0</v>
      </c>
    </row>
    <row r="650" spans="1:18" x14ac:dyDescent="0.25">
      <c r="A650" s="7">
        <f>WorkingHours[[#This Row],[Day]]</f>
        <v>44938</v>
      </c>
      <c r="B650" s="1">
        <f>WorkingHours[[#This Row],[Start]]</f>
        <v>0.40625</v>
      </c>
      <c r="C650" s="1">
        <f>WorkingHours[[#This Row],[End]]</f>
        <v>0.42708333333333331</v>
      </c>
      <c r="D650" t="str">
        <f>WorkingHours[[#This Row],[Work unit description]]</f>
        <v>Surestop update proposal</v>
      </c>
      <c r="E650" s="1">
        <f>WorkingHours[[#This Row],[Duration]]</f>
        <v>2.0833333333333332E-2</v>
      </c>
      <c r="F650" s="1" t="e">
        <f>#REF!</f>
        <v>#REF!</v>
      </c>
      <c r="G650" t="str">
        <f>WorkingHours[[#This Row],[Task]]</f>
        <v>NBD: Surestop</v>
      </c>
      <c r="H650" t="str">
        <f>WorkingHours[[#This Row],[Tags]]</f>
        <v>STL:NBD:NewProposalsCreation:325</v>
      </c>
      <c r="I650" t="b">
        <f t="shared" si="75"/>
        <v>0</v>
      </c>
      <c r="J650" s="7">
        <f t="shared" si="74"/>
        <v>44938</v>
      </c>
      <c r="K650" t="str">
        <f t="shared" si="69"/>
        <v>STL:NBD:NewProposalsCreation:325</v>
      </c>
      <c r="M650" s="43">
        <f t="shared" si="70"/>
        <v>0</v>
      </c>
      <c r="N650" s="1">
        <f t="shared" si="71"/>
        <v>0</v>
      </c>
      <c r="O650" s="1">
        <f t="shared" si="72"/>
        <v>0</v>
      </c>
      <c r="P650" s="45" t="e">
        <f t="shared" si="73"/>
        <v>#REF!</v>
      </c>
      <c r="Q650" s="46">
        <f>IF(K650="",0,COUNTIF('Timesheet - Week'!$A:$A,WorkingHoursUpdated!K650))</f>
        <v>0</v>
      </c>
      <c r="R650" s="44">
        <f>IF(K650="",0,COUNTIF('Timesheet - Week'!$A:$A,WorkingHoursUpdated!K650))</f>
        <v>0</v>
      </c>
    </row>
    <row r="651" spans="1:18" x14ac:dyDescent="0.25">
      <c r="A651" s="7">
        <f>WorkingHours[[#This Row],[Day]]</f>
        <v>44938</v>
      </c>
      <c r="B651" s="1">
        <f>WorkingHours[[#This Row],[Start]]</f>
        <v>0.42708333333333331</v>
      </c>
      <c r="C651" s="1">
        <f>WorkingHours[[#This Row],[End]]</f>
        <v>0.45208333333333334</v>
      </c>
      <c r="D651" t="str">
        <f>WorkingHours[[#This Row],[Work unit description]]</f>
        <v>Circle Guitar T and C's claim</v>
      </c>
      <c r="E651" s="1">
        <f>WorkingHours[[#This Row],[Duration]]</f>
        <v>2.0833333333333332E-2</v>
      </c>
      <c r="F651" s="1" t="e">
        <f>#REF!</f>
        <v>#REF!</v>
      </c>
      <c r="G651" t="str">
        <f>WorkingHours[[#This Row],[Task]]</f>
        <v>NBD: Circular Guitar</v>
      </c>
      <c r="H651" t="str">
        <f>WorkingHours[[#This Row],[Tags]]</f>
        <v>STL:NBD:NewProposalsCreation:325</v>
      </c>
      <c r="I651" t="b">
        <f t="shared" si="75"/>
        <v>0</v>
      </c>
      <c r="J651" s="7">
        <f t="shared" si="74"/>
        <v>44938</v>
      </c>
      <c r="K651" t="str">
        <f t="shared" si="69"/>
        <v>STL:NBD:NewProposalsCreation:325</v>
      </c>
      <c r="M651" s="43">
        <f t="shared" si="70"/>
        <v>0</v>
      </c>
      <c r="N651" s="1">
        <f t="shared" si="71"/>
        <v>0</v>
      </c>
      <c r="O651" s="1">
        <f t="shared" si="72"/>
        <v>0</v>
      </c>
      <c r="P651" s="45" t="e">
        <f t="shared" si="73"/>
        <v>#REF!</v>
      </c>
      <c r="Q651" s="46">
        <f>IF(K651="",0,COUNTIF('Timesheet - Week'!$A:$A,WorkingHoursUpdated!K651))</f>
        <v>0</v>
      </c>
      <c r="R651" s="44">
        <f>IF(K651="",0,COUNTIF('Timesheet - Week'!$A:$A,WorkingHoursUpdated!K651))</f>
        <v>0</v>
      </c>
    </row>
    <row r="652" spans="1:18" x14ac:dyDescent="0.25">
      <c r="A652" s="7">
        <f>WorkingHours[[#This Row],[Day]]</f>
        <v>44938</v>
      </c>
      <c r="B652" s="1">
        <f>WorkingHours[[#This Row],[Start]]</f>
        <v>0.45208333333333334</v>
      </c>
      <c r="C652" s="1">
        <f>WorkingHours[[#This Row],[End]]</f>
        <v>0.50694444444444442</v>
      </c>
      <c r="D652" t="str">
        <f>WorkingHours[[#This Row],[Work unit description]]</f>
        <v>AeroGel proposal</v>
      </c>
      <c r="E652" s="1">
        <f>WorkingHours[[#This Row],[Duration]]</f>
        <v>5.2083333333333336E-2</v>
      </c>
      <c r="F652" s="1" t="e">
        <f>#REF!</f>
        <v>#REF!</v>
      </c>
      <c r="G652" t="str">
        <f>WorkingHours[[#This Row],[Task]]</f>
        <v>NBD: Aerogel</v>
      </c>
      <c r="H652" t="str">
        <f>WorkingHours[[#This Row],[Tags]]</f>
        <v>STL:NBD:NewProposalsCreation:325</v>
      </c>
      <c r="I652" t="b">
        <f t="shared" si="75"/>
        <v>0</v>
      </c>
      <c r="J652" s="7">
        <f t="shared" si="74"/>
        <v>44938</v>
      </c>
      <c r="K652" t="str">
        <f t="shared" si="69"/>
        <v>STL:NBD:NewProposalsCreation:325</v>
      </c>
      <c r="M652" s="43">
        <f t="shared" si="70"/>
        <v>0</v>
      </c>
      <c r="N652" s="1">
        <f t="shared" si="71"/>
        <v>0</v>
      </c>
      <c r="O652" s="1">
        <f t="shared" si="72"/>
        <v>0</v>
      </c>
      <c r="P652" s="45" t="e">
        <f t="shared" si="73"/>
        <v>#REF!</v>
      </c>
      <c r="Q652" s="46">
        <f>IF(K652="",0,COUNTIF('Timesheet - Week'!$A:$A,WorkingHoursUpdated!K652))</f>
        <v>0</v>
      </c>
      <c r="R652" s="44">
        <f>IF(K652="",0,COUNTIF('Timesheet - Week'!$A:$A,WorkingHoursUpdated!K652))</f>
        <v>0</v>
      </c>
    </row>
    <row r="653" spans="1:18" x14ac:dyDescent="0.25">
      <c r="A653" s="7">
        <f>WorkingHours[[#This Row],[Day]]</f>
        <v>44938</v>
      </c>
      <c r="B653" s="1">
        <f>WorkingHours[[#This Row],[Start]]</f>
        <v>0.54166666666666663</v>
      </c>
      <c r="C653" s="1">
        <f>WorkingHours[[#This Row],[End]]</f>
        <v>0.58680555555555558</v>
      </c>
      <c r="D653" t="str">
        <f>WorkingHours[[#This Row],[Work unit description]]</f>
        <v>AeroGel proposal</v>
      </c>
      <c r="E653" s="1">
        <f>WorkingHours[[#This Row],[Duration]]</f>
        <v>4.1666666666666664E-2</v>
      </c>
      <c r="F653" s="1" t="e">
        <f>#REF!</f>
        <v>#REF!</v>
      </c>
      <c r="G653" t="str">
        <f>WorkingHours[[#This Row],[Task]]</f>
        <v>NBD: Aerogel</v>
      </c>
      <c r="H653" t="str">
        <f>WorkingHours[[#This Row],[Tags]]</f>
        <v>STL:NBD:NewProposalsCreation:325</v>
      </c>
      <c r="I653" t="b">
        <f t="shared" si="75"/>
        <v>0</v>
      </c>
      <c r="J653" s="7">
        <f t="shared" si="74"/>
        <v>44938</v>
      </c>
      <c r="K653" t="str">
        <f t="shared" si="69"/>
        <v>STL:NBD:NewProposalsCreation:325</v>
      </c>
      <c r="M653" s="43">
        <f t="shared" si="70"/>
        <v>3.472222222222221E-2</v>
      </c>
      <c r="N653" s="1">
        <f t="shared" si="71"/>
        <v>0</v>
      </c>
      <c r="O653" s="1">
        <f t="shared" si="72"/>
        <v>3.472222222222221E-2</v>
      </c>
      <c r="P653" s="45" t="e">
        <f t="shared" si="73"/>
        <v>#REF!</v>
      </c>
      <c r="Q653" s="46">
        <f>IF(K653="",0,COUNTIF('Timesheet - Week'!$A:$A,WorkingHoursUpdated!K653))</f>
        <v>0</v>
      </c>
      <c r="R653" s="44">
        <f>IF(K653="",0,COUNTIF('Timesheet - Week'!$A:$A,WorkingHoursUpdated!K653))</f>
        <v>0</v>
      </c>
    </row>
    <row r="654" spans="1:18" x14ac:dyDescent="0.25">
      <c r="A654" s="7">
        <f>WorkingHours[[#This Row],[Day]]</f>
        <v>44938</v>
      </c>
      <c r="B654" s="1">
        <f>WorkingHours[[#This Row],[Start]]</f>
        <v>0.58611111111111114</v>
      </c>
      <c r="C654" s="1">
        <f>WorkingHours[[#This Row],[End]]</f>
        <v>0.62777777777777777</v>
      </c>
      <c r="D654" t="str">
        <f>WorkingHours[[#This Row],[Work unit description]]</f>
        <v>Weekly management meeting</v>
      </c>
      <c r="E654" s="1">
        <f>WorkingHours[[#This Row],[Duration]]</f>
        <v>4.1666666666666664E-2</v>
      </c>
      <c r="F654" s="1" t="e">
        <f>#REF!</f>
        <v>#REF!</v>
      </c>
      <c r="G654" t="str">
        <f>WorkingHours[[#This Row],[Task]]</f>
        <v>STL: Management meeting</v>
      </c>
      <c r="H654" t="str">
        <f>WorkingHours[[#This Row],[Tags]]</f>
        <v>STL:Admin-BusinessMan:Meetings:313</v>
      </c>
      <c r="I654" t="b">
        <f t="shared" si="75"/>
        <v>0</v>
      </c>
      <c r="J654" s="7">
        <f t="shared" si="74"/>
        <v>44938</v>
      </c>
      <c r="K654" t="str">
        <f t="shared" si="69"/>
        <v>STL:Admin-BusinessMan:Meetings:313</v>
      </c>
      <c r="M654" s="43" t="str">
        <f t="shared" si="70"/>
        <v>Error</v>
      </c>
      <c r="N654" s="1">
        <f t="shared" si="71"/>
        <v>0</v>
      </c>
      <c r="O654" s="1" t="str">
        <f t="shared" si="72"/>
        <v>Error</v>
      </c>
      <c r="P654" s="45" t="e">
        <f t="shared" si="73"/>
        <v>#REF!</v>
      </c>
      <c r="Q654" s="46">
        <f>IF(K654="",0,COUNTIF('Timesheet - Week'!$A:$A,WorkingHoursUpdated!K654))</f>
        <v>0</v>
      </c>
      <c r="R654" s="44">
        <f>IF(K654="",0,COUNTIF('Timesheet - Week'!$A:$A,WorkingHoursUpdated!K654))</f>
        <v>0</v>
      </c>
    </row>
    <row r="655" spans="1:18" x14ac:dyDescent="0.25">
      <c r="A655" s="7">
        <f>WorkingHours[[#This Row],[Day]]</f>
        <v>44938</v>
      </c>
      <c r="B655" s="1">
        <f>WorkingHours[[#This Row],[Start]]</f>
        <v>0.62777777777777777</v>
      </c>
      <c r="C655" s="1">
        <f>WorkingHours[[#This Row],[End]]</f>
        <v>0.6694444444444444</v>
      </c>
      <c r="D655" t="str">
        <f>WorkingHours[[#This Row],[Work unit description]]</f>
        <v>Work Chat with Ben on projects</v>
      </c>
      <c r="E655" s="1">
        <f>WorkingHours[[#This Row],[Duration]]</f>
        <v>4.1666666666666664E-2</v>
      </c>
      <c r="F655" s="1" t="e">
        <f>#REF!</f>
        <v>#REF!</v>
      </c>
      <c r="G655" t="str">
        <f>WorkingHours[[#This Row],[Task]]</f>
        <v>STL: Management meeting</v>
      </c>
      <c r="H655" t="str">
        <f>WorkingHours[[#This Row],[Tags]]</f>
        <v>STL:Admin-BusinessMan:Meetings:313</v>
      </c>
      <c r="I655" t="b">
        <f t="shared" si="75"/>
        <v>0</v>
      </c>
      <c r="J655" s="7">
        <f t="shared" si="74"/>
        <v>44938</v>
      </c>
      <c r="K655" t="str">
        <f t="shared" si="69"/>
        <v>STL:Admin-BusinessMan:Meetings:313</v>
      </c>
      <c r="M655" s="43">
        <f t="shared" si="70"/>
        <v>0</v>
      </c>
      <c r="N655" s="1">
        <f t="shared" si="71"/>
        <v>0</v>
      </c>
      <c r="O655" s="1">
        <f t="shared" si="72"/>
        <v>0</v>
      </c>
      <c r="P655" s="45" t="e">
        <f t="shared" si="73"/>
        <v>#REF!</v>
      </c>
      <c r="Q655" s="46">
        <f>IF(K655="",0,COUNTIF('Timesheet - Week'!$A:$A,WorkingHoursUpdated!K655))</f>
        <v>0</v>
      </c>
      <c r="R655" s="44">
        <f>IF(K655="",0,COUNTIF('Timesheet - Week'!$A:$A,WorkingHoursUpdated!K655))</f>
        <v>0</v>
      </c>
    </row>
    <row r="656" spans="1:18" x14ac:dyDescent="0.25">
      <c r="A656" s="7">
        <f>WorkingHours[[#This Row],[Day]]</f>
        <v>44938</v>
      </c>
      <c r="B656" s="1">
        <f>WorkingHours[[#This Row],[Start]]</f>
        <v>0.66666666666666663</v>
      </c>
      <c r="C656" s="1">
        <f>WorkingHours[[#This Row],[End]]</f>
        <v>0.70833333333333337</v>
      </c>
      <c r="D656" t="str">
        <f>WorkingHours[[#This Row],[Work unit description]]</f>
        <v>AeroGel Proposal Review</v>
      </c>
      <c r="E656" s="1">
        <f>WorkingHours[[#This Row],[Duration]]</f>
        <v>4.1666666666666664E-2</v>
      </c>
      <c r="F656" s="1" t="e">
        <f>#REF!</f>
        <v>#REF!</v>
      </c>
      <c r="G656" t="str">
        <f>WorkingHours[[#This Row],[Task]]</f>
        <v>NBD: Aerogel</v>
      </c>
      <c r="H656" t="str">
        <f>WorkingHours[[#This Row],[Tags]]</f>
        <v>STL:NBD:NewProposalsCreation:325</v>
      </c>
      <c r="I656" t="b">
        <f t="shared" si="75"/>
        <v>0</v>
      </c>
      <c r="J656" s="7">
        <f t="shared" si="74"/>
        <v>44938</v>
      </c>
      <c r="K656" t="str">
        <f t="shared" si="69"/>
        <v>STL:NBD:NewProposalsCreation:325</v>
      </c>
      <c r="M656" s="43" t="str">
        <f t="shared" si="70"/>
        <v>Error</v>
      </c>
      <c r="N656" s="1">
        <f t="shared" si="71"/>
        <v>0</v>
      </c>
      <c r="O656" s="1" t="str">
        <f t="shared" si="72"/>
        <v>Error</v>
      </c>
      <c r="P656" s="45" t="e">
        <f t="shared" si="73"/>
        <v>#REF!</v>
      </c>
      <c r="Q656" s="46">
        <f>IF(K656="",0,COUNTIF('Timesheet - Week'!$A:$A,WorkingHoursUpdated!K656))</f>
        <v>0</v>
      </c>
      <c r="R656" s="44">
        <f>IF(K656="",0,COUNTIF('Timesheet - Week'!$A:$A,WorkingHoursUpdated!K656))</f>
        <v>0</v>
      </c>
    </row>
    <row r="657" spans="1:18" x14ac:dyDescent="0.25">
      <c r="A657" s="7">
        <f>WorkingHours[[#This Row],[Day]]</f>
        <v>44938</v>
      </c>
      <c r="B657" s="1">
        <f>WorkingHours[[#This Row],[Start]]</f>
        <v>0.70833333333333337</v>
      </c>
      <c r="C657" s="1">
        <f>WorkingHours[[#This Row],[End]]</f>
        <v>0.75</v>
      </c>
      <c r="D657" t="str">
        <f>WorkingHours[[#This Row],[Work unit description]]</f>
        <v>Software/ Hardware Versioning</v>
      </c>
      <c r="E657" s="1">
        <f>WorkingHours[[#This Row],[Duration]]</f>
        <v>4.1666666666666664E-2</v>
      </c>
      <c r="F657" s="1" t="e">
        <f>#REF!</f>
        <v>#REF!</v>
      </c>
      <c r="G657" t="str">
        <f>WorkingHours[[#This Row],[Task]]</f>
        <v>General Process Improvement</v>
      </c>
      <c r="H657" t="str">
        <f>WorkingHours[[#This Row],[Tags]]</f>
        <v>STL:Admin-BusinessMan:BusinessManProcessDev:312</v>
      </c>
      <c r="I657" t="b">
        <f t="shared" si="75"/>
        <v>0</v>
      </c>
      <c r="J657" s="7">
        <f t="shared" si="74"/>
        <v>44938</v>
      </c>
      <c r="K657" t="str">
        <f t="shared" si="69"/>
        <v>STL:Admin-BusinessMan:BusinessManProcessDev:312</v>
      </c>
      <c r="M657" s="43">
        <f t="shared" si="70"/>
        <v>0</v>
      </c>
      <c r="N657" s="1">
        <f t="shared" si="71"/>
        <v>0</v>
      </c>
      <c r="O657" s="1">
        <f t="shared" si="72"/>
        <v>0</v>
      </c>
      <c r="P657" s="45" t="e">
        <f t="shared" si="73"/>
        <v>#REF!</v>
      </c>
      <c r="Q657" s="46">
        <f>IF(K657="",0,COUNTIF('Timesheet - Week'!$A:$A,WorkingHoursUpdated!K657))</f>
        <v>0</v>
      </c>
      <c r="R657" s="44">
        <f>IF(K657="",0,COUNTIF('Timesheet - Week'!$A:$A,WorkingHoursUpdated!K657))</f>
        <v>0</v>
      </c>
    </row>
    <row r="658" spans="1:18" x14ac:dyDescent="0.25">
      <c r="A658" s="7">
        <f>WorkingHours[[#This Row],[Day]]</f>
        <v>44938</v>
      </c>
      <c r="B658" s="1">
        <f>WorkingHours[[#This Row],[Start]]</f>
        <v>0.77777777777777779</v>
      </c>
      <c r="C658" s="1">
        <f>WorkingHours[[#This Row],[End]]</f>
        <v>0.80208333333333337</v>
      </c>
      <c r="D658" t="str">
        <f>WorkingHours[[#This Row],[Work unit description]]</f>
        <v>Versioning</v>
      </c>
      <c r="E658" s="1">
        <f>WorkingHours[[#This Row],[Duration]]</f>
        <v>2.0833333333333332E-2</v>
      </c>
      <c r="F658" s="1" t="e">
        <f>#REF!</f>
        <v>#REF!</v>
      </c>
      <c r="G658" t="str">
        <f>WorkingHours[[#This Row],[Task]]</f>
        <v>Process and Practices Improvement</v>
      </c>
      <c r="H658" t="str">
        <f>WorkingHours[[#This Row],[Tags]]</f>
        <v>STL:Admin-BusinessMan:BusinessManProcessDev:312</v>
      </c>
      <c r="I658" t="b">
        <f t="shared" si="75"/>
        <v>0</v>
      </c>
      <c r="J658" s="7">
        <f t="shared" si="74"/>
        <v>44938</v>
      </c>
      <c r="K658" t="str">
        <f t="shared" si="69"/>
        <v>STL:Admin-BusinessMan:BusinessManProcessDev:312</v>
      </c>
      <c r="M658" s="43">
        <f t="shared" si="70"/>
        <v>2.777777777777779E-2</v>
      </c>
      <c r="N658" s="1">
        <f t="shared" si="71"/>
        <v>0</v>
      </c>
      <c r="O658" s="1">
        <f t="shared" si="72"/>
        <v>2.777777777777779E-2</v>
      </c>
      <c r="P658" s="45" t="e">
        <f t="shared" si="73"/>
        <v>#REF!</v>
      </c>
      <c r="Q658" s="46">
        <f>IF(K658="",0,COUNTIF('Timesheet - Week'!$A:$A,WorkingHoursUpdated!K658))</f>
        <v>0</v>
      </c>
      <c r="R658" s="44">
        <f>IF(K658="",0,COUNTIF('Timesheet - Week'!$A:$A,WorkingHoursUpdated!K658))</f>
        <v>0</v>
      </c>
    </row>
    <row r="659" spans="1:18" x14ac:dyDescent="0.25">
      <c r="A659" s="7">
        <f>WorkingHours[[#This Row],[Day]]</f>
        <v>44939</v>
      </c>
      <c r="B659" s="1">
        <f>WorkingHours[[#This Row],[Start]]</f>
        <v>0.33333333333333331</v>
      </c>
      <c r="C659" s="1">
        <f>WorkingHours[[#This Row],[End]]</f>
        <v>0.51249999999999996</v>
      </c>
      <c r="D659" t="str">
        <f>WorkingHours[[#This Row],[Work unit description]]</f>
        <v>AeroGel proposal</v>
      </c>
      <c r="E659" s="1">
        <f>WorkingHours[[#This Row],[Duration]]</f>
        <v>0.17708333333333334</v>
      </c>
      <c r="F659" s="1" t="e">
        <f>#REF!</f>
        <v>#REF!</v>
      </c>
      <c r="G659" t="str">
        <f>WorkingHours[[#This Row],[Task]]</f>
        <v>NBD: Aerogel</v>
      </c>
      <c r="H659" t="str">
        <f>WorkingHours[[#This Row],[Tags]]</f>
        <v>STL:NBD:NewProposalsCreation:325</v>
      </c>
      <c r="I659" t="b">
        <f t="shared" si="75"/>
        <v>0</v>
      </c>
      <c r="J659" s="7">
        <f t="shared" si="74"/>
        <v>44939</v>
      </c>
      <c r="K659" t="str">
        <f t="shared" si="69"/>
        <v>STL:NBD:NewProposalsCreation:325</v>
      </c>
      <c r="M659" s="43">
        <f t="shared" si="70"/>
        <v>0</v>
      </c>
      <c r="N659" s="1">
        <f t="shared" si="71"/>
        <v>0</v>
      </c>
      <c r="O659" s="1">
        <f t="shared" si="72"/>
        <v>0</v>
      </c>
      <c r="P659" s="45" t="e">
        <f t="shared" si="73"/>
        <v>#REF!</v>
      </c>
      <c r="Q659" s="46">
        <f>IF(K659="",0,COUNTIF('Timesheet - Week'!$A:$A,WorkingHoursUpdated!K659))</f>
        <v>0</v>
      </c>
      <c r="R659" s="44">
        <f>IF(K659="",0,COUNTIF('Timesheet - Week'!$A:$A,WorkingHoursUpdated!K659))</f>
        <v>0</v>
      </c>
    </row>
    <row r="660" spans="1:18" x14ac:dyDescent="0.25">
      <c r="A660" s="7">
        <f>WorkingHours[[#This Row],[Day]]</f>
        <v>44939</v>
      </c>
      <c r="B660" s="1">
        <f>WorkingHours[[#This Row],[Start]]</f>
        <v>0.51249999999999996</v>
      </c>
      <c r="C660" s="1">
        <f>WorkingHours[[#This Row],[End]]</f>
        <v>0.55555555555555558</v>
      </c>
      <c r="D660" t="str">
        <f>WorkingHours[[#This Row],[Work unit description]]</f>
        <v>AeroGel proposal</v>
      </c>
      <c r="E660" s="1">
        <f>WorkingHours[[#This Row],[Duration]]</f>
        <v>4.1666666666666664E-2</v>
      </c>
      <c r="F660" s="1" t="e">
        <f>#REF!</f>
        <v>#REF!</v>
      </c>
      <c r="G660" t="str">
        <f>WorkingHours[[#This Row],[Task]]</f>
        <v>NBD: Aerogel</v>
      </c>
      <c r="H660" t="str">
        <f>WorkingHours[[#This Row],[Tags]]</f>
        <v>STL:NBD:ClientMeetings:326</v>
      </c>
      <c r="I660" t="b">
        <f t="shared" si="75"/>
        <v>0</v>
      </c>
      <c r="J660" s="7">
        <f t="shared" si="74"/>
        <v>44939</v>
      </c>
      <c r="K660" t="str">
        <f t="shared" si="69"/>
        <v>STL:NBD:ClientMeetings:326</v>
      </c>
      <c r="M660" s="43">
        <f t="shared" si="70"/>
        <v>0</v>
      </c>
      <c r="N660" s="1">
        <f t="shared" si="71"/>
        <v>0</v>
      </c>
      <c r="O660" s="1">
        <f t="shared" si="72"/>
        <v>0</v>
      </c>
      <c r="P660" s="45" t="e">
        <f t="shared" si="73"/>
        <v>#REF!</v>
      </c>
      <c r="Q660" s="46">
        <f>IF(K660="",0,COUNTIF('Timesheet - Week'!$A:$A,WorkingHoursUpdated!K660))</f>
        <v>0</v>
      </c>
      <c r="R660" s="44">
        <f>IF(K660="",0,COUNTIF('Timesheet - Week'!$A:$A,WorkingHoursUpdated!K660))</f>
        <v>0</v>
      </c>
    </row>
    <row r="661" spans="1:18" x14ac:dyDescent="0.25">
      <c r="A661" s="7">
        <f>WorkingHours[[#This Row],[Day]]</f>
        <v>44939</v>
      </c>
      <c r="B661" s="1">
        <f>WorkingHours[[#This Row],[Start]]</f>
        <v>0.58333333333333337</v>
      </c>
      <c r="C661" s="1">
        <f>WorkingHours[[#This Row],[End]]</f>
        <v>0.60416666666666663</v>
      </c>
      <c r="D661" t="str">
        <f>WorkingHours[[#This Row],[Work unit description]]</f>
        <v>iFAST chat</v>
      </c>
      <c r="E661" s="1">
        <f>WorkingHours[[#This Row],[Duration]]</f>
        <v>2.0833333333333332E-2</v>
      </c>
      <c r="F661" s="1" t="e">
        <f>#REF!</f>
        <v>#REF!</v>
      </c>
      <c r="G661" t="str">
        <f>WorkingHours[[#This Row],[Task]]</f>
        <v>iFAST NBD</v>
      </c>
      <c r="H661" t="str">
        <f>WorkingHours[[#This Row],[Tags]]</f>
        <v>STL:NBD:NewProposalsCreation:325</v>
      </c>
      <c r="I661" t="b">
        <f t="shared" si="75"/>
        <v>0</v>
      </c>
      <c r="J661" s="7">
        <f t="shared" si="74"/>
        <v>44939</v>
      </c>
      <c r="K661" t="str">
        <f t="shared" si="69"/>
        <v>STL:NBD:NewProposalsCreation:325</v>
      </c>
      <c r="M661" s="43">
        <f t="shared" si="70"/>
        <v>2.777777777777779E-2</v>
      </c>
      <c r="N661" s="1">
        <f t="shared" si="71"/>
        <v>0</v>
      </c>
      <c r="O661" s="1">
        <f t="shared" si="72"/>
        <v>2.777777777777779E-2</v>
      </c>
      <c r="P661" s="45" t="e">
        <f t="shared" si="73"/>
        <v>#REF!</v>
      </c>
      <c r="Q661" s="46">
        <f>IF(K661="",0,COUNTIF('Timesheet - Week'!$A:$A,WorkingHoursUpdated!K661))</f>
        <v>0</v>
      </c>
      <c r="R661" s="44">
        <f>IF(K661="",0,COUNTIF('Timesheet - Week'!$A:$A,WorkingHoursUpdated!K661))</f>
        <v>0</v>
      </c>
    </row>
    <row r="662" spans="1:18" x14ac:dyDescent="0.25">
      <c r="A662" s="7">
        <f>WorkingHours[[#This Row],[Day]]</f>
        <v>44939</v>
      </c>
      <c r="B662" s="1">
        <f>WorkingHours[[#This Row],[Start]]</f>
        <v>0.60416666666666663</v>
      </c>
      <c r="C662" s="1">
        <f>WorkingHours[[#This Row],[End]]</f>
        <v>0.66666666666666663</v>
      </c>
      <c r="D662" t="str">
        <f>WorkingHours[[#This Row],[Work unit description]]</f>
        <v>BioTip Proposal</v>
      </c>
      <c r="E662" s="1">
        <f>WorkingHours[[#This Row],[Duration]]</f>
        <v>6.25E-2</v>
      </c>
      <c r="F662" s="1" t="e">
        <f>#REF!</f>
        <v>#REF!</v>
      </c>
      <c r="G662" t="str">
        <f>WorkingHours[[#This Row],[Task]]</f>
        <v>NBD: BioTip</v>
      </c>
      <c r="H662" t="str">
        <f>WorkingHours[[#This Row],[Tags]]</f>
        <v>STL:NBD:NewProposalsCreation:325</v>
      </c>
      <c r="I662" t="b">
        <f t="shared" si="75"/>
        <v>0</v>
      </c>
      <c r="J662" s="7">
        <f t="shared" si="74"/>
        <v>44939</v>
      </c>
      <c r="K662" t="str">
        <f t="shared" si="69"/>
        <v>STL:NBD:NewProposalsCreation:325</v>
      </c>
      <c r="M662" s="43">
        <f t="shared" si="70"/>
        <v>0</v>
      </c>
      <c r="N662" s="1">
        <f t="shared" si="71"/>
        <v>0</v>
      </c>
      <c r="O662" s="1">
        <f t="shared" si="72"/>
        <v>0</v>
      </c>
      <c r="P662" s="45" t="e">
        <f t="shared" si="73"/>
        <v>#REF!</v>
      </c>
      <c r="Q662" s="46">
        <f>IF(K662="",0,COUNTIF('Timesheet - Week'!$A:$A,WorkingHoursUpdated!K662))</f>
        <v>0</v>
      </c>
      <c r="R662" s="44">
        <f>IF(K662="",0,COUNTIF('Timesheet - Week'!$A:$A,WorkingHoursUpdated!K662))</f>
        <v>0</v>
      </c>
    </row>
    <row r="663" spans="1:18" x14ac:dyDescent="0.25">
      <c r="A663" s="7">
        <f>WorkingHours[[#This Row],[Day]]</f>
        <v>44939</v>
      </c>
      <c r="B663" s="1">
        <f>WorkingHours[[#This Row],[Start]]</f>
        <v>0.66666666666666663</v>
      </c>
      <c r="C663" s="1">
        <f>WorkingHours[[#This Row],[End]]</f>
        <v>0.69861111111111107</v>
      </c>
      <c r="D663" t="str">
        <f>WorkingHours[[#This Row],[Work unit description]]</f>
        <v>Chat with Ben on projects and acTiTme</v>
      </c>
      <c r="E663" s="1">
        <f>WorkingHours[[#This Row],[Duration]]</f>
        <v>3.125E-2</v>
      </c>
      <c r="F663" s="1" t="e">
        <f>#REF!</f>
        <v>#REF!</v>
      </c>
      <c r="G663" t="str">
        <f>WorkingHours[[#This Row],[Task]]</f>
        <v>NBD - Meetings</v>
      </c>
      <c r="H663" t="str">
        <f>WorkingHours[[#This Row],[Tags]]</f>
        <v>STL:NBD:ClientMeetings:326</v>
      </c>
      <c r="I663" t="b">
        <f t="shared" si="75"/>
        <v>0</v>
      </c>
      <c r="J663" s="7">
        <f t="shared" si="74"/>
        <v>44939</v>
      </c>
      <c r="K663" t="str">
        <f t="shared" si="69"/>
        <v>STL:NBD:ClientMeetings:326</v>
      </c>
      <c r="M663" s="43">
        <f t="shared" si="70"/>
        <v>0</v>
      </c>
      <c r="N663" s="1">
        <f t="shared" si="71"/>
        <v>0</v>
      </c>
      <c r="O663" s="1">
        <f t="shared" si="72"/>
        <v>0</v>
      </c>
      <c r="P663" s="45" t="e">
        <f t="shared" si="73"/>
        <v>#REF!</v>
      </c>
      <c r="Q663" s="46">
        <f>IF(K663="",0,COUNTIF('Timesheet - Week'!$A:$A,WorkingHoursUpdated!K663))</f>
        <v>0</v>
      </c>
      <c r="R663" s="44">
        <f>IF(K663="",0,COUNTIF('Timesheet - Week'!$A:$A,WorkingHoursUpdated!K663))</f>
        <v>0</v>
      </c>
    </row>
    <row r="664" spans="1:18" x14ac:dyDescent="0.25">
      <c r="A664" s="7">
        <f>WorkingHours[[#This Row],[Day]]</f>
        <v>44939</v>
      </c>
      <c r="B664" s="1">
        <f>WorkingHours[[#This Row],[Start]]</f>
        <v>0.69861111111111107</v>
      </c>
      <c r="C664" s="1">
        <f>WorkingHours[[#This Row],[End]]</f>
        <v>0.71388888888888891</v>
      </c>
      <c r="D664" t="str">
        <f>WorkingHours[[#This Row],[Work unit description]]</f>
        <v>BioTip Proposal email</v>
      </c>
      <c r="E664" s="1">
        <f>WorkingHours[[#This Row],[Duration]]</f>
        <v>1.0416666666666666E-2</v>
      </c>
      <c r="F664" s="1" t="e">
        <f>#REF!</f>
        <v>#REF!</v>
      </c>
      <c r="G664" t="str">
        <f>WorkingHours[[#This Row],[Task]]</f>
        <v>NBD: BioTip</v>
      </c>
      <c r="H664" t="str">
        <f>WorkingHours[[#This Row],[Tags]]</f>
        <v>STL:NBD:NewProposalsCreation:325</v>
      </c>
      <c r="I664" t="b">
        <f t="shared" si="75"/>
        <v>0</v>
      </c>
      <c r="J664" s="7">
        <f t="shared" si="74"/>
        <v>44939</v>
      </c>
      <c r="K664" t="str">
        <f t="shared" si="69"/>
        <v>STL:NBD:NewProposalsCreation:325</v>
      </c>
      <c r="M664" s="43">
        <f t="shared" si="70"/>
        <v>0</v>
      </c>
      <c r="N664" s="1">
        <f t="shared" si="71"/>
        <v>0</v>
      </c>
      <c r="O664" s="1">
        <f t="shared" si="72"/>
        <v>0</v>
      </c>
      <c r="P664" s="45" t="e">
        <f t="shared" si="73"/>
        <v>#REF!</v>
      </c>
      <c r="Q664" s="46">
        <f>IF(K664="",0,COUNTIF('Timesheet - Week'!$A:$A,WorkingHoursUpdated!K664))</f>
        <v>0</v>
      </c>
      <c r="R664" s="44">
        <f>IF(K664="",0,COUNTIF('Timesheet - Week'!$A:$A,WorkingHoursUpdated!K664))</f>
        <v>0</v>
      </c>
    </row>
    <row r="665" spans="1:18" x14ac:dyDescent="0.25">
      <c r="A665" s="7">
        <f>WorkingHours[[#This Row],[Day]]</f>
        <v>44939</v>
      </c>
      <c r="B665" s="1">
        <f>WorkingHours[[#This Row],[Start]]</f>
        <v>0.71388888888888891</v>
      </c>
      <c r="C665" s="1">
        <f>WorkingHours[[#This Row],[End]]</f>
        <v>0.72152777777777777</v>
      </c>
      <c r="D665" t="str">
        <f>WorkingHours[[#This Row],[Work unit description]]</f>
        <v/>
      </c>
      <c r="E665" s="1">
        <f>WorkingHours[[#This Row],[Duration]]</f>
        <v>1.0416666666666666E-2</v>
      </c>
      <c r="F665" s="1" t="e">
        <f>#REF!</f>
        <v>#REF!</v>
      </c>
      <c r="G665" t="str">
        <f>WorkingHours[[#This Row],[Task]]</f>
        <v>STL:Timesheet</v>
      </c>
      <c r="H665" t="str">
        <f>WorkingHours[[#This Row],[Tags]]</f>
        <v>STL:Admin-PersonalAdmin:Timesheets:319</v>
      </c>
      <c r="I665" t="b">
        <f t="shared" si="75"/>
        <v>0</v>
      </c>
      <c r="J665" s="7">
        <f t="shared" si="74"/>
        <v>44939</v>
      </c>
      <c r="K665" t="str">
        <f t="shared" si="69"/>
        <v>STL:Admin-PersonalAdmin:Timesheets:319</v>
      </c>
      <c r="M665" s="43">
        <f t="shared" si="70"/>
        <v>0</v>
      </c>
      <c r="N665" s="1">
        <f t="shared" si="71"/>
        <v>0</v>
      </c>
      <c r="O665" s="1">
        <f t="shared" si="72"/>
        <v>0</v>
      </c>
      <c r="P665" s="45" t="e">
        <f t="shared" si="73"/>
        <v>#REF!</v>
      </c>
      <c r="Q665" s="46">
        <f>IF(K665="",0,COUNTIF('Timesheet - Week'!$A:$A,WorkingHoursUpdated!K665))</f>
        <v>0</v>
      </c>
      <c r="R665" s="44">
        <f>IF(K665="",0,COUNTIF('Timesheet - Week'!$A:$A,WorkingHoursUpdated!K665))</f>
        <v>0</v>
      </c>
    </row>
    <row r="666" spans="1:18" x14ac:dyDescent="0.25">
      <c r="A666" s="7">
        <f>WorkingHours[[#This Row],[Day]]</f>
        <v>44939</v>
      </c>
      <c r="B666" s="1">
        <f>WorkingHours[[#This Row],[Start]]</f>
        <v>0.72152777777777777</v>
      </c>
      <c r="C666" s="1">
        <f>WorkingHours[[#This Row],[End]]</f>
        <v>0.76527777777777772</v>
      </c>
      <c r="D666" t="str">
        <f>WorkingHours[[#This Row],[Work unit description]]</f>
        <v>Versioning email to Steve</v>
      </c>
      <c r="E666" s="1">
        <f>WorkingHours[[#This Row],[Duration]]</f>
        <v>4.1666666666666664E-2</v>
      </c>
      <c r="F666" s="1" t="e">
        <f>#REF!</f>
        <v>#REF!</v>
      </c>
      <c r="G666" t="str">
        <f>WorkingHours[[#This Row],[Task]]</f>
        <v>Process and Practices Improvement</v>
      </c>
      <c r="H666" t="str">
        <f>WorkingHours[[#This Row],[Tags]]</f>
        <v>STL:Admin-BusinessMan:BusinessManProcessDev:312</v>
      </c>
      <c r="I666" t="b">
        <f t="shared" si="75"/>
        <v>0</v>
      </c>
      <c r="J666" s="7">
        <f t="shared" si="74"/>
        <v>44939</v>
      </c>
      <c r="K666" t="str">
        <f t="shared" si="69"/>
        <v>STL:Admin-BusinessMan:BusinessManProcessDev:312</v>
      </c>
      <c r="M666" s="43">
        <f t="shared" si="70"/>
        <v>0</v>
      </c>
      <c r="N666" s="1">
        <f t="shared" si="71"/>
        <v>0</v>
      </c>
      <c r="O666" s="1">
        <f t="shared" si="72"/>
        <v>0</v>
      </c>
      <c r="P666" s="45" t="e">
        <f t="shared" si="73"/>
        <v>#REF!</v>
      </c>
      <c r="Q666" s="46">
        <f>IF(K666="",0,COUNTIF('Timesheet - Week'!$A:$A,WorkingHoursUpdated!K666))</f>
        <v>0</v>
      </c>
      <c r="R666" s="44">
        <f>IF(K666="",0,COUNTIF('Timesheet - Week'!$A:$A,WorkingHoursUpdated!K666))</f>
        <v>0</v>
      </c>
    </row>
    <row r="667" spans="1:18" x14ac:dyDescent="0.25">
      <c r="A667" s="7">
        <f>WorkingHours[[#This Row],[Day]]</f>
        <v>44941</v>
      </c>
      <c r="B667" s="1">
        <f>WorkingHours[[#This Row],[Start]]</f>
        <v>0.89722222222222225</v>
      </c>
      <c r="C667" s="1">
        <f>WorkingHours[[#This Row],[End]]</f>
        <v>0.93888888888888888</v>
      </c>
      <c r="D667" t="str">
        <f>WorkingHours[[#This Row],[Work unit description]]</f>
        <v xml:space="preserve">Delta-G </v>
      </c>
      <c r="E667" s="1">
        <f>WorkingHours[[#This Row],[Duration]]</f>
        <v>4.1666666666666664E-2</v>
      </c>
      <c r="F667" s="1" t="e">
        <f>#REF!</f>
        <v>#REF!</v>
      </c>
      <c r="G667" t="str">
        <f>WorkingHours[[#This Row],[Task]]</f>
        <v>Delta-G: Architecture</v>
      </c>
      <c r="H667" t="str">
        <f>WorkingHours[[#This Row],[Tags]]</f>
        <v>Delta-G:Architecture:899</v>
      </c>
      <c r="I667" t="b">
        <f t="shared" si="75"/>
        <v>0</v>
      </c>
      <c r="J667" s="7">
        <f t="shared" si="74"/>
        <v>44941</v>
      </c>
      <c r="K667" t="str">
        <f t="shared" si="69"/>
        <v>Delta-G:Architecture:899</v>
      </c>
      <c r="M667" s="43">
        <f t="shared" si="70"/>
        <v>0</v>
      </c>
      <c r="N667" s="1">
        <f t="shared" si="71"/>
        <v>0</v>
      </c>
      <c r="O667" s="1">
        <f t="shared" si="72"/>
        <v>0</v>
      </c>
      <c r="P667" s="45" t="e">
        <f t="shared" si="73"/>
        <v>#REF!</v>
      </c>
      <c r="Q667" s="46">
        <f>IF(K667="",0,COUNTIF('Timesheet - Week'!$A:$A,WorkingHoursUpdated!K667))</f>
        <v>0</v>
      </c>
      <c r="R667" s="44">
        <f>IF(K667="",0,COUNTIF('Timesheet - Week'!$A:$A,WorkingHoursUpdated!K667))</f>
        <v>0</v>
      </c>
    </row>
    <row r="668" spans="1:18" x14ac:dyDescent="0.25">
      <c r="A668" s="7">
        <f>WorkingHours[[#This Row],[Day]]</f>
        <v>44942</v>
      </c>
      <c r="B668" s="1">
        <f>WorkingHours[[#This Row],[Start]]</f>
        <v>0.375</v>
      </c>
      <c r="C668" s="1">
        <f>WorkingHours[[#This Row],[End]]</f>
        <v>0.41666666666666669</v>
      </c>
      <c r="D668" t="str">
        <f>WorkingHours[[#This Row],[Work unit description]]</f>
        <v>Process improvement chat with Ben</v>
      </c>
      <c r="E668" s="1">
        <f>WorkingHours[[#This Row],[Duration]]</f>
        <v>4.1666666666666664E-2</v>
      </c>
      <c r="F668" s="1" t="e">
        <f>#REF!</f>
        <v>#REF!</v>
      </c>
      <c r="G668" t="str">
        <f>WorkingHours[[#This Row],[Task]]</f>
        <v>Process and Practices Improvement</v>
      </c>
      <c r="H668" t="str">
        <f>WorkingHours[[#This Row],[Tags]]</f>
        <v>STL:Admin-BusinessMan:BusinessManProcessDev:312</v>
      </c>
      <c r="I668" t="b">
        <f t="shared" si="75"/>
        <v>0</v>
      </c>
      <c r="J668" s="7">
        <f t="shared" si="74"/>
        <v>44942</v>
      </c>
      <c r="K668" t="str">
        <f t="shared" si="69"/>
        <v>STL:Admin-BusinessMan:BusinessManProcessDev:312</v>
      </c>
      <c r="M668" s="43">
        <f t="shared" si="70"/>
        <v>0</v>
      </c>
      <c r="N668" s="1">
        <f t="shared" si="71"/>
        <v>0</v>
      </c>
      <c r="O668" s="1">
        <f t="shared" si="72"/>
        <v>0</v>
      </c>
      <c r="P668" s="45" t="e">
        <f t="shared" si="73"/>
        <v>#REF!</v>
      </c>
      <c r="Q668" s="46">
        <f>IF(K668="",0,COUNTIF('Timesheet - Week'!$A:$A,WorkingHoursUpdated!K668))</f>
        <v>0</v>
      </c>
      <c r="R668" s="44">
        <f>IF(K668="",0,COUNTIF('Timesheet - Week'!$A:$A,WorkingHoursUpdated!K668))</f>
        <v>0</v>
      </c>
    </row>
    <row r="669" spans="1:18" x14ac:dyDescent="0.25">
      <c r="A669" s="7">
        <f>WorkingHours[[#This Row],[Day]]</f>
        <v>44942</v>
      </c>
      <c r="B669" s="1">
        <f>WorkingHours[[#This Row],[Start]]</f>
        <v>0.41666666666666669</v>
      </c>
      <c r="C669" s="1">
        <f>WorkingHours[[#This Row],[End]]</f>
        <v>0.42708333333333331</v>
      </c>
      <c r="D669" t="str">
        <f>WorkingHours[[#This Row],[Work unit description]]</f>
        <v>Circle Guitar</v>
      </c>
      <c r="E669" s="1">
        <f>WorkingHours[[#This Row],[Duration]]</f>
        <v>1.0416666666666666E-2</v>
      </c>
      <c r="F669" s="1" t="e">
        <f>#REF!</f>
        <v>#REF!</v>
      </c>
      <c r="G669" t="str">
        <f>WorkingHours[[#This Row],[Task]]</f>
        <v>NBD: Circular Guitar</v>
      </c>
      <c r="H669" t="str">
        <f>WorkingHours[[#This Row],[Tags]]</f>
        <v>STL:NBD:NewProposalsCreation:325</v>
      </c>
      <c r="I669" t="b">
        <f t="shared" si="75"/>
        <v>0</v>
      </c>
      <c r="J669" s="7">
        <f t="shared" si="74"/>
        <v>44942</v>
      </c>
      <c r="K669" t="str">
        <f t="shared" si="69"/>
        <v>STL:NBD:NewProposalsCreation:325</v>
      </c>
      <c r="M669" s="43">
        <f t="shared" si="70"/>
        <v>0</v>
      </c>
      <c r="N669" s="1">
        <f t="shared" si="71"/>
        <v>0</v>
      </c>
      <c r="O669" s="1">
        <f t="shared" si="72"/>
        <v>0</v>
      </c>
      <c r="P669" s="45" t="e">
        <f t="shared" si="73"/>
        <v>#REF!</v>
      </c>
      <c r="Q669" s="46">
        <f>IF(K669="",0,COUNTIF('Timesheet - Week'!$A:$A,WorkingHoursUpdated!K669))</f>
        <v>0</v>
      </c>
      <c r="R669" s="44">
        <f>IF(K669="",0,COUNTIF('Timesheet - Week'!$A:$A,WorkingHoursUpdated!K669))</f>
        <v>0</v>
      </c>
    </row>
    <row r="670" spans="1:18" x14ac:dyDescent="0.25">
      <c r="A670" s="7">
        <f>WorkingHours[[#This Row],[Day]]</f>
        <v>44942</v>
      </c>
      <c r="B670" s="1">
        <f>WorkingHours[[#This Row],[Start]]</f>
        <v>0.42708333333333331</v>
      </c>
      <c r="C670" s="1">
        <f>WorkingHours[[#This Row],[End]]</f>
        <v>0.5</v>
      </c>
      <c r="D670" t="str">
        <f>WorkingHours[[#This Row],[Work unit description]]</f>
        <v>Delta-G</v>
      </c>
      <c r="E670" s="1">
        <f>WorkingHours[[#This Row],[Duration]]</f>
        <v>7.2916666666666671E-2</v>
      </c>
      <c r="F670" s="1" t="e">
        <f>#REF!</f>
        <v>#REF!</v>
      </c>
      <c r="G670" t="str">
        <f>WorkingHours[[#This Row],[Task]]</f>
        <v>Delta-G: Architecture</v>
      </c>
      <c r="H670" t="str">
        <f>WorkingHours[[#This Row],[Tags]]</f>
        <v>Delta-G:Architecture:899</v>
      </c>
      <c r="I670" t="b">
        <f t="shared" si="75"/>
        <v>0</v>
      </c>
      <c r="J670" s="7">
        <f t="shared" si="74"/>
        <v>44942</v>
      </c>
      <c r="K670" t="str">
        <f t="shared" si="69"/>
        <v>Delta-G:Architecture:899</v>
      </c>
      <c r="M670" s="43">
        <f t="shared" si="70"/>
        <v>0</v>
      </c>
      <c r="N670" s="1">
        <f t="shared" si="71"/>
        <v>0</v>
      </c>
      <c r="O670" s="1">
        <f t="shared" si="72"/>
        <v>0</v>
      </c>
      <c r="P670" s="45" t="e">
        <f t="shared" si="73"/>
        <v>#REF!</v>
      </c>
      <c r="Q670" s="46">
        <f>IF(K670="",0,COUNTIF('Timesheet - Week'!$A:$A,WorkingHoursUpdated!K670))</f>
        <v>0</v>
      </c>
      <c r="R670" s="44">
        <f>IF(K670="",0,COUNTIF('Timesheet - Week'!$A:$A,WorkingHoursUpdated!K670))</f>
        <v>0</v>
      </c>
    </row>
    <row r="671" spans="1:18" x14ac:dyDescent="0.25">
      <c r="A671" s="7">
        <f>WorkingHours[[#This Row],[Day]]</f>
        <v>44942</v>
      </c>
      <c r="B671" s="1">
        <f>WorkingHours[[#This Row],[Start]]</f>
        <v>0.5</v>
      </c>
      <c r="C671" s="1">
        <f>WorkingHours[[#This Row],[End]]</f>
        <v>0.55208333333333337</v>
      </c>
      <c r="D671" t="str">
        <f>WorkingHours[[#This Row],[Work unit description]]</f>
        <v>STL Technical Practices and Processes Introduction - Session 1</v>
      </c>
      <c r="E671" s="1">
        <f>WorkingHours[[#This Row],[Duration]]</f>
        <v>5.2083333333333336E-2</v>
      </c>
      <c r="F671" s="1" t="e">
        <f>#REF!</f>
        <v>#REF!</v>
      </c>
      <c r="G671" t="str">
        <f>WorkingHours[[#This Row],[Task]]</f>
        <v>Process and Practices Improvement</v>
      </c>
      <c r="H671" t="str">
        <f>WorkingHours[[#This Row],[Tags]]</f>
        <v>STL:Admin-BusinessMan:BusinessManProcessDev:312</v>
      </c>
      <c r="I671" t="b">
        <f t="shared" si="75"/>
        <v>0</v>
      </c>
      <c r="J671" s="7">
        <f t="shared" si="74"/>
        <v>44942</v>
      </c>
      <c r="K671" t="str">
        <f t="shared" si="69"/>
        <v>STL:Admin-BusinessMan:BusinessManProcessDev:312</v>
      </c>
      <c r="M671" s="43">
        <f t="shared" si="70"/>
        <v>0</v>
      </c>
      <c r="N671" s="1">
        <f t="shared" si="71"/>
        <v>0</v>
      </c>
      <c r="O671" s="1">
        <f t="shared" si="72"/>
        <v>0</v>
      </c>
      <c r="P671" s="45" t="e">
        <f t="shared" si="73"/>
        <v>#REF!</v>
      </c>
      <c r="Q671" s="46">
        <f>IF(K671="",0,COUNTIF('Timesheet - Week'!$A:$A,WorkingHoursUpdated!K671))</f>
        <v>0</v>
      </c>
      <c r="R671" s="44">
        <f>IF(K671="",0,COUNTIF('Timesheet - Week'!$A:$A,WorkingHoursUpdated!K671))</f>
        <v>0</v>
      </c>
    </row>
    <row r="672" spans="1:18" x14ac:dyDescent="0.25">
      <c r="A672" s="7">
        <f>WorkingHours[[#This Row],[Day]]</f>
        <v>44942</v>
      </c>
      <c r="B672" s="1">
        <f>WorkingHours[[#This Row],[Start]]</f>
        <v>0.55208333333333337</v>
      </c>
      <c r="C672" s="1">
        <f>WorkingHours[[#This Row],[End]]</f>
        <v>0.5625</v>
      </c>
      <c r="D672" t="str">
        <f>WorkingHours[[#This Row],[Work unit description]]</f>
        <v>Hardware Weekly Meeting</v>
      </c>
      <c r="E672" s="1">
        <f>WorkingHours[[#This Row],[Duration]]</f>
        <v>1.0416666666666666E-2</v>
      </c>
      <c r="F672" s="1" t="e">
        <f>#REF!</f>
        <v>#REF!</v>
      </c>
      <c r="G672" t="str">
        <f>WorkingHours[[#This Row],[Task]]</f>
        <v>STL: Hardware Weekly Meeting</v>
      </c>
      <c r="H672" t="str">
        <f>WorkingHours[[#This Row],[Tags]]</f>
        <v>STL:Admin-BusinessMan:Meetings:313</v>
      </c>
      <c r="I672" t="b">
        <f t="shared" si="75"/>
        <v>0</v>
      </c>
      <c r="J672" s="7">
        <f t="shared" si="74"/>
        <v>44942</v>
      </c>
      <c r="K672" t="str">
        <f t="shared" si="69"/>
        <v>STL:Admin-BusinessMan:Meetings:313</v>
      </c>
      <c r="M672" s="43">
        <f t="shared" si="70"/>
        <v>0</v>
      </c>
      <c r="N672" s="1">
        <f t="shared" si="71"/>
        <v>0</v>
      </c>
      <c r="O672" s="1">
        <f t="shared" si="72"/>
        <v>0</v>
      </c>
      <c r="P672" s="45" t="e">
        <f t="shared" si="73"/>
        <v>#REF!</v>
      </c>
      <c r="Q672" s="46">
        <f>IF(K672="",0,COUNTIF('Timesheet - Week'!$A:$A,WorkingHoursUpdated!K672))</f>
        <v>0</v>
      </c>
      <c r="R672" s="44">
        <f>IF(K672="",0,COUNTIF('Timesheet - Week'!$A:$A,WorkingHoursUpdated!K672))</f>
        <v>0</v>
      </c>
    </row>
    <row r="673" spans="1:18" x14ac:dyDescent="0.25">
      <c r="A673" s="7">
        <f>WorkingHours[[#This Row],[Day]]</f>
        <v>44942</v>
      </c>
      <c r="B673" s="1">
        <f>WorkingHours[[#This Row],[Start]]</f>
        <v>0.5625</v>
      </c>
      <c r="C673" s="1">
        <f>WorkingHours[[#This Row],[End]]</f>
        <v>0.66666666666666663</v>
      </c>
      <c r="D673" t="str">
        <f>WorkingHours[[#This Row],[Work unit description]]</f>
        <v>Monthly Management Meeting</v>
      </c>
      <c r="E673" s="1">
        <f>WorkingHours[[#This Row],[Duration]]</f>
        <v>0.10416666666666667</v>
      </c>
      <c r="F673" s="1" t="e">
        <f>#REF!</f>
        <v>#REF!</v>
      </c>
      <c r="G673" t="str">
        <f>WorkingHours[[#This Row],[Task]]</f>
        <v>STL: Management meeting</v>
      </c>
      <c r="H673" t="str">
        <f>WorkingHours[[#This Row],[Tags]]</f>
        <v>STL:Admin-BusinessMan:Meetings:313</v>
      </c>
      <c r="I673" t="b">
        <f t="shared" si="75"/>
        <v>0</v>
      </c>
      <c r="J673" s="7">
        <f t="shared" si="74"/>
        <v>44942</v>
      </c>
      <c r="K673" t="str">
        <f t="shared" si="69"/>
        <v>STL:Admin-BusinessMan:Meetings:313</v>
      </c>
      <c r="M673" s="43">
        <f t="shared" si="70"/>
        <v>0</v>
      </c>
      <c r="N673" s="1">
        <f t="shared" si="71"/>
        <v>0</v>
      </c>
      <c r="O673" s="1">
        <f t="shared" si="72"/>
        <v>0</v>
      </c>
      <c r="P673" s="45" t="e">
        <f t="shared" si="73"/>
        <v>#REF!</v>
      </c>
      <c r="Q673" s="46">
        <f>IF(K673="",0,COUNTIF('Timesheet - Week'!$A:$A,WorkingHoursUpdated!K673))</f>
        <v>0</v>
      </c>
      <c r="R673" s="44">
        <f>IF(K673="",0,COUNTIF('Timesheet - Week'!$A:$A,WorkingHoursUpdated!K673))</f>
        <v>0</v>
      </c>
    </row>
    <row r="674" spans="1:18" x14ac:dyDescent="0.25">
      <c r="A674" s="7">
        <f>WorkingHours[[#This Row],[Day]]</f>
        <v>44942</v>
      </c>
      <c r="B674" s="1">
        <f>WorkingHours[[#This Row],[Start]]</f>
        <v>0.70833333333333337</v>
      </c>
      <c r="C674" s="1">
        <f>WorkingHours[[#This Row],[End]]</f>
        <v>0.71875</v>
      </c>
      <c r="D674" t="str">
        <f>WorkingHours[[#This Row],[Work unit description]]</f>
        <v/>
      </c>
      <c r="E674" s="1">
        <f>WorkingHours[[#This Row],[Duration]]</f>
        <v>1.0416666666666666E-2</v>
      </c>
      <c r="F674" s="1" t="e">
        <f>#REF!</f>
        <v>#REF!</v>
      </c>
      <c r="G674" t="str">
        <f>WorkingHours[[#This Row],[Task]]</f>
        <v>NBD: Circular Guitar</v>
      </c>
      <c r="H674" t="str">
        <f>WorkingHours[[#This Row],[Tags]]</f>
        <v>STL:NBD:NewProposalsCreation:325</v>
      </c>
      <c r="I674" t="b">
        <f t="shared" si="75"/>
        <v>0</v>
      </c>
      <c r="J674" s="7">
        <f t="shared" si="74"/>
        <v>44942</v>
      </c>
      <c r="K674" t="str">
        <f t="shared" si="69"/>
        <v>STL:NBD:NewProposalsCreation:325</v>
      </c>
      <c r="M674" s="43">
        <f t="shared" si="70"/>
        <v>4.1666666666666741E-2</v>
      </c>
      <c r="N674" s="1">
        <f t="shared" si="71"/>
        <v>0</v>
      </c>
      <c r="O674" s="1">
        <f t="shared" si="72"/>
        <v>4.1666666666666741E-2</v>
      </c>
      <c r="P674" s="45" t="e">
        <f t="shared" si="73"/>
        <v>#REF!</v>
      </c>
      <c r="Q674" s="46">
        <f>IF(K674="",0,COUNTIF('Timesheet - Week'!$A:$A,WorkingHoursUpdated!K674))</f>
        <v>0</v>
      </c>
      <c r="R674" s="44">
        <f>IF(K674="",0,COUNTIF('Timesheet - Week'!$A:$A,WorkingHoursUpdated!K674))</f>
        <v>0</v>
      </c>
    </row>
    <row r="675" spans="1:18" x14ac:dyDescent="0.25">
      <c r="A675" s="7">
        <f>WorkingHours[[#This Row],[Day]]</f>
        <v>44942</v>
      </c>
      <c r="B675" s="1">
        <f>WorkingHours[[#This Row],[Start]]</f>
        <v>0.71875</v>
      </c>
      <c r="C675" s="1">
        <f>WorkingHours[[#This Row],[End]]</f>
        <v>0.73402777777777772</v>
      </c>
      <c r="D675" t="str">
        <f>WorkingHours[[#This Row],[Work unit description]]</f>
        <v/>
      </c>
      <c r="E675" s="1">
        <f>WorkingHours[[#This Row],[Duration]]</f>
        <v>1.0416666666666666E-2</v>
      </c>
      <c r="F675" s="1" t="e">
        <f>#REF!</f>
        <v>#REF!</v>
      </c>
      <c r="G675" t="str">
        <f>WorkingHours[[#This Row],[Task]]</f>
        <v>Delta-G: Architecture</v>
      </c>
      <c r="H675" t="str">
        <f>WorkingHours[[#This Row],[Tags]]</f>
        <v>Delta-G:Architecture:899</v>
      </c>
      <c r="I675" t="b">
        <f t="shared" si="75"/>
        <v>0</v>
      </c>
      <c r="J675" s="7">
        <f t="shared" si="74"/>
        <v>44942</v>
      </c>
      <c r="K675" t="str">
        <f t="shared" si="69"/>
        <v>Delta-G:Architecture:899</v>
      </c>
      <c r="M675" s="43">
        <f t="shared" si="70"/>
        <v>0</v>
      </c>
      <c r="N675" s="1">
        <f t="shared" si="71"/>
        <v>0</v>
      </c>
      <c r="O675" s="1">
        <f t="shared" si="72"/>
        <v>0</v>
      </c>
      <c r="P675" s="45" t="e">
        <f t="shared" si="73"/>
        <v>#REF!</v>
      </c>
      <c r="Q675" s="46">
        <f>IF(K675="",0,COUNTIF('Timesheet - Week'!$A:$A,WorkingHoursUpdated!K675))</f>
        <v>0</v>
      </c>
      <c r="R675" s="44">
        <f>IF(K675="",0,COUNTIF('Timesheet - Week'!$A:$A,WorkingHoursUpdated!K675))</f>
        <v>0</v>
      </c>
    </row>
    <row r="676" spans="1:18" x14ac:dyDescent="0.25">
      <c r="A676" s="7">
        <f>WorkingHours[[#This Row],[Day]]</f>
        <v>44943</v>
      </c>
      <c r="B676" s="1">
        <f>WorkingHours[[#This Row],[Start]]</f>
        <v>0.32777777777777778</v>
      </c>
      <c r="C676" s="1">
        <f>WorkingHours[[#This Row],[End]]</f>
        <v>0.3659722222222222</v>
      </c>
      <c r="D676" t="str">
        <f>WorkingHours[[#This Row],[Work unit description]]</f>
        <v>ISO Work</v>
      </c>
      <c r="E676" s="1">
        <f>WorkingHours[[#This Row],[Duration]]</f>
        <v>4.1666666666666664E-2</v>
      </c>
      <c r="F676" s="1" t="e">
        <f>#REF!</f>
        <v>#REF!</v>
      </c>
      <c r="G676" t="str">
        <f>WorkingHours[[#This Row],[Task]]</f>
        <v>General Process Improvement</v>
      </c>
      <c r="H676" t="str">
        <f>WorkingHours[[#This Row],[Tags]]</f>
        <v>STL:Admin-BusinessMan:BusinessManProcessDev:312</v>
      </c>
      <c r="I676" t="b">
        <f t="shared" si="75"/>
        <v>0</v>
      </c>
      <c r="J676" s="7">
        <f t="shared" si="74"/>
        <v>44943</v>
      </c>
      <c r="K676" t="str">
        <f t="shared" si="69"/>
        <v>STL:Admin-BusinessMan:BusinessManProcessDev:312</v>
      </c>
      <c r="M676" s="43">
        <f t="shared" si="70"/>
        <v>0</v>
      </c>
      <c r="N676" s="1">
        <f t="shared" si="71"/>
        <v>0</v>
      </c>
      <c r="O676" s="1">
        <f t="shared" si="72"/>
        <v>0</v>
      </c>
      <c r="P676" s="45" t="e">
        <f t="shared" si="73"/>
        <v>#REF!</v>
      </c>
      <c r="Q676" s="46">
        <f>IF(K676="",0,COUNTIF('Timesheet - Week'!$A:$A,WorkingHoursUpdated!K676))</f>
        <v>0</v>
      </c>
      <c r="R676" s="44">
        <f>IF(K676="",0,COUNTIF('Timesheet - Week'!$A:$A,WorkingHoursUpdated!K676))</f>
        <v>0</v>
      </c>
    </row>
    <row r="677" spans="1:18" x14ac:dyDescent="0.25">
      <c r="A677" s="7">
        <f>WorkingHours[[#This Row],[Day]]</f>
        <v>44943</v>
      </c>
      <c r="B677" s="1">
        <f>WorkingHours[[#This Row],[Start]]</f>
        <v>0.38194444444444442</v>
      </c>
      <c r="C677" s="1">
        <f>WorkingHours[[#This Row],[End]]</f>
        <v>0.51041666666666663</v>
      </c>
      <c r="D677" t="str">
        <f>WorkingHours[[#This Row],[Work unit description]]</f>
        <v>Circle Guitar</v>
      </c>
      <c r="E677" s="1">
        <f>WorkingHours[[#This Row],[Duration]]</f>
        <v>0.125</v>
      </c>
      <c r="F677" s="1" t="e">
        <f>#REF!</f>
        <v>#REF!</v>
      </c>
      <c r="G677" t="str">
        <f>WorkingHours[[#This Row],[Task]]</f>
        <v>NBD: Circular Guitar</v>
      </c>
      <c r="H677" t="str">
        <f>WorkingHours[[#This Row],[Tags]]</f>
        <v>STL:NBD:NewProposalsCreation:325</v>
      </c>
      <c r="I677" t="b">
        <f t="shared" si="75"/>
        <v>0</v>
      </c>
      <c r="J677" s="7">
        <f t="shared" si="74"/>
        <v>44943</v>
      </c>
      <c r="K677" t="str">
        <f t="shared" si="69"/>
        <v>STL:NBD:NewProposalsCreation:325</v>
      </c>
      <c r="M677" s="43">
        <f t="shared" si="70"/>
        <v>1.5972222222222221E-2</v>
      </c>
      <c r="N677" s="1">
        <f t="shared" si="71"/>
        <v>0</v>
      </c>
      <c r="O677" s="1">
        <f t="shared" si="72"/>
        <v>1.5972222222222221E-2</v>
      </c>
      <c r="P677" s="45" t="e">
        <f t="shared" si="73"/>
        <v>#REF!</v>
      </c>
      <c r="Q677" s="46">
        <f>IF(K677="",0,COUNTIF('Timesheet - Week'!$A:$A,WorkingHoursUpdated!K677))</f>
        <v>0</v>
      </c>
      <c r="R677" s="44">
        <f>IF(K677="",0,COUNTIF('Timesheet - Week'!$A:$A,WorkingHoursUpdated!K677))</f>
        <v>0</v>
      </c>
    </row>
    <row r="678" spans="1:18" x14ac:dyDescent="0.25">
      <c r="A678" s="7">
        <f>WorkingHours[[#This Row],[Day]]</f>
        <v>44943</v>
      </c>
      <c r="B678" s="1">
        <f>WorkingHours[[#This Row],[Start]]</f>
        <v>0.55208333333333337</v>
      </c>
      <c r="C678" s="1">
        <f>WorkingHours[[#This Row],[End]]</f>
        <v>0.56597222222222221</v>
      </c>
      <c r="D678" t="str">
        <f>WorkingHours[[#This Row],[Work unit description]]</f>
        <v>Chat with John</v>
      </c>
      <c r="E678" s="1">
        <f>WorkingHours[[#This Row],[Duration]]</f>
        <v>1.0416666666666666E-2</v>
      </c>
      <c r="F678" s="1" t="e">
        <f>#REF!</f>
        <v>#REF!</v>
      </c>
      <c r="G678" t="str">
        <f>WorkingHours[[#This Row],[Task]]</f>
        <v>QLM Technical Management</v>
      </c>
      <c r="H678" t="str">
        <f>WorkingHours[[#This Row],[Tags]]</f>
        <v>QLM:Hardware:TechnicalManagement:998</v>
      </c>
      <c r="I678" t="b">
        <f t="shared" si="75"/>
        <v>0</v>
      </c>
      <c r="J678" s="7">
        <f t="shared" si="74"/>
        <v>44943</v>
      </c>
      <c r="K678" t="str">
        <f t="shared" si="69"/>
        <v>QLM:Hardware:TechnicalManagement:998</v>
      </c>
      <c r="M678" s="43">
        <f t="shared" si="70"/>
        <v>4.1666666666666741E-2</v>
      </c>
      <c r="N678" s="1">
        <f t="shared" si="71"/>
        <v>0</v>
      </c>
      <c r="O678" s="1">
        <f t="shared" si="72"/>
        <v>4.1666666666666741E-2</v>
      </c>
      <c r="P678" s="45" t="e">
        <f t="shared" si="73"/>
        <v>#REF!</v>
      </c>
      <c r="Q678" s="46">
        <f>IF(K678="",0,COUNTIF('Timesheet - Week'!$A:$A,WorkingHoursUpdated!K678))</f>
        <v>0</v>
      </c>
      <c r="R678" s="44">
        <f>IF(K678="",0,COUNTIF('Timesheet - Week'!$A:$A,WorkingHoursUpdated!K678))</f>
        <v>0</v>
      </c>
    </row>
    <row r="679" spans="1:18" x14ac:dyDescent="0.25">
      <c r="A679" s="7">
        <f>WorkingHours[[#This Row],[Day]]</f>
        <v>44943</v>
      </c>
      <c r="B679" s="1">
        <f>WorkingHours[[#This Row],[Start]]</f>
        <v>0.56597222222222221</v>
      </c>
      <c r="C679" s="1">
        <f>WorkingHours[[#This Row],[End]]</f>
        <v>0.58125000000000004</v>
      </c>
      <c r="D679" t="str">
        <f>WorkingHours[[#This Row],[Work unit description]]</f>
        <v>General catch-up</v>
      </c>
      <c r="E679" s="1">
        <f>WorkingHours[[#This Row],[Duration]]</f>
        <v>1.0416666666666666E-2</v>
      </c>
      <c r="F679" s="1" t="e">
        <f>#REF!</f>
        <v>#REF!</v>
      </c>
      <c r="G679" t="str">
        <f>WorkingHours[[#This Row],[Task]]</f>
        <v>STL:General</v>
      </c>
      <c r="H679" t="str">
        <f>WorkingHours[[#This Row],[Tags]]</f>
        <v>STL:Admin-PersonalAdmin:Misc:320</v>
      </c>
      <c r="I679" t="b">
        <f t="shared" si="75"/>
        <v>0</v>
      </c>
      <c r="J679" s="7">
        <f t="shared" si="74"/>
        <v>44943</v>
      </c>
      <c r="K679" t="str">
        <f t="shared" si="69"/>
        <v>STL:Admin-PersonalAdmin:Misc:320</v>
      </c>
      <c r="M679" s="43">
        <f t="shared" si="70"/>
        <v>0</v>
      </c>
      <c r="N679" s="1">
        <f t="shared" si="71"/>
        <v>0</v>
      </c>
      <c r="O679" s="1">
        <f t="shared" si="72"/>
        <v>0</v>
      </c>
      <c r="P679" s="45" t="e">
        <f t="shared" si="73"/>
        <v>#REF!</v>
      </c>
      <c r="Q679" s="46">
        <f>IF(K679="",0,COUNTIF('Timesheet - Week'!$A:$A,WorkingHoursUpdated!K679))</f>
        <v>0</v>
      </c>
      <c r="R679" s="44">
        <f>IF(K679="",0,COUNTIF('Timesheet - Week'!$A:$A,WorkingHoursUpdated!K679))</f>
        <v>0</v>
      </c>
    </row>
    <row r="680" spans="1:18" x14ac:dyDescent="0.25">
      <c r="A680" s="7">
        <f>WorkingHours[[#This Row],[Day]]</f>
        <v>44943</v>
      </c>
      <c r="B680" s="1">
        <f>WorkingHours[[#This Row],[Start]]</f>
        <v>0.58125000000000004</v>
      </c>
      <c r="C680" s="1">
        <f>WorkingHours[[#This Row],[End]]</f>
        <v>0.59861111111111109</v>
      </c>
      <c r="D680" t="str">
        <f>WorkingHours[[#This Row],[Work unit description]]</f>
        <v>Circle Guitar Email</v>
      </c>
      <c r="E680" s="1">
        <f>WorkingHours[[#This Row],[Duration]]</f>
        <v>2.0833333333333332E-2</v>
      </c>
      <c r="F680" s="1" t="e">
        <f>#REF!</f>
        <v>#REF!</v>
      </c>
      <c r="G680" t="str">
        <f>WorkingHours[[#This Row],[Task]]</f>
        <v>NBD: Circular Guitar</v>
      </c>
      <c r="H680" t="str">
        <f>WorkingHours[[#This Row],[Tags]]</f>
        <v>STL:NBD:NewProposalsCreation:325</v>
      </c>
      <c r="I680" t="b">
        <f t="shared" si="75"/>
        <v>0</v>
      </c>
      <c r="J680" s="7">
        <f t="shared" si="74"/>
        <v>44943</v>
      </c>
      <c r="K680" t="str">
        <f t="shared" si="69"/>
        <v>STL:NBD:NewProposalsCreation:325</v>
      </c>
      <c r="M680" s="43">
        <f t="shared" si="70"/>
        <v>0</v>
      </c>
      <c r="N680" s="1">
        <f t="shared" si="71"/>
        <v>0</v>
      </c>
      <c r="O680" s="1">
        <f t="shared" si="72"/>
        <v>0</v>
      </c>
      <c r="P680" s="45" t="e">
        <f t="shared" si="73"/>
        <v>#REF!</v>
      </c>
      <c r="Q680" s="46">
        <f>IF(K680="",0,COUNTIF('Timesheet - Week'!$A:$A,WorkingHoursUpdated!K680))</f>
        <v>0</v>
      </c>
      <c r="R680" s="44">
        <f>IF(K680="",0,COUNTIF('Timesheet - Week'!$A:$A,WorkingHoursUpdated!K680))</f>
        <v>0</v>
      </c>
    </row>
    <row r="681" spans="1:18" x14ac:dyDescent="0.25">
      <c r="A681" s="7">
        <f>WorkingHours[[#This Row],[Day]]</f>
        <v>44943</v>
      </c>
      <c r="B681" s="1">
        <f>WorkingHours[[#This Row],[Start]]</f>
        <v>0.59861111111111109</v>
      </c>
      <c r="C681" s="1">
        <f>WorkingHours[[#This Row],[End]]</f>
        <v>0.61944444444444446</v>
      </c>
      <c r="D681" t="str">
        <f>WorkingHours[[#This Row],[Work unit description]]</f>
        <v>Delta-G Architecture</v>
      </c>
      <c r="E681" s="1">
        <f>WorkingHours[[#This Row],[Duration]]</f>
        <v>2.0833333333333332E-2</v>
      </c>
      <c r="F681" s="1" t="e">
        <f>#REF!</f>
        <v>#REF!</v>
      </c>
      <c r="G681" t="str">
        <f>WorkingHours[[#This Row],[Task]]</f>
        <v>Delta-G: Architecture</v>
      </c>
      <c r="H681" t="str">
        <f>WorkingHours[[#This Row],[Tags]]</f>
        <v>Delta-G:Architecture:899</v>
      </c>
      <c r="I681" t="b">
        <f t="shared" si="75"/>
        <v>0</v>
      </c>
      <c r="J681" s="7">
        <f t="shared" si="74"/>
        <v>44943</v>
      </c>
      <c r="K681" t="str">
        <f t="shared" si="69"/>
        <v>Delta-G:Architecture:899</v>
      </c>
      <c r="M681" s="43">
        <f t="shared" si="70"/>
        <v>0</v>
      </c>
      <c r="N681" s="1">
        <f t="shared" si="71"/>
        <v>0</v>
      </c>
      <c r="O681" s="1">
        <f t="shared" si="72"/>
        <v>0</v>
      </c>
      <c r="P681" s="45" t="e">
        <f t="shared" si="73"/>
        <v>#REF!</v>
      </c>
      <c r="Q681" s="46">
        <f>IF(K681="",0,COUNTIF('Timesheet - Week'!$A:$A,WorkingHoursUpdated!K681))</f>
        <v>0</v>
      </c>
      <c r="R681" s="44">
        <f>IF(K681="",0,COUNTIF('Timesheet - Week'!$A:$A,WorkingHoursUpdated!K681))</f>
        <v>0</v>
      </c>
    </row>
    <row r="682" spans="1:18" x14ac:dyDescent="0.25">
      <c r="A682" s="7">
        <f>WorkingHours[[#This Row],[Day]]</f>
        <v>44943</v>
      </c>
      <c r="B682" s="1">
        <f>WorkingHours[[#This Row],[Start]]</f>
        <v>0.625</v>
      </c>
      <c r="C682" s="1">
        <f>WorkingHours[[#This Row],[End]]</f>
        <v>0.66666666666666663</v>
      </c>
      <c r="D682" t="str">
        <f>WorkingHours[[#This Row],[Work unit description]]</f>
        <v>QLM / STL HW meeting</v>
      </c>
      <c r="E682" s="1">
        <f>WorkingHours[[#This Row],[Duration]]</f>
        <v>4.1666666666666664E-2</v>
      </c>
      <c r="F682" s="1" t="e">
        <f>#REF!</f>
        <v>#REF!</v>
      </c>
      <c r="G682" t="str">
        <f>WorkingHours[[#This Row],[Task]]</f>
        <v>QLM: Hardware weekly meeting</v>
      </c>
      <c r="H682" t="str">
        <f>WorkingHours[[#This Row],[Tags]]</f>
        <v>QLM:Hardware:TechnicalManagement:998</v>
      </c>
      <c r="I682" t="b">
        <f t="shared" si="75"/>
        <v>0</v>
      </c>
      <c r="J682" s="7">
        <f t="shared" si="74"/>
        <v>44943</v>
      </c>
      <c r="K682" t="str">
        <f t="shared" si="69"/>
        <v>QLM:Hardware:TechnicalManagement:998</v>
      </c>
      <c r="M682" s="43">
        <f t="shared" si="70"/>
        <v>5.5555555555555358E-3</v>
      </c>
      <c r="N682" s="1">
        <f t="shared" si="71"/>
        <v>5.5555555555555358E-3</v>
      </c>
      <c r="O682" s="1">
        <f t="shared" si="72"/>
        <v>0</v>
      </c>
      <c r="P682" s="45" t="e">
        <f t="shared" si="73"/>
        <v>#REF!</v>
      </c>
      <c r="Q682" s="46">
        <f>IF(K682="",0,COUNTIF('Timesheet - Week'!$A:$A,WorkingHoursUpdated!K682))</f>
        <v>0</v>
      </c>
      <c r="R682" s="44">
        <f>IF(K682="",0,COUNTIF('Timesheet - Week'!$A:$A,WorkingHoursUpdated!K682))</f>
        <v>0</v>
      </c>
    </row>
    <row r="683" spans="1:18" x14ac:dyDescent="0.25">
      <c r="A683" s="7">
        <f>WorkingHours[[#This Row],[Day]]</f>
        <v>44943</v>
      </c>
      <c r="B683" s="1">
        <f>WorkingHours[[#This Row],[Start]]</f>
        <v>0.64583333333333337</v>
      </c>
      <c r="C683" s="1">
        <f>WorkingHours[[#This Row],[End]]</f>
        <v>0.75</v>
      </c>
      <c r="D683" t="str">
        <f>WorkingHours[[#This Row],[Work unit description]]</f>
        <v>Document Management System Meeting</v>
      </c>
      <c r="E683" s="1">
        <f>WorkingHours[[#This Row],[Duration]]</f>
        <v>0.10416666666666667</v>
      </c>
      <c r="F683" s="1" t="e">
        <f>#REF!</f>
        <v>#REF!</v>
      </c>
      <c r="G683" t="str">
        <f>WorkingHours[[#This Row],[Task]]</f>
        <v>Process and Practices Improvement</v>
      </c>
      <c r="H683" t="str">
        <f>WorkingHours[[#This Row],[Tags]]</f>
        <v>STL:Admin-BusinessMan:BusinessManProcessDev:312</v>
      </c>
      <c r="I683" t="b">
        <f t="shared" si="75"/>
        <v>0</v>
      </c>
      <c r="J683" s="7">
        <f t="shared" si="74"/>
        <v>44943</v>
      </c>
      <c r="K683" t="str">
        <f t="shared" si="69"/>
        <v>STL:Admin-BusinessMan:BusinessManProcessDev:312</v>
      </c>
      <c r="M683" s="43" t="str">
        <f t="shared" si="70"/>
        <v>Error</v>
      </c>
      <c r="N683" s="1">
        <f t="shared" si="71"/>
        <v>0</v>
      </c>
      <c r="O683" s="1" t="str">
        <f t="shared" si="72"/>
        <v>Error</v>
      </c>
      <c r="P683" s="45" t="e">
        <f t="shared" si="73"/>
        <v>#REF!</v>
      </c>
      <c r="Q683" s="46">
        <f>IF(K683="",0,COUNTIF('Timesheet - Week'!$A:$A,WorkingHoursUpdated!K683))</f>
        <v>0</v>
      </c>
      <c r="R683" s="44">
        <f>IF(K683="",0,COUNTIF('Timesheet - Week'!$A:$A,WorkingHoursUpdated!K683))</f>
        <v>0</v>
      </c>
    </row>
    <row r="684" spans="1:18" x14ac:dyDescent="0.25">
      <c r="A684" s="7">
        <f>WorkingHours[[#This Row],[Day]]</f>
        <v>44943</v>
      </c>
      <c r="B684" s="1">
        <f>WorkingHours[[#This Row],[Start]]</f>
        <v>0.75</v>
      </c>
      <c r="C684" s="1">
        <f>WorkingHours[[#This Row],[End]]</f>
        <v>0.76388888888888884</v>
      </c>
      <c r="D684" t="str">
        <f>WorkingHours[[#This Row],[Work unit description]]</f>
        <v>Pete's QLM problem</v>
      </c>
      <c r="E684" s="1">
        <f>WorkingHours[[#This Row],[Duration]]</f>
        <v>1.0416666666666666E-2</v>
      </c>
      <c r="F684" s="1" t="e">
        <f>#REF!</f>
        <v>#REF!</v>
      </c>
      <c r="G684" t="str">
        <f>WorkingHours[[#This Row],[Task]]</f>
        <v>QLM Technical Management</v>
      </c>
      <c r="H684" t="str">
        <f>WorkingHours[[#This Row],[Tags]]</f>
        <v>QLM:Hardware:TechnicalManagement:998</v>
      </c>
      <c r="I684" t="b">
        <f t="shared" si="75"/>
        <v>0</v>
      </c>
      <c r="J684" s="7">
        <f t="shared" si="74"/>
        <v>44943</v>
      </c>
      <c r="K684" t="str">
        <f t="shared" si="69"/>
        <v>QLM:Hardware:TechnicalManagement:998</v>
      </c>
      <c r="M684" s="43">
        <f t="shared" si="70"/>
        <v>0</v>
      </c>
      <c r="N684" s="1">
        <f t="shared" si="71"/>
        <v>0</v>
      </c>
      <c r="O684" s="1">
        <f t="shared" si="72"/>
        <v>0</v>
      </c>
      <c r="P684" s="45" t="e">
        <f t="shared" si="73"/>
        <v>#REF!</v>
      </c>
      <c r="Q684" s="46">
        <f>IF(K684="",0,COUNTIF('Timesheet - Week'!$A:$A,WorkingHoursUpdated!K684))</f>
        <v>0</v>
      </c>
      <c r="R684" s="44">
        <f>IF(K684="",0,COUNTIF('Timesheet - Week'!$A:$A,WorkingHoursUpdated!K684))</f>
        <v>0</v>
      </c>
    </row>
    <row r="685" spans="1:18" x14ac:dyDescent="0.25">
      <c r="A685" s="7">
        <f>WorkingHours[[#This Row],[Day]]</f>
        <v>44943</v>
      </c>
      <c r="B685" s="1">
        <f>WorkingHours[[#This Row],[Start]]</f>
        <v>0.77777777777777779</v>
      </c>
      <c r="C685" s="1">
        <f>WorkingHours[[#This Row],[End]]</f>
        <v>0.79166666666666663</v>
      </c>
      <c r="D685" t="str">
        <f>WorkingHours[[#This Row],[Work unit description]]</f>
        <v>Emails etc. and NBD</v>
      </c>
      <c r="E685" s="1">
        <f>WorkingHours[[#This Row],[Duration]]</f>
        <v>1.0416666666666666E-2</v>
      </c>
      <c r="F685" s="1" t="e">
        <f>#REF!</f>
        <v>#REF!</v>
      </c>
      <c r="G685" t="str">
        <f>WorkingHours[[#This Row],[Task]]</f>
        <v>NBD - Meetings</v>
      </c>
      <c r="H685" t="str">
        <f>WorkingHours[[#This Row],[Tags]]</f>
        <v>STL:NBD:ClientMeetings:326</v>
      </c>
      <c r="I685" t="b">
        <f t="shared" si="75"/>
        <v>0</v>
      </c>
      <c r="J685" s="7">
        <f t="shared" si="74"/>
        <v>44943</v>
      </c>
      <c r="K685" t="str">
        <f t="shared" si="69"/>
        <v>STL:NBD:ClientMeetings:326</v>
      </c>
      <c r="M685" s="43">
        <f t="shared" si="70"/>
        <v>1.3888888888888951E-2</v>
      </c>
      <c r="N685" s="1">
        <f t="shared" si="71"/>
        <v>0</v>
      </c>
      <c r="O685" s="1">
        <f t="shared" si="72"/>
        <v>1.3888888888888951E-2</v>
      </c>
      <c r="P685" s="45" t="e">
        <f t="shared" si="73"/>
        <v>#REF!</v>
      </c>
      <c r="Q685" s="46">
        <f>IF(K685="",0,COUNTIF('Timesheet - Week'!$A:$A,WorkingHoursUpdated!K685))</f>
        <v>0</v>
      </c>
      <c r="R685" s="44">
        <f>IF(K685="",0,COUNTIF('Timesheet - Week'!$A:$A,WorkingHoursUpdated!K685))</f>
        <v>0</v>
      </c>
    </row>
    <row r="686" spans="1:18" x14ac:dyDescent="0.25">
      <c r="A686" s="7">
        <f>WorkingHours[[#This Row],[Day]]</f>
        <v>44944</v>
      </c>
      <c r="B686" s="1">
        <f>WorkingHours[[#This Row],[Start]]</f>
        <v>0.375</v>
      </c>
      <c r="C686" s="1">
        <f>WorkingHours[[#This Row],[End]]</f>
        <v>0.41666666666666669</v>
      </c>
      <c r="D686" t="str">
        <f>WorkingHours[[#This Row],[Work unit description]]</f>
        <v>Delta G Internal Meeting</v>
      </c>
      <c r="E686" s="1">
        <f>WorkingHours[[#This Row],[Duration]]</f>
        <v>4.1666666666666664E-2</v>
      </c>
      <c r="F686" s="1" t="e">
        <f>#REF!</f>
        <v>#REF!</v>
      </c>
      <c r="G686" t="str">
        <f>WorkingHours[[#This Row],[Task]]</f>
        <v>NBD: Circular Guitar</v>
      </c>
      <c r="H686" t="str">
        <f>WorkingHours[[#This Row],[Tags]]</f>
        <v>STL:NBD:NewProposalsCreation:325</v>
      </c>
      <c r="I686" t="b">
        <f t="shared" si="75"/>
        <v>0</v>
      </c>
      <c r="J686" s="7">
        <f t="shared" si="74"/>
        <v>44944</v>
      </c>
      <c r="K686" t="str">
        <f t="shared" si="69"/>
        <v>STL:NBD:NewProposalsCreation:325</v>
      </c>
      <c r="M686" s="43">
        <f t="shared" si="70"/>
        <v>0</v>
      </c>
      <c r="N686" s="1">
        <f t="shared" si="71"/>
        <v>0</v>
      </c>
      <c r="O686" s="1">
        <f t="shared" si="72"/>
        <v>0</v>
      </c>
      <c r="P686" s="45" t="e">
        <f t="shared" si="73"/>
        <v>#REF!</v>
      </c>
      <c r="Q686" s="46">
        <f>IF(K686="",0,COUNTIF('Timesheet - Week'!$A:$A,WorkingHoursUpdated!K686))</f>
        <v>0</v>
      </c>
      <c r="R686" s="44">
        <f>IF(K686="",0,COUNTIF('Timesheet - Week'!$A:$A,WorkingHoursUpdated!K686))</f>
        <v>0</v>
      </c>
    </row>
    <row r="687" spans="1:18" x14ac:dyDescent="0.25">
      <c r="A687" s="7">
        <f>WorkingHours[[#This Row],[Day]]</f>
        <v>44944</v>
      </c>
      <c r="B687" s="1">
        <f>WorkingHours[[#This Row],[Start]]</f>
        <v>0.41666666666666669</v>
      </c>
      <c r="C687" s="1">
        <f>WorkingHours[[#This Row],[End]]</f>
        <v>0.46875</v>
      </c>
      <c r="D687" t="str">
        <f>WorkingHours[[#This Row],[Work unit description]]</f>
        <v>Delta G Internal Meeting</v>
      </c>
      <c r="E687" s="1">
        <f>WorkingHours[[#This Row],[Duration]]</f>
        <v>5.2083333333333336E-2</v>
      </c>
      <c r="F687" s="1" t="e">
        <f>#REF!</f>
        <v>#REF!</v>
      </c>
      <c r="G687" t="str">
        <f>WorkingHours[[#This Row],[Task]]</f>
        <v>Delta-G: Architecture</v>
      </c>
      <c r="H687" t="str">
        <f>WorkingHours[[#This Row],[Tags]]</f>
        <v>Delta-G:Architecture:899</v>
      </c>
      <c r="I687" t="b">
        <f t="shared" si="75"/>
        <v>0</v>
      </c>
      <c r="J687" s="7">
        <f t="shared" si="74"/>
        <v>44944</v>
      </c>
      <c r="K687" t="str">
        <f t="shared" si="69"/>
        <v>Delta-G:Architecture:899</v>
      </c>
      <c r="M687" s="43">
        <f t="shared" si="70"/>
        <v>0</v>
      </c>
      <c r="N687" s="1">
        <f t="shared" si="71"/>
        <v>0</v>
      </c>
      <c r="O687" s="1">
        <f t="shared" si="72"/>
        <v>0</v>
      </c>
      <c r="P687" s="45" t="e">
        <f t="shared" si="73"/>
        <v>#REF!</v>
      </c>
      <c r="Q687" s="46">
        <f>IF(K687="",0,COUNTIF('Timesheet - Week'!$A:$A,WorkingHoursUpdated!K687))</f>
        <v>0</v>
      </c>
      <c r="R687" s="44">
        <f>IF(K687="",0,COUNTIF('Timesheet - Week'!$A:$A,WorkingHoursUpdated!K687))</f>
        <v>0</v>
      </c>
    </row>
    <row r="688" spans="1:18" x14ac:dyDescent="0.25">
      <c r="A688" s="7">
        <f>WorkingHours[[#This Row],[Day]]</f>
        <v>44944</v>
      </c>
      <c r="B688" s="1">
        <f>WorkingHours[[#This Row],[Start]]</f>
        <v>0.46875</v>
      </c>
      <c r="C688" s="1">
        <f>WorkingHours[[#This Row],[End]]</f>
        <v>0.55208333333333337</v>
      </c>
      <c r="D688" t="str">
        <f>WorkingHours[[#This Row],[Work unit description]]</f>
        <v/>
      </c>
      <c r="E688" s="1">
        <f>WorkingHours[[#This Row],[Duration]]</f>
        <v>8.3333333333333329E-2</v>
      </c>
      <c r="F688" s="1" t="e">
        <f>#REF!</f>
        <v>#REF!</v>
      </c>
      <c r="G688" t="str">
        <f>WorkingHours[[#This Row],[Task]]</f>
        <v>NBD: Circular Guitar</v>
      </c>
      <c r="H688" t="str">
        <f>WorkingHours[[#This Row],[Tags]]</f>
        <v>STL:NBD:NewProposalsCreation:325</v>
      </c>
      <c r="I688" t="b">
        <f t="shared" si="75"/>
        <v>0</v>
      </c>
      <c r="J688" s="7">
        <f t="shared" si="74"/>
        <v>44944</v>
      </c>
      <c r="K688" t="str">
        <f t="shared" si="69"/>
        <v>STL:NBD:NewProposalsCreation:325</v>
      </c>
      <c r="M688" s="43">
        <f t="shared" si="70"/>
        <v>0</v>
      </c>
      <c r="N688" s="1">
        <f t="shared" si="71"/>
        <v>0</v>
      </c>
      <c r="O688" s="1">
        <f t="shared" si="72"/>
        <v>0</v>
      </c>
      <c r="P688" s="45" t="e">
        <f t="shared" si="73"/>
        <v>#REF!</v>
      </c>
      <c r="Q688" s="46">
        <f>IF(K688="",0,COUNTIF('Timesheet - Week'!$A:$A,WorkingHoursUpdated!K688))</f>
        <v>0</v>
      </c>
      <c r="R688" s="44">
        <f>IF(K688="",0,COUNTIF('Timesheet - Week'!$A:$A,WorkingHoursUpdated!K688))</f>
        <v>0</v>
      </c>
    </row>
    <row r="689" spans="1:18" x14ac:dyDescent="0.25">
      <c r="A689" s="7">
        <f>WorkingHours[[#This Row],[Day]]</f>
        <v>44944</v>
      </c>
      <c r="B689" s="1">
        <f>WorkingHours[[#This Row],[Start]]</f>
        <v>0.57291666666666663</v>
      </c>
      <c r="C689" s="1">
        <f>WorkingHours[[#This Row],[End]]</f>
        <v>0.64583333333333337</v>
      </c>
      <c r="D689" t="str">
        <f>WorkingHours[[#This Row],[Work unit description]]</f>
        <v>Delta-G System Design Refresh</v>
      </c>
      <c r="E689" s="1">
        <f>WorkingHours[[#This Row],[Duration]]</f>
        <v>7.2916666666666671E-2</v>
      </c>
      <c r="F689" s="1" t="e">
        <f>#REF!</f>
        <v>#REF!</v>
      </c>
      <c r="G689" t="str">
        <f>WorkingHours[[#This Row],[Task]]</f>
        <v>Delta-G: Architecture</v>
      </c>
      <c r="H689" t="str">
        <f>WorkingHours[[#This Row],[Tags]]</f>
        <v>Delta-G:Architecture:899</v>
      </c>
      <c r="I689" t="b">
        <f t="shared" si="75"/>
        <v>0</v>
      </c>
      <c r="J689" s="7">
        <f t="shared" si="74"/>
        <v>44944</v>
      </c>
      <c r="K689" t="str">
        <f t="shared" si="69"/>
        <v>Delta-G:Architecture:899</v>
      </c>
      <c r="M689" s="43">
        <f t="shared" si="70"/>
        <v>2.0833333333333259E-2</v>
      </c>
      <c r="N689" s="1">
        <f t="shared" si="71"/>
        <v>0</v>
      </c>
      <c r="O689" s="1">
        <f t="shared" si="72"/>
        <v>2.0833333333333259E-2</v>
      </c>
      <c r="P689" s="45" t="e">
        <f t="shared" si="73"/>
        <v>#REF!</v>
      </c>
      <c r="Q689" s="46">
        <f>IF(K689="",0,COUNTIF('Timesheet - Week'!$A:$A,WorkingHoursUpdated!K689))</f>
        <v>0</v>
      </c>
      <c r="R689" s="44">
        <f>IF(K689="",0,COUNTIF('Timesheet - Week'!$A:$A,WorkingHoursUpdated!K689))</f>
        <v>0</v>
      </c>
    </row>
    <row r="690" spans="1:18" x14ac:dyDescent="0.25">
      <c r="A690" s="7">
        <f>WorkingHours[[#This Row],[Day]]</f>
        <v>44944</v>
      </c>
      <c r="B690" s="1">
        <f>WorkingHours[[#This Row],[Start]]</f>
        <v>0.64583333333333337</v>
      </c>
      <c r="C690" s="1">
        <f>WorkingHours[[#This Row],[End]]</f>
        <v>0.66666666666666663</v>
      </c>
      <c r="D690" t="str">
        <f>WorkingHours[[#This Row],[Work unit description]]</f>
        <v/>
      </c>
      <c r="E690" s="1">
        <f>WorkingHours[[#This Row],[Duration]]</f>
        <v>2.0833333333333332E-2</v>
      </c>
      <c r="F690" s="1" t="e">
        <f>#REF!</f>
        <v>#REF!</v>
      </c>
      <c r="G690" t="str">
        <f>WorkingHours[[#This Row],[Task]]</f>
        <v>QLM Technical Management</v>
      </c>
      <c r="H690" t="str">
        <f>WorkingHours[[#This Row],[Tags]]</f>
        <v>QLM:Hardware:TechnicalManagement:998</v>
      </c>
      <c r="I690" t="b">
        <f t="shared" si="75"/>
        <v>0</v>
      </c>
      <c r="J690" s="7">
        <f t="shared" si="74"/>
        <v>44944</v>
      </c>
      <c r="K690" t="str">
        <f t="shared" si="69"/>
        <v>QLM:Hardware:TechnicalManagement:998</v>
      </c>
      <c r="M690" s="43">
        <f t="shared" si="70"/>
        <v>0</v>
      </c>
      <c r="N690" s="1">
        <f t="shared" si="71"/>
        <v>0</v>
      </c>
      <c r="O690" s="1">
        <f t="shared" si="72"/>
        <v>0</v>
      </c>
      <c r="P690" s="45" t="e">
        <f t="shared" si="73"/>
        <v>#REF!</v>
      </c>
      <c r="Q690" s="46">
        <f>IF(K690="",0,COUNTIF('Timesheet - Week'!$A:$A,WorkingHoursUpdated!K690))</f>
        <v>0</v>
      </c>
      <c r="R690" s="44">
        <f>IF(K690="",0,COUNTIF('Timesheet - Week'!$A:$A,WorkingHoursUpdated!K690))</f>
        <v>0</v>
      </c>
    </row>
    <row r="691" spans="1:18" x14ac:dyDescent="0.25">
      <c r="A691" s="7">
        <f>WorkingHours[[#This Row],[Day]]</f>
        <v>44944</v>
      </c>
      <c r="B691" s="1">
        <f>WorkingHours[[#This Row],[Start]]</f>
        <v>0.66666666666666663</v>
      </c>
      <c r="C691" s="1">
        <f>WorkingHours[[#This Row],[End]]</f>
        <v>0.67708333333333337</v>
      </c>
      <c r="D691" t="str">
        <f>WorkingHours[[#This Row],[Work unit description]]</f>
        <v>Chat with John</v>
      </c>
      <c r="E691" s="1">
        <f>WorkingHours[[#This Row],[Duration]]</f>
        <v>1.0416666666666666E-2</v>
      </c>
      <c r="F691" s="1" t="e">
        <f>#REF!</f>
        <v>#REF!</v>
      </c>
      <c r="G691" t="str">
        <f>WorkingHours[[#This Row],[Task]]</f>
        <v>QLM Technical Management</v>
      </c>
      <c r="H691" t="str">
        <f>WorkingHours[[#This Row],[Tags]]</f>
        <v>QLM:Hardware:TechnicalManagement:998</v>
      </c>
      <c r="I691" t="b">
        <f t="shared" si="75"/>
        <v>0</v>
      </c>
      <c r="J691" s="7">
        <f t="shared" si="74"/>
        <v>44944</v>
      </c>
      <c r="K691" t="str">
        <f t="shared" si="69"/>
        <v>QLM:Hardware:TechnicalManagement:998</v>
      </c>
      <c r="M691" s="43">
        <f t="shared" si="70"/>
        <v>0</v>
      </c>
      <c r="N691" s="1">
        <f t="shared" si="71"/>
        <v>0</v>
      </c>
      <c r="O691" s="1">
        <f t="shared" si="72"/>
        <v>0</v>
      </c>
      <c r="P691" s="45" t="e">
        <f t="shared" si="73"/>
        <v>#REF!</v>
      </c>
      <c r="Q691" s="46">
        <f>IF(K691="",0,COUNTIF('Timesheet - Week'!$A:$A,WorkingHoursUpdated!K691))</f>
        <v>0</v>
      </c>
      <c r="R691" s="44">
        <f>IF(K691="",0,COUNTIF('Timesheet - Week'!$A:$A,WorkingHoursUpdated!K691))</f>
        <v>0</v>
      </c>
    </row>
    <row r="692" spans="1:18" x14ac:dyDescent="0.25">
      <c r="A692" s="7">
        <f>WorkingHours[[#This Row],[Day]]</f>
        <v>44944</v>
      </c>
      <c r="B692" s="1">
        <f>WorkingHours[[#This Row],[Start]]</f>
        <v>0.75</v>
      </c>
      <c r="C692" s="1">
        <f>WorkingHours[[#This Row],[End]]</f>
        <v>0.76458333333333328</v>
      </c>
      <c r="D692" t="str">
        <f>WorkingHours[[#This Row],[Work unit description]]</f>
        <v/>
      </c>
      <c r="E692" s="1">
        <f>WorkingHours[[#This Row],[Duration]]</f>
        <v>1.0416666666666666E-2</v>
      </c>
      <c r="F692" s="1" t="e">
        <f>#REF!</f>
        <v>#REF!</v>
      </c>
      <c r="G692" t="str">
        <f>WorkingHours[[#This Row],[Task]]</f>
        <v>NBD: Circular Guitar</v>
      </c>
      <c r="H692" t="str">
        <f>WorkingHours[[#This Row],[Tags]]</f>
        <v>STL:NBD:NewProposalsCreation:325</v>
      </c>
      <c r="I692" t="b">
        <f t="shared" si="75"/>
        <v>0</v>
      </c>
      <c r="J692" s="7">
        <f t="shared" si="74"/>
        <v>44944</v>
      </c>
      <c r="K692" t="str">
        <f t="shared" si="69"/>
        <v>STL:NBD:NewProposalsCreation:325</v>
      </c>
      <c r="M692" s="43">
        <f t="shared" si="70"/>
        <v>7.291666666666663E-2</v>
      </c>
      <c r="N692" s="1">
        <f t="shared" si="71"/>
        <v>0</v>
      </c>
      <c r="O692" s="1">
        <f t="shared" si="72"/>
        <v>7.291666666666663E-2</v>
      </c>
      <c r="P692" s="45" t="e">
        <f t="shared" si="73"/>
        <v>#REF!</v>
      </c>
      <c r="Q692" s="46">
        <f>IF(K692="",0,COUNTIF('Timesheet - Week'!$A:$A,WorkingHoursUpdated!K692))</f>
        <v>0</v>
      </c>
      <c r="R692" s="44">
        <f>IF(K692="",0,COUNTIF('Timesheet - Week'!$A:$A,WorkingHoursUpdated!K692))</f>
        <v>0</v>
      </c>
    </row>
    <row r="693" spans="1:18" x14ac:dyDescent="0.25">
      <c r="A693" s="7">
        <f>WorkingHours[[#This Row],[Day]]</f>
        <v>44944</v>
      </c>
      <c r="B693" s="1">
        <f>WorkingHours[[#This Row],[Start]]</f>
        <v>0.76458333333333328</v>
      </c>
      <c r="C693" s="1">
        <f>WorkingHours[[#This Row],[End]]</f>
        <v>0.78541666666666665</v>
      </c>
      <c r="D693" t="str">
        <f>WorkingHours[[#This Row],[Work unit description]]</f>
        <v/>
      </c>
      <c r="E693" s="1">
        <f>WorkingHours[[#This Row],[Duration]]</f>
        <v>2.0833333333333332E-2</v>
      </c>
      <c r="F693" s="1" t="e">
        <f>#REF!</f>
        <v>#REF!</v>
      </c>
      <c r="G693" t="str">
        <f>WorkingHours[[#This Row],[Task]]</f>
        <v>QLM Technical Management</v>
      </c>
      <c r="H693" t="str">
        <f>WorkingHours[[#This Row],[Tags]]</f>
        <v>QLM:Hardware:TechnicalManagement:998</v>
      </c>
      <c r="I693" t="b">
        <f t="shared" si="75"/>
        <v>0</v>
      </c>
      <c r="J693" s="7">
        <f t="shared" si="74"/>
        <v>44944</v>
      </c>
      <c r="K693" t="str">
        <f t="shared" si="69"/>
        <v>QLM:Hardware:TechnicalManagement:998</v>
      </c>
      <c r="M693" s="43">
        <f t="shared" si="70"/>
        <v>0</v>
      </c>
      <c r="N693" s="1">
        <f t="shared" si="71"/>
        <v>0</v>
      </c>
      <c r="O693" s="1">
        <f t="shared" si="72"/>
        <v>0</v>
      </c>
      <c r="P693" s="45" t="e">
        <f t="shared" si="73"/>
        <v>#REF!</v>
      </c>
      <c r="Q693" s="46">
        <f>IF(K693="",0,COUNTIF('Timesheet - Week'!$A:$A,WorkingHoursUpdated!K693))</f>
        <v>0</v>
      </c>
      <c r="R693" s="44">
        <f>IF(K693="",0,COUNTIF('Timesheet - Week'!$A:$A,WorkingHoursUpdated!K693))</f>
        <v>0</v>
      </c>
    </row>
    <row r="694" spans="1:18" x14ac:dyDescent="0.25">
      <c r="A694" s="7">
        <f>WorkingHours[[#This Row],[Day]]</f>
        <v>44945</v>
      </c>
      <c r="B694" s="1">
        <f>WorkingHours[[#This Row],[Start]]</f>
        <v>0.33333333333333331</v>
      </c>
      <c r="C694" s="1">
        <f>WorkingHours[[#This Row],[End]]</f>
        <v>0.34722222222222221</v>
      </c>
      <c r="D694" t="str">
        <f>WorkingHours[[#This Row],[Work unit description]]</f>
        <v>Emails</v>
      </c>
      <c r="E694" s="1">
        <f>WorkingHours[[#This Row],[Duration]]</f>
        <v>1.0416666666666666E-2</v>
      </c>
      <c r="F694" s="1" t="e">
        <f>#REF!</f>
        <v>#REF!</v>
      </c>
      <c r="G694" t="str">
        <f>WorkingHours[[#This Row],[Task]]</f>
        <v>STL:General</v>
      </c>
      <c r="H694" t="str">
        <f>WorkingHours[[#This Row],[Tags]]</f>
        <v>STL:Admin-PersonalAdmin:Misc:320</v>
      </c>
      <c r="I694" t="b">
        <f t="shared" si="75"/>
        <v>0</v>
      </c>
      <c r="J694" s="7">
        <f t="shared" si="74"/>
        <v>44945</v>
      </c>
      <c r="K694" t="str">
        <f t="shared" si="69"/>
        <v>STL:Admin-PersonalAdmin:Misc:320</v>
      </c>
      <c r="M694" s="43">
        <f t="shared" si="70"/>
        <v>0</v>
      </c>
      <c r="N694" s="1">
        <f t="shared" si="71"/>
        <v>0</v>
      </c>
      <c r="O694" s="1">
        <f t="shared" si="72"/>
        <v>0</v>
      </c>
      <c r="P694" s="45" t="e">
        <f t="shared" si="73"/>
        <v>#REF!</v>
      </c>
      <c r="Q694" s="46">
        <f>IF(K694="",0,COUNTIF('Timesheet - Week'!$A:$A,WorkingHoursUpdated!K694))</f>
        <v>0</v>
      </c>
      <c r="R694" s="44">
        <f>IF(K694="",0,COUNTIF('Timesheet - Week'!$A:$A,WorkingHoursUpdated!K694))</f>
        <v>0</v>
      </c>
    </row>
    <row r="695" spans="1:18" x14ac:dyDescent="0.25">
      <c r="A695" s="7">
        <f>WorkingHours[[#This Row],[Day]]</f>
        <v>44945</v>
      </c>
      <c r="B695" s="1">
        <f>WorkingHours[[#This Row],[Start]]</f>
        <v>0.375</v>
      </c>
      <c r="C695" s="1">
        <f>WorkingHours[[#This Row],[End]]</f>
        <v>0.4375</v>
      </c>
      <c r="D695" t="str">
        <f>WorkingHours[[#This Row],[Work unit description]]</f>
        <v>QLM Issue</v>
      </c>
      <c r="E695" s="1">
        <f>WorkingHours[[#This Row],[Duration]]</f>
        <v>6.25E-2</v>
      </c>
      <c r="F695" s="1" t="e">
        <f>#REF!</f>
        <v>#REF!</v>
      </c>
      <c r="G695" t="str">
        <f>WorkingHours[[#This Row],[Task]]</f>
        <v>QLMHW-60: Power-on testing</v>
      </c>
      <c r="H695" t="str">
        <f>WorkingHours[[#This Row],[Tags]]</f>
        <v>QLM:QLM-4039-Splice:HardwareBuildTest&amp;Commis:340</v>
      </c>
      <c r="I695" t="b">
        <f t="shared" si="75"/>
        <v>0</v>
      </c>
      <c r="J695" s="7">
        <f t="shared" si="74"/>
        <v>44945</v>
      </c>
      <c r="K695" t="str">
        <f t="shared" si="69"/>
        <v>QLM:QLM-4039-Splice:HardwareBuildTest&amp;Commis:340</v>
      </c>
      <c r="M695" s="43">
        <f t="shared" si="70"/>
        <v>2.777777777777779E-2</v>
      </c>
      <c r="N695" s="1">
        <f t="shared" si="71"/>
        <v>0</v>
      </c>
      <c r="O695" s="1">
        <f t="shared" si="72"/>
        <v>2.777777777777779E-2</v>
      </c>
      <c r="P695" s="45" t="e">
        <f t="shared" si="73"/>
        <v>#REF!</v>
      </c>
      <c r="Q695" s="46">
        <f>IF(K695="",0,COUNTIF('Timesheet - Week'!$A:$A,WorkingHoursUpdated!K695))</f>
        <v>0</v>
      </c>
      <c r="R695" s="44">
        <f>IF(K695="",0,COUNTIF('Timesheet - Week'!$A:$A,WorkingHoursUpdated!K695))</f>
        <v>0</v>
      </c>
    </row>
    <row r="696" spans="1:18" x14ac:dyDescent="0.25">
      <c r="A696" s="7">
        <f>WorkingHours[[#This Row],[Day]]</f>
        <v>44945</v>
      </c>
      <c r="B696" s="1">
        <f>WorkingHours[[#This Row],[Start]]</f>
        <v>0.4375</v>
      </c>
      <c r="C696" s="1">
        <f>WorkingHours[[#This Row],[End]]</f>
        <v>0.54166666666666663</v>
      </c>
      <c r="D696" t="str">
        <f>WorkingHours[[#This Row],[Work unit description]]</f>
        <v/>
      </c>
      <c r="E696" s="1">
        <f>WorkingHours[[#This Row],[Duration]]</f>
        <v>0.10416666666666667</v>
      </c>
      <c r="F696" s="1" t="e">
        <f>#REF!</f>
        <v>#REF!</v>
      </c>
      <c r="G696" t="str">
        <f>WorkingHours[[#This Row],[Task]]</f>
        <v>NBD: Circular Guitar</v>
      </c>
      <c r="H696" t="str">
        <f>WorkingHours[[#This Row],[Tags]]</f>
        <v>STL:NBD:NewProposalsCreation:325</v>
      </c>
      <c r="I696" t="b">
        <f t="shared" si="75"/>
        <v>0</v>
      </c>
      <c r="J696" s="7">
        <f t="shared" si="74"/>
        <v>44945</v>
      </c>
      <c r="K696" t="str">
        <f t="shared" si="69"/>
        <v>STL:NBD:NewProposalsCreation:325</v>
      </c>
      <c r="M696" s="43">
        <f t="shared" si="70"/>
        <v>0</v>
      </c>
      <c r="N696" s="1">
        <f t="shared" si="71"/>
        <v>0</v>
      </c>
      <c r="O696" s="1">
        <f t="shared" si="72"/>
        <v>0</v>
      </c>
      <c r="P696" s="45" t="e">
        <f t="shared" si="73"/>
        <v>#REF!</v>
      </c>
      <c r="Q696" s="46">
        <f>IF(K696="",0,COUNTIF('Timesheet - Week'!$A:$A,WorkingHoursUpdated!K696))</f>
        <v>0</v>
      </c>
      <c r="R696" s="44">
        <f>IF(K696="",0,COUNTIF('Timesheet - Week'!$A:$A,WorkingHoursUpdated!K696))</f>
        <v>0</v>
      </c>
    </row>
    <row r="697" spans="1:18" x14ac:dyDescent="0.25">
      <c r="A697" s="7">
        <f>WorkingHours[[#This Row],[Day]]</f>
        <v>44945</v>
      </c>
      <c r="B697" s="1">
        <f>WorkingHours[[#This Row],[Start]]</f>
        <v>0.5625</v>
      </c>
      <c r="C697" s="1">
        <f>WorkingHours[[#This Row],[End]]</f>
        <v>0.60416666666666663</v>
      </c>
      <c r="D697" t="str">
        <f>WorkingHours[[#This Row],[Work unit description]]</f>
        <v>Audit of hardware</v>
      </c>
      <c r="E697" s="1">
        <f>WorkingHours[[#This Row],[Duration]]</f>
        <v>4.1666666666666664E-2</v>
      </c>
      <c r="F697" s="1" t="e">
        <f>#REF!</f>
        <v>#REF!</v>
      </c>
      <c r="G697" t="str">
        <f>WorkingHours[[#This Row],[Task]]</f>
        <v>QLM Technical Management</v>
      </c>
      <c r="H697" t="str">
        <f>WorkingHours[[#This Row],[Tags]]</f>
        <v>QLM:Hardware:TechnicalManagement:998</v>
      </c>
      <c r="I697" t="b">
        <f t="shared" si="75"/>
        <v>0</v>
      </c>
      <c r="J697" s="7">
        <f t="shared" si="74"/>
        <v>44945</v>
      </c>
      <c r="K697" t="str">
        <f t="shared" si="69"/>
        <v>QLM:Hardware:TechnicalManagement:998</v>
      </c>
      <c r="M697" s="43">
        <f t="shared" si="70"/>
        <v>2.083333333333337E-2</v>
      </c>
      <c r="N697" s="1">
        <f t="shared" si="71"/>
        <v>0</v>
      </c>
      <c r="O697" s="1">
        <f t="shared" si="72"/>
        <v>2.083333333333337E-2</v>
      </c>
      <c r="P697" s="45" t="e">
        <f t="shared" si="73"/>
        <v>#REF!</v>
      </c>
      <c r="Q697" s="46">
        <f>IF(K697="",0,COUNTIF('Timesheet - Week'!$A:$A,WorkingHoursUpdated!K697))</f>
        <v>0</v>
      </c>
      <c r="R697" s="44">
        <f>IF(K697="",0,COUNTIF('Timesheet - Week'!$A:$A,WorkingHoursUpdated!K697))</f>
        <v>0</v>
      </c>
    </row>
    <row r="698" spans="1:18" x14ac:dyDescent="0.25">
      <c r="A698" s="7">
        <f>WorkingHours[[#This Row],[Day]]</f>
        <v>44945</v>
      </c>
      <c r="B698" s="1">
        <f>WorkingHours[[#This Row],[Start]]</f>
        <v>0.60416666666666663</v>
      </c>
      <c r="C698" s="1">
        <f>WorkingHours[[#This Row],[End]]</f>
        <v>0.62638888888888888</v>
      </c>
      <c r="D698" t="str">
        <f>WorkingHours[[#This Row],[Work unit description]]</f>
        <v/>
      </c>
      <c r="E698" s="1">
        <f>WorkingHours[[#This Row],[Duration]]</f>
        <v>2.0833333333333332E-2</v>
      </c>
      <c r="F698" s="1" t="e">
        <f>#REF!</f>
        <v>#REF!</v>
      </c>
      <c r="G698" t="str">
        <f>WorkingHours[[#This Row],[Task]]</f>
        <v>ResourceMeeting</v>
      </c>
      <c r="H698" t="str">
        <f>WorkingHours[[#This Row],[Tags]]</f>
        <v>STL:Admin-BusinessMan:Forecast&amp;Planning:314</v>
      </c>
      <c r="I698" t="b">
        <f t="shared" si="75"/>
        <v>0</v>
      </c>
      <c r="J698" s="7">
        <f t="shared" si="74"/>
        <v>44945</v>
      </c>
      <c r="K698" t="str">
        <f t="shared" si="69"/>
        <v>STL:Admin-BusinessMan:Forecast&amp;Planning:314</v>
      </c>
      <c r="M698" s="43">
        <f t="shared" si="70"/>
        <v>0</v>
      </c>
      <c r="N698" s="1">
        <f t="shared" si="71"/>
        <v>0</v>
      </c>
      <c r="O698" s="1">
        <f t="shared" si="72"/>
        <v>0</v>
      </c>
      <c r="P698" s="45" t="e">
        <f t="shared" si="73"/>
        <v>#REF!</v>
      </c>
      <c r="Q698" s="46">
        <f>IF(K698="",0,COUNTIF('Timesheet - Week'!$A:$A,WorkingHoursUpdated!K698))</f>
        <v>0</v>
      </c>
      <c r="R698" s="44">
        <f>IF(K698="",0,COUNTIF('Timesheet - Week'!$A:$A,WorkingHoursUpdated!K698))</f>
        <v>0</v>
      </c>
    </row>
    <row r="699" spans="1:18" x14ac:dyDescent="0.25">
      <c r="A699" s="7">
        <f>WorkingHours[[#This Row],[Day]]</f>
        <v>44945</v>
      </c>
      <c r="B699" s="1">
        <f>WorkingHours[[#This Row],[Start]]</f>
        <v>0.62638888888888888</v>
      </c>
      <c r="C699" s="1">
        <f>WorkingHours[[#This Row],[End]]</f>
        <v>0.67569444444444449</v>
      </c>
      <c r="D699" t="str">
        <f>WorkingHours[[#This Row],[Work unit description]]</f>
        <v/>
      </c>
      <c r="E699" s="1">
        <f>WorkingHours[[#This Row],[Duration]]</f>
        <v>5.2083333333333336E-2</v>
      </c>
      <c r="F699" s="1" t="e">
        <f>#REF!</f>
        <v>#REF!</v>
      </c>
      <c r="G699" t="str">
        <f>WorkingHours[[#This Row],[Task]]</f>
        <v>NBD: BioTip</v>
      </c>
      <c r="H699" t="str">
        <f>WorkingHours[[#This Row],[Tags]]</f>
        <v>STL:NBD:NewProposalsCreation:325</v>
      </c>
      <c r="I699" t="b">
        <f t="shared" si="75"/>
        <v>0</v>
      </c>
      <c r="J699" s="7">
        <f t="shared" si="74"/>
        <v>44945</v>
      </c>
      <c r="K699" t="str">
        <f t="shared" si="69"/>
        <v>STL:NBD:NewProposalsCreation:325</v>
      </c>
      <c r="M699" s="43">
        <f t="shared" si="70"/>
        <v>0</v>
      </c>
      <c r="N699" s="1">
        <f t="shared" si="71"/>
        <v>0</v>
      </c>
      <c r="O699" s="1">
        <f t="shared" si="72"/>
        <v>0</v>
      </c>
      <c r="P699" s="45" t="e">
        <f t="shared" si="73"/>
        <v>#REF!</v>
      </c>
      <c r="Q699" s="46">
        <f>IF(K699="",0,COUNTIF('Timesheet - Week'!$A:$A,WorkingHoursUpdated!K699))</f>
        <v>0</v>
      </c>
      <c r="R699" s="44">
        <f>IF(K699="",0,COUNTIF('Timesheet - Week'!$A:$A,WorkingHoursUpdated!K699))</f>
        <v>0</v>
      </c>
    </row>
    <row r="700" spans="1:18" x14ac:dyDescent="0.25">
      <c r="A700" s="7">
        <f>WorkingHours[[#This Row],[Day]]</f>
        <v>44945</v>
      </c>
      <c r="B700" s="1">
        <f>WorkingHours[[#This Row],[Start]]</f>
        <v>0.67569444444444449</v>
      </c>
      <c r="C700" s="1">
        <f>WorkingHours[[#This Row],[End]]</f>
        <v>0.70833333333333337</v>
      </c>
      <c r="D700" t="str">
        <f>WorkingHours[[#This Row],[Work unit description]]</f>
        <v/>
      </c>
      <c r="E700" s="1">
        <f>WorkingHours[[#This Row],[Duration]]</f>
        <v>3.125E-2</v>
      </c>
      <c r="F700" s="1" t="e">
        <f>#REF!</f>
        <v>#REF!</v>
      </c>
      <c r="G700" t="str">
        <f>WorkingHours[[#This Row],[Task]]</f>
        <v>NBD: BioTip</v>
      </c>
      <c r="H700" t="str">
        <f>WorkingHours[[#This Row],[Tags]]</f>
        <v>STL:NBD:NewProposalsCreation:325</v>
      </c>
      <c r="I700" t="b">
        <f t="shared" si="75"/>
        <v>0</v>
      </c>
      <c r="J700" s="7">
        <f t="shared" si="74"/>
        <v>44945</v>
      </c>
      <c r="K700" t="str">
        <f t="shared" si="69"/>
        <v>STL:NBD:NewProposalsCreation:325</v>
      </c>
      <c r="M700" s="43">
        <f t="shared" si="70"/>
        <v>0</v>
      </c>
      <c r="N700" s="1">
        <f t="shared" si="71"/>
        <v>0</v>
      </c>
      <c r="O700" s="1">
        <f t="shared" si="72"/>
        <v>0</v>
      </c>
      <c r="P700" s="45" t="e">
        <f t="shared" si="73"/>
        <v>#REF!</v>
      </c>
      <c r="Q700" s="46">
        <f>IF(K700="",0,COUNTIF('Timesheet - Week'!$A:$A,WorkingHoursUpdated!K700))</f>
        <v>0</v>
      </c>
      <c r="R700" s="44">
        <f>IF(K700="",0,COUNTIF('Timesheet - Week'!$A:$A,WorkingHoursUpdated!K700))</f>
        <v>0</v>
      </c>
    </row>
    <row r="701" spans="1:18" x14ac:dyDescent="0.25">
      <c r="A701" s="7">
        <f>WorkingHours[[#This Row],[Day]]</f>
        <v>44945</v>
      </c>
      <c r="B701" s="1">
        <f>WorkingHours[[#This Row],[Start]]</f>
        <v>0.70833333333333337</v>
      </c>
      <c r="C701" s="1">
        <f>WorkingHours[[#This Row],[End]]</f>
        <v>0.71458333333333335</v>
      </c>
      <c r="D701" t="str">
        <f>WorkingHours[[#This Row],[Work unit description]]</f>
        <v>Chat with Denton</v>
      </c>
      <c r="E701" s="1">
        <f>WorkingHours[[#This Row],[Duration]]</f>
        <v>1.0416666666666666E-2</v>
      </c>
      <c r="F701" s="1" t="e">
        <f>#REF!</f>
        <v>#REF!</v>
      </c>
      <c r="G701" t="str">
        <f>WorkingHours[[#This Row],[Task]]</f>
        <v>STL:General</v>
      </c>
      <c r="H701" t="str">
        <f>WorkingHours[[#This Row],[Tags]]</f>
        <v>STL:Admin-PersonalAdmin:Misc:320</v>
      </c>
      <c r="I701" t="b">
        <f t="shared" si="75"/>
        <v>0</v>
      </c>
      <c r="J701" s="7">
        <f t="shared" si="74"/>
        <v>44945</v>
      </c>
      <c r="K701" t="str">
        <f t="shared" si="69"/>
        <v>STL:Admin-PersonalAdmin:Misc:320</v>
      </c>
      <c r="M701" s="43">
        <f t="shared" si="70"/>
        <v>0</v>
      </c>
      <c r="N701" s="1">
        <f t="shared" si="71"/>
        <v>0</v>
      </c>
      <c r="O701" s="1">
        <f t="shared" si="72"/>
        <v>0</v>
      </c>
      <c r="P701" s="45" t="e">
        <f t="shared" si="73"/>
        <v>#REF!</v>
      </c>
      <c r="Q701" s="46">
        <f>IF(K701="",0,COUNTIF('Timesheet - Week'!$A:$A,WorkingHoursUpdated!K701))</f>
        <v>0</v>
      </c>
      <c r="R701" s="44">
        <f>IF(K701="",0,COUNTIF('Timesheet - Week'!$A:$A,WorkingHoursUpdated!K701))</f>
        <v>0</v>
      </c>
    </row>
    <row r="702" spans="1:18" x14ac:dyDescent="0.25">
      <c r="A702" s="7">
        <f>WorkingHours[[#This Row],[Day]]</f>
        <v>44945</v>
      </c>
      <c r="B702" s="1">
        <f>WorkingHours[[#This Row],[Start]]</f>
        <v>0.72916666666666663</v>
      </c>
      <c r="C702" s="1">
        <f>WorkingHours[[#This Row],[End]]</f>
        <v>0.73958333333333337</v>
      </c>
      <c r="D702" t="str">
        <f>WorkingHours[[#This Row],[Work unit description]]</f>
        <v>Emails on the train</v>
      </c>
      <c r="E702" s="1">
        <f>WorkingHours[[#This Row],[Duration]]</f>
        <v>1.0416666666666666E-2</v>
      </c>
      <c r="F702" s="1" t="e">
        <f>#REF!</f>
        <v>#REF!</v>
      </c>
      <c r="G702" t="str">
        <f>WorkingHours[[#This Row],[Task]]</f>
        <v>NBD - Meetings</v>
      </c>
      <c r="H702" t="str">
        <f>WorkingHours[[#This Row],[Tags]]</f>
        <v>STL:NBD:ClientMeetings:326</v>
      </c>
      <c r="I702" t="b">
        <f t="shared" si="75"/>
        <v>0</v>
      </c>
      <c r="J702" s="7">
        <f t="shared" si="74"/>
        <v>44945</v>
      </c>
      <c r="K702" t="str">
        <f t="shared" si="69"/>
        <v>STL:NBD:ClientMeetings:326</v>
      </c>
      <c r="M702" s="43">
        <f t="shared" si="70"/>
        <v>1.4583333333333282E-2</v>
      </c>
      <c r="N702" s="1">
        <f t="shared" si="71"/>
        <v>0</v>
      </c>
      <c r="O702" s="1">
        <f t="shared" si="72"/>
        <v>1.4583333333333282E-2</v>
      </c>
      <c r="P702" s="45" t="e">
        <f t="shared" si="73"/>
        <v>#REF!</v>
      </c>
      <c r="Q702" s="46">
        <f>IF(K702="",0,COUNTIF('Timesheet - Week'!$A:$A,WorkingHoursUpdated!K702))</f>
        <v>0</v>
      </c>
      <c r="R702" s="44">
        <f>IF(K702="",0,COUNTIF('Timesheet - Week'!$A:$A,WorkingHoursUpdated!K702))</f>
        <v>0</v>
      </c>
    </row>
    <row r="703" spans="1:18" x14ac:dyDescent="0.25">
      <c r="A703" s="7">
        <f>WorkingHours[[#This Row],[Day]]</f>
        <v>44945</v>
      </c>
      <c r="B703" s="1">
        <f>WorkingHours[[#This Row],[Start]]</f>
        <v>0.73958333333333337</v>
      </c>
      <c r="C703" s="1">
        <f>WorkingHours[[#This Row],[End]]</f>
        <v>0.75</v>
      </c>
      <c r="D703" t="str">
        <f>WorkingHours[[#This Row],[Work unit description]]</f>
        <v>Emails on the train</v>
      </c>
      <c r="E703" s="1">
        <f>WorkingHours[[#This Row],[Duration]]</f>
        <v>1.0416666666666666E-2</v>
      </c>
      <c r="F703" s="1" t="e">
        <f>#REF!</f>
        <v>#REF!</v>
      </c>
      <c r="G703" t="str">
        <f>WorkingHours[[#This Row],[Task]]</f>
        <v>NBD: BioTip</v>
      </c>
      <c r="H703" t="str">
        <f>WorkingHours[[#This Row],[Tags]]</f>
        <v>STL:NBD:NewProposalsCreation:325</v>
      </c>
      <c r="I703" t="b">
        <f t="shared" si="75"/>
        <v>0</v>
      </c>
      <c r="J703" s="7">
        <f t="shared" si="74"/>
        <v>44945</v>
      </c>
      <c r="K703" t="str">
        <f t="shared" si="69"/>
        <v>STL:NBD:NewProposalsCreation:325</v>
      </c>
      <c r="M703" s="43">
        <f t="shared" si="70"/>
        <v>0</v>
      </c>
      <c r="N703" s="1">
        <f t="shared" si="71"/>
        <v>0</v>
      </c>
      <c r="O703" s="1">
        <f t="shared" si="72"/>
        <v>0</v>
      </c>
      <c r="P703" s="45" t="e">
        <f t="shared" si="73"/>
        <v>#REF!</v>
      </c>
      <c r="Q703" s="46">
        <f>IF(K703="",0,COUNTIF('Timesheet - Week'!$A:$A,WorkingHoursUpdated!K703))</f>
        <v>0</v>
      </c>
      <c r="R703" s="44">
        <f>IF(K703="",0,COUNTIF('Timesheet - Week'!$A:$A,WorkingHoursUpdated!K703))</f>
        <v>0</v>
      </c>
    </row>
    <row r="704" spans="1:18" x14ac:dyDescent="0.25">
      <c r="A704" s="7">
        <f>WorkingHours[[#This Row],[Day]]</f>
        <v>44945</v>
      </c>
      <c r="B704" s="1">
        <f>WorkingHours[[#This Row],[Start]]</f>
        <v>0.78125</v>
      </c>
      <c r="C704" s="1">
        <f>WorkingHours[[#This Row],[End]]</f>
        <v>0.7944444444444444</v>
      </c>
      <c r="D704" t="str">
        <f>WorkingHours[[#This Row],[Work unit description]]</f>
        <v/>
      </c>
      <c r="E704" s="1">
        <f>WorkingHours[[#This Row],[Duration]]</f>
        <v>1.0416666666666666E-2</v>
      </c>
      <c r="F704" s="1" t="e">
        <f>#REF!</f>
        <v>#REF!</v>
      </c>
      <c r="G704" t="str">
        <f>WorkingHours[[#This Row],[Task]]</f>
        <v>NBD: BioTip</v>
      </c>
      <c r="H704" t="str">
        <f>WorkingHours[[#This Row],[Tags]]</f>
        <v>STL:NBD:NewProposalsCreation:325</v>
      </c>
      <c r="I704" t="b">
        <f t="shared" si="75"/>
        <v>0</v>
      </c>
      <c r="J704" s="7">
        <f t="shared" si="74"/>
        <v>44945</v>
      </c>
      <c r="K704" t="str">
        <f t="shared" si="69"/>
        <v>STL:NBD:NewProposalsCreation:325</v>
      </c>
      <c r="M704" s="43">
        <f t="shared" si="70"/>
        <v>3.125E-2</v>
      </c>
      <c r="N704" s="1">
        <f t="shared" si="71"/>
        <v>0</v>
      </c>
      <c r="O704" s="1">
        <f t="shared" si="72"/>
        <v>3.125E-2</v>
      </c>
      <c r="P704" s="45" t="e">
        <f t="shared" si="73"/>
        <v>#REF!</v>
      </c>
      <c r="Q704" s="46">
        <f>IF(K704="",0,COUNTIF('Timesheet - Week'!$A:$A,WorkingHoursUpdated!K704))</f>
        <v>0</v>
      </c>
      <c r="R704" s="44">
        <f>IF(K704="",0,COUNTIF('Timesheet - Week'!$A:$A,WorkingHoursUpdated!K704))</f>
        <v>0</v>
      </c>
    </row>
    <row r="705" spans="1:18" x14ac:dyDescent="0.25">
      <c r="A705" s="7">
        <f>WorkingHours[[#This Row],[Day]]</f>
        <v>44945</v>
      </c>
      <c r="B705" s="1">
        <f>WorkingHours[[#This Row],[Start]]</f>
        <v>0.7944444444444444</v>
      </c>
      <c r="C705" s="1">
        <f>WorkingHours[[#This Row],[End]]</f>
        <v>0.81180555555555556</v>
      </c>
      <c r="D705" t="str">
        <f>WorkingHours[[#This Row],[Work unit description]]</f>
        <v>File management system</v>
      </c>
      <c r="E705" s="1">
        <f>WorkingHours[[#This Row],[Duration]]</f>
        <v>2.0833333333333332E-2</v>
      </c>
      <c r="F705" s="1" t="e">
        <f>#REF!</f>
        <v>#REF!</v>
      </c>
      <c r="G705" t="str">
        <f>WorkingHours[[#This Row],[Task]]</f>
        <v>General Process Improvement</v>
      </c>
      <c r="H705" t="str">
        <f>WorkingHours[[#This Row],[Tags]]</f>
        <v>STL:Admin-BusinessMan:BusinessManProcessDev:312</v>
      </c>
      <c r="I705" t="b">
        <f t="shared" si="75"/>
        <v>0</v>
      </c>
      <c r="J705" s="7">
        <f t="shared" si="74"/>
        <v>44945</v>
      </c>
      <c r="K705" t="str">
        <f t="shared" si="69"/>
        <v>STL:Admin-BusinessMan:BusinessManProcessDev:312</v>
      </c>
      <c r="M705" s="43">
        <f t="shared" si="70"/>
        <v>0</v>
      </c>
      <c r="N705" s="1">
        <f t="shared" si="71"/>
        <v>0</v>
      </c>
      <c r="O705" s="1">
        <f t="shared" si="72"/>
        <v>0</v>
      </c>
      <c r="P705" s="45" t="e">
        <f t="shared" si="73"/>
        <v>#REF!</v>
      </c>
      <c r="Q705" s="46">
        <f>IF(K705="",0,COUNTIF('Timesheet - Week'!$A:$A,WorkingHoursUpdated!K705))</f>
        <v>0</v>
      </c>
      <c r="R705" s="44">
        <f>IF(K705="",0,COUNTIF('Timesheet - Week'!$A:$A,WorkingHoursUpdated!K705))</f>
        <v>0</v>
      </c>
    </row>
    <row r="706" spans="1:18" x14ac:dyDescent="0.25">
      <c r="A706" s="7">
        <f>WorkingHours[[#This Row],[Day]]</f>
        <v>44946</v>
      </c>
      <c r="B706" s="1">
        <f>WorkingHours[[#This Row],[Start]]</f>
        <v>0.34375</v>
      </c>
      <c r="C706" s="1">
        <f>WorkingHours[[#This Row],[End]]</f>
        <v>0.36805555555555558</v>
      </c>
      <c r="D706" t="str">
        <f>WorkingHours[[#This Row],[Work unit description]]</f>
        <v>File management system</v>
      </c>
      <c r="E706" s="1">
        <f>WorkingHours[[#This Row],[Duration]]</f>
        <v>2.0833333333333332E-2</v>
      </c>
      <c r="F706" s="1" t="e">
        <f>#REF!</f>
        <v>#REF!</v>
      </c>
      <c r="G706" t="str">
        <f>WorkingHours[[#This Row],[Task]]</f>
        <v>General Process Improvement</v>
      </c>
      <c r="H706" t="str">
        <f>WorkingHours[[#This Row],[Tags]]</f>
        <v>STL:Admin-BusinessMan:BusinessManProcessDev:312</v>
      </c>
      <c r="I706" t="b">
        <f t="shared" si="75"/>
        <v>0</v>
      </c>
      <c r="J706" s="7">
        <f t="shared" si="74"/>
        <v>44946</v>
      </c>
      <c r="K706" t="str">
        <f t="shared" ref="K706:K769" si="76">IF(ISNUMBER(SEARCH(",",H706)),LEFT(H706, SEARCH(",",H706,1)-1),H706)</f>
        <v>STL:Admin-BusinessMan:BusinessManProcessDev:312</v>
      </c>
      <c r="M706" s="43">
        <f t="shared" si="70"/>
        <v>0</v>
      </c>
      <c r="N706" s="1">
        <f t="shared" si="71"/>
        <v>0</v>
      </c>
      <c r="O706" s="1">
        <f t="shared" si="72"/>
        <v>0</v>
      </c>
      <c r="P706" s="45" t="e">
        <f t="shared" si="73"/>
        <v>#REF!</v>
      </c>
      <c r="Q706" s="46">
        <f>IF(K706="",0,COUNTIF('Timesheet - Week'!$A:$A,WorkingHoursUpdated!K706))</f>
        <v>0</v>
      </c>
      <c r="R706" s="44">
        <f>IF(K706="",0,COUNTIF('Timesheet - Week'!$A:$A,WorkingHoursUpdated!K706))</f>
        <v>0</v>
      </c>
    </row>
    <row r="707" spans="1:18" x14ac:dyDescent="0.25">
      <c r="A707" s="7">
        <f>WorkingHours[[#This Row],[Day]]</f>
        <v>44946</v>
      </c>
      <c r="B707" s="1">
        <f>WorkingHours[[#This Row],[Start]]</f>
        <v>0.38541666666666669</v>
      </c>
      <c r="C707" s="1">
        <f>WorkingHours[[#This Row],[End]]</f>
        <v>0.4375</v>
      </c>
      <c r="D707" t="str">
        <f>WorkingHours[[#This Row],[Work unit description]]</f>
        <v>Surestop setup</v>
      </c>
      <c r="E707" s="1">
        <f>WorkingHours[[#This Row],[Duration]]</f>
        <v>5.2083333333333336E-2</v>
      </c>
      <c r="F707" s="1" t="e">
        <f>#REF!</f>
        <v>#REF!</v>
      </c>
      <c r="G707" t="str">
        <f>WorkingHours[[#This Row],[Task]]</f>
        <v>STI-Surestop: Project Management</v>
      </c>
      <c r="H707" t="str">
        <f>WorkingHours[[#This Row],[Tags]]</f>
        <v>ST-SURESTOP: Project Management:909</v>
      </c>
      <c r="I707" t="b">
        <f t="shared" si="75"/>
        <v>0</v>
      </c>
      <c r="J707" s="7">
        <f t="shared" si="74"/>
        <v>44946</v>
      </c>
      <c r="K707" t="str">
        <f t="shared" si="76"/>
        <v>ST-SURESTOP: Project Management:909</v>
      </c>
      <c r="M707" s="43">
        <f t="shared" ref="M707:M770" si="77">IF(A707=A706,IF(B707&lt;C706,"Error",B707-C706),0)</f>
        <v>1.7361111111111105E-2</v>
      </c>
      <c r="N707" s="1">
        <f t="shared" ref="N707:N770" si="78">IF(M707&lt;$T$1,M707,0)</f>
        <v>0</v>
      </c>
      <c r="O707" s="1">
        <f t="shared" ref="O707:O770" si="79">IF(M707&gt;$T$1,M707,0)</f>
        <v>1.7361111111111105E-2</v>
      </c>
      <c r="P707" s="45" t="e">
        <f t="shared" ref="P707:P770" si="80">E707+F707+N707</f>
        <v>#REF!</v>
      </c>
      <c r="Q707" s="46">
        <f>IF(K707="",0,COUNTIF('Timesheet - Week'!$A:$A,WorkingHoursUpdated!K707))</f>
        <v>0</v>
      </c>
      <c r="R707" s="44">
        <f>IF(K707="",0,COUNTIF('Timesheet - Week'!$A:$A,WorkingHoursUpdated!K707))</f>
        <v>0</v>
      </c>
    </row>
    <row r="708" spans="1:18" x14ac:dyDescent="0.25">
      <c r="A708" s="7">
        <f>WorkingHours[[#This Row],[Day]]</f>
        <v>44946</v>
      </c>
      <c r="B708" s="1">
        <f>WorkingHours[[#This Row],[Start]]</f>
        <v>0.4375</v>
      </c>
      <c r="C708" s="1">
        <f>WorkingHours[[#This Row],[End]]</f>
        <v>0.5</v>
      </c>
      <c r="D708" t="str">
        <f>WorkingHours[[#This Row],[Work unit description]]</f>
        <v>Architecture meeting</v>
      </c>
      <c r="E708" s="1">
        <f>WorkingHours[[#This Row],[Duration]]</f>
        <v>6.25E-2</v>
      </c>
      <c r="F708" s="1" t="e">
        <f>#REF!</f>
        <v>#REF!</v>
      </c>
      <c r="G708" t="str">
        <f>WorkingHours[[#This Row],[Task]]</f>
        <v>Delta-G: Architecture</v>
      </c>
      <c r="H708" t="str">
        <f>WorkingHours[[#This Row],[Tags]]</f>
        <v>Delta-G:Architecture:899</v>
      </c>
      <c r="I708" t="b">
        <f t="shared" si="75"/>
        <v>0</v>
      </c>
      <c r="J708" s="7">
        <f t="shared" ref="J708:J771" si="81">IF(I708,A708+7,A708)</f>
        <v>44946</v>
      </c>
      <c r="K708" t="str">
        <f t="shared" si="76"/>
        <v>Delta-G:Architecture:899</v>
      </c>
      <c r="M708" s="43">
        <f t="shared" si="77"/>
        <v>0</v>
      </c>
      <c r="N708" s="1">
        <f t="shared" si="78"/>
        <v>0</v>
      </c>
      <c r="O708" s="1">
        <f t="shared" si="79"/>
        <v>0</v>
      </c>
      <c r="P708" s="45" t="e">
        <f t="shared" si="80"/>
        <v>#REF!</v>
      </c>
      <c r="Q708" s="46">
        <f>IF(K708="",0,COUNTIF('Timesheet - Week'!$A:$A,WorkingHoursUpdated!K708))</f>
        <v>0</v>
      </c>
      <c r="R708" s="44">
        <f>IF(K708="",0,COUNTIF('Timesheet - Week'!$A:$A,WorkingHoursUpdated!K708))</f>
        <v>0</v>
      </c>
    </row>
    <row r="709" spans="1:18" x14ac:dyDescent="0.25">
      <c r="A709" s="7">
        <f>WorkingHours[[#This Row],[Day]]</f>
        <v>44946</v>
      </c>
      <c r="B709" s="1">
        <f>WorkingHours[[#This Row],[Start]]</f>
        <v>0.52083333333333337</v>
      </c>
      <c r="C709" s="1">
        <f>WorkingHours[[#This Row],[End]]</f>
        <v>0.63541666666666663</v>
      </c>
      <c r="D709" t="str">
        <f>WorkingHours[[#This Row],[Work unit description]]</f>
        <v>Architecture meeting</v>
      </c>
      <c r="E709" s="1">
        <f>WorkingHours[[#This Row],[Duration]]</f>
        <v>0.11458333333333333</v>
      </c>
      <c r="F709" s="1" t="e">
        <f>#REF!</f>
        <v>#REF!</v>
      </c>
      <c r="G709" t="str">
        <f>WorkingHours[[#This Row],[Task]]</f>
        <v>Delta-G: Architecture</v>
      </c>
      <c r="H709" t="str">
        <f>WorkingHours[[#This Row],[Tags]]</f>
        <v>Delta-G:Architecture:899</v>
      </c>
      <c r="I709" t="b">
        <f t="shared" ref="I709:I772" si="82">IF(ISNUMBER(SEARCH("CarryHours",H709)),TRUE,FALSE)</f>
        <v>0</v>
      </c>
      <c r="J709" s="7">
        <f t="shared" si="81"/>
        <v>44946</v>
      </c>
      <c r="K709" t="str">
        <f t="shared" si="76"/>
        <v>Delta-G:Architecture:899</v>
      </c>
      <c r="M709" s="43">
        <f t="shared" si="77"/>
        <v>2.083333333333337E-2</v>
      </c>
      <c r="N709" s="1">
        <f t="shared" si="78"/>
        <v>0</v>
      </c>
      <c r="O709" s="1">
        <f t="shared" si="79"/>
        <v>2.083333333333337E-2</v>
      </c>
      <c r="P709" s="45" t="e">
        <f t="shared" si="80"/>
        <v>#REF!</v>
      </c>
      <c r="Q709" s="46">
        <f>IF(K709="",0,COUNTIF('Timesheet - Week'!$A:$A,WorkingHoursUpdated!K709))</f>
        <v>0</v>
      </c>
      <c r="R709" s="44">
        <f>IF(K709="",0,COUNTIF('Timesheet - Week'!$A:$A,WorkingHoursUpdated!K709))</f>
        <v>0</v>
      </c>
    </row>
    <row r="710" spans="1:18" x14ac:dyDescent="0.25">
      <c r="A710" s="7">
        <f>WorkingHours[[#This Row],[Day]]</f>
        <v>44946</v>
      </c>
      <c r="B710" s="1">
        <f>WorkingHours[[#This Row],[Start]]</f>
        <v>0.63541666666666663</v>
      </c>
      <c r="C710" s="1">
        <f>WorkingHours[[#This Row],[End]]</f>
        <v>0.67708333333333337</v>
      </c>
      <c r="D710" t="str">
        <f>WorkingHours[[#This Row],[Work unit description]]</f>
        <v>Resource Scheduling Chat</v>
      </c>
      <c r="E710" s="1">
        <f>WorkingHours[[#This Row],[Duration]]</f>
        <v>4.1666666666666664E-2</v>
      </c>
      <c r="F710" s="1" t="e">
        <f>#REF!</f>
        <v>#REF!</v>
      </c>
      <c r="G710" t="str">
        <f>WorkingHours[[#This Row],[Task]]</f>
        <v>ResourceMeeting</v>
      </c>
      <c r="H710" t="str">
        <f>WorkingHours[[#This Row],[Tags]]</f>
        <v>STL:Admin-BusinessMan:Forecast&amp;Planning:314</v>
      </c>
      <c r="I710" t="b">
        <f t="shared" si="82"/>
        <v>0</v>
      </c>
      <c r="J710" s="7">
        <f t="shared" si="81"/>
        <v>44946</v>
      </c>
      <c r="K710" t="str">
        <f t="shared" si="76"/>
        <v>STL:Admin-BusinessMan:Forecast&amp;Planning:314</v>
      </c>
      <c r="M710" s="43">
        <f t="shared" si="77"/>
        <v>0</v>
      </c>
      <c r="N710" s="1">
        <f t="shared" si="78"/>
        <v>0</v>
      </c>
      <c r="O710" s="1">
        <f t="shared" si="79"/>
        <v>0</v>
      </c>
      <c r="P710" s="45" t="e">
        <f t="shared" si="80"/>
        <v>#REF!</v>
      </c>
      <c r="Q710" s="46">
        <f>IF(K710="",0,COUNTIF('Timesheet - Week'!$A:$A,WorkingHoursUpdated!K710))</f>
        <v>0</v>
      </c>
      <c r="R710" s="44">
        <f>IF(K710="",0,COUNTIF('Timesheet - Week'!$A:$A,WorkingHoursUpdated!K710))</f>
        <v>0</v>
      </c>
    </row>
    <row r="711" spans="1:18" x14ac:dyDescent="0.25">
      <c r="A711" s="7">
        <f>WorkingHours[[#This Row],[Day]]</f>
        <v>44949</v>
      </c>
      <c r="B711" s="1">
        <f>WorkingHours[[#This Row],[Start]]</f>
        <v>0.375</v>
      </c>
      <c r="C711" s="1">
        <f>WorkingHours[[#This Row],[End]]</f>
        <v>0.38541666666666669</v>
      </c>
      <c r="D711" t="str">
        <f>WorkingHours[[#This Row],[Work unit description]]</f>
        <v/>
      </c>
      <c r="E711" s="1">
        <f>WorkingHours[[#This Row],[Duration]]</f>
        <v>1.0416666666666666E-2</v>
      </c>
      <c r="F711" s="1" t="e">
        <f>#REF!</f>
        <v>#REF!</v>
      </c>
      <c r="G711" t="str">
        <f>WorkingHours[[#This Row],[Task]]</f>
        <v>STL:Timesheet</v>
      </c>
      <c r="H711" t="str">
        <f>WorkingHours[[#This Row],[Tags]]</f>
        <v>STL:Admin-PersonalAdmin:Timesheets:319</v>
      </c>
      <c r="I711" t="b">
        <f t="shared" si="82"/>
        <v>0</v>
      </c>
      <c r="J711" s="7">
        <f t="shared" si="81"/>
        <v>44949</v>
      </c>
      <c r="K711" t="str">
        <f t="shared" si="76"/>
        <v>STL:Admin-PersonalAdmin:Timesheets:319</v>
      </c>
      <c r="M711" s="43">
        <f t="shared" si="77"/>
        <v>0</v>
      </c>
      <c r="N711" s="1">
        <f t="shared" si="78"/>
        <v>0</v>
      </c>
      <c r="O711" s="1">
        <f t="shared" si="79"/>
        <v>0</v>
      </c>
      <c r="P711" s="45" t="e">
        <f t="shared" si="80"/>
        <v>#REF!</v>
      </c>
      <c r="Q711" s="46">
        <f>IF(K711="",0,COUNTIF('Timesheet - Week'!$A:$A,WorkingHoursUpdated!K711))</f>
        <v>0</v>
      </c>
      <c r="R711" s="44">
        <f>IF(K711="",0,COUNTIF('Timesheet - Week'!$A:$A,WorkingHoursUpdated!K711))</f>
        <v>0</v>
      </c>
    </row>
    <row r="712" spans="1:18" x14ac:dyDescent="0.25">
      <c r="A712" s="7">
        <f>WorkingHours[[#This Row],[Day]]</f>
        <v>44949</v>
      </c>
      <c r="B712" s="1">
        <f>WorkingHours[[#This Row],[Start]]</f>
        <v>0.38541666666666669</v>
      </c>
      <c r="C712" s="1">
        <f>WorkingHours[[#This Row],[End]]</f>
        <v>0.40625</v>
      </c>
      <c r="D712" t="str">
        <f>WorkingHours[[#This Row],[Work unit description]]</f>
        <v>Forward planning</v>
      </c>
      <c r="E712" s="1">
        <f>WorkingHours[[#This Row],[Duration]]</f>
        <v>2.0833333333333332E-2</v>
      </c>
      <c r="F712" s="1" t="e">
        <f>#REF!</f>
        <v>#REF!</v>
      </c>
      <c r="G712" t="str">
        <f>WorkingHours[[#This Row],[Task]]</f>
        <v>STL: 1-2-1 Meeting</v>
      </c>
      <c r="H712" t="str">
        <f>WorkingHours[[#This Row],[Tags]]</f>
        <v>STL:Admin-BusinessMan:Meetings:313</v>
      </c>
      <c r="I712" t="b">
        <f t="shared" si="82"/>
        <v>0</v>
      </c>
      <c r="J712" s="7">
        <f t="shared" si="81"/>
        <v>44949</v>
      </c>
      <c r="K712" t="str">
        <f t="shared" si="76"/>
        <v>STL:Admin-BusinessMan:Meetings:313</v>
      </c>
      <c r="M712" s="43">
        <f t="shared" si="77"/>
        <v>0</v>
      </c>
      <c r="N712" s="1">
        <f t="shared" si="78"/>
        <v>0</v>
      </c>
      <c r="O712" s="1">
        <f t="shared" si="79"/>
        <v>0</v>
      </c>
      <c r="P712" s="45" t="e">
        <f t="shared" si="80"/>
        <v>#REF!</v>
      </c>
      <c r="Q712" s="46">
        <f>IF(K712="",0,COUNTIF('Timesheet - Week'!$A:$A,WorkingHoursUpdated!K712))</f>
        <v>0</v>
      </c>
      <c r="R712" s="44">
        <f>IF(K712="",0,COUNTIF('Timesheet - Week'!$A:$A,WorkingHoursUpdated!K712))</f>
        <v>0</v>
      </c>
    </row>
    <row r="713" spans="1:18" x14ac:dyDescent="0.25">
      <c r="A713" s="7">
        <f>WorkingHours[[#This Row],[Day]]</f>
        <v>44949</v>
      </c>
      <c r="B713" s="1">
        <f>WorkingHours[[#This Row],[Start]]</f>
        <v>0.40625</v>
      </c>
      <c r="C713" s="1">
        <f>WorkingHours[[#This Row],[End]]</f>
        <v>0.4284722222222222</v>
      </c>
      <c r="D713" t="str">
        <f>WorkingHours[[#This Row],[Work unit description]]</f>
        <v>Despina work NBD</v>
      </c>
      <c r="E713" s="1">
        <f>WorkingHours[[#This Row],[Duration]]</f>
        <v>2.0833333333333332E-2</v>
      </c>
      <c r="F713" s="1" t="e">
        <f>#REF!</f>
        <v>#REF!</v>
      </c>
      <c r="G713" t="str">
        <f>WorkingHours[[#This Row],[Task]]</f>
        <v>NBD: BioTip</v>
      </c>
      <c r="H713" t="str">
        <f>WorkingHours[[#This Row],[Tags]]</f>
        <v>STL:NBD:NewProposalsCreation:325</v>
      </c>
      <c r="I713" t="b">
        <f t="shared" si="82"/>
        <v>0</v>
      </c>
      <c r="J713" s="7">
        <f t="shared" si="81"/>
        <v>44949</v>
      </c>
      <c r="K713" t="str">
        <f t="shared" si="76"/>
        <v>STL:NBD:NewProposalsCreation:325</v>
      </c>
      <c r="M713" s="43">
        <f t="shared" si="77"/>
        <v>0</v>
      </c>
      <c r="N713" s="1">
        <f t="shared" si="78"/>
        <v>0</v>
      </c>
      <c r="O713" s="1">
        <f t="shared" si="79"/>
        <v>0</v>
      </c>
      <c r="P713" s="45" t="e">
        <f t="shared" si="80"/>
        <v>#REF!</v>
      </c>
      <c r="Q713" s="46">
        <f>IF(K713="",0,COUNTIF('Timesheet - Week'!$A:$A,WorkingHoursUpdated!K713))</f>
        <v>0</v>
      </c>
      <c r="R713" s="44">
        <f>IF(K713="",0,COUNTIF('Timesheet - Week'!$A:$A,WorkingHoursUpdated!K713))</f>
        <v>0</v>
      </c>
    </row>
    <row r="714" spans="1:18" x14ac:dyDescent="0.25">
      <c r="A714" s="7">
        <f>WorkingHours[[#This Row],[Day]]</f>
        <v>44949</v>
      </c>
      <c r="B714" s="1">
        <f>WorkingHours[[#This Row],[Start]]</f>
        <v>0.4284722222222222</v>
      </c>
      <c r="C714" s="1">
        <f>WorkingHours[[#This Row],[End]]</f>
        <v>0.5</v>
      </c>
      <c r="D714" t="str">
        <f>WorkingHours[[#This Row],[Work unit description]]</f>
        <v/>
      </c>
      <c r="E714" s="1">
        <f>WorkingHours[[#This Row],[Duration]]</f>
        <v>7.2916666666666671E-2</v>
      </c>
      <c r="F714" s="1" t="e">
        <f>#REF!</f>
        <v>#REF!</v>
      </c>
      <c r="G714" t="str">
        <f>WorkingHours[[#This Row],[Task]]</f>
        <v>Delta-G: Architecture</v>
      </c>
      <c r="H714" t="str">
        <f>WorkingHours[[#This Row],[Tags]]</f>
        <v>Delta-G:Architecture:899</v>
      </c>
      <c r="I714" t="b">
        <f t="shared" si="82"/>
        <v>0</v>
      </c>
      <c r="J714" s="7">
        <f t="shared" si="81"/>
        <v>44949</v>
      </c>
      <c r="K714" t="str">
        <f t="shared" si="76"/>
        <v>Delta-G:Architecture:899</v>
      </c>
      <c r="M714" s="43">
        <f t="shared" si="77"/>
        <v>0</v>
      </c>
      <c r="N714" s="1">
        <f t="shared" si="78"/>
        <v>0</v>
      </c>
      <c r="O714" s="1">
        <f t="shared" si="79"/>
        <v>0</v>
      </c>
      <c r="P714" s="45" t="e">
        <f t="shared" si="80"/>
        <v>#REF!</v>
      </c>
      <c r="Q714" s="46">
        <f>IF(K714="",0,COUNTIF('Timesheet - Week'!$A:$A,WorkingHoursUpdated!K714))</f>
        <v>0</v>
      </c>
      <c r="R714" s="44">
        <f>IF(K714="",0,COUNTIF('Timesheet - Week'!$A:$A,WorkingHoursUpdated!K714))</f>
        <v>0</v>
      </c>
    </row>
    <row r="715" spans="1:18" x14ac:dyDescent="0.25">
      <c r="A715" s="7">
        <f>WorkingHours[[#This Row],[Day]]</f>
        <v>44949</v>
      </c>
      <c r="B715" s="1">
        <f>WorkingHours[[#This Row],[Start]]</f>
        <v>0.5</v>
      </c>
      <c r="C715" s="1">
        <f>WorkingHours[[#This Row],[End]]</f>
        <v>0.54166666666666663</v>
      </c>
      <c r="D715" t="str">
        <f>WorkingHours[[#This Row],[Work unit description]]</f>
        <v/>
      </c>
      <c r="E715" s="1">
        <f>WorkingHours[[#This Row],[Duration]]</f>
        <v>4.1666666666666664E-2</v>
      </c>
      <c r="F715" s="1" t="e">
        <f>#REF!</f>
        <v>#REF!</v>
      </c>
      <c r="G715" t="str">
        <f>WorkingHours[[#This Row],[Task]]</f>
        <v>STL: Management meeting</v>
      </c>
      <c r="H715" t="str">
        <f>WorkingHours[[#This Row],[Tags]]</f>
        <v>STL:Admin-BusinessMan:Meetings:313</v>
      </c>
      <c r="I715" t="b">
        <f t="shared" si="82"/>
        <v>0</v>
      </c>
      <c r="J715" s="7">
        <f t="shared" si="81"/>
        <v>44949</v>
      </c>
      <c r="K715" t="str">
        <f t="shared" si="76"/>
        <v>STL:Admin-BusinessMan:Meetings:313</v>
      </c>
      <c r="M715" s="43">
        <f t="shared" si="77"/>
        <v>0</v>
      </c>
      <c r="N715" s="1">
        <f t="shared" si="78"/>
        <v>0</v>
      </c>
      <c r="O715" s="1">
        <f t="shared" si="79"/>
        <v>0</v>
      </c>
      <c r="P715" s="45" t="e">
        <f t="shared" si="80"/>
        <v>#REF!</v>
      </c>
      <c r="Q715" s="46">
        <f>IF(K715="",0,COUNTIF('Timesheet - Week'!$A:$A,WorkingHoursUpdated!K715))</f>
        <v>0</v>
      </c>
      <c r="R715" s="44">
        <f>IF(K715="",0,COUNTIF('Timesheet - Week'!$A:$A,WorkingHoursUpdated!K715))</f>
        <v>0</v>
      </c>
    </row>
    <row r="716" spans="1:18" x14ac:dyDescent="0.25">
      <c r="A716" s="7">
        <f>WorkingHours[[#This Row],[Day]]</f>
        <v>44949</v>
      </c>
      <c r="B716" s="1">
        <f>WorkingHours[[#This Row],[Start]]</f>
        <v>0.58333333333333337</v>
      </c>
      <c r="C716" s="1">
        <f>WorkingHours[[#This Row],[End]]</f>
        <v>0.6069444444444444</v>
      </c>
      <c r="D716" t="str">
        <f>WorkingHours[[#This Row],[Work unit description]]</f>
        <v/>
      </c>
      <c r="E716" s="1">
        <f>WorkingHours[[#This Row],[Duration]]</f>
        <v>2.0833333333333332E-2</v>
      </c>
      <c r="F716" s="1" t="e">
        <f>#REF!</f>
        <v>#REF!</v>
      </c>
      <c r="G716" t="str">
        <f>WorkingHours[[#This Row],[Task]]</f>
        <v>STL: Hardware Weekly Meeting</v>
      </c>
      <c r="H716" t="str">
        <f>WorkingHours[[#This Row],[Tags]]</f>
        <v>STL:Admin-BusinessMan:Meetings:313</v>
      </c>
      <c r="I716" t="b">
        <f t="shared" si="82"/>
        <v>0</v>
      </c>
      <c r="J716" s="7">
        <f t="shared" si="81"/>
        <v>44949</v>
      </c>
      <c r="K716" t="str">
        <f t="shared" si="76"/>
        <v>STL:Admin-BusinessMan:Meetings:313</v>
      </c>
      <c r="M716" s="43">
        <f t="shared" si="77"/>
        <v>4.1666666666666741E-2</v>
      </c>
      <c r="N716" s="1">
        <f t="shared" si="78"/>
        <v>0</v>
      </c>
      <c r="O716" s="1">
        <f t="shared" si="79"/>
        <v>4.1666666666666741E-2</v>
      </c>
      <c r="P716" s="45" t="e">
        <f t="shared" si="80"/>
        <v>#REF!</v>
      </c>
      <c r="Q716" s="46">
        <f>IF(K716="",0,COUNTIF('Timesheet - Week'!$A:$A,WorkingHoursUpdated!K716))</f>
        <v>0</v>
      </c>
      <c r="R716" s="44">
        <f>IF(K716="",0,COUNTIF('Timesheet - Week'!$A:$A,WorkingHoursUpdated!K716))</f>
        <v>0</v>
      </c>
    </row>
    <row r="717" spans="1:18" x14ac:dyDescent="0.25">
      <c r="A717" s="7">
        <f>WorkingHours[[#This Row],[Day]]</f>
        <v>44949</v>
      </c>
      <c r="B717" s="1">
        <f>WorkingHours[[#This Row],[Start]]</f>
        <v>0.6069444444444444</v>
      </c>
      <c r="C717" s="1">
        <f>WorkingHours[[#This Row],[End]]</f>
        <v>0.625</v>
      </c>
      <c r="D717" t="str">
        <f>WorkingHours[[#This Row],[Work unit description]]</f>
        <v/>
      </c>
      <c r="E717" s="1">
        <f>WorkingHours[[#This Row],[Duration]]</f>
        <v>2.0833333333333332E-2</v>
      </c>
      <c r="F717" s="1" t="e">
        <f>#REF!</f>
        <v>#REF!</v>
      </c>
      <c r="G717" t="str">
        <f>WorkingHours[[#This Row],[Task]]</f>
        <v>Delta-G: Architecture</v>
      </c>
      <c r="H717" t="str">
        <f>WorkingHours[[#This Row],[Tags]]</f>
        <v>Delta-G:Architecture:899</v>
      </c>
      <c r="I717" t="b">
        <f t="shared" si="82"/>
        <v>0</v>
      </c>
      <c r="J717" s="7">
        <f t="shared" si="81"/>
        <v>44949</v>
      </c>
      <c r="K717" t="str">
        <f t="shared" si="76"/>
        <v>Delta-G:Architecture:899</v>
      </c>
      <c r="M717" s="43">
        <f t="shared" si="77"/>
        <v>0</v>
      </c>
      <c r="N717" s="1">
        <f t="shared" si="78"/>
        <v>0</v>
      </c>
      <c r="O717" s="1">
        <f t="shared" si="79"/>
        <v>0</v>
      </c>
      <c r="P717" s="45" t="e">
        <f t="shared" si="80"/>
        <v>#REF!</v>
      </c>
      <c r="Q717" s="46">
        <f>IF(K717="",0,COUNTIF('Timesheet - Week'!$A:$A,WorkingHoursUpdated!K717))</f>
        <v>0</v>
      </c>
      <c r="R717" s="44">
        <f>IF(K717="",0,COUNTIF('Timesheet - Week'!$A:$A,WorkingHoursUpdated!K717))</f>
        <v>0</v>
      </c>
    </row>
    <row r="718" spans="1:18" x14ac:dyDescent="0.25">
      <c r="A718" s="7">
        <f>WorkingHours[[#This Row],[Day]]</f>
        <v>44949</v>
      </c>
      <c r="B718" s="1">
        <f>WorkingHours[[#This Row],[Start]]</f>
        <v>0.625</v>
      </c>
      <c r="C718" s="1">
        <f>WorkingHours[[#This Row],[End]]</f>
        <v>0.64583333333333337</v>
      </c>
      <c r="D718" t="str">
        <f>WorkingHours[[#This Row],[Work unit description]]</f>
        <v>Weekly Short-Term Resource Forecasting</v>
      </c>
      <c r="E718" s="1">
        <f>WorkingHours[[#This Row],[Duration]]</f>
        <v>2.0833333333333332E-2</v>
      </c>
      <c r="F718" s="1" t="e">
        <f>#REF!</f>
        <v>#REF!</v>
      </c>
      <c r="G718" t="str">
        <f>WorkingHours[[#This Row],[Task]]</f>
        <v>ResourceMeeting</v>
      </c>
      <c r="H718" t="str">
        <f>WorkingHours[[#This Row],[Tags]]</f>
        <v>STL:Admin-BusinessMan:Forecast&amp;Planning:314</v>
      </c>
      <c r="I718" t="b">
        <f t="shared" si="82"/>
        <v>0</v>
      </c>
      <c r="J718" s="7">
        <f t="shared" si="81"/>
        <v>44949</v>
      </c>
      <c r="K718" t="str">
        <f t="shared" si="76"/>
        <v>STL:Admin-BusinessMan:Forecast&amp;Planning:314</v>
      </c>
      <c r="M718" s="43">
        <f t="shared" si="77"/>
        <v>0</v>
      </c>
      <c r="N718" s="1">
        <f t="shared" si="78"/>
        <v>0</v>
      </c>
      <c r="O718" s="1">
        <f t="shared" si="79"/>
        <v>0</v>
      </c>
      <c r="P718" s="45" t="e">
        <f t="shared" si="80"/>
        <v>#REF!</v>
      </c>
      <c r="Q718" s="46">
        <f>IF(K718="",0,COUNTIF('Timesheet - Week'!$A:$A,WorkingHoursUpdated!K718))</f>
        <v>0</v>
      </c>
      <c r="R718" s="44">
        <f>IF(K718="",0,COUNTIF('Timesheet - Week'!$A:$A,WorkingHoursUpdated!K718))</f>
        <v>0</v>
      </c>
    </row>
    <row r="719" spans="1:18" x14ac:dyDescent="0.25">
      <c r="A719" s="7">
        <f>WorkingHours[[#This Row],[Day]]</f>
        <v>44949</v>
      </c>
      <c r="B719" s="1">
        <f>WorkingHours[[#This Row],[Start]]</f>
        <v>0.64583333333333337</v>
      </c>
      <c r="C719" s="1">
        <f>WorkingHours[[#This Row],[End]]</f>
        <v>0.6694444444444444</v>
      </c>
      <c r="D719" t="str">
        <f>WorkingHours[[#This Row],[Work unit description]]</f>
        <v/>
      </c>
      <c r="E719" s="1">
        <f>WorkingHours[[#This Row],[Duration]]</f>
        <v>2.0833333333333332E-2</v>
      </c>
      <c r="F719" s="1" t="e">
        <f>#REF!</f>
        <v>#REF!</v>
      </c>
      <c r="G719" t="str">
        <f>WorkingHours[[#This Row],[Task]]</f>
        <v>Delta-G: Architecture</v>
      </c>
      <c r="H719" t="str">
        <f>WorkingHours[[#This Row],[Tags]]</f>
        <v>Delta-G:Architecture:899</v>
      </c>
      <c r="I719" t="b">
        <f t="shared" si="82"/>
        <v>0</v>
      </c>
      <c r="J719" s="7">
        <f t="shared" si="81"/>
        <v>44949</v>
      </c>
      <c r="K719" t="str">
        <f t="shared" si="76"/>
        <v>Delta-G:Architecture:899</v>
      </c>
      <c r="M719" s="43">
        <f t="shared" si="77"/>
        <v>0</v>
      </c>
      <c r="N719" s="1">
        <f t="shared" si="78"/>
        <v>0</v>
      </c>
      <c r="O719" s="1">
        <f t="shared" si="79"/>
        <v>0</v>
      </c>
      <c r="P719" s="45" t="e">
        <f t="shared" si="80"/>
        <v>#REF!</v>
      </c>
      <c r="Q719" s="46">
        <f>IF(K719="",0,COUNTIF('Timesheet - Week'!$A:$A,WorkingHoursUpdated!K719))</f>
        <v>0</v>
      </c>
      <c r="R719" s="44">
        <f>IF(K719="",0,COUNTIF('Timesheet - Week'!$A:$A,WorkingHoursUpdated!K719))</f>
        <v>0</v>
      </c>
    </row>
    <row r="720" spans="1:18" x14ac:dyDescent="0.25">
      <c r="A720" s="7">
        <f>WorkingHours[[#This Row],[Day]]</f>
        <v>44950</v>
      </c>
      <c r="B720" s="1">
        <f>WorkingHours[[#This Row],[Start]]</f>
        <v>0.375</v>
      </c>
      <c r="C720" s="1">
        <f>WorkingHours[[#This Row],[End]]</f>
        <v>0.39583333333333331</v>
      </c>
      <c r="D720" t="str">
        <f>WorkingHours[[#This Row],[Work unit description]]</f>
        <v/>
      </c>
      <c r="E720" s="1">
        <f>WorkingHours[[#This Row],[Duration]]</f>
        <v>2.0833333333333332E-2</v>
      </c>
      <c r="F720" s="1" t="e">
        <f>#REF!</f>
        <v>#REF!</v>
      </c>
      <c r="G720" t="str">
        <f>WorkingHours[[#This Row],[Task]]</f>
        <v>STI-Surestop: Hardware Support</v>
      </c>
      <c r="H720" t="str">
        <f>WorkingHours[[#This Row],[Tags]]</f>
        <v>STI_SURESTOP: Hardware Support:908</v>
      </c>
      <c r="I720" t="b">
        <f t="shared" si="82"/>
        <v>0</v>
      </c>
      <c r="J720" s="7">
        <f t="shared" si="81"/>
        <v>44950</v>
      </c>
      <c r="K720" t="str">
        <f t="shared" si="76"/>
        <v>STI_SURESTOP: Hardware Support:908</v>
      </c>
      <c r="M720" s="43">
        <f t="shared" si="77"/>
        <v>0</v>
      </c>
      <c r="N720" s="1">
        <f t="shared" si="78"/>
        <v>0</v>
      </c>
      <c r="O720" s="1">
        <f t="shared" si="79"/>
        <v>0</v>
      </c>
      <c r="P720" s="45" t="e">
        <f t="shared" si="80"/>
        <v>#REF!</v>
      </c>
      <c r="Q720" s="46">
        <f>IF(K720="",0,COUNTIF('Timesheet - Week'!$A:$A,WorkingHoursUpdated!K720))</f>
        <v>0</v>
      </c>
      <c r="R720" s="44">
        <f>IF(K720="",0,COUNTIF('Timesheet - Week'!$A:$A,WorkingHoursUpdated!K720))</f>
        <v>0</v>
      </c>
    </row>
    <row r="721" spans="1:18" x14ac:dyDescent="0.25">
      <c r="A721" s="7">
        <f>WorkingHours[[#This Row],[Day]]</f>
        <v>44950</v>
      </c>
      <c r="B721" s="1">
        <f>WorkingHours[[#This Row],[Start]]</f>
        <v>0.41666666666666669</v>
      </c>
      <c r="C721" s="1">
        <f>WorkingHours[[#This Row],[End]]</f>
        <v>0.45833333333333331</v>
      </c>
      <c r="D721" t="str">
        <f>WorkingHours[[#This Row],[Work unit description]]</f>
        <v>B</v>
      </c>
      <c r="E721" s="1">
        <f>WorkingHours[[#This Row],[Duration]]</f>
        <v>4.1666666666666664E-2</v>
      </c>
      <c r="F721" s="1" t="e">
        <f>#REF!</f>
        <v>#REF!</v>
      </c>
      <c r="G721" t="str">
        <f>WorkingHours[[#This Row],[Task]]</f>
        <v>NBD: Boomtime</v>
      </c>
      <c r="H721" t="str">
        <f>WorkingHours[[#This Row],[Tags]]</f>
        <v>STL:NBD:NewProposalsCreation:325</v>
      </c>
      <c r="I721" t="b">
        <f t="shared" si="82"/>
        <v>0</v>
      </c>
      <c r="J721" s="7">
        <f t="shared" si="81"/>
        <v>44950</v>
      </c>
      <c r="K721" t="str">
        <f t="shared" si="76"/>
        <v>STL:NBD:NewProposalsCreation:325</v>
      </c>
      <c r="M721" s="43">
        <f t="shared" si="77"/>
        <v>2.083333333333337E-2</v>
      </c>
      <c r="N721" s="1">
        <f t="shared" si="78"/>
        <v>0</v>
      </c>
      <c r="O721" s="1">
        <f t="shared" si="79"/>
        <v>2.083333333333337E-2</v>
      </c>
      <c r="P721" s="45" t="e">
        <f t="shared" si="80"/>
        <v>#REF!</v>
      </c>
      <c r="Q721" s="46">
        <f>IF(K721="",0,COUNTIF('Timesheet - Week'!$A:$A,WorkingHoursUpdated!K721))</f>
        <v>0</v>
      </c>
      <c r="R721" s="44">
        <f>IF(K721="",0,COUNTIF('Timesheet - Week'!$A:$A,WorkingHoursUpdated!K721))</f>
        <v>0</v>
      </c>
    </row>
    <row r="722" spans="1:18" x14ac:dyDescent="0.25">
      <c r="A722" s="7">
        <f>WorkingHours[[#This Row],[Day]]</f>
        <v>44950</v>
      </c>
      <c r="B722" s="1">
        <f>WorkingHours[[#This Row],[Start]]</f>
        <v>0.45833333333333331</v>
      </c>
      <c r="C722" s="1">
        <f>WorkingHours[[#This Row],[End]]</f>
        <v>0.52083333333333337</v>
      </c>
      <c r="D722" t="str">
        <f>WorkingHours[[#This Row],[Work unit description]]</f>
        <v/>
      </c>
      <c r="E722" s="1">
        <f>WorkingHours[[#This Row],[Duration]]</f>
        <v>6.25E-2</v>
      </c>
      <c r="F722" s="1" t="e">
        <f>#REF!</f>
        <v>#REF!</v>
      </c>
      <c r="G722" t="str">
        <f>WorkingHours[[#This Row],[Task]]</f>
        <v>NBD: Celestial</v>
      </c>
      <c r="H722" t="str">
        <f>WorkingHours[[#This Row],[Tags]]</f>
        <v>STL:NBD:ClientMeetings:326</v>
      </c>
      <c r="I722" t="b">
        <f t="shared" si="82"/>
        <v>0</v>
      </c>
      <c r="J722" s="7">
        <f t="shared" si="81"/>
        <v>44950</v>
      </c>
      <c r="K722" t="str">
        <f t="shared" si="76"/>
        <v>STL:NBD:ClientMeetings:326</v>
      </c>
      <c r="M722" s="43">
        <f t="shared" si="77"/>
        <v>0</v>
      </c>
      <c r="N722" s="1">
        <f t="shared" si="78"/>
        <v>0</v>
      </c>
      <c r="O722" s="1">
        <f t="shared" si="79"/>
        <v>0</v>
      </c>
      <c r="P722" s="45" t="e">
        <f t="shared" si="80"/>
        <v>#REF!</v>
      </c>
      <c r="Q722" s="46">
        <f>IF(K722="",0,COUNTIF('Timesheet - Week'!$A:$A,WorkingHoursUpdated!K722))</f>
        <v>0</v>
      </c>
      <c r="R722" s="44">
        <f>IF(K722="",0,COUNTIF('Timesheet - Week'!$A:$A,WorkingHoursUpdated!K722))</f>
        <v>0</v>
      </c>
    </row>
    <row r="723" spans="1:18" x14ac:dyDescent="0.25">
      <c r="A723" s="7">
        <f>WorkingHours[[#This Row],[Day]]</f>
        <v>44950</v>
      </c>
      <c r="B723" s="1">
        <f>WorkingHours[[#This Row],[Start]]</f>
        <v>0.52083333333333337</v>
      </c>
      <c r="C723" s="1">
        <f>WorkingHours[[#This Row],[End]]</f>
        <v>0.54166666666666663</v>
      </c>
      <c r="D723" t="str">
        <f>WorkingHours[[#This Row],[Work unit description]]</f>
        <v/>
      </c>
      <c r="E723" s="1">
        <f>WorkingHours[[#This Row],[Duration]]</f>
        <v>2.0833333333333332E-2</v>
      </c>
      <c r="F723" s="1" t="e">
        <f>#REF!</f>
        <v>#REF!</v>
      </c>
      <c r="G723" t="str">
        <f>WorkingHours[[#This Row],[Task]]</f>
        <v>NBD: BioTip</v>
      </c>
      <c r="H723" t="str">
        <f>WorkingHours[[#This Row],[Tags]]</f>
        <v>STL:NBD:NewProposalsCreation:325</v>
      </c>
      <c r="I723" t="b">
        <f t="shared" si="82"/>
        <v>0</v>
      </c>
      <c r="J723" s="7">
        <f t="shared" si="81"/>
        <v>44950</v>
      </c>
      <c r="K723" t="str">
        <f t="shared" si="76"/>
        <v>STL:NBD:NewProposalsCreation:325</v>
      </c>
      <c r="M723" s="43">
        <f t="shared" si="77"/>
        <v>0</v>
      </c>
      <c r="N723" s="1">
        <f t="shared" si="78"/>
        <v>0</v>
      </c>
      <c r="O723" s="1">
        <f t="shared" si="79"/>
        <v>0</v>
      </c>
      <c r="P723" s="45" t="e">
        <f t="shared" si="80"/>
        <v>#REF!</v>
      </c>
      <c r="Q723" s="46">
        <f>IF(K723="",0,COUNTIF('Timesheet - Week'!$A:$A,WorkingHoursUpdated!K723))</f>
        <v>0</v>
      </c>
      <c r="R723" s="44">
        <f>IF(K723="",0,COUNTIF('Timesheet - Week'!$A:$A,WorkingHoursUpdated!K723))</f>
        <v>0</v>
      </c>
    </row>
    <row r="724" spans="1:18" x14ac:dyDescent="0.25">
      <c r="A724" s="7">
        <f>WorkingHours[[#This Row],[Day]]</f>
        <v>44950</v>
      </c>
      <c r="B724" s="1">
        <f>WorkingHours[[#This Row],[Start]]</f>
        <v>0.54166666666666663</v>
      </c>
      <c r="C724" s="1">
        <f>WorkingHours[[#This Row],[End]]</f>
        <v>0.55208333333333337</v>
      </c>
      <c r="D724" t="str">
        <f>WorkingHours[[#This Row],[Work unit description]]</f>
        <v/>
      </c>
      <c r="E724" s="1">
        <f>WorkingHours[[#This Row],[Duration]]</f>
        <v>1.0416666666666666E-2</v>
      </c>
      <c r="F724" s="1" t="e">
        <f>#REF!</f>
        <v>#REF!</v>
      </c>
      <c r="G724" t="str">
        <f>WorkingHours[[#This Row],[Task]]</f>
        <v>STI-Surestop: Hardware Support</v>
      </c>
      <c r="H724" t="str">
        <f>WorkingHours[[#This Row],[Tags]]</f>
        <v>STI_SURESTOP: Hardware Support:908</v>
      </c>
      <c r="I724" t="b">
        <f t="shared" si="82"/>
        <v>0</v>
      </c>
      <c r="J724" s="7">
        <f t="shared" si="81"/>
        <v>44950</v>
      </c>
      <c r="K724" t="str">
        <f t="shared" si="76"/>
        <v>STI_SURESTOP: Hardware Support:908</v>
      </c>
      <c r="M724" s="43">
        <f t="shared" si="77"/>
        <v>0</v>
      </c>
      <c r="N724" s="1">
        <f t="shared" si="78"/>
        <v>0</v>
      </c>
      <c r="O724" s="1">
        <f t="shared" si="79"/>
        <v>0</v>
      </c>
      <c r="P724" s="45" t="e">
        <f t="shared" si="80"/>
        <v>#REF!</v>
      </c>
      <c r="Q724" s="46">
        <f>IF(K724="",0,COUNTIF('Timesheet - Week'!$A:$A,WorkingHoursUpdated!K724))</f>
        <v>0</v>
      </c>
      <c r="R724" s="44">
        <f>IF(K724="",0,COUNTIF('Timesheet - Week'!$A:$A,WorkingHoursUpdated!K724))</f>
        <v>0</v>
      </c>
    </row>
    <row r="725" spans="1:18" x14ac:dyDescent="0.25">
      <c r="A725" s="7">
        <f>WorkingHours[[#This Row],[Day]]</f>
        <v>44950</v>
      </c>
      <c r="B725" s="1">
        <f>WorkingHours[[#This Row],[Start]]</f>
        <v>0.55208333333333337</v>
      </c>
      <c r="C725" s="1">
        <f>WorkingHours[[#This Row],[End]]</f>
        <v>0.62638888888888888</v>
      </c>
      <c r="D725" t="str">
        <f>WorkingHours[[#This Row],[Work unit description]]</f>
        <v>BioTip Proposal</v>
      </c>
      <c r="E725" s="1">
        <f>WorkingHours[[#This Row],[Duration]]</f>
        <v>7.2916666666666671E-2</v>
      </c>
      <c r="F725" s="1" t="e">
        <f>#REF!</f>
        <v>#REF!</v>
      </c>
      <c r="G725" t="str">
        <f>WorkingHours[[#This Row],[Task]]</f>
        <v>NBD: BioTip</v>
      </c>
      <c r="H725" t="str">
        <f>WorkingHours[[#This Row],[Tags]]</f>
        <v>STL:NBD:NewProposalsCreation:325</v>
      </c>
      <c r="I725" t="b">
        <f t="shared" si="82"/>
        <v>0</v>
      </c>
      <c r="J725" s="7">
        <f t="shared" si="81"/>
        <v>44950</v>
      </c>
      <c r="K725" t="str">
        <f t="shared" si="76"/>
        <v>STL:NBD:NewProposalsCreation:325</v>
      </c>
      <c r="M725" s="43">
        <f t="shared" si="77"/>
        <v>0</v>
      </c>
      <c r="N725" s="1">
        <f t="shared" si="78"/>
        <v>0</v>
      </c>
      <c r="O725" s="1">
        <f t="shared" si="79"/>
        <v>0</v>
      </c>
      <c r="P725" s="45" t="e">
        <f t="shared" si="80"/>
        <v>#REF!</v>
      </c>
      <c r="Q725" s="46">
        <f>IF(K725="",0,COUNTIF('Timesheet - Week'!$A:$A,WorkingHoursUpdated!K725))</f>
        <v>0</v>
      </c>
      <c r="R725" s="44">
        <f>IF(K725="",0,COUNTIF('Timesheet - Week'!$A:$A,WorkingHoursUpdated!K725))</f>
        <v>0</v>
      </c>
    </row>
    <row r="726" spans="1:18" x14ac:dyDescent="0.25">
      <c r="A726" s="7">
        <f>WorkingHours[[#This Row],[Day]]</f>
        <v>44950</v>
      </c>
      <c r="B726" s="1">
        <f>WorkingHours[[#This Row],[Start]]</f>
        <v>0.62638888888888888</v>
      </c>
      <c r="C726" s="1">
        <f>WorkingHours[[#This Row],[End]]</f>
        <v>0.6743055555555556</v>
      </c>
      <c r="D726" t="str">
        <f>WorkingHours[[#This Row],[Work unit description]]</f>
        <v>NBD: Mark motor man</v>
      </c>
      <c r="E726" s="1">
        <f>WorkingHours[[#This Row],[Duration]]</f>
        <v>5.2083333333333336E-2</v>
      </c>
      <c r="F726" s="1" t="e">
        <f>#REF!</f>
        <v>#REF!</v>
      </c>
      <c r="G726" t="str">
        <f>WorkingHours[[#This Row],[Task]]</f>
        <v>NBD - Meetings</v>
      </c>
      <c r="H726" t="str">
        <f>WorkingHours[[#This Row],[Tags]]</f>
        <v>STL:NBD:ClientMeetings:326</v>
      </c>
      <c r="I726" t="b">
        <f t="shared" si="82"/>
        <v>0</v>
      </c>
      <c r="J726" s="7">
        <f t="shared" si="81"/>
        <v>44950</v>
      </c>
      <c r="K726" t="str">
        <f t="shared" si="76"/>
        <v>STL:NBD:ClientMeetings:326</v>
      </c>
      <c r="M726" s="43">
        <f t="shared" si="77"/>
        <v>0</v>
      </c>
      <c r="N726" s="1">
        <f t="shared" si="78"/>
        <v>0</v>
      </c>
      <c r="O726" s="1">
        <f t="shared" si="79"/>
        <v>0</v>
      </c>
      <c r="P726" s="45" t="e">
        <f t="shared" si="80"/>
        <v>#REF!</v>
      </c>
      <c r="Q726" s="46">
        <f>IF(K726="",0,COUNTIF('Timesheet - Week'!$A:$A,WorkingHoursUpdated!K726))</f>
        <v>0</v>
      </c>
      <c r="R726" s="44">
        <f>IF(K726="",0,COUNTIF('Timesheet - Week'!$A:$A,WorkingHoursUpdated!K726))</f>
        <v>0</v>
      </c>
    </row>
    <row r="727" spans="1:18" x14ac:dyDescent="0.25">
      <c r="A727" s="7">
        <f>WorkingHours[[#This Row],[Day]]</f>
        <v>44950</v>
      </c>
      <c r="B727" s="1">
        <f>WorkingHours[[#This Row],[Start]]</f>
        <v>0.6743055555555556</v>
      </c>
      <c r="C727" s="1">
        <f>WorkingHours[[#This Row],[End]]</f>
        <v>0.69791666666666663</v>
      </c>
      <c r="D727" t="str">
        <f>WorkingHours[[#This Row],[Work unit description]]</f>
        <v/>
      </c>
      <c r="E727" s="1">
        <f>WorkingHours[[#This Row],[Duration]]</f>
        <v>2.0833333333333332E-2</v>
      </c>
      <c r="F727" s="1" t="e">
        <f>#REF!</f>
        <v>#REF!</v>
      </c>
      <c r="G727" t="str">
        <f>WorkingHours[[#This Row],[Task]]</f>
        <v>QLM Technical Management</v>
      </c>
      <c r="H727" t="str">
        <f>WorkingHours[[#This Row],[Tags]]</f>
        <v>QLM:Hardware:TechnicalManagement:998</v>
      </c>
      <c r="I727" t="b">
        <f t="shared" si="82"/>
        <v>0</v>
      </c>
      <c r="J727" s="7">
        <f t="shared" si="81"/>
        <v>44950</v>
      </c>
      <c r="K727" t="str">
        <f t="shared" si="76"/>
        <v>QLM:Hardware:TechnicalManagement:998</v>
      </c>
      <c r="M727" s="43">
        <f t="shared" si="77"/>
        <v>0</v>
      </c>
      <c r="N727" s="1">
        <f t="shared" si="78"/>
        <v>0</v>
      </c>
      <c r="O727" s="1">
        <f t="shared" si="79"/>
        <v>0</v>
      </c>
      <c r="P727" s="45" t="e">
        <f t="shared" si="80"/>
        <v>#REF!</v>
      </c>
      <c r="Q727" s="46">
        <f>IF(K727="",0,COUNTIF('Timesheet - Week'!$A:$A,WorkingHoursUpdated!K727))</f>
        <v>0</v>
      </c>
      <c r="R727" s="44">
        <f>IF(K727="",0,COUNTIF('Timesheet - Week'!$A:$A,WorkingHoursUpdated!K727))</f>
        <v>0</v>
      </c>
    </row>
    <row r="728" spans="1:18" x14ac:dyDescent="0.25">
      <c r="A728" s="7">
        <f>WorkingHours[[#This Row],[Day]]</f>
        <v>44950</v>
      </c>
      <c r="B728" s="1">
        <f>WorkingHours[[#This Row],[Start]]</f>
        <v>0.69791666666666663</v>
      </c>
      <c r="C728" s="1">
        <f>WorkingHours[[#This Row],[End]]</f>
        <v>0.72222222222222221</v>
      </c>
      <c r="D728" t="str">
        <f>WorkingHours[[#This Row],[Work unit description]]</f>
        <v>Delta-G</v>
      </c>
      <c r="E728" s="1">
        <f>WorkingHours[[#This Row],[Duration]]</f>
        <v>2.0833333333333332E-2</v>
      </c>
      <c r="F728" s="1" t="e">
        <f>#REF!</f>
        <v>#REF!</v>
      </c>
      <c r="G728" t="str">
        <f>WorkingHours[[#This Row],[Task]]</f>
        <v>Delta-G: Architecture</v>
      </c>
      <c r="H728" t="str">
        <f>WorkingHours[[#This Row],[Tags]]</f>
        <v>Delta-G:Architecture:899</v>
      </c>
      <c r="I728" t="b">
        <f t="shared" si="82"/>
        <v>0</v>
      </c>
      <c r="J728" s="7">
        <f t="shared" si="81"/>
        <v>44950</v>
      </c>
      <c r="K728" t="str">
        <f t="shared" si="76"/>
        <v>Delta-G:Architecture:899</v>
      </c>
      <c r="M728" s="43">
        <f t="shared" si="77"/>
        <v>0</v>
      </c>
      <c r="N728" s="1">
        <f t="shared" si="78"/>
        <v>0</v>
      </c>
      <c r="O728" s="1">
        <f t="shared" si="79"/>
        <v>0</v>
      </c>
      <c r="P728" s="45" t="e">
        <f t="shared" si="80"/>
        <v>#REF!</v>
      </c>
      <c r="Q728" s="46">
        <f>IF(K728="",0,COUNTIF('Timesheet - Week'!$A:$A,WorkingHoursUpdated!K728))</f>
        <v>0</v>
      </c>
      <c r="R728" s="44">
        <f>IF(K728="",0,COUNTIF('Timesheet - Week'!$A:$A,WorkingHoursUpdated!K728))</f>
        <v>0</v>
      </c>
    </row>
    <row r="729" spans="1:18" x14ac:dyDescent="0.25">
      <c r="A729" s="7">
        <f>WorkingHours[[#This Row],[Day]]</f>
        <v>44950</v>
      </c>
      <c r="B729" s="1">
        <f>WorkingHours[[#This Row],[Start]]</f>
        <v>0.73611111111111116</v>
      </c>
      <c r="C729" s="1">
        <f>WorkingHours[[#This Row],[End]]</f>
        <v>0.76388888888888884</v>
      </c>
      <c r="D729" t="str">
        <f>WorkingHours[[#This Row],[Work unit description]]</f>
        <v>Delta-G</v>
      </c>
      <c r="E729" s="1">
        <f>WorkingHours[[#This Row],[Duration]]</f>
        <v>3.125E-2</v>
      </c>
      <c r="F729" s="1" t="e">
        <f>#REF!</f>
        <v>#REF!</v>
      </c>
      <c r="G729" t="str">
        <f>WorkingHours[[#This Row],[Task]]</f>
        <v>Delta-G: Architecture</v>
      </c>
      <c r="H729" t="str">
        <f>WorkingHours[[#This Row],[Tags]]</f>
        <v>Delta-G:Architecture:899</v>
      </c>
      <c r="I729" t="b">
        <f t="shared" si="82"/>
        <v>0</v>
      </c>
      <c r="J729" s="7">
        <f t="shared" si="81"/>
        <v>44950</v>
      </c>
      <c r="K729" t="str">
        <f t="shared" si="76"/>
        <v>Delta-G:Architecture:899</v>
      </c>
      <c r="M729" s="43">
        <f t="shared" si="77"/>
        <v>1.3888888888888951E-2</v>
      </c>
      <c r="N729" s="1">
        <f t="shared" si="78"/>
        <v>0</v>
      </c>
      <c r="O729" s="1">
        <f t="shared" si="79"/>
        <v>1.3888888888888951E-2</v>
      </c>
      <c r="P729" s="45" t="e">
        <f t="shared" si="80"/>
        <v>#REF!</v>
      </c>
      <c r="Q729" s="46">
        <f>IF(K729="",0,COUNTIF('Timesheet - Week'!$A:$A,WorkingHoursUpdated!K729))</f>
        <v>0</v>
      </c>
      <c r="R729" s="44">
        <f>IF(K729="",0,COUNTIF('Timesheet - Week'!$A:$A,WorkingHoursUpdated!K729))</f>
        <v>0</v>
      </c>
    </row>
    <row r="730" spans="1:18" x14ac:dyDescent="0.25">
      <c r="A730" s="7">
        <f>WorkingHours[[#This Row],[Day]]</f>
        <v>44950</v>
      </c>
      <c r="B730" s="1">
        <f>WorkingHours[[#This Row],[Start]]</f>
        <v>0.875</v>
      </c>
      <c r="C730" s="1">
        <f>WorkingHours[[#This Row],[End]]</f>
        <v>0.98124999999999996</v>
      </c>
      <c r="D730" t="str">
        <f>WorkingHours[[#This Row],[Work unit description]]</f>
        <v>Delta-G</v>
      </c>
      <c r="E730" s="1">
        <f>WorkingHours[[#This Row],[Duration]]</f>
        <v>0.10416666666666667</v>
      </c>
      <c r="F730" s="1" t="e">
        <f>#REF!</f>
        <v>#REF!</v>
      </c>
      <c r="G730" t="str">
        <f>WorkingHours[[#This Row],[Task]]</f>
        <v>Delta-G: Architecture</v>
      </c>
      <c r="H730" t="str">
        <f>WorkingHours[[#This Row],[Tags]]</f>
        <v>Delta-G:Architecture:899</v>
      </c>
      <c r="I730" t="b">
        <f t="shared" si="82"/>
        <v>0</v>
      </c>
      <c r="J730" s="7">
        <f t="shared" si="81"/>
        <v>44950</v>
      </c>
      <c r="K730" t="str">
        <f t="shared" si="76"/>
        <v>Delta-G:Architecture:899</v>
      </c>
      <c r="M730" s="43">
        <f t="shared" si="77"/>
        <v>0.11111111111111116</v>
      </c>
      <c r="N730" s="1">
        <f t="shared" si="78"/>
        <v>0</v>
      </c>
      <c r="O730" s="1">
        <f t="shared" si="79"/>
        <v>0.11111111111111116</v>
      </c>
      <c r="P730" s="45" t="e">
        <f t="shared" si="80"/>
        <v>#REF!</v>
      </c>
      <c r="Q730" s="46">
        <f>IF(K730="",0,COUNTIF('Timesheet - Week'!$A:$A,WorkingHoursUpdated!K730))</f>
        <v>0</v>
      </c>
      <c r="R730" s="44">
        <f>IF(K730="",0,COUNTIF('Timesheet - Week'!$A:$A,WorkingHoursUpdated!K730))</f>
        <v>0</v>
      </c>
    </row>
    <row r="731" spans="1:18" x14ac:dyDescent="0.25">
      <c r="A731" s="7">
        <f>WorkingHours[[#This Row],[Day]]</f>
        <v>44951</v>
      </c>
      <c r="B731" s="1">
        <f>WorkingHours[[#This Row],[Start]]</f>
        <v>0.32500000000000001</v>
      </c>
      <c r="C731" s="1">
        <f>WorkingHours[[#This Row],[End]]</f>
        <v>0.33680555555555558</v>
      </c>
      <c r="D731" t="str">
        <f>WorkingHours[[#This Row],[Work unit description]]</f>
        <v/>
      </c>
      <c r="E731" s="1">
        <f>WorkingHours[[#This Row],[Duration]]</f>
        <v>1.0416666666666666E-2</v>
      </c>
      <c r="F731" s="1" t="e">
        <f>#REF!</f>
        <v>#REF!</v>
      </c>
      <c r="G731" t="str">
        <f>WorkingHours[[#This Row],[Task]]</f>
        <v>NBD: BioTip</v>
      </c>
      <c r="H731" t="str">
        <f>WorkingHours[[#This Row],[Tags]]</f>
        <v>STL:NBD:NewProposalsCreation:325</v>
      </c>
      <c r="I731" t="b">
        <f t="shared" si="82"/>
        <v>0</v>
      </c>
      <c r="J731" s="7">
        <f t="shared" si="81"/>
        <v>44951</v>
      </c>
      <c r="K731" t="str">
        <f t="shared" si="76"/>
        <v>STL:NBD:NewProposalsCreation:325</v>
      </c>
      <c r="M731" s="43">
        <f t="shared" si="77"/>
        <v>0</v>
      </c>
      <c r="N731" s="1">
        <f t="shared" si="78"/>
        <v>0</v>
      </c>
      <c r="O731" s="1">
        <f t="shared" si="79"/>
        <v>0</v>
      </c>
      <c r="P731" s="45" t="e">
        <f t="shared" si="80"/>
        <v>#REF!</v>
      </c>
      <c r="Q731" s="46">
        <f>IF(K731="",0,COUNTIF('Timesheet - Week'!$A:$A,WorkingHoursUpdated!K731))</f>
        <v>0</v>
      </c>
      <c r="R731" s="44">
        <f>IF(K731="",0,COUNTIF('Timesheet - Week'!$A:$A,WorkingHoursUpdated!K731))</f>
        <v>0</v>
      </c>
    </row>
    <row r="732" spans="1:18" x14ac:dyDescent="0.25">
      <c r="A732" s="7">
        <f>WorkingHours[[#This Row],[Day]]</f>
        <v>44951</v>
      </c>
      <c r="B732" s="1">
        <f>WorkingHours[[#This Row],[Start]]</f>
        <v>0.37291666666666667</v>
      </c>
      <c r="C732" s="1">
        <f>WorkingHours[[#This Row],[End]]</f>
        <v>0.39374999999999999</v>
      </c>
      <c r="D732" t="str">
        <f>WorkingHours[[#This Row],[Work unit description]]</f>
        <v/>
      </c>
      <c r="E732" s="1">
        <f>WorkingHours[[#This Row],[Duration]]</f>
        <v>2.0833333333333332E-2</v>
      </c>
      <c r="F732" s="1" t="e">
        <f>#REF!</f>
        <v>#REF!</v>
      </c>
      <c r="G732" t="str">
        <f>WorkingHours[[#This Row],[Task]]</f>
        <v>STL: Lab &amp; Office Management</v>
      </c>
      <c r="H732" t="str">
        <f>WorkingHours[[#This Row],[Tags]]</f>
        <v>STL:Admin-BusinessMan:ISSystems:315</v>
      </c>
      <c r="I732" t="b">
        <f t="shared" si="82"/>
        <v>0</v>
      </c>
      <c r="J732" s="7">
        <f t="shared" si="81"/>
        <v>44951</v>
      </c>
      <c r="K732" t="str">
        <f t="shared" si="76"/>
        <v>STL:Admin-BusinessMan:ISSystems:315</v>
      </c>
      <c r="M732" s="43">
        <f t="shared" si="77"/>
        <v>3.6111111111111094E-2</v>
      </c>
      <c r="N732" s="1">
        <f t="shared" si="78"/>
        <v>0</v>
      </c>
      <c r="O732" s="1">
        <f t="shared" si="79"/>
        <v>3.6111111111111094E-2</v>
      </c>
      <c r="P732" s="45" t="e">
        <f t="shared" si="80"/>
        <v>#REF!</v>
      </c>
      <c r="Q732" s="46">
        <f>IF(K732="",0,COUNTIF('Timesheet - Week'!$A:$A,WorkingHoursUpdated!K732))</f>
        <v>0</v>
      </c>
      <c r="R732" s="44">
        <f>IF(K732="",0,COUNTIF('Timesheet - Week'!$A:$A,WorkingHoursUpdated!K732))</f>
        <v>0</v>
      </c>
    </row>
    <row r="733" spans="1:18" x14ac:dyDescent="0.25">
      <c r="A733" s="7">
        <f>WorkingHours[[#This Row],[Day]]</f>
        <v>44951</v>
      </c>
      <c r="B733" s="1">
        <f>WorkingHours[[#This Row],[Start]]</f>
        <v>0.39583333333333331</v>
      </c>
      <c r="C733" s="1">
        <f>WorkingHours[[#This Row],[End]]</f>
        <v>0.41666666666666669</v>
      </c>
      <c r="D733" t="str">
        <f>WorkingHours[[#This Row],[Work unit description]]</f>
        <v>Delta G architecture document</v>
      </c>
      <c r="E733" s="1">
        <f>WorkingHours[[#This Row],[Duration]]</f>
        <v>2.0833333333333332E-2</v>
      </c>
      <c r="F733" s="1" t="e">
        <f>#REF!</f>
        <v>#REF!</v>
      </c>
      <c r="G733" t="str">
        <f>WorkingHours[[#This Row],[Task]]</f>
        <v>Delta-G: Architecture</v>
      </c>
      <c r="H733" t="str">
        <f>WorkingHours[[#This Row],[Tags]]</f>
        <v>Delta-G:Architecture:899</v>
      </c>
      <c r="I733" t="b">
        <f t="shared" si="82"/>
        <v>0</v>
      </c>
      <c r="J733" s="7">
        <f t="shared" si="81"/>
        <v>44951</v>
      </c>
      <c r="K733" t="str">
        <f t="shared" si="76"/>
        <v>Delta-G:Architecture:899</v>
      </c>
      <c r="M733" s="43">
        <f t="shared" si="77"/>
        <v>2.0833333333333259E-3</v>
      </c>
      <c r="N733" s="1">
        <f t="shared" si="78"/>
        <v>2.0833333333333259E-3</v>
      </c>
      <c r="O733" s="1">
        <f t="shared" si="79"/>
        <v>0</v>
      </c>
      <c r="P733" s="45" t="e">
        <f t="shared" si="80"/>
        <v>#REF!</v>
      </c>
      <c r="Q733" s="46">
        <f>IF(K733="",0,COUNTIF('Timesheet - Week'!$A:$A,WorkingHoursUpdated!K733))</f>
        <v>0</v>
      </c>
      <c r="R733" s="44">
        <f>IF(K733="",0,COUNTIF('Timesheet - Week'!$A:$A,WorkingHoursUpdated!K733))</f>
        <v>0</v>
      </c>
    </row>
    <row r="734" spans="1:18" x14ac:dyDescent="0.25">
      <c r="A734" s="7">
        <f>WorkingHours[[#This Row],[Day]]</f>
        <v>44951</v>
      </c>
      <c r="B734" s="1">
        <f>WorkingHours[[#This Row],[Start]]</f>
        <v>0.41666666666666669</v>
      </c>
      <c r="C734" s="1">
        <f>WorkingHours[[#This Row],[End]]</f>
        <v>0.45833333333333331</v>
      </c>
      <c r="D734" t="str">
        <f>WorkingHours[[#This Row],[Work unit description]]</f>
        <v>Delta G Internal Meeting</v>
      </c>
      <c r="E734" s="1">
        <f>WorkingHours[[#This Row],[Duration]]</f>
        <v>4.1666666666666664E-2</v>
      </c>
      <c r="F734" s="1" t="e">
        <f>#REF!</f>
        <v>#REF!</v>
      </c>
      <c r="G734" t="str">
        <f>WorkingHours[[#This Row],[Task]]</f>
        <v>Delta-G: Architecture</v>
      </c>
      <c r="H734" t="str">
        <f>WorkingHours[[#This Row],[Tags]]</f>
        <v>Delta-G:Architecture:899</v>
      </c>
      <c r="I734" t="b">
        <f t="shared" si="82"/>
        <v>0</v>
      </c>
      <c r="J734" s="7">
        <f t="shared" si="81"/>
        <v>44951</v>
      </c>
      <c r="K734" t="str">
        <f t="shared" si="76"/>
        <v>Delta-G:Architecture:899</v>
      </c>
      <c r="M734" s="43">
        <f t="shared" si="77"/>
        <v>0</v>
      </c>
      <c r="N734" s="1">
        <f t="shared" si="78"/>
        <v>0</v>
      </c>
      <c r="O734" s="1">
        <f t="shared" si="79"/>
        <v>0</v>
      </c>
      <c r="P734" s="45" t="e">
        <f t="shared" si="80"/>
        <v>#REF!</v>
      </c>
      <c r="Q734" s="46">
        <f>IF(K734="",0,COUNTIF('Timesheet - Week'!$A:$A,WorkingHoursUpdated!K734))</f>
        <v>0</v>
      </c>
      <c r="R734" s="44">
        <f>IF(K734="",0,COUNTIF('Timesheet - Week'!$A:$A,WorkingHoursUpdated!K734))</f>
        <v>0</v>
      </c>
    </row>
    <row r="735" spans="1:18" x14ac:dyDescent="0.25">
      <c r="A735" s="7">
        <f>WorkingHours[[#This Row],[Day]]</f>
        <v>44951</v>
      </c>
      <c r="B735" s="1">
        <f>WorkingHours[[#This Row],[Start]]</f>
        <v>0.45833333333333331</v>
      </c>
      <c r="C735" s="1">
        <f>WorkingHours[[#This Row],[End]]</f>
        <v>0.52083333333333337</v>
      </c>
      <c r="D735" t="str">
        <f>WorkingHours[[#This Row],[Work unit description]]</f>
        <v/>
      </c>
      <c r="E735" s="1">
        <f>WorkingHours[[#This Row],[Duration]]</f>
        <v>6.25E-2</v>
      </c>
      <c r="F735" s="1" t="e">
        <f>#REF!</f>
        <v>#REF!</v>
      </c>
      <c r="G735" t="str">
        <f>WorkingHours[[#This Row],[Task]]</f>
        <v>Delta-G: Architecture</v>
      </c>
      <c r="H735" t="str">
        <f>WorkingHours[[#This Row],[Tags]]</f>
        <v>Delta-G:Architecture:899</v>
      </c>
      <c r="I735" t="b">
        <f t="shared" si="82"/>
        <v>0</v>
      </c>
      <c r="J735" s="7">
        <f t="shared" si="81"/>
        <v>44951</v>
      </c>
      <c r="K735" t="str">
        <f t="shared" si="76"/>
        <v>Delta-G:Architecture:899</v>
      </c>
      <c r="M735" s="43">
        <f t="shared" si="77"/>
        <v>0</v>
      </c>
      <c r="N735" s="1">
        <f t="shared" si="78"/>
        <v>0</v>
      </c>
      <c r="O735" s="1">
        <f t="shared" si="79"/>
        <v>0</v>
      </c>
      <c r="P735" s="45" t="e">
        <f t="shared" si="80"/>
        <v>#REF!</v>
      </c>
      <c r="Q735" s="46">
        <f>IF(K735="",0,COUNTIF('Timesheet - Week'!$A:$A,WorkingHoursUpdated!K735))</f>
        <v>0</v>
      </c>
      <c r="R735" s="44">
        <f>IF(K735="",0,COUNTIF('Timesheet - Week'!$A:$A,WorkingHoursUpdated!K735))</f>
        <v>0</v>
      </c>
    </row>
    <row r="736" spans="1:18" x14ac:dyDescent="0.25">
      <c r="A736" s="7">
        <f>WorkingHours[[#This Row],[Day]]</f>
        <v>44951</v>
      </c>
      <c r="B736" s="1">
        <f>WorkingHours[[#This Row],[Start]]</f>
        <v>0.54166666666666663</v>
      </c>
      <c r="C736" s="1">
        <f>WorkingHours[[#This Row],[End]]</f>
        <v>0.56111111111111112</v>
      </c>
      <c r="D736" t="str">
        <f>WorkingHours[[#This Row],[Work unit description]]</f>
        <v>Boomtime chat with Pete</v>
      </c>
      <c r="E736" s="1">
        <f>WorkingHours[[#This Row],[Duration]]</f>
        <v>2.0833333333333332E-2</v>
      </c>
      <c r="F736" s="1" t="e">
        <f>#REF!</f>
        <v>#REF!</v>
      </c>
      <c r="G736" t="str">
        <f>WorkingHours[[#This Row],[Task]]</f>
        <v>Boomtime:Technical Management</v>
      </c>
      <c r="H736" t="str">
        <f>WorkingHours[[#This Row],[Tags]]</f>
        <v>Boomtime: Technical Management:911</v>
      </c>
      <c r="I736" t="b">
        <f t="shared" si="82"/>
        <v>0</v>
      </c>
      <c r="J736" s="7">
        <f t="shared" si="81"/>
        <v>44951</v>
      </c>
      <c r="K736" t="str">
        <f t="shared" si="76"/>
        <v>Boomtime: Technical Management:911</v>
      </c>
      <c r="M736" s="43">
        <f t="shared" si="77"/>
        <v>2.0833333333333259E-2</v>
      </c>
      <c r="N736" s="1">
        <f t="shared" si="78"/>
        <v>0</v>
      </c>
      <c r="O736" s="1">
        <f t="shared" si="79"/>
        <v>2.0833333333333259E-2</v>
      </c>
      <c r="P736" s="45" t="e">
        <f t="shared" si="80"/>
        <v>#REF!</v>
      </c>
      <c r="Q736" s="46">
        <f>IF(K736="",0,COUNTIF('Timesheet - Week'!$A:$A,WorkingHoursUpdated!K736))</f>
        <v>0</v>
      </c>
      <c r="R736" s="44">
        <f>IF(K736="",0,COUNTIF('Timesheet - Week'!$A:$A,WorkingHoursUpdated!K736))</f>
        <v>0</v>
      </c>
    </row>
    <row r="737" spans="1:18" x14ac:dyDescent="0.25">
      <c r="A737" s="7">
        <f>WorkingHours[[#This Row],[Day]]</f>
        <v>44951</v>
      </c>
      <c r="B737" s="1">
        <f>WorkingHours[[#This Row],[Start]]</f>
        <v>0.5625</v>
      </c>
      <c r="C737" s="1">
        <f>WorkingHours[[#This Row],[End]]</f>
        <v>0.60416666666666663</v>
      </c>
      <c r="D737" t="str">
        <f>WorkingHours[[#This Row],[Work unit description]]</f>
        <v/>
      </c>
      <c r="E737" s="1">
        <f>WorkingHours[[#This Row],[Duration]]</f>
        <v>4.1666666666666664E-2</v>
      </c>
      <c r="F737" s="1" t="e">
        <f>#REF!</f>
        <v>#REF!</v>
      </c>
      <c r="G737" t="str">
        <f>WorkingHours[[#This Row],[Task]]</f>
        <v>Process and Practices Improvement</v>
      </c>
      <c r="H737" t="str">
        <f>WorkingHours[[#This Row],[Tags]]</f>
        <v>STL:Admin-BusinessMan:BusinessManProcessDev:312</v>
      </c>
      <c r="I737" t="b">
        <f t="shared" si="82"/>
        <v>0</v>
      </c>
      <c r="J737" s="7">
        <f t="shared" si="81"/>
        <v>44951</v>
      </c>
      <c r="K737" t="str">
        <f t="shared" si="76"/>
        <v>STL:Admin-BusinessMan:BusinessManProcessDev:312</v>
      </c>
      <c r="M737" s="43">
        <f t="shared" si="77"/>
        <v>1.388888888888884E-3</v>
      </c>
      <c r="N737" s="1">
        <f t="shared" si="78"/>
        <v>1.388888888888884E-3</v>
      </c>
      <c r="O737" s="1">
        <f t="shared" si="79"/>
        <v>0</v>
      </c>
      <c r="P737" s="45" t="e">
        <f t="shared" si="80"/>
        <v>#REF!</v>
      </c>
      <c r="Q737" s="46">
        <f>IF(K737="",0,COUNTIF('Timesheet - Week'!$A:$A,WorkingHoursUpdated!K737))</f>
        <v>0</v>
      </c>
      <c r="R737" s="44">
        <f>IF(K737="",0,COUNTIF('Timesheet - Week'!$A:$A,WorkingHoursUpdated!K737))</f>
        <v>0</v>
      </c>
    </row>
    <row r="738" spans="1:18" x14ac:dyDescent="0.25">
      <c r="A738" s="7">
        <f>WorkingHours[[#This Row],[Day]]</f>
        <v>44951</v>
      </c>
      <c r="B738" s="1">
        <f>WorkingHours[[#This Row],[Start]]</f>
        <v>0.60416666666666663</v>
      </c>
      <c r="C738" s="1">
        <f>WorkingHours[[#This Row],[End]]</f>
        <v>0.64583333333333337</v>
      </c>
      <c r="D738" t="str">
        <f>WorkingHours[[#This Row],[Work unit description]]</f>
        <v>Document Management System</v>
      </c>
      <c r="E738" s="1">
        <f>WorkingHours[[#This Row],[Duration]]</f>
        <v>4.1666666666666664E-2</v>
      </c>
      <c r="F738" s="1" t="e">
        <f>#REF!</f>
        <v>#REF!</v>
      </c>
      <c r="G738" t="str">
        <f>WorkingHours[[#This Row],[Task]]</f>
        <v>Process and Practices Improvement</v>
      </c>
      <c r="H738" t="str">
        <f>WorkingHours[[#This Row],[Tags]]</f>
        <v>STL:Admin-BusinessMan:BusinessManProcessDev:312</v>
      </c>
      <c r="I738" t="b">
        <f t="shared" si="82"/>
        <v>0</v>
      </c>
      <c r="J738" s="7">
        <f t="shared" si="81"/>
        <v>44951</v>
      </c>
      <c r="K738" t="str">
        <f t="shared" si="76"/>
        <v>STL:Admin-BusinessMan:BusinessManProcessDev:312</v>
      </c>
      <c r="M738" s="43">
        <f t="shared" si="77"/>
        <v>0</v>
      </c>
      <c r="N738" s="1">
        <f t="shared" si="78"/>
        <v>0</v>
      </c>
      <c r="O738" s="1">
        <f t="shared" si="79"/>
        <v>0</v>
      </c>
      <c r="P738" s="45" t="e">
        <f t="shared" si="80"/>
        <v>#REF!</v>
      </c>
      <c r="Q738" s="46">
        <f>IF(K738="",0,COUNTIF('Timesheet - Week'!$A:$A,WorkingHoursUpdated!K738))</f>
        <v>0</v>
      </c>
      <c r="R738" s="44">
        <f>IF(K738="",0,COUNTIF('Timesheet - Week'!$A:$A,WorkingHoursUpdated!K738))</f>
        <v>0</v>
      </c>
    </row>
    <row r="739" spans="1:18" x14ac:dyDescent="0.25">
      <c r="A739" s="7">
        <f>WorkingHours[[#This Row],[Day]]</f>
        <v>44951</v>
      </c>
      <c r="B739" s="1">
        <f>WorkingHours[[#This Row],[Start]]</f>
        <v>0.91388888888888886</v>
      </c>
      <c r="C739" s="1">
        <f>WorkingHours[[#This Row],[End]]</f>
        <v>0.99930555555555556</v>
      </c>
      <c r="D739" t="str">
        <f>WorkingHours[[#This Row],[Work unit description]]</f>
        <v/>
      </c>
      <c r="E739" s="1">
        <f>WorkingHours[[#This Row],[Duration]]</f>
        <v>8.3333333333333329E-2</v>
      </c>
      <c r="F739" s="1" t="e">
        <f>#REF!</f>
        <v>#REF!</v>
      </c>
      <c r="G739" t="str">
        <f>WorkingHours[[#This Row],[Task]]</f>
        <v>Delta-G: Architecture</v>
      </c>
      <c r="H739" t="str">
        <f>WorkingHours[[#This Row],[Tags]]</f>
        <v>Delta-G:Architecture:899</v>
      </c>
      <c r="I739" t="b">
        <f t="shared" si="82"/>
        <v>0</v>
      </c>
      <c r="J739" s="7">
        <f t="shared" si="81"/>
        <v>44951</v>
      </c>
      <c r="K739" t="str">
        <f t="shared" si="76"/>
        <v>Delta-G:Architecture:899</v>
      </c>
      <c r="M739" s="43">
        <f t="shared" si="77"/>
        <v>0.26805555555555549</v>
      </c>
      <c r="N739" s="1">
        <f t="shared" si="78"/>
        <v>0</v>
      </c>
      <c r="O739" s="1">
        <f t="shared" si="79"/>
        <v>0.26805555555555549</v>
      </c>
      <c r="P739" s="45" t="e">
        <f t="shared" si="80"/>
        <v>#REF!</v>
      </c>
      <c r="Q739" s="46">
        <f>IF(K739="",0,COUNTIF('Timesheet - Week'!$A:$A,WorkingHoursUpdated!K739))</f>
        <v>0</v>
      </c>
      <c r="R739" s="44">
        <f>IF(K739="",0,COUNTIF('Timesheet - Week'!$A:$A,WorkingHoursUpdated!K739))</f>
        <v>0</v>
      </c>
    </row>
    <row r="740" spans="1:18" x14ac:dyDescent="0.25">
      <c r="A740" s="7">
        <f>WorkingHours[[#This Row],[Day]]</f>
        <v>44952</v>
      </c>
      <c r="B740" s="1">
        <f>WorkingHours[[#This Row],[Start]]</f>
        <v>0</v>
      </c>
      <c r="C740" s="1">
        <f>WorkingHours[[#This Row],[End]]</f>
        <v>8.3333333333333329E-2</v>
      </c>
      <c r="D740" t="str">
        <f>WorkingHours[[#This Row],[Work unit description]]</f>
        <v/>
      </c>
      <c r="E740" s="1">
        <f>WorkingHours[[#This Row],[Duration]]</f>
        <v>8.3333333333333329E-2</v>
      </c>
      <c r="F740" s="1" t="e">
        <f>#REF!</f>
        <v>#REF!</v>
      </c>
      <c r="G740" t="str">
        <f>WorkingHours[[#This Row],[Task]]</f>
        <v>Delta-G: Architecture</v>
      </c>
      <c r="H740" t="str">
        <f>WorkingHours[[#This Row],[Tags]]</f>
        <v>Delta-G:Architecture:899</v>
      </c>
      <c r="I740" t="b">
        <f t="shared" si="82"/>
        <v>0</v>
      </c>
      <c r="J740" s="7">
        <f t="shared" si="81"/>
        <v>44952</v>
      </c>
      <c r="K740" t="str">
        <f t="shared" si="76"/>
        <v>Delta-G:Architecture:899</v>
      </c>
      <c r="M740" s="43">
        <f t="shared" si="77"/>
        <v>0</v>
      </c>
      <c r="N740" s="1">
        <f t="shared" si="78"/>
        <v>0</v>
      </c>
      <c r="O740" s="1">
        <f t="shared" si="79"/>
        <v>0</v>
      </c>
      <c r="P740" s="45" t="e">
        <f t="shared" si="80"/>
        <v>#REF!</v>
      </c>
      <c r="Q740" s="46">
        <f>IF(K740="",0,COUNTIF('Timesheet - Week'!$A:$A,WorkingHoursUpdated!K740))</f>
        <v>0</v>
      </c>
      <c r="R740" s="44">
        <f>IF(K740="",0,COUNTIF('Timesheet - Week'!$A:$A,WorkingHoursUpdated!K740))</f>
        <v>0</v>
      </c>
    </row>
    <row r="741" spans="1:18" x14ac:dyDescent="0.25">
      <c r="A741" s="7">
        <f>WorkingHours[[#This Row],[Day]]</f>
        <v>44952</v>
      </c>
      <c r="B741" s="1">
        <f>WorkingHours[[#This Row],[Start]]</f>
        <v>0.32777777777777778</v>
      </c>
      <c r="C741" s="1">
        <f>WorkingHours[[#This Row],[End]]</f>
        <v>0.35416666666666669</v>
      </c>
      <c r="D741" t="str">
        <f>WorkingHours[[#This Row],[Work unit description]]</f>
        <v/>
      </c>
      <c r="E741" s="1">
        <f>WorkingHours[[#This Row],[Duration]]</f>
        <v>3.125E-2</v>
      </c>
      <c r="F741" s="1" t="e">
        <f>#REF!</f>
        <v>#REF!</v>
      </c>
      <c r="G741" t="str">
        <f>WorkingHours[[#This Row],[Task]]</f>
        <v>Delta-G: Architecture</v>
      </c>
      <c r="H741" t="str">
        <f>WorkingHours[[#This Row],[Tags]]</f>
        <v>Delta-G:Architecture:899</v>
      </c>
      <c r="I741" t="b">
        <f t="shared" si="82"/>
        <v>0</v>
      </c>
      <c r="J741" s="7">
        <f t="shared" si="81"/>
        <v>44952</v>
      </c>
      <c r="K741" t="str">
        <f t="shared" si="76"/>
        <v>Delta-G:Architecture:899</v>
      </c>
      <c r="M741" s="43">
        <f t="shared" si="77"/>
        <v>0.24444444444444446</v>
      </c>
      <c r="N741" s="1">
        <f t="shared" si="78"/>
        <v>0</v>
      </c>
      <c r="O741" s="1">
        <f t="shared" si="79"/>
        <v>0.24444444444444446</v>
      </c>
      <c r="P741" s="45" t="e">
        <f t="shared" si="80"/>
        <v>#REF!</v>
      </c>
      <c r="Q741" s="46">
        <f>IF(K741="",0,COUNTIF('Timesheet - Week'!$A:$A,WorkingHoursUpdated!K741))</f>
        <v>0</v>
      </c>
      <c r="R741" s="44">
        <f>IF(K741="",0,COUNTIF('Timesheet - Week'!$A:$A,WorkingHoursUpdated!K741))</f>
        <v>0</v>
      </c>
    </row>
    <row r="742" spans="1:18" x14ac:dyDescent="0.25">
      <c r="A742" s="7">
        <f>WorkingHours[[#This Row],[Day]]</f>
        <v>44952</v>
      </c>
      <c r="B742" s="1">
        <f>WorkingHours[[#This Row],[Start]]</f>
        <v>0.375</v>
      </c>
      <c r="C742" s="1">
        <f>WorkingHours[[#This Row],[End]]</f>
        <v>0.39583333333333331</v>
      </c>
      <c r="D742" t="str">
        <f>WorkingHours[[#This Row],[Work unit description]]</f>
        <v>Surestop meeting</v>
      </c>
      <c r="E742" s="1">
        <f>WorkingHours[[#This Row],[Duration]]</f>
        <v>2.0833333333333332E-2</v>
      </c>
      <c r="F742" s="1" t="e">
        <f>#REF!</f>
        <v>#REF!</v>
      </c>
      <c r="G742" t="str">
        <f>WorkingHours[[#This Row],[Task]]</f>
        <v>STI-Surestop: Project Management</v>
      </c>
      <c r="H742" t="str">
        <f>WorkingHours[[#This Row],[Tags]]</f>
        <v>ST-SURESTOP: Project Management:909</v>
      </c>
      <c r="I742" t="b">
        <f t="shared" si="82"/>
        <v>0</v>
      </c>
      <c r="J742" s="7">
        <f t="shared" si="81"/>
        <v>44952</v>
      </c>
      <c r="K742" t="str">
        <f t="shared" si="76"/>
        <v>ST-SURESTOP: Project Management:909</v>
      </c>
      <c r="M742" s="43">
        <f t="shared" si="77"/>
        <v>2.0833333333333315E-2</v>
      </c>
      <c r="N742" s="1">
        <f t="shared" si="78"/>
        <v>0</v>
      </c>
      <c r="O742" s="1">
        <f t="shared" si="79"/>
        <v>2.0833333333333315E-2</v>
      </c>
      <c r="P742" s="45" t="e">
        <f t="shared" si="80"/>
        <v>#REF!</v>
      </c>
      <c r="Q742" s="46">
        <f>IF(K742="",0,COUNTIF('Timesheet - Week'!$A:$A,WorkingHoursUpdated!K742))</f>
        <v>0</v>
      </c>
      <c r="R742" s="44">
        <f>IF(K742="",0,COUNTIF('Timesheet - Week'!$A:$A,WorkingHoursUpdated!K742))</f>
        <v>0</v>
      </c>
    </row>
    <row r="743" spans="1:18" x14ac:dyDescent="0.25">
      <c r="A743" s="7">
        <f>WorkingHours[[#This Row],[Day]]</f>
        <v>44952</v>
      </c>
      <c r="B743" s="1">
        <f>WorkingHours[[#This Row],[Start]]</f>
        <v>0.39583333333333331</v>
      </c>
      <c r="C743" s="1">
        <f>WorkingHours[[#This Row],[End]]</f>
        <v>0.41666666666666669</v>
      </c>
      <c r="D743" t="str">
        <f>WorkingHours[[#This Row],[Work unit description]]</f>
        <v/>
      </c>
      <c r="E743" s="1">
        <f>WorkingHours[[#This Row],[Duration]]</f>
        <v>2.0833333333333332E-2</v>
      </c>
      <c r="F743" s="1" t="e">
        <f>#REF!</f>
        <v>#REF!</v>
      </c>
      <c r="G743" t="str">
        <f>WorkingHours[[#This Row],[Task]]</f>
        <v>Delta-G: Architecture</v>
      </c>
      <c r="H743" t="str">
        <f>WorkingHours[[#This Row],[Tags]]</f>
        <v>Delta-G:Architecture:899</v>
      </c>
      <c r="I743" t="b">
        <f t="shared" si="82"/>
        <v>0</v>
      </c>
      <c r="J743" s="7">
        <f t="shared" si="81"/>
        <v>44952</v>
      </c>
      <c r="K743" t="str">
        <f t="shared" si="76"/>
        <v>Delta-G:Architecture:899</v>
      </c>
      <c r="M743" s="43">
        <f t="shared" si="77"/>
        <v>0</v>
      </c>
      <c r="N743" s="1">
        <f t="shared" si="78"/>
        <v>0</v>
      </c>
      <c r="O743" s="1">
        <f t="shared" si="79"/>
        <v>0</v>
      </c>
      <c r="P743" s="45" t="e">
        <f t="shared" si="80"/>
        <v>#REF!</v>
      </c>
      <c r="Q743" s="46">
        <f>IF(K743="",0,COUNTIF('Timesheet - Week'!$A:$A,WorkingHoursUpdated!K743))</f>
        <v>0</v>
      </c>
      <c r="R743" s="44">
        <f>IF(K743="",0,COUNTIF('Timesheet - Week'!$A:$A,WorkingHoursUpdated!K743))</f>
        <v>0</v>
      </c>
    </row>
    <row r="744" spans="1:18" x14ac:dyDescent="0.25">
      <c r="A744" s="7">
        <f>WorkingHours[[#This Row],[Day]]</f>
        <v>44952</v>
      </c>
      <c r="B744" s="1">
        <f>WorkingHours[[#This Row],[Start]]</f>
        <v>0.41666666666666669</v>
      </c>
      <c r="C744" s="1">
        <f>WorkingHours[[#This Row],[End]]</f>
        <v>0.45833333333333331</v>
      </c>
      <c r="D744" t="str">
        <f>WorkingHours[[#This Row],[Work unit description]]</f>
        <v>RosaBiotech</v>
      </c>
      <c r="E744" s="1">
        <f>WorkingHours[[#This Row],[Duration]]</f>
        <v>4.1666666666666664E-2</v>
      </c>
      <c r="F744" s="1" t="e">
        <f>#REF!</f>
        <v>#REF!</v>
      </c>
      <c r="G744" t="str">
        <f>WorkingHours[[#This Row],[Task]]</f>
        <v>NBD: RosaBioTech</v>
      </c>
      <c r="H744" t="str">
        <f>WorkingHours[[#This Row],[Tags]]</f>
        <v>STL:NBD:ClientMeetings:326</v>
      </c>
      <c r="I744" t="b">
        <f t="shared" si="82"/>
        <v>0</v>
      </c>
      <c r="J744" s="7">
        <f t="shared" si="81"/>
        <v>44952</v>
      </c>
      <c r="K744" t="str">
        <f t="shared" si="76"/>
        <v>STL:NBD:ClientMeetings:326</v>
      </c>
      <c r="M744" s="43">
        <f t="shared" si="77"/>
        <v>0</v>
      </c>
      <c r="N744" s="1">
        <f t="shared" si="78"/>
        <v>0</v>
      </c>
      <c r="O744" s="1">
        <f t="shared" si="79"/>
        <v>0</v>
      </c>
      <c r="P744" s="45" t="e">
        <f t="shared" si="80"/>
        <v>#REF!</v>
      </c>
      <c r="Q744" s="46">
        <f>IF(K744="",0,COUNTIF('Timesheet - Week'!$A:$A,WorkingHoursUpdated!K744))</f>
        <v>0</v>
      </c>
      <c r="R744" s="44">
        <f>IF(K744="",0,COUNTIF('Timesheet - Week'!$A:$A,WorkingHoursUpdated!K744))</f>
        <v>0</v>
      </c>
    </row>
    <row r="745" spans="1:18" x14ac:dyDescent="0.25">
      <c r="A745" s="7">
        <f>WorkingHours[[#This Row],[Day]]</f>
        <v>44952</v>
      </c>
      <c r="B745" s="1">
        <f>WorkingHours[[#This Row],[Start]]</f>
        <v>0.45833333333333331</v>
      </c>
      <c r="C745" s="1">
        <f>WorkingHours[[#This Row],[End]]</f>
        <v>0.5</v>
      </c>
      <c r="D745" t="str">
        <f>WorkingHours[[#This Row],[Work unit description]]</f>
        <v>ChaGabbey</v>
      </c>
      <c r="E745" s="1">
        <f>WorkingHours[[#This Row],[Duration]]</f>
        <v>4.1666666666666664E-2</v>
      </c>
      <c r="F745" s="1" t="e">
        <f>#REF!</f>
        <v>#REF!</v>
      </c>
      <c r="G745" t="str">
        <f>WorkingHours[[#This Row],[Task]]</f>
        <v>Delta-G: Architecture</v>
      </c>
      <c r="H745" t="str">
        <f>WorkingHours[[#This Row],[Tags]]</f>
        <v>Delta-G:Architecture:899</v>
      </c>
      <c r="I745" t="b">
        <f t="shared" si="82"/>
        <v>0</v>
      </c>
      <c r="J745" s="7">
        <f t="shared" si="81"/>
        <v>44952</v>
      </c>
      <c r="K745" t="str">
        <f t="shared" si="76"/>
        <v>Delta-G:Architecture:899</v>
      </c>
      <c r="M745" s="43">
        <f t="shared" si="77"/>
        <v>0</v>
      </c>
      <c r="N745" s="1">
        <f t="shared" si="78"/>
        <v>0</v>
      </c>
      <c r="O745" s="1">
        <f t="shared" si="79"/>
        <v>0</v>
      </c>
      <c r="P745" s="45" t="e">
        <f t="shared" si="80"/>
        <v>#REF!</v>
      </c>
      <c r="Q745" s="46">
        <f>IF(K745="",0,COUNTIF('Timesheet - Week'!$A:$A,WorkingHoursUpdated!K745))</f>
        <v>0</v>
      </c>
      <c r="R745" s="44">
        <f>IF(K745="",0,COUNTIF('Timesheet - Week'!$A:$A,WorkingHoursUpdated!K745))</f>
        <v>0</v>
      </c>
    </row>
    <row r="746" spans="1:18" x14ac:dyDescent="0.25">
      <c r="A746" s="7">
        <f>WorkingHours[[#This Row],[Day]]</f>
        <v>44952</v>
      </c>
      <c r="B746" s="1">
        <f>WorkingHours[[#This Row],[Start]]</f>
        <v>0.5</v>
      </c>
      <c r="C746" s="1">
        <f>WorkingHours[[#This Row],[End]]</f>
        <v>0.52083333333333337</v>
      </c>
      <c r="D746" t="str">
        <f>WorkingHours[[#This Row],[Work unit description]]</f>
        <v>CHat with Pete S</v>
      </c>
      <c r="E746" s="1">
        <f>WorkingHours[[#This Row],[Duration]]</f>
        <v>2.0833333333333332E-2</v>
      </c>
      <c r="F746" s="1" t="e">
        <f>#REF!</f>
        <v>#REF!</v>
      </c>
      <c r="G746" t="str">
        <f>WorkingHours[[#This Row],[Task]]</f>
        <v>NBD - Meetings</v>
      </c>
      <c r="H746" t="str">
        <f>WorkingHours[[#This Row],[Tags]]</f>
        <v>STL:NBD:ClientMeetings:326</v>
      </c>
      <c r="I746" t="b">
        <f t="shared" si="82"/>
        <v>0</v>
      </c>
      <c r="J746" s="7">
        <f t="shared" si="81"/>
        <v>44952</v>
      </c>
      <c r="K746" t="str">
        <f t="shared" si="76"/>
        <v>STL:NBD:ClientMeetings:326</v>
      </c>
      <c r="M746" s="43">
        <f t="shared" si="77"/>
        <v>0</v>
      </c>
      <c r="N746" s="1">
        <f t="shared" si="78"/>
        <v>0</v>
      </c>
      <c r="O746" s="1">
        <f t="shared" si="79"/>
        <v>0</v>
      </c>
      <c r="P746" s="45" t="e">
        <f t="shared" si="80"/>
        <v>#REF!</v>
      </c>
      <c r="Q746" s="46">
        <f>IF(K746="",0,COUNTIF('Timesheet - Week'!$A:$A,WorkingHoursUpdated!K746))</f>
        <v>0</v>
      </c>
      <c r="R746" s="44">
        <f>IF(K746="",0,COUNTIF('Timesheet - Week'!$A:$A,WorkingHoursUpdated!K746))</f>
        <v>0</v>
      </c>
    </row>
    <row r="747" spans="1:18" x14ac:dyDescent="0.25">
      <c r="A747" s="7">
        <f>WorkingHours[[#This Row],[Day]]</f>
        <v>44952</v>
      </c>
      <c r="B747" s="1">
        <f>WorkingHours[[#This Row],[Start]]</f>
        <v>0.52083333333333337</v>
      </c>
      <c r="C747" s="1">
        <f>WorkingHours[[#This Row],[End]]</f>
        <v>0.56944444444444442</v>
      </c>
      <c r="D747" t="str">
        <f>WorkingHours[[#This Row],[Work unit description]]</f>
        <v/>
      </c>
      <c r="E747" s="1">
        <f>WorkingHours[[#This Row],[Duration]]</f>
        <v>5.2083333333333336E-2</v>
      </c>
      <c r="F747" s="1" t="e">
        <f>#REF!</f>
        <v>#REF!</v>
      </c>
      <c r="G747" t="str">
        <f>WorkingHours[[#This Row],[Task]]</f>
        <v>Delta-G: Architecture</v>
      </c>
      <c r="H747" t="str">
        <f>WorkingHours[[#This Row],[Tags]]</f>
        <v>Delta-G:Architecture:899</v>
      </c>
      <c r="I747" t="b">
        <f t="shared" si="82"/>
        <v>0</v>
      </c>
      <c r="J747" s="7">
        <f t="shared" si="81"/>
        <v>44952</v>
      </c>
      <c r="K747" t="str">
        <f t="shared" si="76"/>
        <v>Delta-G:Architecture:899</v>
      </c>
      <c r="M747" s="43">
        <f t="shared" si="77"/>
        <v>0</v>
      </c>
      <c r="N747" s="1">
        <f t="shared" si="78"/>
        <v>0</v>
      </c>
      <c r="O747" s="1">
        <f t="shared" si="79"/>
        <v>0</v>
      </c>
      <c r="P747" s="45" t="e">
        <f t="shared" si="80"/>
        <v>#REF!</v>
      </c>
      <c r="Q747" s="46">
        <f>IF(K747="",0,COUNTIF('Timesheet - Week'!$A:$A,WorkingHoursUpdated!K747))</f>
        <v>0</v>
      </c>
      <c r="R747" s="44">
        <f>IF(K747="",0,COUNTIF('Timesheet - Week'!$A:$A,WorkingHoursUpdated!K747))</f>
        <v>0</v>
      </c>
    </row>
    <row r="748" spans="1:18" x14ac:dyDescent="0.25">
      <c r="A748" s="7">
        <f>WorkingHours[[#This Row],[Day]]</f>
        <v>44952</v>
      </c>
      <c r="B748" s="1">
        <f>WorkingHours[[#This Row],[Start]]</f>
        <v>0.56944444444444442</v>
      </c>
      <c r="C748" s="1">
        <f>WorkingHours[[#This Row],[End]]</f>
        <v>0.70833333333333337</v>
      </c>
      <c r="D748" t="str">
        <f>WorkingHours[[#This Row],[Work unit description]]</f>
        <v>Inductosense</v>
      </c>
      <c r="E748" s="1">
        <f>WorkingHours[[#This Row],[Duration]]</f>
        <v>0.13541666666666666</v>
      </c>
      <c r="F748" s="1" t="e">
        <f>#REF!</f>
        <v>#REF!</v>
      </c>
      <c r="G748" t="str">
        <f>WorkingHours[[#This Row],[Task]]</f>
        <v>NBD: InductoSense</v>
      </c>
      <c r="H748" t="str">
        <f>WorkingHours[[#This Row],[Tags]]</f>
        <v>STL:NBD:NewProposalsCreation:325</v>
      </c>
      <c r="I748" t="b">
        <f t="shared" si="82"/>
        <v>0</v>
      </c>
      <c r="J748" s="7">
        <f t="shared" si="81"/>
        <v>44952</v>
      </c>
      <c r="K748" t="str">
        <f t="shared" si="76"/>
        <v>STL:NBD:NewProposalsCreation:325</v>
      </c>
      <c r="M748" s="43">
        <f t="shared" si="77"/>
        <v>0</v>
      </c>
      <c r="N748" s="1">
        <f t="shared" si="78"/>
        <v>0</v>
      </c>
      <c r="O748" s="1">
        <f t="shared" si="79"/>
        <v>0</v>
      </c>
      <c r="P748" s="45" t="e">
        <f t="shared" si="80"/>
        <v>#REF!</v>
      </c>
      <c r="Q748" s="46">
        <f>IF(K748="",0,COUNTIF('Timesheet - Week'!$A:$A,WorkingHoursUpdated!K748))</f>
        <v>0</v>
      </c>
      <c r="R748" s="44">
        <f>IF(K748="",0,COUNTIF('Timesheet - Week'!$A:$A,WorkingHoursUpdated!K748))</f>
        <v>0</v>
      </c>
    </row>
    <row r="749" spans="1:18" x14ac:dyDescent="0.25">
      <c r="A749" s="7">
        <f>WorkingHours[[#This Row],[Day]]</f>
        <v>44952</v>
      </c>
      <c r="B749" s="1">
        <f>WorkingHours[[#This Row],[Start]]</f>
        <v>0.88888888888888884</v>
      </c>
      <c r="C749" s="1">
        <f>WorkingHours[[#This Row],[End]]</f>
        <v>0.95833333333333337</v>
      </c>
      <c r="D749" t="str">
        <f>WorkingHours[[#This Row],[Work unit description]]</f>
        <v/>
      </c>
      <c r="E749" s="1">
        <f>WorkingHours[[#This Row],[Duration]]</f>
        <v>7.2916666666666671E-2</v>
      </c>
      <c r="F749" s="1" t="e">
        <f>#REF!</f>
        <v>#REF!</v>
      </c>
      <c r="G749" t="str">
        <f>WorkingHours[[#This Row],[Task]]</f>
        <v>Delta-G: Architecture</v>
      </c>
      <c r="H749" t="str">
        <f>WorkingHours[[#This Row],[Tags]]</f>
        <v>Delta-G:Architecture:899</v>
      </c>
      <c r="I749" t="b">
        <f t="shared" si="82"/>
        <v>0</v>
      </c>
      <c r="J749" s="7">
        <f t="shared" si="81"/>
        <v>44952</v>
      </c>
      <c r="K749" t="str">
        <f t="shared" si="76"/>
        <v>Delta-G:Architecture:899</v>
      </c>
      <c r="M749" s="43">
        <f t="shared" si="77"/>
        <v>0.18055555555555547</v>
      </c>
      <c r="N749" s="1">
        <f t="shared" si="78"/>
        <v>0</v>
      </c>
      <c r="O749" s="1">
        <f t="shared" si="79"/>
        <v>0.18055555555555547</v>
      </c>
      <c r="P749" s="45" t="e">
        <f t="shared" si="80"/>
        <v>#REF!</v>
      </c>
      <c r="Q749" s="46">
        <f>IF(K749="",0,COUNTIF('Timesheet - Week'!$A:$A,WorkingHoursUpdated!K749))</f>
        <v>0</v>
      </c>
      <c r="R749" s="44">
        <f>IF(K749="",0,COUNTIF('Timesheet - Week'!$A:$A,WorkingHoursUpdated!K749))</f>
        <v>0</v>
      </c>
    </row>
    <row r="750" spans="1:18" x14ac:dyDescent="0.25">
      <c r="A750" s="7">
        <f>WorkingHours[[#This Row],[Day]]</f>
        <v>44953</v>
      </c>
      <c r="B750" s="1">
        <f>WorkingHours[[#This Row],[Start]]</f>
        <v>0.375</v>
      </c>
      <c r="C750" s="1">
        <f>WorkingHours[[#This Row],[End]]</f>
        <v>0.39583333333333331</v>
      </c>
      <c r="D750" t="str">
        <f>WorkingHours[[#This Row],[Work unit description]]</f>
        <v/>
      </c>
      <c r="E750" s="1">
        <f>WorkingHours[[#This Row],[Duration]]</f>
        <v>2.0833333333333332E-2</v>
      </c>
      <c r="F750" s="1" t="e">
        <f>#REF!</f>
        <v>#REF!</v>
      </c>
      <c r="G750" t="str">
        <f>WorkingHours[[#This Row],[Task]]</f>
        <v>Delta-G: Architecture</v>
      </c>
      <c r="H750" t="str">
        <f>WorkingHours[[#This Row],[Tags]]</f>
        <v>Delta-G:Architecture:899</v>
      </c>
      <c r="I750" t="b">
        <f t="shared" si="82"/>
        <v>0</v>
      </c>
      <c r="J750" s="7">
        <f t="shared" si="81"/>
        <v>44953</v>
      </c>
      <c r="K750" t="str">
        <f t="shared" si="76"/>
        <v>Delta-G:Architecture:899</v>
      </c>
      <c r="M750" s="43">
        <f t="shared" si="77"/>
        <v>0</v>
      </c>
      <c r="N750" s="1">
        <f t="shared" si="78"/>
        <v>0</v>
      </c>
      <c r="O750" s="1">
        <f t="shared" si="79"/>
        <v>0</v>
      </c>
      <c r="P750" s="45" t="e">
        <f t="shared" si="80"/>
        <v>#REF!</v>
      </c>
      <c r="Q750" s="46">
        <f>IF(K750="",0,COUNTIF('Timesheet - Week'!$A:$A,WorkingHoursUpdated!K750))</f>
        <v>0</v>
      </c>
      <c r="R750" s="44">
        <f>IF(K750="",0,COUNTIF('Timesheet - Week'!$A:$A,WorkingHoursUpdated!K750))</f>
        <v>0</v>
      </c>
    </row>
    <row r="751" spans="1:18" x14ac:dyDescent="0.25">
      <c r="A751" s="7">
        <f>WorkingHours[[#This Row],[Day]]</f>
        <v>44953</v>
      </c>
      <c r="B751" s="1">
        <f>WorkingHours[[#This Row],[Start]]</f>
        <v>0.39583333333333331</v>
      </c>
      <c r="C751" s="1">
        <f>WorkingHours[[#This Row],[End]]</f>
        <v>0.4375</v>
      </c>
      <c r="D751" t="str">
        <f>WorkingHours[[#This Row],[Work unit description]]</f>
        <v>Internal: Requirements Delta G</v>
      </c>
      <c r="E751" s="1">
        <f>WorkingHours[[#This Row],[Duration]]</f>
        <v>4.1666666666666664E-2</v>
      </c>
      <c r="F751" s="1" t="e">
        <f>#REF!</f>
        <v>#REF!</v>
      </c>
      <c r="G751" t="str">
        <f>WorkingHours[[#This Row],[Task]]</f>
        <v>Delta-G: Architecture</v>
      </c>
      <c r="H751" t="str">
        <f>WorkingHours[[#This Row],[Tags]]</f>
        <v>Delta-G:Architecture:899</v>
      </c>
      <c r="I751" t="b">
        <f t="shared" si="82"/>
        <v>0</v>
      </c>
      <c r="J751" s="7">
        <f t="shared" si="81"/>
        <v>44953</v>
      </c>
      <c r="K751" t="str">
        <f t="shared" si="76"/>
        <v>Delta-G:Architecture:899</v>
      </c>
      <c r="M751" s="43">
        <f t="shared" si="77"/>
        <v>0</v>
      </c>
      <c r="N751" s="1">
        <f t="shared" si="78"/>
        <v>0</v>
      </c>
      <c r="O751" s="1">
        <f t="shared" si="79"/>
        <v>0</v>
      </c>
      <c r="P751" s="45" t="e">
        <f t="shared" si="80"/>
        <v>#REF!</v>
      </c>
      <c r="Q751" s="46">
        <f>IF(K751="",0,COUNTIF('Timesheet - Week'!$A:$A,WorkingHoursUpdated!K751))</f>
        <v>0</v>
      </c>
      <c r="R751" s="44">
        <f>IF(K751="",0,COUNTIF('Timesheet - Week'!$A:$A,WorkingHoursUpdated!K751))</f>
        <v>0</v>
      </c>
    </row>
    <row r="752" spans="1:18" x14ac:dyDescent="0.25">
      <c r="A752" s="7">
        <f>WorkingHours[[#This Row],[Day]]</f>
        <v>44953</v>
      </c>
      <c r="B752" s="1">
        <f>WorkingHours[[#This Row],[Start]]</f>
        <v>0.4375</v>
      </c>
      <c r="C752" s="1">
        <f>WorkingHours[[#This Row],[End]]</f>
        <v>0.47916666666666669</v>
      </c>
      <c r="D752" t="str">
        <f>WorkingHours[[#This Row],[Work unit description]]</f>
        <v/>
      </c>
      <c r="E752" s="1">
        <f>WorkingHours[[#This Row],[Duration]]</f>
        <v>4.1666666666666664E-2</v>
      </c>
      <c r="F752" s="1" t="e">
        <f>#REF!</f>
        <v>#REF!</v>
      </c>
      <c r="G752" t="str">
        <f>WorkingHours[[#This Row],[Task]]</f>
        <v>Delta-G: Architecture</v>
      </c>
      <c r="H752" t="str">
        <f>WorkingHours[[#This Row],[Tags]]</f>
        <v>Delta-G:Architecture:899</v>
      </c>
      <c r="I752" t="b">
        <f t="shared" si="82"/>
        <v>0</v>
      </c>
      <c r="J752" s="7">
        <f t="shared" si="81"/>
        <v>44953</v>
      </c>
      <c r="K752" t="str">
        <f t="shared" si="76"/>
        <v>Delta-G:Architecture:899</v>
      </c>
      <c r="M752" s="43">
        <f t="shared" si="77"/>
        <v>0</v>
      </c>
      <c r="N752" s="1">
        <f t="shared" si="78"/>
        <v>0</v>
      </c>
      <c r="O752" s="1">
        <f t="shared" si="79"/>
        <v>0</v>
      </c>
      <c r="P752" s="45" t="e">
        <f t="shared" si="80"/>
        <v>#REF!</v>
      </c>
      <c r="Q752" s="46">
        <f>IF(K752="",0,COUNTIF('Timesheet - Week'!$A:$A,WorkingHoursUpdated!K752))</f>
        <v>0</v>
      </c>
      <c r="R752" s="44">
        <f>IF(K752="",0,COUNTIF('Timesheet - Week'!$A:$A,WorkingHoursUpdated!K752))</f>
        <v>0</v>
      </c>
    </row>
    <row r="753" spans="1:18" x14ac:dyDescent="0.25">
      <c r="A753" s="7">
        <f>WorkingHours[[#This Row],[Day]]</f>
        <v>44953</v>
      </c>
      <c r="B753" s="1">
        <f>WorkingHours[[#This Row],[Start]]</f>
        <v>0.47916666666666669</v>
      </c>
      <c r="C753" s="1">
        <f>WorkingHours[[#This Row],[End]]</f>
        <v>0.52083333333333337</v>
      </c>
      <c r="D753" t="str">
        <f>WorkingHours[[#This Row],[Work unit description]]</f>
        <v>Surestop Hardware Catch Up</v>
      </c>
      <c r="E753" s="1">
        <f>WorkingHours[[#This Row],[Duration]]</f>
        <v>4.1666666666666664E-2</v>
      </c>
      <c r="F753" s="1" t="e">
        <f>#REF!</f>
        <v>#REF!</v>
      </c>
      <c r="G753" t="str">
        <f>WorkingHours[[#This Row],[Task]]</f>
        <v>STI-Surestop: Project Management</v>
      </c>
      <c r="H753" t="str">
        <f>WorkingHours[[#This Row],[Tags]]</f>
        <v>ST-SURESTOP: Project Management:909</v>
      </c>
      <c r="I753" t="b">
        <f t="shared" si="82"/>
        <v>0</v>
      </c>
      <c r="J753" s="7">
        <f t="shared" si="81"/>
        <v>44953</v>
      </c>
      <c r="K753" t="str">
        <f t="shared" si="76"/>
        <v>ST-SURESTOP: Project Management:909</v>
      </c>
      <c r="M753" s="43">
        <f t="shared" si="77"/>
        <v>0</v>
      </c>
      <c r="N753" s="1">
        <f t="shared" si="78"/>
        <v>0</v>
      </c>
      <c r="O753" s="1">
        <f t="shared" si="79"/>
        <v>0</v>
      </c>
      <c r="P753" s="45" t="e">
        <f t="shared" si="80"/>
        <v>#REF!</v>
      </c>
      <c r="Q753" s="46">
        <f>IF(K753="",0,COUNTIF('Timesheet - Week'!$A:$A,WorkingHoursUpdated!K753))</f>
        <v>0</v>
      </c>
      <c r="R753" s="44">
        <f>IF(K753="",0,COUNTIF('Timesheet - Week'!$A:$A,WorkingHoursUpdated!K753))</f>
        <v>0</v>
      </c>
    </row>
    <row r="754" spans="1:18" x14ac:dyDescent="0.25">
      <c r="A754" s="7">
        <f>WorkingHours[[#This Row],[Day]]</f>
        <v>44953</v>
      </c>
      <c r="B754" s="1">
        <f>WorkingHours[[#This Row],[Start]]</f>
        <v>0.5625</v>
      </c>
      <c r="C754" s="1">
        <f>WorkingHours[[#This Row],[End]]</f>
        <v>0.57291666666666663</v>
      </c>
      <c r="D754" t="str">
        <f>WorkingHours[[#This Row],[Work unit description]]</f>
        <v>Chat with John</v>
      </c>
      <c r="E754" s="1">
        <f>WorkingHours[[#This Row],[Duration]]</f>
        <v>1.0416666666666666E-2</v>
      </c>
      <c r="F754" s="1" t="e">
        <f>#REF!</f>
        <v>#REF!</v>
      </c>
      <c r="G754" t="str">
        <f>WorkingHours[[#This Row],[Task]]</f>
        <v>QLM Technical Management</v>
      </c>
      <c r="H754" t="str">
        <f>WorkingHours[[#This Row],[Tags]]</f>
        <v>QLM:Hardware:TechnicalManagement:998</v>
      </c>
      <c r="I754" t="b">
        <f t="shared" si="82"/>
        <v>0</v>
      </c>
      <c r="J754" s="7">
        <f t="shared" si="81"/>
        <v>44953</v>
      </c>
      <c r="K754" t="str">
        <f t="shared" si="76"/>
        <v>QLM:Hardware:TechnicalManagement:998</v>
      </c>
      <c r="M754" s="43">
        <f t="shared" si="77"/>
        <v>4.166666666666663E-2</v>
      </c>
      <c r="N754" s="1">
        <f t="shared" si="78"/>
        <v>0</v>
      </c>
      <c r="O754" s="1">
        <f t="shared" si="79"/>
        <v>4.166666666666663E-2</v>
      </c>
      <c r="P754" s="45" t="e">
        <f t="shared" si="80"/>
        <v>#REF!</v>
      </c>
      <c r="Q754" s="46">
        <f>IF(K754="",0,COUNTIF('Timesheet - Week'!$A:$A,WorkingHoursUpdated!K754))</f>
        <v>0</v>
      </c>
      <c r="R754" s="44">
        <f>IF(K754="",0,COUNTIF('Timesheet - Week'!$A:$A,WorkingHoursUpdated!K754))</f>
        <v>0</v>
      </c>
    </row>
    <row r="755" spans="1:18" x14ac:dyDescent="0.25">
      <c r="A755" s="7">
        <f>WorkingHours[[#This Row],[Day]]</f>
        <v>44953</v>
      </c>
      <c r="B755" s="1">
        <f>WorkingHours[[#This Row],[Start]]</f>
        <v>0.5708333333333333</v>
      </c>
      <c r="C755" s="1">
        <f>WorkingHours[[#This Row],[End]]</f>
        <v>0.61250000000000004</v>
      </c>
      <c r="D755" t="str">
        <f>WorkingHours[[#This Row],[Work unit description]]</f>
        <v>celestial email</v>
      </c>
      <c r="E755" s="1">
        <f>WorkingHours[[#This Row],[Duration]]</f>
        <v>4.1666666666666664E-2</v>
      </c>
      <c r="F755" s="1" t="e">
        <f>#REF!</f>
        <v>#REF!</v>
      </c>
      <c r="G755" t="str">
        <f>WorkingHours[[#This Row],[Task]]</f>
        <v>NBD: Celestial</v>
      </c>
      <c r="H755" t="str">
        <f>WorkingHours[[#This Row],[Tags]]</f>
        <v>STL:NBD:NewProposalsCreation:325</v>
      </c>
      <c r="I755" t="b">
        <f t="shared" si="82"/>
        <v>0</v>
      </c>
      <c r="J755" s="7">
        <f t="shared" si="81"/>
        <v>44953</v>
      </c>
      <c r="K755" t="str">
        <f t="shared" si="76"/>
        <v>STL:NBD:NewProposalsCreation:325</v>
      </c>
      <c r="M755" s="43" t="str">
        <f t="shared" si="77"/>
        <v>Error</v>
      </c>
      <c r="N755" s="1">
        <f t="shared" si="78"/>
        <v>0</v>
      </c>
      <c r="O755" s="1" t="str">
        <f t="shared" si="79"/>
        <v>Error</v>
      </c>
      <c r="P755" s="45" t="e">
        <f t="shared" si="80"/>
        <v>#REF!</v>
      </c>
      <c r="Q755" s="46">
        <f>IF(K755="",0,COUNTIF('Timesheet - Week'!$A:$A,WorkingHoursUpdated!K755))</f>
        <v>0</v>
      </c>
      <c r="R755" s="44">
        <f>IF(K755="",0,COUNTIF('Timesheet - Week'!$A:$A,WorkingHoursUpdated!K755))</f>
        <v>0</v>
      </c>
    </row>
    <row r="756" spans="1:18" x14ac:dyDescent="0.25">
      <c r="A756" s="7">
        <f>WorkingHours[[#This Row],[Day]]</f>
        <v>44956</v>
      </c>
      <c r="B756" s="1">
        <f>WorkingHours[[#This Row],[Start]]</f>
        <v>0.375</v>
      </c>
      <c r="C756" s="1">
        <f>WorkingHours[[#This Row],[End]]</f>
        <v>0.38541666666666669</v>
      </c>
      <c r="D756" t="str">
        <f>WorkingHours[[#This Row],[Work unit description]]</f>
        <v/>
      </c>
      <c r="E756" s="1">
        <f>WorkingHours[[#This Row],[Duration]]</f>
        <v>1.0416666666666666E-2</v>
      </c>
      <c r="F756" s="1" t="e">
        <f>#REF!</f>
        <v>#REF!</v>
      </c>
      <c r="G756" t="str">
        <f>WorkingHours[[#This Row],[Task]]</f>
        <v>STL:Timesheet</v>
      </c>
      <c r="H756" t="str">
        <f>WorkingHours[[#This Row],[Tags]]</f>
        <v>STL:Admin-PersonalAdmin:Timesheets:319</v>
      </c>
      <c r="I756" t="b">
        <f t="shared" si="82"/>
        <v>0</v>
      </c>
      <c r="J756" s="7">
        <f t="shared" si="81"/>
        <v>44956</v>
      </c>
      <c r="K756" t="str">
        <f t="shared" si="76"/>
        <v>STL:Admin-PersonalAdmin:Timesheets:319</v>
      </c>
      <c r="M756" s="43">
        <f t="shared" si="77"/>
        <v>0</v>
      </c>
      <c r="N756" s="1">
        <f t="shared" si="78"/>
        <v>0</v>
      </c>
      <c r="O756" s="1">
        <f t="shared" si="79"/>
        <v>0</v>
      </c>
      <c r="P756" s="45" t="e">
        <f t="shared" si="80"/>
        <v>#REF!</v>
      </c>
      <c r="Q756" s="46">
        <f>IF(K756="",0,COUNTIF('Timesheet - Week'!$A:$A,WorkingHoursUpdated!K756))</f>
        <v>0</v>
      </c>
      <c r="R756" s="44">
        <f>IF(K756="",0,COUNTIF('Timesheet - Week'!$A:$A,WorkingHoursUpdated!K756))</f>
        <v>0</v>
      </c>
    </row>
    <row r="757" spans="1:18" x14ac:dyDescent="0.25">
      <c r="A757" s="7">
        <f>WorkingHours[[#This Row],[Day]]</f>
        <v>44956</v>
      </c>
      <c r="B757" s="1">
        <f>WorkingHours[[#This Row],[Start]]</f>
        <v>0.38541666666666669</v>
      </c>
      <c r="C757" s="1">
        <f>WorkingHours[[#This Row],[End]]</f>
        <v>0.5</v>
      </c>
      <c r="D757" t="str">
        <f>WorkingHours[[#This Row],[Work unit description]]</f>
        <v/>
      </c>
      <c r="E757" s="1">
        <f>WorkingHours[[#This Row],[Duration]]</f>
        <v>0.11458333333333333</v>
      </c>
      <c r="F757" s="1" t="e">
        <f>#REF!</f>
        <v>#REF!</v>
      </c>
      <c r="G757" t="str">
        <f>WorkingHours[[#This Row],[Task]]</f>
        <v>Delta-G: Architecture</v>
      </c>
      <c r="H757" t="str">
        <f>WorkingHours[[#This Row],[Tags]]</f>
        <v>Delta-G:Architecture:899</v>
      </c>
      <c r="I757" t="b">
        <f t="shared" si="82"/>
        <v>0</v>
      </c>
      <c r="J757" s="7">
        <f t="shared" si="81"/>
        <v>44956</v>
      </c>
      <c r="K757" t="str">
        <f t="shared" si="76"/>
        <v>Delta-G:Architecture:899</v>
      </c>
      <c r="M757" s="43">
        <f t="shared" si="77"/>
        <v>0</v>
      </c>
      <c r="N757" s="1">
        <f t="shared" si="78"/>
        <v>0</v>
      </c>
      <c r="O757" s="1">
        <f t="shared" si="79"/>
        <v>0</v>
      </c>
      <c r="P757" s="45" t="e">
        <f t="shared" si="80"/>
        <v>#REF!</v>
      </c>
      <c r="Q757" s="46">
        <f>IF(K757="",0,COUNTIF('Timesheet - Week'!$A:$A,WorkingHoursUpdated!K757))</f>
        <v>0</v>
      </c>
      <c r="R757" s="44">
        <f>IF(K757="",0,COUNTIF('Timesheet - Week'!$A:$A,WorkingHoursUpdated!K757))</f>
        <v>0</v>
      </c>
    </row>
    <row r="758" spans="1:18" x14ac:dyDescent="0.25">
      <c r="A758" s="7">
        <f>WorkingHours[[#This Row],[Day]]</f>
        <v>44956</v>
      </c>
      <c r="B758" s="1">
        <f>WorkingHours[[#This Row],[Start]]</f>
        <v>0.5</v>
      </c>
      <c r="C758" s="1">
        <f>WorkingHours[[#This Row],[End]]</f>
        <v>0.53888888888888886</v>
      </c>
      <c r="D758" t="str">
        <f>WorkingHours[[#This Row],[Work unit description]]</f>
        <v/>
      </c>
      <c r="E758" s="1">
        <f>WorkingHours[[#This Row],[Duration]]</f>
        <v>4.1666666666666664E-2</v>
      </c>
      <c r="F758" s="1" t="e">
        <f>#REF!</f>
        <v>#REF!</v>
      </c>
      <c r="G758" t="str">
        <f>WorkingHours[[#This Row],[Task]]</f>
        <v>STL: Management meeting</v>
      </c>
      <c r="H758" t="str">
        <f>WorkingHours[[#This Row],[Tags]]</f>
        <v>STL:Admin-BusinessMan:Meetings:313</v>
      </c>
      <c r="I758" t="b">
        <f t="shared" si="82"/>
        <v>0</v>
      </c>
      <c r="J758" s="7">
        <f t="shared" si="81"/>
        <v>44956</v>
      </c>
      <c r="K758" t="str">
        <f t="shared" si="76"/>
        <v>STL:Admin-BusinessMan:Meetings:313</v>
      </c>
      <c r="M758" s="43">
        <f t="shared" si="77"/>
        <v>0</v>
      </c>
      <c r="N758" s="1">
        <f t="shared" si="78"/>
        <v>0</v>
      </c>
      <c r="O758" s="1">
        <f t="shared" si="79"/>
        <v>0</v>
      </c>
      <c r="P758" s="45" t="e">
        <f t="shared" si="80"/>
        <v>#REF!</v>
      </c>
      <c r="Q758" s="46">
        <f>IF(K758="",0,COUNTIF('Timesheet - Week'!$A:$A,WorkingHoursUpdated!K758))</f>
        <v>0</v>
      </c>
      <c r="R758" s="44">
        <f>IF(K758="",0,COUNTIF('Timesheet - Week'!$A:$A,WorkingHoursUpdated!K758))</f>
        <v>0</v>
      </c>
    </row>
    <row r="759" spans="1:18" x14ac:dyDescent="0.25">
      <c r="A759" s="7">
        <f>WorkingHours[[#This Row],[Day]]</f>
        <v>44956</v>
      </c>
      <c r="B759" s="1">
        <f>WorkingHours[[#This Row],[Start]]</f>
        <v>0.58333333333333337</v>
      </c>
      <c r="C759" s="1">
        <f>WorkingHours[[#This Row],[End]]</f>
        <v>0.60416666666666663</v>
      </c>
      <c r="D759" t="str">
        <f>WorkingHours[[#This Row],[Work unit description]]</f>
        <v/>
      </c>
      <c r="E759" s="1">
        <f>WorkingHours[[#This Row],[Duration]]</f>
        <v>2.0833333333333332E-2</v>
      </c>
      <c r="F759" s="1" t="e">
        <f>#REF!</f>
        <v>#REF!</v>
      </c>
      <c r="G759" t="str">
        <f>WorkingHours[[#This Row],[Task]]</f>
        <v>STL: Hardware Weekly Meeting</v>
      </c>
      <c r="H759" t="str">
        <f>WorkingHours[[#This Row],[Tags]]</f>
        <v>STL:Admin-BusinessMan:Meetings:313</v>
      </c>
      <c r="I759" t="b">
        <f t="shared" si="82"/>
        <v>0</v>
      </c>
      <c r="J759" s="7">
        <f t="shared" si="81"/>
        <v>44956</v>
      </c>
      <c r="K759" t="str">
        <f t="shared" si="76"/>
        <v>STL:Admin-BusinessMan:Meetings:313</v>
      </c>
      <c r="M759" s="43">
        <f t="shared" si="77"/>
        <v>4.4444444444444509E-2</v>
      </c>
      <c r="N759" s="1">
        <f t="shared" si="78"/>
        <v>0</v>
      </c>
      <c r="O759" s="1">
        <f t="shared" si="79"/>
        <v>4.4444444444444509E-2</v>
      </c>
      <c r="P759" s="45" t="e">
        <f t="shared" si="80"/>
        <v>#REF!</v>
      </c>
      <c r="Q759" s="46">
        <f>IF(K759="",0,COUNTIF('Timesheet - Week'!$A:$A,WorkingHoursUpdated!K759))</f>
        <v>0</v>
      </c>
      <c r="R759" s="44">
        <f>IF(K759="",0,COUNTIF('Timesheet - Week'!$A:$A,WorkingHoursUpdated!K759))</f>
        <v>0</v>
      </c>
    </row>
    <row r="760" spans="1:18" x14ac:dyDescent="0.25">
      <c r="A760" s="7">
        <f>WorkingHours[[#This Row],[Day]]</f>
        <v>44956</v>
      </c>
      <c r="B760" s="1">
        <f>WorkingHours[[#This Row],[Start]]</f>
        <v>0.60416666666666663</v>
      </c>
      <c r="C760" s="1">
        <f>WorkingHours[[#This Row],[End]]</f>
        <v>0.62708333333333333</v>
      </c>
      <c r="D760" t="str">
        <f>WorkingHours[[#This Row],[Work unit description]]</f>
        <v>Chat on funding</v>
      </c>
      <c r="E760" s="1">
        <f>WorkingHours[[#This Row],[Duration]]</f>
        <v>2.0833333333333332E-2</v>
      </c>
      <c r="F760" s="1" t="e">
        <f>#REF!</f>
        <v>#REF!</v>
      </c>
      <c r="G760" t="str">
        <f>WorkingHours[[#This Row],[Task]]</f>
        <v>Boomtime:Project Management</v>
      </c>
      <c r="H760" t="str">
        <f>WorkingHours[[#This Row],[Tags]]</f>
        <v>Boomtime: Project Management:910</v>
      </c>
      <c r="I760" t="b">
        <f t="shared" si="82"/>
        <v>0</v>
      </c>
      <c r="J760" s="7">
        <f t="shared" si="81"/>
        <v>44956</v>
      </c>
      <c r="K760" t="str">
        <f t="shared" si="76"/>
        <v>Boomtime: Project Management:910</v>
      </c>
      <c r="M760" s="43">
        <f t="shared" si="77"/>
        <v>0</v>
      </c>
      <c r="N760" s="1">
        <f t="shared" si="78"/>
        <v>0</v>
      </c>
      <c r="O760" s="1">
        <f t="shared" si="79"/>
        <v>0</v>
      </c>
      <c r="P760" s="45" t="e">
        <f t="shared" si="80"/>
        <v>#REF!</v>
      </c>
      <c r="Q760" s="46">
        <f>IF(K760="",0,COUNTIF('Timesheet - Week'!$A:$A,WorkingHoursUpdated!K760))</f>
        <v>0</v>
      </c>
      <c r="R760" s="44">
        <f>IF(K760="",0,COUNTIF('Timesheet - Week'!$A:$A,WorkingHoursUpdated!K760))</f>
        <v>0</v>
      </c>
    </row>
    <row r="761" spans="1:18" x14ac:dyDescent="0.25">
      <c r="A761" s="7">
        <f>WorkingHours[[#This Row],[Day]]</f>
        <v>44956</v>
      </c>
      <c r="B761" s="1">
        <f>WorkingHours[[#This Row],[Start]]</f>
        <v>0.625</v>
      </c>
      <c r="C761" s="1">
        <f>WorkingHours[[#This Row],[End]]</f>
        <v>0.64583333333333337</v>
      </c>
      <c r="D761" t="str">
        <f>WorkingHours[[#This Row],[Work unit description]]</f>
        <v>Weekly Short-Term Resource Forecasting</v>
      </c>
      <c r="E761" s="1">
        <f>WorkingHours[[#This Row],[Duration]]</f>
        <v>2.0833333333333332E-2</v>
      </c>
      <c r="F761" s="1" t="e">
        <f>#REF!</f>
        <v>#REF!</v>
      </c>
      <c r="G761" t="str">
        <f>WorkingHours[[#This Row],[Task]]</f>
        <v>ResourceMeeting</v>
      </c>
      <c r="H761" t="str">
        <f>WorkingHours[[#This Row],[Tags]]</f>
        <v>STL:Admin-BusinessMan:Forecast&amp;Planning:314</v>
      </c>
      <c r="I761" t="b">
        <f t="shared" si="82"/>
        <v>0</v>
      </c>
      <c r="J761" s="7">
        <f t="shared" si="81"/>
        <v>44956</v>
      </c>
      <c r="K761" t="str">
        <f t="shared" si="76"/>
        <v>STL:Admin-BusinessMan:Forecast&amp;Planning:314</v>
      </c>
      <c r="M761" s="43" t="str">
        <f t="shared" si="77"/>
        <v>Error</v>
      </c>
      <c r="N761" s="1">
        <f t="shared" si="78"/>
        <v>0</v>
      </c>
      <c r="O761" s="1" t="str">
        <f t="shared" si="79"/>
        <v>Error</v>
      </c>
      <c r="P761" s="45" t="e">
        <f t="shared" si="80"/>
        <v>#REF!</v>
      </c>
      <c r="Q761" s="46">
        <f>IF(K761="",0,COUNTIF('Timesheet - Week'!$A:$A,WorkingHoursUpdated!K761))</f>
        <v>0</v>
      </c>
      <c r="R761" s="44">
        <f>IF(K761="",0,COUNTIF('Timesheet - Week'!$A:$A,WorkingHoursUpdated!K761))</f>
        <v>0</v>
      </c>
    </row>
    <row r="762" spans="1:18" x14ac:dyDescent="0.25">
      <c r="A762" s="7">
        <f>WorkingHours[[#This Row],[Day]]</f>
        <v>44956</v>
      </c>
      <c r="B762" s="1">
        <f>WorkingHours[[#This Row],[Start]]</f>
        <v>0.64583333333333337</v>
      </c>
      <c r="C762" s="1">
        <f>WorkingHours[[#This Row],[End]]</f>
        <v>0.68055555555555558</v>
      </c>
      <c r="D762" t="str">
        <f>WorkingHours[[#This Row],[Work unit description]]</f>
        <v>Celestial drone Go/ Nogo</v>
      </c>
      <c r="E762" s="1">
        <f>WorkingHours[[#This Row],[Duration]]</f>
        <v>3.125E-2</v>
      </c>
      <c r="F762" s="1" t="e">
        <f>#REF!</f>
        <v>#REF!</v>
      </c>
      <c r="G762" t="str">
        <f>WorkingHours[[#This Row],[Task]]</f>
        <v>NBD: Celestial</v>
      </c>
      <c r="H762" t="str">
        <f>WorkingHours[[#This Row],[Tags]]</f>
        <v>STL:NBD:NewProposalsCreation:325</v>
      </c>
      <c r="I762" t="b">
        <f t="shared" si="82"/>
        <v>0</v>
      </c>
      <c r="J762" s="7">
        <f t="shared" si="81"/>
        <v>44956</v>
      </c>
      <c r="K762" t="str">
        <f t="shared" si="76"/>
        <v>STL:NBD:NewProposalsCreation:325</v>
      </c>
      <c r="M762" s="43">
        <f t="shared" si="77"/>
        <v>0</v>
      </c>
      <c r="N762" s="1">
        <f t="shared" si="78"/>
        <v>0</v>
      </c>
      <c r="O762" s="1">
        <f t="shared" si="79"/>
        <v>0</v>
      </c>
      <c r="P762" s="45" t="e">
        <f t="shared" si="80"/>
        <v>#REF!</v>
      </c>
      <c r="Q762" s="46">
        <f>IF(K762="",0,COUNTIF('Timesheet - Week'!$A:$A,WorkingHoursUpdated!K762))</f>
        <v>0</v>
      </c>
      <c r="R762" s="44">
        <f>IF(K762="",0,COUNTIF('Timesheet - Week'!$A:$A,WorkingHoursUpdated!K762))</f>
        <v>0</v>
      </c>
    </row>
    <row r="763" spans="1:18" x14ac:dyDescent="0.25">
      <c r="A763" s="7">
        <f>WorkingHours[[#This Row],[Day]]</f>
        <v>44956</v>
      </c>
      <c r="B763" s="1">
        <f>WorkingHours[[#This Row],[Start]]</f>
        <v>0.81597222222222221</v>
      </c>
      <c r="C763" s="1">
        <f>WorkingHours[[#This Row],[End]]</f>
        <v>0.84861111111111109</v>
      </c>
      <c r="D763" t="str">
        <f>WorkingHours[[#This Row],[Work unit description]]</f>
        <v/>
      </c>
      <c r="E763" s="1">
        <f>WorkingHours[[#This Row],[Duration]]</f>
        <v>3.125E-2</v>
      </c>
      <c r="F763" s="1" t="e">
        <f>#REF!</f>
        <v>#REF!</v>
      </c>
      <c r="G763" t="str">
        <f>WorkingHours[[#This Row],[Task]]</f>
        <v>Delta-G: Architecture</v>
      </c>
      <c r="H763" t="str">
        <f>WorkingHours[[#This Row],[Tags]]</f>
        <v>Delta-G:Architecture:899</v>
      </c>
      <c r="I763" t="b">
        <f t="shared" si="82"/>
        <v>0</v>
      </c>
      <c r="J763" s="7">
        <f t="shared" si="81"/>
        <v>44956</v>
      </c>
      <c r="K763" t="str">
        <f t="shared" si="76"/>
        <v>Delta-G:Architecture:899</v>
      </c>
      <c r="M763" s="43">
        <f t="shared" si="77"/>
        <v>0.13541666666666663</v>
      </c>
      <c r="N763" s="1">
        <f t="shared" si="78"/>
        <v>0</v>
      </c>
      <c r="O763" s="1">
        <f t="shared" si="79"/>
        <v>0.13541666666666663</v>
      </c>
      <c r="P763" s="45" t="e">
        <f t="shared" si="80"/>
        <v>#REF!</v>
      </c>
      <c r="Q763" s="46">
        <f>IF(K763="",0,COUNTIF('Timesheet - Week'!$A:$A,WorkingHoursUpdated!K763))</f>
        <v>0</v>
      </c>
      <c r="R763" s="44">
        <f>IF(K763="",0,COUNTIF('Timesheet - Week'!$A:$A,WorkingHoursUpdated!K763))</f>
        <v>0</v>
      </c>
    </row>
    <row r="764" spans="1:18" x14ac:dyDescent="0.25">
      <c r="A764" s="7">
        <f>WorkingHours[[#This Row],[Day]]</f>
        <v>44956</v>
      </c>
      <c r="B764" s="1">
        <f>WorkingHours[[#This Row],[Start]]</f>
        <v>0.875</v>
      </c>
      <c r="C764" s="1">
        <f>WorkingHours[[#This Row],[End]]</f>
        <v>0.92708333333333337</v>
      </c>
      <c r="D764" t="str">
        <f>WorkingHours[[#This Row],[Work unit description]]</f>
        <v/>
      </c>
      <c r="E764" s="1">
        <f>WorkingHours[[#This Row],[Duration]]</f>
        <v>5.2083333333333336E-2</v>
      </c>
      <c r="F764" s="1" t="e">
        <f>#REF!</f>
        <v>#REF!</v>
      </c>
      <c r="G764" t="str">
        <f>WorkingHours[[#This Row],[Task]]</f>
        <v>Delta-G: Architecture</v>
      </c>
      <c r="H764" t="str">
        <f>WorkingHours[[#This Row],[Tags]]</f>
        <v>Delta-G:Architecture:899</v>
      </c>
      <c r="I764" t="b">
        <f t="shared" si="82"/>
        <v>0</v>
      </c>
      <c r="J764" s="7">
        <f t="shared" si="81"/>
        <v>44956</v>
      </c>
      <c r="K764" t="str">
        <f t="shared" si="76"/>
        <v>Delta-G:Architecture:899</v>
      </c>
      <c r="M764" s="43">
        <f t="shared" si="77"/>
        <v>2.6388888888888906E-2</v>
      </c>
      <c r="N764" s="1">
        <f t="shared" si="78"/>
        <v>0</v>
      </c>
      <c r="O764" s="1">
        <f t="shared" si="79"/>
        <v>2.6388888888888906E-2</v>
      </c>
      <c r="P764" s="45" t="e">
        <f t="shared" si="80"/>
        <v>#REF!</v>
      </c>
      <c r="Q764" s="46">
        <f>IF(K764="",0,COUNTIF('Timesheet - Week'!$A:$A,WorkingHoursUpdated!K764))</f>
        <v>0</v>
      </c>
      <c r="R764" s="44">
        <f>IF(K764="",0,COUNTIF('Timesheet - Week'!$A:$A,WorkingHoursUpdated!K764))</f>
        <v>0</v>
      </c>
    </row>
    <row r="765" spans="1:18" x14ac:dyDescent="0.25">
      <c r="A765" s="7">
        <f>WorkingHours[[#This Row],[Day]]</f>
        <v>44956</v>
      </c>
      <c r="B765" s="1">
        <f>WorkingHours[[#This Row],[Start]]</f>
        <v>0.9375</v>
      </c>
      <c r="C765" s="1">
        <f>WorkingHours[[#This Row],[End]]</f>
        <v>0.97083333333333333</v>
      </c>
      <c r="D765" t="str">
        <f>WorkingHours[[#This Row],[Work unit description]]</f>
        <v>Document template review</v>
      </c>
      <c r="E765" s="1">
        <f>WorkingHours[[#This Row],[Duration]]</f>
        <v>3.125E-2</v>
      </c>
      <c r="F765" s="1" t="e">
        <f>#REF!</f>
        <v>#REF!</v>
      </c>
      <c r="G765" t="str">
        <f>WorkingHours[[#This Row],[Task]]</f>
        <v>Process and Practices Improvement</v>
      </c>
      <c r="H765" t="str">
        <f>WorkingHours[[#This Row],[Tags]]</f>
        <v>STL:Admin-BusinessMan:BusinessManProcessDev:312</v>
      </c>
      <c r="I765" t="b">
        <f t="shared" si="82"/>
        <v>0</v>
      </c>
      <c r="J765" s="7">
        <f t="shared" si="81"/>
        <v>44956</v>
      </c>
      <c r="K765" t="str">
        <f t="shared" si="76"/>
        <v>STL:Admin-BusinessMan:BusinessManProcessDev:312</v>
      </c>
      <c r="M765" s="43">
        <f t="shared" si="77"/>
        <v>1.041666666666663E-2</v>
      </c>
      <c r="N765" s="1">
        <f t="shared" si="78"/>
        <v>1.041666666666663E-2</v>
      </c>
      <c r="O765" s="1">
        <f t="shared" si="79"/>
        <v>0</v>
      </c>
      <c r="P765" s="45" t="e">
        <f t="shared" si="80"/>
        <v>#REF!</v>
      </c>
      <c r="Q765" s="46">
        <f>IF(K765="",0,COUNTIF('Timesheet - Week'!$A:$A,WorkingHoursUpdated!K765))</f>
        <v>0</v>
      </c>
      <c r="R765" s="44">
        <f>IF(K765="",0,COUNTIF('Timesheet - Week'!$A:$A,WorkingHoursUpdated!K765))</f>
        <v>0</v>
      </c>
    </row>
    <row r="766" spans="1:18" x14ac:dyDescent="0.25">
      <c r="A766" s="7">
        <f>WorkingHours[[#This Row],[Day]]</f>
        <v>44956</v>
      </c>
      <c r="B766" s="1">
        <f>WorkingHours[[#This Row],[Start]]</f>
        <v>0.97083333333333333</v>
      </c>
      <c r="C766" s="1">
        <f>WorkingHours[[#This Row],[End]]</f>
        <v>0.99930555555555556</v>
      </c>
      <c r="D766" t="str">
        <f>WorkingHours[[#This Row],[Work unit description]]</f>
        <v>Document Management System</v>
      </c>
      <c r="E766" s="1">
        <f>WorkingHours[[#This Row],[Duration]]</f>
        <v>3.125E-2</v>
      </c>
      <c r="F766" s="1" t="e">
        <f>#REF!</f>
        <v>#REF!</v>
      </c>
      <c r="G766" t="str">
        <f>WorkingHours[[#This Row],[Task]]</f>
        <v>Process and Practices Improvement</v>
      </c>
      <c r="H766" t="str">
        <f>WorkingHours[[#This Row],[Tags]]</f>
        <v>STL:Admin-BusinessMan:BusinessManProcessDev:312</v>
      </c>
      <c r="I766" t="b">
        <f t="shared" si="82"/>
        <v>0</v>
      </c>
      <c r="J766" s="7">
        <f t="shared" si="81"/>
        <v>44956</v>
      </c>
      <c r="K766" t="str">
        <f t="shared" si="76"/>
        <v>STL:Admin-BusinessMan:BusinessManProcessDev:312</v>
      </c>
      <c r="M766" s="43">
        <f t="shared" si="77"/>
        <v>0</v>
      </c>
      <c r="N766" s="1">
        <f t="shared" si="78"/>
        <v>0</v>
      </c>
      <c r="O766" s="1">
        <f t="shared" si="79"/>
        <v>0</v>
      </c>
      <c r="P766" s="45" t="e">
        <f t="shared" si="80"/>
        <v>#REF!</v>
      </c>
      <c r="Q766" s="46">
        <f>IF(K766="",0,COUNTIF('Timesheet - Week'!$A:$A,WorkingHoursUpdated!K766))</f>
        <v>0</v>
      </c>
      <c r="R766" s="44">
        <f>IF(K766="",0,COUNTIF('Timesheet - Week'!$A:$A,WorkingHoursUpdated!K766))</f>
        <v>0</v>
      </c>
    </row>
    <row r="767" spans="1:18" x14ac:dyDescent="0.25">
      <c r="A767" s="7">
        <f>WorkingHours[[#This Row],[Day]]</f>
        <v>44957</v>
      </c>
      <c r="B767" s="1">
        <f>WorkingHours[[#This Row],[Start]]</f>
        <v>0</v>
      </c>
      <c r="C767" s="1">
        <f>WorkingHours[[#This Row],[End]]</f>
        <v>2.0833333333333332E-2</v>
      </c>
      <c r="D767" t="str">
        <f>WorkingHours[[#This Row],[Work unit description]]</f>
        <v>Document Management System</v>
      </c>
      <c r="E767" s="1">
        <f>WorkingHours[[#This Row],[Duration]]</f>
        <v>2.0833333333333332E-2</v>
      </c>
      <c r="F767" s="1" t="e">
        <f>#REF!</f>
        <v>#REF!</v>
      </c>
      <c r="G767" t="str">
        <f>WorkingHours[[#This Row],[Task]]</f>
        <v>Process and Practices Improvement</v>
      </c>
      <c r="H767" t="str">
        <f>WorkingHours[[#This Row],[Tags]]</f>
        <v>STL:Admin-BusinessMan:BusinessManProcessDev:312</v>
      </c>
      <c r="I767" t="b">
        <f t="shared" si="82"/>
        <v>0</v>
      </c>
      <c r="J767" s="7">
        <f t="shared" si="81"/>
        <v>44957</v>
      </c>
      <c r="K767" t="str">
        <f t="shared" si="76"/>
        <v>STL:Admin-BusinessMan:BusinessManProcessDev:312</v>
      </c>
      <c r="M767" s="43">
        <f t="shared" si="77"/>
        <v>0</v>
      </c>
      <c r="N767" s="1">
        <f t="shared" si="78"/>
        <v>0</v>
      </c>
      <c r="O767" s="1">
        <f t="shared" si="79"/>
        <v>0</v>
      </c>
      <c r="P767" s="45" t="e">
        <f t="shared" si="80"/>
        <v>#REF!</v>
      </c>
      <c r="Q767" s="46">
        <f>IF(K767="",0,COUNTIF('Timesheet - Week'!$A:$A,WorkingHoursUpdated!K767))</f>
        <v>0</v>
      </c>
      <c r="R767" s="44">
        <f>IF(K767="",0,COUNTIF('Timesheet - Week'!$A:$A,WorkingHoursUpdated!K767))</f>
        <v>0</v>
      </c>
    </row>
    <row r="768" spans="1:18" x14ac:dyDescent="0.25">
      <c r="A768" s="7">
        <f>WorkingHours[[#This Row],[Day]]</f>
        <v>44957</v>
      </c>
      <c r="B768" s="1">
        <f>WorkingHours[[#This Row],[Start]]</f>
        <v>0.3263888888888889</v>
      </c>
      <c r="C768" s="1">
        <f>WorkingHours[[#This Row],[End]]</f>
        <v>0.34375</v>
      </c>
      <c r="D768" t="str">
        <f>WorkingHours[[#This Row],[Work unit description]]</f>
        <v>Emais</v>
      </c>
      <c r="E768" s="1">
        <f>WorkingHours[[#This Row],[Duration]]</f>
        <v>2.0833333333333332E-2</v>
      </c>
      <c r="F768" s="1" t="e">
        <f>#REF!</f>
        <v>#REF!</v>
      </c>
      <c r="G768" t="str">
        <f>WorkingHours[[#This Row],[Task]]</f>
        <v>STL:General</v>
      </c>
      <c r="H768" t="str">
        <f>WorkingHours[[#This Row],[Tags]]</f>
        <v>STL:Admin-PersonalAdmin:Misc:320</v>
      </c>
      <c r="I768" t="b">
        <f t="shared" si="82"/>
        <v>0</v>
      </c>
      <c r="J768" s="7">
        <f t="shared" si="81"/>
        <v>44957</v>
      </c>
      <c r="K768" t="str">
        <f t="shared" si="76"/>
        <v>STL:Admin-PersonalAdmin:Misc:320</v>
      </c>
      <c r="M768" s="43">
        <f t="shared" si="77"/>
        <v>0.30555555555555558</v>
      </c>
      <c r="N768" s="1">
        <f t="shared" si="78"/>
        <v>0</v>
      </c>
      <c r="O768" s="1">
        <f t="shared" si="79"/>
        <v>0.30555555555555558</v>
      </c>
      <c r="P768" s="45" t="e">
        <f t="shared" si="80"/>
        <v>#REF!</v>
      </c>
      <c r="Q768" s="46">
        <f>IF(K768="",0,COUNTIF('Timesheet - Week'!$A:$A,WorkingHoursUpdated!K768))</f>
        <v>0</v>
      </c>
      <c r="R768" s="44">
        <f>IF(K768="",0,COUNTIF('Timesheet - Week'!$A:$A,WorkingHoursUpdated!K768))</f>
        <v>0</v>
      </c>
    </row>
    <row r="769" spans="1:18" x14ac:dyDescent="0.25">
      <c r="A769" s="7">
        <f>WorkingHours[[#This Row],[Day]]</f>
        <v>44957</v>
      </c>
      <c r="B769" s="1">
        <f>WorkingHours[[#This Row],[Start]]</f>
        <v>0.375</v>
      </c>
      <c r="C769" s="1">
        <f>WorkingHours[[#This Row],[End]]</f>
        <v>0.40625</v>
      </c>
      <c r="D769" t="str">
        <f>WorkingHours[[#This Row],[Work unit description]]</f>
        <v>Email to Delta-G</v>
      </c>
      <c r="E769" s="1">
        <f>WorkingHours[[#This Row],[Duration]]</f>
        <v>3.125E-2</v>
      </c>
      <c r="F769" s="1" t="e">
        <f>#REF!</f>
        <v>#REF!</v>
      </c>
      <c r="G769" t="str">
        <f>WorkingHours[[#This Row],[Task]]</f>
        <v>Delta-G: Technical Management</v>
      </c>
      <c r="H769" t="str">
        <f>WorkingHours[[#This Row],[Tags]]</f>
        <v>Delta-G:Technical Man:900</v>
      </c>
      <c r="I769" t="b">
        <f t="shared" si="82"/>
        <v>0</v>
      </c>
      <c r="J769" s="7">
        <f t="shared" si="81"/>
        <v>44957</v>
      </c>
      <c r="K769" t="str">
        <f t="shared" si="76"/>
        <v>Delta-G:Technical Man:900</v>
      </c>
      <c r="M769" s="43">
        <f t="shared" si="77"/>
        <v>3.125E-2</v>
      </c>
      <c r="N769" s="1">
        <f t="shared" si="78"/>
        <v>0</v>
      </c>
      <c r="O769" s="1">
        <f t="shared" si="79"/>
        <v>3.125E-2</v>
      </c>
      <c r="P769" s="45" t="e">
        <f t="shared" si="80"/>
        <v>#REF!</v>
      </c>
      <c r="Q769" s="46">
        <f>IF(K769="",0,COUNTIF('Timesheet - Week'!$A:$A,WorkingHoursUpdated!K769))</f>
        <v>0</v>
      </c>
      <c r="R769" s="44">
        <f>IF(K769="",0,COUNTIF('Timesheet - Week'!$A:$A,WorkingHoursUpdated!K769))</f>
        <v>0</v>
      </c>
    </row>
    <row r="770" spans="1:18" x14ac:dyDescent="0.25">
      <c r="A770" s="7">
        <f>WorkingHours[[#This Row],[Day]]</f>
        <v>44957</v>
      </c>
      <c r="B770" s="1">
        <f>WorkingHours[[#This Row],[Start]]</f>
        <v>0.40625</v>
      </c>
      <c r="C770" s="1">
        <f>WorkingHours[[#This Row],[End]]</f>
        <v>0.41666666666666669</v>
      </c>
      <c r="D770" t="str">
        <f>WorkingHours[[#This Row],[Work unit description]]</f>
        <v>Biotip email</v>
      </c>
      <c r="E770" s="1">
        <f>WorkingHours[[#This Row],[Duration]]</f>
        <v>1.0416666666666666E-2</v>
      </c>
      <c r="F770" s="1" t="e">
        <f>#REF!</f>
        <v>#REF!</v>
      </c>
      <c r="G770" t="str">
        <f>WorkingHours[[#This Row],[Task]]</f>
        <v>NBD: BioTip</v>
      </c>
      <c r="H770" t="str">
        <f>WorkingHours[[#This Row],[Tags]]</f>
        <v>STL:NBD:NewProposalsCreation:325</v>
      </c>
      <c r="I770" t="b">
        <f t="shared" si="82"/>
        <v>0</v>
      </c>
      <c r="J770" s="7">
        <f t="shared" si="81"/>
        <v>44957</v>
      </c>
      <c r="K770" t="str">
        <f t="shared" ref="K770:K833" si="83">IF(ISNUMBER(SEARCH(",",H770)),LEFT(H770, SEARCH(",",H770,1)-1),H770)</f>
        <v>STL:NBD:NewProposalsCreation:325</v>
      </c>
      <c r="M770" s="43">
        <f t="shared" si="77"/>
        <v>0</v>
      </c>
      <c r="N770" s="1">
        <f t="shared" si="78"/>
        <v>0</v>
      </c>
      <c r="O770" s="1">
        <f t="shared" si="79"/>
        <v>0</v>
      </c>
      <c r="P770" s="45" t="e">
        <f t="shared" si="80"/>
        <v>#REF!</v>
      </c>
      <c r="Q770" s="46">
        <f>IF(K770="",0,COUNTIF('Timesheet - Week'!$A:$A,WorkingHoursUpdated!K770))</f>
        <v>0</v>
      </c>
      <c r="R770" s="44">
        <f>IF(K770="",0,COUNTIF('Timesheet - Week'!$A:$A,WorkingHoursUpdated!K770))</f>
        <v>0</v>
      </c>
    </row>
    <row r="771" spans="1:18" x14ac:dyDescent="0.25">
      <c r="A771" s="7">
        <f>WorkingHours[[#This Row],[Day]]</f>
        <v>44957</v>
      </c>
      <c r="B771" s="1">
        <f>WorkingHours[[#This Row],[Start]]</f>
        <v>0.41666666666666669</v>
      </c>
      <c r="C771" s="1">
        <f>WorkingHours[[#This Row],[End]]</f>
        <v>0.42708333333333331</v>
      </c>
      <c r="D771" t="str">
        <f>WorkingHours[[#This Row],[Work unit description]]</f>
        <v>Chat with ben</v>
      </c>
      <c r="E771" s="1">
        <f>WorkingHours[[#This Row],[Duration]]</f>
        <v>1.0416666666666666E-2</v>
      </c>
      <c r="F771" s="1" t="e">
        <f>#REF!</f>
        <v>#REF!</v>
      </c>
      <c r="G771" t="str">
        <f>WorkingHours[[#This Row],[Task]]</f>
        <v>ResourceMeeting</v>
      </c>
      <c r="H771" t="str">
        <f>WorkingHours[[#This Row],[Tags]]</f>
        <v>STL:Admin-BusinessMan:Forecast&amp;Planning:314</v>
      </c>
      <c r="I771" t="b">
        <f t="shared" si="82"/>
        <v>0</v>
      </c>
      <c r="J771" s="7">
        <f t="shared" si="81"/>
        <v>44957</v>
      </c>
      <c r="K771" t="str">
        <f t="shared" si="83"/>
        <v>STL:Admin-BusinessMan:Forecast&amp;Planning:314</v>
      </c>
      <c r="M771" s="43">
        <f t="shared" ref="M771:M834" si="84">IF(A771=A770,IF(B771&lt;C770,"Error",B771-C770),0)</f>
        <v>0</v>
      </c>
      <c r="N771" s="1">
        <f t="shared" ref="N771:N834" si="85">IF(M771&lt;$T$1,M771,0)</f>
        <v>0</v>
      </c>
      <c r="O771" s="1">
        <f t="shared" ref="O771:O834" si="86">IF(M771&gt;$T$1,M771,0)</f>
        <v>0</v>
      </c>
      <c r="P771" s="45" t="e">
        <f t="shared" ref="P771:P834" si="87">E771+F771+N771</f>
        <v>#REF!</v>
      </c>
      <c r="Q771" s="46">
        <f>IF(K771="",0,COUNTIF('Timesheet - Week'!$A:$A,WorkingHoursUpdated!K771))</f>
        <v>0</v>
      </c>
      <c r="R771" s="44">
        <f>IF(K771="",0,COUNTIF('Timesheet - Week'!$A:$A,WorkingHoursUpdated!K771))</f>
        <v>0</v>
      </c>
    </row>
    <row r="772" spans="1:18" x14ac:dyDescent="0.25">
      <c r="A772" s="7">
        <f>WorkingHours[[#This Row],[Day]]</f>
        <v>44957</v>
      </c>
      <c r="B772" s="1">
        <f>WorkingHours[[#This Row],[Start]]</f>
        <v>0.42708333333333331</v>
      </c>
      <c r="C772" s="1">
        <f>WorkingHours[[#This Row],[End]]</f>
        <v>0.46527777777777779</v>
      </c>
      <c r="D772" t="str">
        <f>WorkingHours[[#This Row],[Work unit description]]</f>
        <v>Altum/STL</v>
      </c>
      <c r="E772" s="1">
        <f>WorkingHours[[#This Row],[Duration]]</f>
        <v>4.1666666666666664E-2</v>
      </c>
      <c r="F772" s="1" t="e">
        <f>#REF!</f>
        <v>#REF!</v>
      </c>
      <c r="G772" t="str">
        <f>WorkingHours[[#This Row],[Task]]</f>
        <v>NBD - Meetings</v>
      </c>
      <c r="H772" t="str">
        <f>WorkingHours[[#This Row],[Tags]]</f>
        <v>STL:NBD:ClientMeetings:326</v>
      </c>
      <c r="I772" t="b">
        <f t="shared" si="82"/>
        <v>0</v>
      </c>
      <c r="J772" s="7">
        <f t="shared" ref="J772:J835" si="88">IF(I772,A772+7,A772)</f>
        <v>44957</v>
      </c>
      <c r="K772" t="str">
        <f t="shared" si="83"/>
        <v>STL:NBD:ClientMeetings:326</v>
      </c>
      <c r="M772" s="43">
        <f t="shared" si="84"/>
        <v>0</v>
      </c>
      <c r="N772" s="1">
        <f t="shared" si="85"/>
        <v>0</v>
      </c>
      <c r="O772" s="1">
        <f t="shared" si="86"/>
        <v>0</v>
      </c>
      <c r="P772" s="45" t="e">
        <f t="shared" si="87"/>
        <v>#REF!</v>
      </c>
      <c r="Q772" s="46">
        <f>IF(K772="",0,COUNTIF('Timesheet - Week'!$A:$A,WorkingHoursUpdated!K772))</f>
        <v>0</v>
      </c>
      <c r="R772" s="44">
        <f>IF(K772="",0,COUNTIF('Timesheet - Week'!$A:$A,WorkingHoursUpdated!K772))</f>
        <v>0</v>
      </c>
    </row>
    <row r="773" spans="1:18" x14ac:dyDescent="0.25">
      <c r="A773" s="7">
        <f>WorkingHours[[#This Row],[Day]]</f>
        <v>44957</v>
      </c>
      <c r="B773" s="1">
        <f>WorkingHours[[#This Row],[Start]]</f>
        <v>0.46527777777777779</v>
      </c>
      <c r="C773" s="1">
        <f>WorkingHours[[#This Row],[End]]</f>
        <v>0.51388888888888884</v>
      </c>
      <c r="D773" t="str">
        <f>WorkingHours[[#This Row],[Work unit description]]</f>
        <v>Boomtime</v>
      </c>
      <c r="E773" s="1">
        <f>WorkingHours[[#This Row],[Duration]]</f>
        <v>5.2083333333333336E-2</v>
      </c>
      <c r="F773" s="1" t="e">
        <f>#REF!</f>
        <v>#REF!</v>
      </c>
      <c r="G773" t="str">
        <f>WorkingHours[[#This Row],[Task]]</f>
        <v>Boomtime:System Design</v>
      </c>
      <c r="H773" t="str">
        <f>WorkingHours[[#This Row],[Tags]]</f>
        <v>Boomtime:System Design:912</v>
      </c>
      <c r="I773" t="b">
        <f t="shared" ref="I773:I836" si="89">IF(ISNUMBER(SEARCH("CarryHours",H773)),TRUE,FALSE)</f>
        <v>0</v>
      </c>
      <c r="J773" s="7">
        <f t="shared" si="88"/>
        <v>44957</v>
      </c>
      <c r="K773" t="str">
        <f t="shared" si="83"/>
        <v>Boomtime:System Design:912</v>
      </c>
      <c r="M773" s="43">
        <f t="shared" si="84"/>
        <v>0</v>
      </c>
      <c r="N773" s="1">
        <f t="shared" si="85"/>
        <v>0</v>
      </c>
      <c r="O773" s="1">
        <f t="shared" si="86"/>
        <v>0</v>
      </c>
      <c r="P773" s="45" t="e">
        <f t="shared" si="87"/>
        <v>#REF!</v>
      </c>
      <c r="Q773" s="46">
        <f>IF(K773="",0,COUNTIF('Timesheet - Week'!$A:$A,WorkingHoursUpdated!K773))</f>
        <v>0</v>
      </c>
      <c r="R773" s="44">
        <f>IF(K773="",0,COUNTIF('Timesheet - Week'!$A:$A,WorkingHoursUpdated!K773))</f>
        <v>0</v>
      </c>
    </row>
    <row r="774" spans="1:18" x14ac:dyDescent="0.25">
      <c r="A774" s="7">
        <f>WorkingHours[[#This Row],[Day]]</f>
        <v>44957</v>
      </c>
      <c r="B774" s="1">
        <f>WorkingHours[[#This Row],[Start]]</f>
        <v>0.54166666666666663</v>
      </c>
      <c r="C774" s="1">
        <f>WorkingHours[[#This Row],[End]]</f>
        <v>0.55694444444444446</v>
      </c>
      <c r="D774" t="str">
        <f>WorkingHours[[#This Row],[Work unit description]]</f>
        <v>Rosa biotech email</v>
      </c>
      <c r="E774" s="1">
        <f>WorkingHours[[#This Row],[Duration]]</f>
        <v>1.0416666666666666E-2</v>
      </c>
      <c r="F774" s="1" t="e">
        <f>#REF!</f>
        <v>#REF!</v>
      </c>
      <c r="G774" t="str">
        <f>WorkingHours[[#This Row],[Task]]</f>
        <v>NBD: RosaBioTech</v>
      </c>
      <c r="H774" t="str">
        <f>WorkingHours[[#This Row],[Tags]]</f>
        <v>STL:NBD:ClientMeetings:326</v>
      </c>
      <c r="I774" t="b">
        <f t="shared" si="89"/>
        <v>0</v>
      </c>
      <c r="J774" s="7">
        <f t="shared" si="88"/>
        <v>44957</v>
      </c>
      <c r="K774" t="str">
        <f t="shared" si="83"/>
        <v>STL:NBD:ClientMeetings:326</v>
      </c>
      <c r="M774" s="43">
        <f t="shared" si="84"/>
        <v>2.777777777777779E-2</v>
      </c>
      <c r="N774" s="1">
        <f t="shared" si="85"/>
        <v>0</v>
      </c>
      <c r="O774" s="1">
        <f t="shared" si="86"/>
        <v>2.777777777777779E-2</v>
      </c>
      <c r="P774" s="45" t="e">
        <f t="shared" si="87"/>
        <v>#REF!</v>
      </c>
      <c r="Q774" s="46">
        <f>IF(K774="",0,COUNTIF('Timesheet - Week'!$A:$A,WorkingHoursUpdated!K774))</f>
        <v>0</v>
      </c>
      <c r="R774" s="44">
        <f>IF(K774="",0,COUNTIF('Timesheet - Week'!$A:$A,WorkingHoursUpdated!K774))</f>
        <v>0</v>
      </c>
    </row>
    <row r="775" spans="1:18" x14ac:dyDescent="0.25">
      <c r="A775" s="7">
        <f>WorkingHours[[#This Row],[Day]]</f>
        <v>44957</v>
      </c>
      <c r="B775" s="1">
        <f>WorkingHours[[#This Row],[Start]]</f>
        <v>0.55694444444444446</v>
      </c>
      <c r="C775" s="1">
        <f>WorkingHours[[#This Row],[End]]</f>
        <v>0.58333333333333337</v>
      </c>
      <c r="D775" t="str">
        <f>WorkingHours[[#This Row],[Work unit description]]</f>
        <v>QLM Vivado</v>
      </c>
      <c r="E775" s="1">
        <f>WorkingHours[[#This Row],[Duration]]</f>
        <v>3.125E-2</v>
      </c>
      <c r="F775" s="1" t="e">
        <f>#REF!</f>
        <v>#REF!</v>
      </c>
      <c r="G775" t="str">
        <f>WorkingHours[[#This Row],[Task]]</f>
        <v>QLM Technical Management</v>
      </c>
      <c r="H775" t="str">
        <f>WorkingHours[[#This Row],[Tags]]</f>
        <v>QLM:Hardware:TechnicalManagement:998</v>
      </c>
      <c r="I775" t="b">
        <f t="shared" si="89"/>
        <v>0</v>
      </c>
      <c r="J775" s="7">
        <f t="shared" si="88"/>
        <v>44957</v>
      </c>
      <c r="K775" t="str">
        <f t="shared" si="83"/>
        <v>QLM:Hardware:TechnicalManagement:998</v>
      </c>
      <c r="M775" s="43">
        <f t="shared" si="84"/>
        <v>0</v>
      </c>
      <c r="N775" s="1">
        <f t="shared" si="85"/>
        <v>0</v>
      </c>
      <c r="O775" s="1">
        <f t="shared" si="86"/>
        <v>0</v>
      </c>
      <c r="P775" s="45" t="e">
        <f t="shared" si="87"/>
        <v>#REF!</v>
      </c>
      <c r="Q775" s="46">
        <f>IF(K775="",0,COUNTIF('Timesheet - Week'!$A:$A,WorkingHoursUpdated!K775))</f>
        <v>0</v>
      </c>
      <c r="R775" s="44">
        <f>IF(K775="",0,COUNTIF('Timesheet - Week'!$A:$A,WorkingHoursUpdated!K775))</f>
        <v>0</v>
      </c>
    </row>
    <row r="776" spans="1:18" x14ac:dyDescent="0.25">
      <c r="A776" s="7">
        <f>WorkingHours[[#This Row],[Day]]</f>
        <v>44957</v>
      </c>
      <c r="B776" s="1">
        <f>WorkingHours[[#This Row],[Start]]</f>
        <v>0.58333333333333337</v>
      </c>
      <c r="C776" s="1">
        <f>WorkingHours[[#This Row],[End]]</f>
        <v>0.79166666666666663</v>
      </c>
      <c r="D776" t="str">
        <f>WorkingHours[[#This Row],[Work unit description]]</f>
        <v/>
      </c>
      <c r="E776" s="1">
        <f>WorkingHours[[#This Row],[Duration]]</f>
        <v>0.20833333333333334</v>
      </c>
      <c r="F776" s="1" t="e">
        <f>#REF!</f>
        <v>#REF!</v>
      </c>
      <c r="G776" t="str">
        <f>WorkingHours[[#This Row],[Task]]</f>
        <v>Delta-G: Architecture</v>
      </c>
      <c r="H776" t="str">
        <f>WorkingHours[[#This Row],[Tags]]</f>
        <v>Delta-G:Architecture:899</v>
      </c>
      <c r="I776" t="b">
        <f t="shared" si="89"/>
        <v>0</v>
      </c>
      <c r="J776" s="7">
        <f t="shared" si="88"/>
        <v>44957</v>
      </c>
      <c r="K776" t="str">
        <f t="shared" si="83"/>
        <v>Delta-G:Architecture:899</v>
      </c>
      <c r="M776" s="43">
        <f t="shared" si="84"/>
        <v>0</v>
      </c>
      <c r="N776" s="1">
        <f t="shared" si="85"/>
        <v>0</v>
      </c>
      <c r="O776" s="1">
        <f t="shared" si="86"/>
        <v>0</v>
      </c>
      <c r="P776" s="45" t="e">
        <f t="shared" si="87"/>
        <v>#REF!</v>
      </c>
      <c r="Q776" s="46">
        <f>IF(K776="",0,COUNTIF('Timesheet - Week'!$A:$A,WorkingHoursUpdated!K776))</f>
        <v>0</v>
      </c>
      <c r="R776" s="44">
        <f>IF(K776="",0,COUNTIF('Timesheet - Week'!$A:$A,WorkingHoursUpdated!K776))</f>
        <v>0</v>
      </c>
    </row>
    <row r="777" spans="1:18" x14ac:dyDescent="0.25">
      <c r="A777" s="7">
        <f>WorkingHours[[#This Row],[Day]]</f>
        <v>44958</v>
      </c>
      <c r="B777" s="1">
        <f>WorkingHours[[#This Row],[Start]]</f>
        <v>0</v>
      </c>
      <c r="C777" s="1">
        <f>WorkingHours[[#This Row],[End]]</f>
        <v>3.1944444444444442E-2</v>
      </c>
      <c r="D777" t="str">
        <f>WorkingHours[[#This Row],[Work unit description]]</f>
        <v>Architecture Design</v>
      </c>
      <c r="E777" s="1">
        <f>WorkingHours[[#This Row],[Duration]]</f>
        <v>3.125E-2</v>
      </c>
      <c r="F777" s="1" t="e">
        <f>#REF!</f>
        <v>#REF!</v>
      </c>
      <c r="G777" t="str">
        <f>WorkingHours[[#This Row],[Task]]</f>
        <v>Delta-G: Architecture</v>
      </c>
      <c r="H777" t="str">
        <f>WorkingHours[[#This Row],[Tags]]</f>
        <v>Delta-G:Architecture:899</v>
      </c>
      <c r="I777" t="b">
        <f t="shared" si="89"/>
        <v>0</v>
      </c>
      <c r="J777" s="7">
        <f t="shared" si="88"/>
        <v>44958</v>
      </c>
      <c r="K777" t="str">
        <f t="shared" si="83"/>
        <v>Delta-G:Architecture:899</v>
      </c>
      <c r="M777" s="43">
        <f t="shared" si="84"/>
        <v>0</v>
      </c>
      <c r="N777" s="1">
        <f t="shared" si="85"/>
        <v>0</v>
      </c>
      <c r="O777" s="1">
        <f t="shared" si="86"/>
        <v>0</v>
      </c>
      <c r="P777" s="45" t="e">
        <f t="shared" si="87"/>
        <v>#REF!</v>
      </c>
      <c r="Q777" s="46">
        <f>IF(K777="",0,COUNTIF('Timesheet - Week'!$A:$A,WorkingHoursUpdated!K777))</f>
        <v>0</v>
      </c>
      <c r="R777" s="44">
        <f>IF(K777="",0,COUNTIF('Timesheet - Week'!$A:$A,WorkingHoursUpdated!K777))</f>
        <v>0</v>
      </c>
    </row>
    <row r="778" spans="1:18" x14ac:dyDescent="0.25">
      <c r="A778" s="7">
        <f>WorkingHours[[#This Row],[Day]]</f>
        <v>44958</v>
      </c>
      <c r="B778" s="1">
        <f>WorkingHours[[#This Row],[Start]]</f>
        <v>0.3125</v>
      </c>
      <c r="C778" s="1">
        <f>WorkingHours[[#This Row],[End]]</f>
        <v>0.32222222222222224</v>
      </c>
      <c r="D778" t="str">
        <f>WorkingHours[[#This Row],[Work unit description]]</f>
        <v/>
      </c>
      <c r="E778" s="1">
        <f>WorkingHours[[#This Row],[Duration]]</f>
        <v>1.0416666666666666E-2</v>
      </c>
      <c r="F778" s="1" t="e">
        <f>#REF!</f>
        <v>#REF!</v>
      </c>
      <c r="G778" t="str">
        <f>WorkingHours[[#This Row],[Task]]</f>
        <v>STL:Timesheet</v>
      </c>
      <c r="H778" t="str">
        <f>WorkingHours[[#This Row],[Tags]]</f>
        <v>STL:Admin-PersonalAdmin:Timesheets:319</v>
      </c>
      <c r="I778" t="b">
        <f t="shared" si="89"/>
        <v>0</v>
      </c>
      <c r="J778" s="7">
        <f t="shared" si="88"/>
        <v>44958</v>
      </c>
      <c r="K778" t="str">
        <f t="shared" si="83"/>
        <v>STL:Admin-PersonalAdmin:Timesheets:319</v>
      </c>
      <c r="M778" s="43">
        <f t="shared" si="84"/>
        <v>0.28055555555555556</v>
      </c>
      <c r="N778" s="1">
        <f t="shared" si="85"/>
        <v>0</v>
      </c>
      <c r="O778" s="1">
        <f t="shared" si="86"/>
        <v>0.28055555555555556</v>
      </c>
      <c r="P778" s="45" t="e">
        <f t="shared" si="87"/>
        <v>#REF!</v>
      </c>
      <c r="Q778" s="46">
        <f>IF(K778="",0,COUNTIF('Timesheet - Week'!$A:$A,WorkingHoursUpdated!K778))</f>
        <v>0</v>
      </c>
      <c r="R778" s="44">
        <f>IF(K778="",0,COUNTIF('Timesheet - Week'!$A:$A,WorkingHoursUpdated!K778))</f>
        <v>0</v>
      </c>
    </row>
    <row r="779" spans="1:18" x14ac:dyDescent="0.25">
      <c r="A779" s="7">
        <f>WorkingHours[[#This Row],[Day]]</f>
        <v>44958</v>
      </c>
      <c r="B779" s="1">
        <f>WorkingHours[[#This Row],[Start]]</f>
        <v>0.38541666666666669</v>
      </c>
      <c r="C779" s="1">
        <f>WorkingHours[[#This Row],[End]]</f>
        <v>0.41666666666666669</v>
      </c>
      <c r="D779" t="str">
        <f>WorkingHours[[#This Row],[Work unit description]]</f>
        <v/>
      </c>
      <c r="E779" s="1">
        <f>WorkingHours[[#This Row],[Duration]]</f>
        <v>3.125E-2</v>
      </c>
      <c r="F779" s="1" t="e">
        <f>#REF!</f>
        <v>#REF!</v>
      </c>
      <c r="G779" t="str">
        <f>WorkingHours[[#This Row],[Task]]</f>
        <v>Delta-G: Architecture</v>
      </c>
      <c r="H779" t="str">
        <f>WorkingHours[[#This Row],[Tags]]</f>
        <v>Delta-G:Architecture:899</v>
      </c>
      <c r="I779" t="b">
        <f t="shared" si="89"/>
        <v>0</v>
      </c>
      <c r="J779" s="7">
        <f t="shared" si="88"/>
        <v>44958</v>
      </c>
      <c r="K779" t="str">
        <f t="shared" si="83"/>
        <v>Delta-G:Architecture:899</v>
      </c>
      <c r="M779" s="43">
        <f t="shared" si="84"/>
        <v>6.3194444444444442E-2</v>
      </c>
      <c r="N779" s="1">
        <f t="shared" si="85"/>
        <v>0</v>
      </c>
      <c r="O779" s="1">
        <f t="shared" si="86"/>
        <v>6.3194444444444442E-2</v>
      </c>
      <c r="P779" s="45" t="e">
        <f t="shared" si="87"/>
        <v>#REF!</v>
      </c>
      <c r="Q779" s="46">
        <f>IF(K779="",0,COUNTIF('Timesheet - Week'!$A:$A,WorkingHoursUpdated!K779))</f>
        <v>0</v>
      </c>
      <c r="R779" s="44">
        <f>IF(K779="",0,COUNTIF('Timesheet - Week'!$A:$A,WorkingHoursUpdated!K779))</f>
        <v>0</v>
      </c>
    </row>
    <row r="780" spans="1:18" x14ac:dyDescent="0.25">
      <c r="A780" s="7">
        <f>WorkingHours[[#This Row],[Day]]</f>
        <v>44958</v>
      </c>
      <c r="B780" s="1">
        <f>WorkingHours[[#This Row],[Start]]</f>
        <v>0.41666666666666669</v>
      </c>
      <c r="C780" s="1">
        <f>WorkingHours[[#This Row],[End]]</f>
        <v>0.45833333333333331</v>
      </c>
      <c r="D780" t="str">
        <f>WorkingHours[[#This Row],[Work unit description]]</f>
        <v/>
      </c>
      <c r="E780" s="1">
        <f>WorkingHours[[#This Row],[Duration]]</f>
        <v>4.1666666666666664E-2</v>
      </c>
      <c r="F780" s="1" t="e">
        <f>#REF!</f>
        <v>#REF!</v>
      </c>
      <c r="G780" t="str">
        <f>WorkingHours[[#This Row],[Task]]</f>
        <v>Delta-G: Architecture</v>
      </c>
      <c r="H780" t="str">
        <f>WorkingHours[[#This Row],[Tags]]</f>
        <v>Delta-G:Architecture:899</v>
      </c>
      <c r="I780" t="b">
        <f t="shared" si="89"/>
        <v>0</v>
      </c>
      <c r="J780" s="7">
        <f t="shared" si="88"/>
        <v>44958</v>
      </c>
      <c r="K780" t="str">
        <f t="shared" si="83"/>
        <v>Delta-G:Architecture:899</v>
      </c>
      <c r="M780" s="43">
        <f t="shared" si="84"/>
        <v>0</v>
      </c>
      <c r="N780" s="1">
        <f t="shared" si="85"/>
        <v>0</v>
      </c>
      <c r="O780" s="1">
        <f t="shared" si="86"/>
        <v>0</v>
      </c>
      <c r="P780" s="45" t="e">
        <f t="shared" si="87"/>
        <v>#REF!</v>
      </c>
      <c r="Q780" s="46">
        <f>IF(K780="",0,COUNTIF('Timesheet - Week'!$A:$A,WorkingHoursUpdated!K780))</f>
        <v>0</v>
      </c>
      <c r="R780" s="44">
        <f>IF(K780="",0,COUNTIF('Timesheet - Week'!$A:$A,WorkingHoursUpdated!K780))</f>
        <v>0</v>
      </c>
    </row>
    <row r="781" spans="1:18" x14ac:dyDescent="0.25">
      <c r="A781" s="7">
        <f>WorkingHours[[#This Row],[Day]]</f>
        <v>44958</v>
      </c>
      <c r="B781" s="1">
        <f>WorkingHours[[#This Row],[Start]]</f>
        <v>0.45833333333333331</v>
      </c>
      <c r="C781" s="1">
        <f>WorkingHours[[#This Row],[End]]</f>
        <v>0.58333333333333337</v>
      </c>
      <c r="D781" t="str">
        <f>WorkingHours[[#This Row],[Work unit description]]</f>
        <v/>
      </c>
      <c r="E781" s="1">
        <f>WorkingHours[[#This Row],[Duration]]</f>
        <v>0.125</v>
      </c>
      <c r="F781" s="1" t="e">
        <f>#REF!</f>
        <v>#REF!</v>
      </c>
      <c r="G781" t="str">
        <f>WorkingHours[[#This Row],[Task]]</f>
        <v>Delta-G: Architecture</v>
      </c>
      <c r="H781" t="str">
        <f>WorkingHours[[#This Row],[Tags]]</f>
        <v>Delta-G:Architecture:899</v>
      </c>
      <c r="I781" t="b">
        <f t="shared" si="89"/>
        <v>0</v>
      </c>
      <c r="J781" s="7">
        <f t="shared" si="88"/>
        <v>44958</v>
      </c>
      <c r="K781" t="str">
        <f t="shared" si="83"/>
        <v>Delta-G:Architecture:899</v>
      </c>
      <c r="M781" s="43">
        <f t="shared" si="84"/>
        <v>0</v>
      </c>
      <c r="N781" s="1">
        <f t="shared" si="85"/>
        <v>0</v>
      </c>
      <c r="O781" s="1">
        <f t="shared" si="86"/>
        <v>0</v>
      </c>
      <c r="P781" s="45" t="e">
        <f t="shared" si="87"/>
        <v>#REF!</v>
      </c>
      <c r="Q781" s="46">
        <f>IF(K781="",0,COUNTIF('Timesheet - Week'!$A:$A,WorkingHoursUpdated!K781))</f>
        <v>0</v>
      </c>
      <c r="R781" s="44">
        <f>IF(K781="",0,COUNTIF('Timesheet - Week'!$A:$A,WorkingHoursUpdated!K781))</f>
        <v>0</v>
      </c>
    </row>
    <row r="782" spans="1:18" x14ac:dyDescent="0.25">
      <c r="A782" s="7">
        <f>WorkingHours[[#This Row],[Day]]</f>
        <v>44958</v>
      </c>
      <c r="B782" s="1">
        <f>WorkingHours[[#This Row],[Start]]</f>
        <v>0.58333333333333337</v>
      </c>
      <c r="C782" s="1">
        <f>WorkingHours[[#This Row],[End]]</f>
        <v>0.625</v>
      </c>
      <c r="D782" t="str">
        <f>WorkingHours[[#This Row],[Work unit description]]</f>
        <v>Document File System planning</v>
      </c>
      <c r="E782" s="1">
        <f>WorkingHours[[#This Row],[Duration]]</f>
        <v>4.1666666666666664E-2</v>
      </c>
      <c r="F782" s="1" t="e">
        <f>#REF!</f>
        <v>#REF!</v>
      </c>
      <c r="G782" t="str">
        <f>WorkingHours[[#This Row],[Task]]</f>
        <v>Process and Practices Improvement</v>
      </c>
      <c r="H782" t="str">
        <f>WorkingHours[[#This Row],[Tags]]</f>
        <v>STL:Admin-BusinessMan:BusinessManProcessDev:312</v>
      </c>
      <c r="I782" t="b">
        <f t="shared" si="89"/>
        <v>0</v>
      </c>
      <c r="J782" s="7">
        <f t="shared" si="88"/>
        <v>44958</v>
      </c>
      <c r="K782" t="str">
        <f t="shared" si="83"/>
        <v>STL:Admin-BusinessMan:BusinessManProcessDev:312</v>
      </c>
      <c r="M782" s="43">
        <f t="shared" si="84"/>
        <v>0</v>
      </c>
      <c r="N782" s="1">
        <f t="shared" si="85"/>
        <v>0</v>
      </c>
      <c r="O782" s="1">
        <f t="shared" si="86"/>
        <v>0</v>
      </c>
      <c r="P782" s="45" t="e">
        <f t="shared" si="87"/>
        <v>#REF!</v>
      </c>
      <c r="Q782" s="46">
        <f>IF(K782="",0,COUNTIF('Timesheet - Week'!$A:$A,WorkingHoursUpdated!K782))</f>
        <v>0</v>
      </c>
      <c r="R782" s="44">
        <f>IF(K782="",0,COUNTIF('Timesheet - Week'!$A:$A,WorkingHoursUpdated!K782))</f>
        <v>0</v>
      </c>
    </row>
    <row r="783" spans="1:18" x14ac:dyDescent="0.25">
      <c r="A783" s="7">
        <f>WorkingHours[[#This Row],[Day]]</f>
        <v>44958</v>
      </c>
      <c r="B783" s="1">
        <f>WorkingHours[[#This Row],[Start]]</f>
        <v>0.625</v>
      </c>
      <c r="C783" s="1">
        <f>WorkingHours[[#This Row],[End]]</f>
        <v>0.66666666666666663</v>
      </c>
      <c r="D783" t="str">
        <f>WorkingHours[[#This Row],[Work unit description]]</f>
        <v>Document Management System</v>
      </c>
      <c r="E783" s="1">
        <f>WorkingHours[[#This Row],[Duration]]</f>
        <v>4.1666666666666664E-2</v>
      </c>
      <c r="F783" s="1" t="e">
        <f>#REF!</f>
        <v>#REF!</v>
      </c>
      <c r="G783" t="str">
        <f>WorkingHours[[#This Row],[Task]]</f>
        <v>Process and Practices Improvement</v>
      </c>
      <c r="H783" t="str">
        <f>WorkingHours[[#This Row],[Tags]]</f>
        <v>STL:Admin-BusinessMan:BusinessManProcessDev:312</v>
      </c>
      <c r="I783" t="b">
        <f t="shared" si="89"/>
        <v>0</v>
      </c>
      <c r="J783" s="7">
        <f t="shared" si="88"/>
        <v>44958</v>
      </c>
      <c r="K783" t="str">
        <f t="shared" si="83"/>
        <v>STL:Admin-BusinessMan:BusinessManProcessDev:312</v>
      </c>
      <c r="M783" s="43">
        <f t="shared" si="84"/>
        <v>0</v>
      </c>
      <c r="N783" s="1">
        <f t="shared" si="85"/>
        <v>0</v>
      </c>
      <c r="O783" s="1">
        <f t="shared" si="86"/>
        <v>0</v>
      </c>
      <c r="P783" s="45" t="e">
        <f t="shared" si="87"/>
        <v>#REF!</v>
      </c>
      <c r="Q783" s="46">
        <f>IF(K783="",0,COUNTIF('Timesheet - Week'!$A:$A,WorkingHoursUpdated!K783))</f>
        <v>0</v>
      </c>
      <c r="R783" s="44">
        <f>IF(K783="",0,COUNTIF('Timesheet - Week'!$A:$A,WorkingHoursUpdated!K783))</f>
        <v>0</v>
      </c>
    </row>
    <row r="784" spans="1:18" x14ac:dyDescent="0.25">
      <c r="A784" s="7">
        <f>WorkingHours[[#This Row],[Day]]</f>
        <v>44958</v>
      </c>
      <c r="B784" s="1">
        <f>WorkingHours[[#This Row],[Start]]</f>
        <v>0.95833333333333337</v>
      </c>
      <c r="C784" s="1">
        <f>WorkingHours[[#This Row],[End]]</f>
        <v>0.99930555555555556</v>
      </c>
      <c r="D784" t="str">
        <f>WorkingHours[[#This Row],[Work unit description]]</f>
        <v/>
      </c>
      <c r="E784" s="1">
        <f>WorkingHours[[#This Row],[Duration]]</f>
        <v>4.1666666666666664E-2</v>
      </c>
      <c r="F784" s="1" t="e">
        <f>#REF!</f>
        <v>#REF!</v>
      </c>
      <c r="G784" t="str">
        <f>WorkingHours[[#This Row],[Task]]</f>
        <v>Delta-G: Architecture</v>
      </c>
      <c r="H784" t="str">
        <f>WorkingHours[[#This Row],[Tags]]</f>
        <v>Delta-G:Architecture:899</v>
      </c>
      <c r="I784" t="b">
        <f t="shared" si="89"/>
        <v>0</v>
      </c>
      <c r="J784" s="7">
        <f t="shared" si="88"/>
        <v>44958</v>
      </c>
      <c r="K784" t="str">
        <f t="shared" si="83"/>
        <v>Delta-G:Architecture:899</v>
      </c>
      <c r="M784" s="43">
        <f t="shared" si="84"/>
        <v>0.29166666666666674</v>
      </c>
      <c r="N784" s="1">
        <f t="shared" si="85"/>
        <v>0</v>
      </c>
      <c r="O784" s="1">
        <f t="shared" si="86"/>
        <v>0.29166666666666674</v>
      </c>
      <c r="P784" s="45" t="e">
        <f t="shared" si="87"/>
        <v>#REF!</v>
      </c>
      <c r="Q784" s="46">
        <f>IF(K784="",0,COUNTIF('Timesheet - Week'!$A:$A,WorkingHoursUpdated!K784))</f>
        <v>0</v>
      </c>
      <c r="R784" s="44">
        <f>IF(K784="",0,COUNTIF('Timesheet - Week'!$A:$A,WorkingHoursUpdated!K784))</f>
        <v>0</v>
      </c>
    </row>
    <row r="785" spans="1:18" x14ac:dyDescent="0.25">
      <c r="A785" s="7">
        <f>WorkingHours[[#This Row],[Day]]</f>
        <v>44959</v>
      </c>
      <c r="B785" s="1">
        <f>WorkingHours[[#This Row],[Start]]</f>
        <v>0.33263888888888887</v>
      </c>
      <c r="C785" s="1">
        <f>WorkingHours[[#This Row],[End]]</f>
        <v>0.35416666666666669</v>
      </c>
      <c r="D785" t="str">
        <f>WorkingHours[[#This Row],[Work unit description]]</f>
        <v>Document system</v>
      </c>
      <c r="E785" s="1">
        <f>WorkingHours[[#This Row],[Duration]]</f>
        <v>2.0833333333333332E-2</v>
      </c>
      <c r="F785" s="1" t="e">
        <f>#REF!</f>
        <v>#REF!</v>
      </c>
      <c r="G785" t="str">
        <f>WorkingHours[[#This Row],[Task]]</f>
        <v>Process and Practices Improvement</v>
      </c>
      <c r="H785" t="str">
        <f>WorkingHours[[#This Row],[Tags]]</f>
        <v>STL:Admin-BusinessMan:BusinessManProcessDev:312</v>
      </c>
      <c r="I785" t="b">
        <f t="shared" si="89"/>
        <v>0</v>
      </c>
      <c r="J785" s="7">
        <f t="shared" si="88"/>
        <v>44959</v>
      </c>
      <c r="K785" t="str">
        <f t="shared" si="83"/>
        <v>STL:Admin-BusinessMan:BusinessManProcessDev:312</v>
      </c>
      <c r="M785" s="43">
        <f t="shared" si="84"/>
        <v>0</v>
      </c>
      <c r="N785" s="1">
        <f t="shared" si="85"/>
        <v>0</v>
      </c>
      <c r="O785" s="1">
        <f t="shared" si="86"/>
        <v>0</v>
      </c>
      <c r="P785" s="45" t="e">
        <f t="shared" si="87"/>
        <v>#REF!</v>
      </c>
      <c r="Q785" s="46">
        <f>IF(K785="",0,COUNTIF('Timesheet - Week'!$A:$A,WorkingHoursUpdated!K785))</f>
        <v>0</v>
      </c>
      <c r="R785" s="44">
        <f>IF(K785="",0,COUNTIF('Timesheet - Week'!$A:$A,WorkingHoursUpdated!K785))</f>
        <v>0</v>
      </c>
    </row>
    <row r="786" spans="1:18" x14ac:dyDescent="0.25">
      <c r="A786" s="7">
        <f>WorkingHours[[#This Row],[Day]]</f>
        <v>44959</v>
      </c>
      <c r="B786" s="1">
        <f>WorkingHours[[#This Row],[Start]]</f>
        <v>0.375</v>
      </c>
      <c r="C786" s="1">
        <f>WorkingHours[[#This Row],[End]]</f>
        <v>0.39583333333333331</v>
      </c>
      <c r="D786" t="str">
        <f>WorkingHours[[#This Row],[Work unit description]]</f>
        <v>General chat with people</v>
      </c>
      <c r="E786" s="1">
        <f>WorkingHours[[#This Row],[Duration]]</f>
        <v>2.0833333333333332E-2</v>
      </c>
      <c r="F786" s="1" t="e">
        <f>#REF!</f>
        <v>#REF!</v>
      </c>
      <c r="G786" t="str">
        <f>WorkingHours[[#This Row],[Task]]</f>
        <v>STL:General</v>
      </c>
      <c r="H786" t="str">
        <f>WorkingHours[[#This Row],[Tags]]</f>
        <v>STL:Admin-PersonalAdmin:Misc:320</v>
      </c>
      <c r="I786" t="b">
        <f t="shared" si="89"/>
        <v>0</v>
      </c>
      <c r="J786" s="7">
        <f t="shared" si="88"/>
        <v>44959</v>
      </c>
      <c r="K786" t="str">
        <f t="shared" si="83"/>
        <v>STL:Admin-PersonalAdmin:Misc:320</v>
      </c>
      <c r="M786" s="43">
        <f t="shared" si="84"/>
        <v>2.0833333333333315E-2</v>
      </c>
      <c r="N786" s="1">
        <f t="shared" si="85"/>
        <v>0</v>
      </c>
      <c r="O786" s="1">
        <f t="shared" si="86"/>
        <v>2.0833333333333315E-2</v>
      </c>
      <c r="P786" s="45" t="e">
        <f t="shared" si="87"/>
        <v>#REF!</v>
      </c>
      <c r="Q786" s="46">
        <f>IF(K786="",0,COUNTIF('Timesheet - Week'!$A:$A,WorkingHoursUpdated!K786))</f>
        <v>0</v>
      </c>
      <c r="R786" s="44">
        <f>IF(K786="",0,COUNTIF('Timesheet - Week'!$A:$A,WorkingHoursUpdated!K786))</f>
        <v>0</v>
      </c>
    </row>
    <row r="787" spans="1:18" x14ac:dyDescent="0.25">
      <c r="A787" s="7">
        <f>WorkingHours[[#This Row],[Day]]</f>
        <v>44959</v>
      </c>
      <c r="B787" s="1">
        <f>WorkingHours[[#This Row],[Start]]</f>
        <v>0.39583333333333331</v>
      </c>
      <c r="C787" s="1">
        <f>WorkingHours[[#This Row],[End]]</f>
        <v>0.41666666666666669</v>
      </c>
      <c r="D787" t="str">
        <f>WorkingHours[[#This Row],[Work unit description]]</f>
        <v>QLM with Pete</v>
      </c>
      <c r="E787" s="1">
        <f>WorkingHours[[#This Row],[Duration]]</f>
        <v>2.0833333333333332E-2</v>
      </c>
      <c r="F787" s="1" t="e">
        <f>#REF!</f>
        <v>#REF!</v>
      </c>
      <c r="G787" t="str">
        <f>WorkingHours[[#This Row],[Task]]</f>
        <v>QLM Technical Management</v>
      </c>
      <c r="H787" t="str">
        <f>WorkingHours[[#This Row],[Tags]]</f>
        <v>QLM:Hardware:TechnicalManagement:998</v>
      </c>
      <c r="I787" t="b">
        <f t="shared" si="89"/>
        <v>0</v>
      </c>
      <c r="J787" s="7">
        <f t="shared" si="88"/>
        <v>44959</v>
      </c>
      <c r="K787" t="str">
        <f t="shared" si="83"/>
        <v>QLM:Hardware:TechnicalManagement:998</v>
      </c>
      <c r="M787" s="43">
        <f t="shared" si="84"/>
        <v>0</v>
      </c>
      <c r="N787" s="1">
        <f t="shared" si="85"/>
        <v>0</v>
      </c>
      <c r="O787" s="1">
        <f t="shared" si="86"/>
        <v>0</v>
      </c>
      <c r="P787" s="45" t="e">
        <f t="shared" si="87"/>
        <v>#REF!</v>
      </c>
      <c r="Q787" s="46">
        <f>IF(K787="",0,COUNTIF('Timesheet - Week'!$A:$A,WorkingHoursUpdated!K787))</f>
        <v>0</v>
      </c>
      <c r="R787" s="44">
        <f>IF(K787="",0,COUNTIF('Timesheet - Week'!$A:$A,WorkingHoursUpdated!K787))</f>
        <v>0</v>
      </c>
    </row>
    <row r="788" spans="1:18" x14ac:dyDescent="0.25">
      <c r="A788" s="7">
        <f>WorkingHours[[#This Row],[Day]]</f>
        <v>44959</v>
      </c>
      <c r="B788" s="1">
        <f>WorkingHours[[#This Row],[Start]]</f>
        <v>0.41666666666666669</v>
      </c>
      <c r="C788" s="1">
        <f>WorkingHours[[#This Row],[End]]</f>
        <v>0.4861111111111111</v>
      </c>
      <c r="D788" t="str">
        <f>WorkingHours[[#This Row],[Work unit description]]</f>
        <v>Rosa biotech proposal</v>
      </c>
      <c r="E788" s="1">
        <f>WorkingHours[[#This Row],[Duration]]</f>
        <v>7.2916666666666671E-2</v>
      </c>
      <c r="F788" s="1" t="e">
        <f>#REF!</f>
        <v>#REF!</v>
      </c>
      <c r="G788" t="str">
        <f>WorkingHours[[#This Row],[Task]]</f>
        <v>NBD: RosaBioTech</v>
      </c>
      <c r="H788" t="str">
        <f>WorkingHours[[#This Row],[Tags]]</f>
        <v>STL:NBD:NewProposalsCreation:325</v>
      </c>
      <c r="I788" t="b">
        <f t="shared" si="89"/>
        <v>0</v>
      </c>
      <c r="J788" s="7">
        <f t="shared" si="88"/>
        <v>44959</v>
      </c>
      <c r="K788" t="str">
        <f t="shared" si="83"/>
        <v>STL:NBD:NewProposalsCreation:325</v>
      </c>
      <c r="M788" s="43">
        <f t="shared" si="84"/>
        <v>0</v>
      </c>
      <c r="N788" s="1">
        <f t="shared" si="85"/>
        <v>0</v>
      </c>
      <c r="O788" s="1">
        <f t="shared" si="86"/>
        <v>0</v>
      </c>
      <c r="P788" s="45" t="e">
        <f t="shared" si="87"/>
        <v>#REF!</v>
      </c>
      <c r="Q788" s="46">
        <f>IF(K788="",0,COUNTIF('Timesheet - Week'!$A:$A,WorkingHoursUpdated!K788))</f>
        <v>0</v>
      </c>
      <c r="R788" s="44">
        <f>IF(K788="",0,COUNTIF('Timesheet - Week'!$A:$A,WorkingHoursUpdated!K788))</f>
        <v>0</v>
      </c>
    </row>
    <row r="789" spans="1:18" x14ac:dyDescent="0.25">
      <c r="A789" s="7">
        <f>WorkingHours[[#This Row],[Day]]</f>
        <v>44959</v>
      </c>
      <c r="B789" s="1">
        <f>WorkingHours[[#This Row],[Start]]</f>
        <v>0.4861111111111111</v>
      </c>
      <c r="C789" s="1">
        <f>WorkingHours[[#This Row],[End]]</f>
        <v>0.5</v>
      </c>
      <c r="D789" t="str">
        <f>WorkingHours[[#This Row],[Work unit description]]</f>
        <v>Altum meeting in lab</v>
      </c>
      <c r="E789" s="1">
        <f>WorkingHours[[#This Row],[Duration]]</f>
        <v>1.0416666666666666E-2</v>
      </c>
      <c r="F789" s="1" t="e">
        <f>#REF!</f>
        <v>#REF!</v>
      </c>
      <c r="G789" t="str">
        <f>WorkingHours[[#This Row],[Task]]</f>
        <v>NBD - Meetings</v>
      </c>
      <c r="H789" t="str">
        <f>WorkingHours[[#This Row],[Tags]]</f>
        <v>STL:NBD:ClientMeetings:326</v>
      </c>
      <c r="I789" t="b">
        <f t="shared" si="89"/>
        <v>0</v>
      </c>
      <c r="J789" s="7">
        <f t="shared" si="88"/>
        <v>44959</v>
      </c>
      <c r="K789" t="str">
        <f t="shared" si="83"/>
        <v>STL:NBD:ClientMeetings:326</v>
      </c>
      <c r="M789" s="43">
        <f t="shared" si="84"/>
        <v>0</v>
      </c>
      <c r="N789" s="1">
        <f t="shared" si="85"/>
        <v>0</v>
      </c>
      <c r="O789" s="1">
        <f t="shared" si="86"/>
        <v>0</v>
      </c>
      <c r="P789" s="45" t="e">
        <f t="shared" si="87"/>
        <v>#REF!</v>
      </c>
      <c r="Q789" s="46">
        <f>IF(K789="",0,COUNTIF('Timesheet - Week'!$A:$A,WorkingHoursUpdated!K789))</f>
        <v>0</v>
      </c>
      <c r="R789" s="44">
        <f>IF(K789="",0,COUNTIF('Timesheet - Week'!$A:$A,WorkingHoursUpdated!K789))</f>
        <v>0</v>
      </c>
    </row>
    <row r="790" spans="1:18" x14ac:dyDescent="0.25">
      <c r="A790" s="7">
        <f>WorkingHours[[#This Row],[Day]]</f>
        <v>44959</v>
      </c>
      <c r="B790" s="1">
        <f>WorkingHours[[#This Row],[Start]]</f>
        <v>0.5</v>
      </c>
      <c r="C790" s="1">
        <f>WorkingHours[[#This Row],[End]]</f>
        <v>0.625</v>
      </c>
      <c r="D790" t="str">
        <f>WorkingHours[[#This Row],[Work unit description]]</f>
        <v>Boomtime plan</v>
      </c>
      <c r="E790" s="1">
        <f>WorkingHours[[#This Row],[Duration]]</f>
        <v>0.125</v>
      </c>
      <c r="F790" s="1" t="e">
        <f>#REF!</f>
        <v>#REF!</v>
      </c>
      <c r="G790" t="str">
        <f>WorkingHours[[#This Row],[Task]]</f>
        <v>Boomtime:Project Management</v>
      </c>
      <c r="H790" t="str">
        <f>WorkingHours[[#This Row],[Tags]]</f>
        <v>Boomtime: Project Management:910</v>
      </c>
      <c r="I790" t="b">
        <f t="shared" si="89"/>
        <v>0</v>
      </c>
      <c r="J790" s="7">
        <f t="shared" si="88"/>
        <v>44959</v>
      </c>
      <c r="K790" t="str">
        <f t="shared" si="83"/>
        <v>Boomtime: Project Management:910</v>
      </c>
      <c r="M790" s="43">
        <f t="shared" si="84"/>
        <v>0</v>
      </c>
      <c r="N790" s="1">
        <f t="shared" si="85"/>
        <v>0</v>
      </c>
      <c r="O790" s="1">
        <f t="shared" si="86"/>
        <v>0</v>
      </c>
      <c r="P790" s="45" t="e">
        <f t="shared" si="87"/>
        <v>#REF!</v>
      </c>
      <c r="Q790" s="46">
        <f>IF(K790="",0,COUNTIF('Timesheet - Week'!$A:$A,WorkingHoursUpdated!K790))</f>
        <v>0</v>
      </c>
      <c r="R790" s="44">
        <f>IF(K790="",0,COUNTIF('Timesheet - Week'!$A:$A,WorkingHoursUpdated!K790))</f>
        <v>0</v>
      </c>
    </row>
    <row r="791" spans="1:18" x14ac:dyDescent="0.25">
      <c r="A791" s="7">
        <f>WorkingHours[[#This Row],[Day]]</f>
        <v>44959</v>
      </c>
      <c r="B791" s="1">
        <f>WorkingHours[[#This Row],[Start]]</f>
        <v>0.625</v>
      </c>
      <c r="C791" s="1">
        <f>WorkingHours[[#This Row],[End]]</f>
        <v>0.70833333333333337</v>
      </c>
      <c r="D791" t="str">
        <f>WorkingHours[[#This Row],[Work unit description]]</f>
        <v>Rosa Biotech meeting</v>
      </c>
      <c r="E791" s="1">
        <f>WorkingHours[[#This Row],[Duration]]</f>
        <v>8.3333333333333329E-2</v>
      </c>
      <c r="F791" s="1" t="e">
        <f>#REF!</f>
        <v>#REF!</v>
      </c>
      <c r="G791" t="str">
        <f>WorkingHours[[#This Row],[Task]]</f>
        <v>NBD: RosaBioTech</v>
      </c>
      <c r="H791" t="str">
        <f>WorkingHours[[#This Row],[Tags]]</f>
        <v>STL:NBD:ClientMeetings:326</v>
      </c>
      <c r="I791" t="b">
        <f t="shared" si="89"/>
        <v>0</v>
      </c>
      <c r="J791" s="7">
        <f t="shared" si="88"/>
        <v>44959</v>
      </c>
      <c r="K791" t="str">
        <f t="shared" si="83"/>
        <v>STL:NBD:ClientMeetings:326</v>
      </c>
      <c r="M791" s="43">
        <f t="shared" si="84"/>
        <v>0</v>
      </c>
      <c r="N791" s="1">
        <f t="shared" si="85"/>
        <v>0</v>
      </c>
      <c r="O791" s="1">
        <f t="shared" si="86"/>
        <v>0</v>
      </c>
      <c r="P791" s="45" t="e">
        <f t="shared" si="87"/>
        <v>#REF!</v>
      </c>
      <c r="Q791" s="46">
        <f>IF(K791="",0,COUNTIF('Timesheet - Week'!$A:$A,WorkingHoursUpdated!K791))</f>
        <v>0</v>
      </c>
      <c r="R791" s="44">
        <f>IF(K791="",0,COUNTIF('Timesheet - Week'!$A:$A,WorkingHoursUpdated!K791))</f>
        <v>0</v>
      </c>
    </row>
    <row r="792" spans="1:18" x14ac:dyDescent="0.25">
      <c r="A792" s="7">
        <f>WorkingHours[[#This Row],[Day]]</f>
        <v>44959</v>
      </c>
      <c r="B792" s="1">
        <f>WorkingHours[[#This Row],[Start]]</f>
        <v>0.75</v>
      </c>
      <c r="C792" s="1">
        <f>WorkingHours[[#This Row],[End]]</f>
        <v>0.79166666666666663</v>
      </c>
      <c r="D792" t="str">
        <f>WorkingHours[[#This Row],[Work unit description]]</f>
        <v>Delta-G Architecture</v>
      </c>
      <c r="E792" s="1">
        <f>WorkingHours[[#This Row],[Duration]]</f>
        <v>4.1666666666666664E-2</v>
      </c>
      <c r="F792" s="1" t="e">
        <f>#REF!</f>
        <v>#REF!</v>
      </c>
      <c r="G792" t="str">
        <f>WorkingHours[[#This Row],[Task]]</f>
        <v>Delta-G: Architecture</v>
      </c>
      <c r="H792" t="str">
        <f>WorkingHours[[#This Row],[Tags]]</f>
        <v>Delta-G:Architecture:899</v>
      </c>
      <c r="I792" t="b">
        <f t="shared" si="89"/>
        <v>0</v>
      </c>
      <c r="J792" s="7">
        <f t="shared" si="88"/>
        <v>44959</v>
      </c>
      <c r="K792" t="str">
        <f t="shared" si="83"/>
        <v>Delta-G:Architecture:899</v>
      </c>
      <c r="M792" s="43">
        <f t="shared" si="84"/>
        <v>4.166666666666663E-2</v>
      </c>
      <c r="N792" s="1">
        <f t="shared" si="85"/>
        <v>0</v>
      </c>
      <c r="O792" s="1">
        <f t="shared" si="86"/>
        <v>4.166666666666663E-2</v>
      </c>
      <c r="P792" s="45" t="e">
        <f t="shared" si="87"/>
        <v>#REF!</v>
      </c>
      <c r="Q792" s="46">
        <f>IF(K792="",0,COUNTIF('Timesheet - Week'!$A:$A,WorkingHoursUpdated!K792))</f>
        <v>0</v>
      </c>
      <c r="R792" s="44">
        <f>IF(K792="",0,COUNTIF('Timesheet - Week'!$A:$A,WorkingHoursUpdated!K792))</f>
        <v>0</v>
      </c>
    </row>
    <row r="793" spans="1:18" x14ac:dyDescent="0.25">
      <c r="A793" s="7">
        <f>WorkingHours[[#This Row],[Day]]</f>
        <v>44960</v>
      </c>
      <c r="B793" s="1">
        <f>WorkingHours[[#This Row],[Start]]</f>
        <v>0.35416666666666669</v>
      </c>
      <c r="C793" s="1">
        <f>WorkingHours[[#This Row],[End]]</f>
        <v>0.375</v>
      </c>
      <c r="D793" t="str">
        <f>WorkingHours[[#This Row],[Work unit description]]</f>
        <v/>
      </c>
      <c r="E793" s="1">
        <f>WorkingHours[[#This Row],[Duration]]</f>
        <v>2.0833333333333332E-2</v>
      </c>
      <c r="F793" s="1" t="e">
        <f>#REF!</f>
        <v>#REF!</v>
      </c>
      <c r="G793" t="str">
        <f>WorkingHours[[#This Row],[Task]]</f>
        <v>STL:General</v>
      </c>
      <c r="H793" t="str">
        <f>WorkingHours[[#This Row],[Tags]]</f>
        <v>STL:Admin-PersonalAdmin:Misc:320</v>
      </c>
      <c r="I793" t="b">
        <f t="shared" si="89"/>
        <v>0</v>
      </c>
      <c r="J793" s="7">
        <f t="shared" si="88"/>
        <v>44960</v>
      </c>
      <c r="K793" t="str">
        <f t="shared" si="83"/>
        <v>STL:Admin-PersonalAdmin:Misc:320</v>
      </c>
      <c r="M793" s="43">
        <f t="shared" si="84"/>
        <v>0</v>
      </c>
      <c r="N793" s="1">
        <f t="shared" si="85"/>
        <v>0</v>
      </c>
      <c r="O793" s="1">
        <f t="shared" si="86"/>
        <v>0</v>
      </c>
      <c r="P793" s="45" t="e">
        <f t="shared" si="87"/>
        <v>#REF!</v>
      </c>
      <c r="Q793" s="46">
        <f>IF(K793="",0,COUNTIF('Timesheet - Week'!$A:$A,WorkingHoursUpdated!K793))</f>
        <v>0</v>
      </c>
      <c r="R793" s="44">
        <f>IF(K793="",0,COUNTIF('Timesheet - Week'!$A:$A,WorkingHoursUpdated!K793))</f>
        <v>0</v>
      </c>
    </row>
    <row r="794" spans="1:18" x14ac:dyDescent="0.25">
      <c r="A794" s="7">
        <f>WorkingHours[[#This Row],[Day]]</f>
        <v>44960</v>
      </c>
      <c r="B794" s="1">
        <f>WorkingHours[[#This Row],[Start]]</f>
        <v>0.375</v>
      </c>
      <c r="C794" s="1">
        <f>WorkingHours[[#This Row],[End]]</f>
        <v>0.41666666666666669</v>
      </c>
      <c r="D794" t="str">
        <f>WorkingHours[[#This Row],[Work unit description]]</f>
        <v>Boomtime</v>
      </c>
      <c r="E794" s="1">
        <f>WorkingHours[[#This Row],[Duration]]</f>
        <v>4.1666666666666664E-2</v>
      </c>
      <c r="F794" s="1" t="e">
        <f>#REF!</f>
        <v>#REF!</v>
      </c>
      <c r="G794" t="str">
        <f>WorkingHours[[#This Row],[Task]]</f>
        <v>Boomtime:Project Management</v>
      </c>
      <c r="H794" t="str">
        <f>WorkingHours[[#This Row],[Tags]]</f>
        <v>Boomtime: Project Management:910</v>
      </c>
      <c r="I794" t="b">
        <f t="shared" si="89"/>
        <v>0</v>
      </c>
      <c r="J794" s="7">
        <f t="shared" si="88"/>
        <v>44960</v>
      </c>
      <c r="K794" t="str">
        <f t="shared" si="83"/>
        <v>Boomtime: Project Management:910</v>
      </c>
      <c r="M794" s="43">
        <f t="shared" si="84"/>
        <v>0</v>
      </c>
      <c r="N794" s="1">
        <f t="shared" si="85"/>
        <v>0</v>
      </c>
      <c r="O794" s="1">
        <f t="shared" si="86"/>
        <v>0</v>
      </c>
      <c r="P794" s="45" t="e">
        <f t="shared" si="87"/>
        <v>#REF!</v>
      </c>
      <c r="Q794" s="46">
        <f>IF(K794="",0,COUNTIF('Timesheet - Week'!$A:$A,WorkingHoursUpdated!K794))</f>
        <v>0</v>
      </c>
      <c r="R794" s="44">
        <f>IF(K794="",0,COUNTIF('Timesheet - Week'!$A:$A,WorkingHoursUpdated!K794))</f>
        <v>0</v>
      </c>
    </row>
    <row r="795" spans="1:18" x14ac:dyDescent="0.25">
      <c r="A795" s="7">
        <f>WorkingHours[[#This Row],[Day]]</f>
        <v>44960</v>
      </c>
      <c r="B795" s="1">
        <f>WorkingHours[[#This Row],[Start]]</f>
        <v>0.41666666666666669</v>
      </c>
      <c r="C795" s="1">
        <f>WorkingHours[[#This Row],[End]]</f>
        <v>0.44722222222222224</v>
      </c>
      <c r="D795" t="str">
        <f>WorkingHours[[#This Row],[Work unit description]]</f>
        <v>One-to-one Peter Parks</v>
      </c>
      <c r="E795" s="1">
        <f>WorkingHours[[#This Row],[Duration]]</f>
        <v>3.125E-2</v>
      </c>
      <c r="F795" s="1" t="e">
        <f>#REF!</f>
        <v>#REF!</v>
      </c>
      <c r="G795" t="str">
        <f>WorkingHours[[#This Row],[Task]]</f>
        <v>STL: 1-2-1 Meeting</v>
      </c>
      <c r="H795" t="str">
        <f>WorkingHours[[#This Row],[Tags]]</f>
        <v>STL:Admin-BusinessMan:Meetings:313</v>
      </c>
      <c r="I795" t="b">
        <f t="shared" si="89"/>
        <v>0</v>
      </c>
      <c r="J795" s="7">
        <f t="shared" si="88"/>
        <v>44960</v>
      </c>
      <c r="K795" t="str">
        <f t="shared" si="83"/>
        <v>STL:Admin-BusinessMan:Meetings:313</v>
      </c>
      <c r="M795" s="43">
        <f t="shared" si="84"/>
        <v>0</v>
      </c>
      <c r="N795" s="1">
        <f t="shared" si="85"/>
        <v>0</v>
      </c>
      <c r="O795" s="1">
        <f t="shared" si="86"/>
        <v>0</v>
      </c>
      <c r="P795" s="45" t="e">
        <f t="shared" si="87"/>
        <v>#REF!</v>
      </c>
      <c r="Q795" s="46">
        <f>IF(K795="",0,COUNTIF('Timesheet - Week'!$A:$A,WorkingHoursUpdated!K795))</f>
        <v>0</v>
      </c>
      <c r="R795" s="44">
        <f>IF(K795="",0,COUNTIF('Timesheet - Week'!$A:$A,WorkingHoursUpdated!K795))</f>
        <v>0</v>
      </c>
    </row>
    <row r="796" spans="1:18" x14ac:dyDescent="0.25">
      <c r="A796" s="7">
        <f>WorkingHours[[#This Row],[Day]]</f>
        <v>44960</v>
      </c>
      <c r="B796" s="1">
        <f>WorkingHours[[#This Row],[Start]]</f>
        <v>0.44791666666666669</v>
      </c>
      <c r="C796" s="1">
        <f>WorkingHours[[#This Row],[End]]</f>
        <v>0.5</v>
      </c>
      <c r="D796" t="str">
        <f>WorkingHours[[#This Row],[Work unit description]]</f>
        <v/>
      </c>
      <c r="E796" s="1">
        <f>WorkingHours[[#This Row],[Duration]]</f>
        <v>5.2083333333333336E-2</v>
      </c>
      <c r="F796" s="1" t="e">
        <f>#REF!</f>
        <v>#REF!</v>
      </c>
      <c r="G796" t="str">
        <f>WorkingHours[[#This Row],[Task]]</f>
        <v>Delta-G: Architecture</v>
      </c>
      <c r="H796" t="str">
        <f>WorkingHours[[#This Row],[Tags]]</f>
        <v>Delta-G:Architecture:899</v>
      </c>
      <c r="I796" t="b">
        <f t="shared" si="89"/>
        <v>0</v>
      </c>
      <c r="J796" s="7">
        <f t="shared" si="88"/>
        <v>44960</v>
      </c>
      <c r="K796" t="str">
        <f t="shared" si="83"/>
        <v>Delta-G:Architecture:899</v>
      </c>
      <c r="M796" s="43">
        <f t="shared" si="84"/>
        <v>6.9444444444444198E-4</v>
      </c>
      <c r="N796" s="1">
        <f t="shared" si="85"/>
        <v>6.9444444444444198E-4</v>
      </c>
      <c r="O796" s="1">
        <f t="shared" si="86"/>
        <v>0</v>
      </c>
      <c r="P796" s="45" t="e">
        <f t="shared" si="87"/>
        <v>#REF!</v>
      </c>
      <c r="Q796" s="46">
        <f>IF(K796="",0,COUNTIF('Timesheet - Week'!$A:$A,WorkingHoursUpdated!K796))</f>
        <v>0</v>
      </c>
      <c r="R796" s="44">
        <f>IF(K796="",0,COUNTIF('Timesheet - Week'!$A:$A,WorkingHoursUpdated!K796))</f>
        <v>0</v>
      </c>
    </row>
    <row r="797" spans="1:18" x14ac:dyDescent="0.25">
      <c r="A797" s="7">
        <f>WorkingHours[[#This Row],[Day]]</f>
        <v>44960</v>
      </c>
      <c r="B797" s="1">
        <f>WorkingHours[[#This Row],[Start]]</f>
        <v>0.5</v>
      </c>
      <c r="C797" s="1">
        <f>WorkingHours[[#This Row],[End]]</f>
        <v>0.54166666666666663</v>
      </c>
      <c r="D797" t="str">
        <f>WorkingHours[[#This Row],[Work unit description]]</f>
        <v>Document Management System</v>
      </c>
      <c r="E797" s="1">
        <f>WorkingHours[[#This Row],[Duration]]</f>
        <v>4.1666666666666664E-2</v>
      </c>
      <c r="F797" s="1" t="e">
        <f>#REF!</f>
        <v>#REF!</v>
      </c>
      <c r="G797" t="str">
        <f>WorkingHours[[#This Row],[Task]]</f>
        <v>Process and Practices Improvement</v>
      </c>
      <c r="H797" t="str">
        <f>WorkingHours[[#This Row],[Tags]]</f>
        <v>STL:Admin-BusinessMan:BusinessManProcessDev:312</v>
      </c>
      <c r="I797" t="b">
        <f t="shared" si="89"/>
        <v>0</v>
      </c>
      <c r="J797" s="7">
        <f t="shared" si="88"/>
        <v>44960</v>
      </c>
      <c r="K797" t="str">
        <f t="shared" si="83"/>
        <v>STL:Admin-BusinessMan:BusinessManProcessDev:312</v>
      </c>
      <c r="M797" s="43">
        <f t="shared" si="84"/>
        <v>0</v>
      </c>
      <c r="N797" s="1">
        <f t="shared" si="85"/>
        <v>0</v>
      </c>
      <c r="O797" s="1">
        <f t="shared" si="86"/>
        <v>0</v>
      </c>
      <c r="P797" s="45" t="e">
        <f t="shared" si="87"/>
        <v>#REF!</v>
      </c>
      <c r="Q797" s="46">
        <f>IF(K797="",0,COUNTIF('Timesheet - Week'!$A:$A,WorkingHoursUpdated!K797))</f>
        <v>0</v>
      </c>
      <c r="R797" s="44">
        <f>IF(K797="",0,COUNTIF('Timesheet - Week'!$A:$A,WorkingHoursUpdated!K797))</f>
        <v>0</v>
      </c>
    </row>
    <row r="798" spans="1:18" x14ac:dyDescent="0.25">
      <c r="A798" s="7">
        <f>WorkingHours[[#This Row],[Day]]</f>
        <v>44960</v>
      </c>
      <c r="B798" s="1">
        <f>WorkingHours[[#This Row],[Start]]</f>
        <v>0.54166666666666663</v>
      </c>
      <c r="C798" s="1">
        <f>WorkingHours[[#This Row],[End]]</f>
        <v>0.5625</v>
      </c>
      <c r="D798" t="str">
        <f>WorkingHours[[#This Row],[Work unit description]]</f>
        <v/>
      </c>
      <c r="E798" s="1">
        <f>WorkingHours[[#This Row],[Duration]]</f>
        <v>2.0833333333333332E-2</v>
      </c>
      <c r="F798" s="1" t="e">
        <f>#REF!</f>
        <v>#REF!</v>
      </c>
      <c r="G798" t="str">
        <f>WorkingHours[[#This Row],[Task]]</f>
        <v>Delta-G: Architecture</v>
      </c>
      <c r="H798" t="str">
        <f>WorkingHours[[#This Row],[Tags]]</f>
        <v>Delta-G:Architecture:899</v>
      </c>
      <c r="I798" t="b">
        <f t="shared" si="89"/>
        <v>0</v>
      </c>
      <c r="J798" s="7">
        <f t="shared" si="88"/>
        <v>44960</v>
      </c>
      <c r="K798" t="str">
        <f t="shared" si="83"/>
        <v>Delta-G:Architecture:899</v>
      </c>
      <c r="M798" s="43">
        <f t="shared" si="84"/>
        <v>0</v>
      </c>
      <c r="N798" s="1">
        <f t="shared" si="85"/>
        <v>0</v>
      </c>
      <c r="O798" s="1">
        <f t="shared" si="86"/>
        <v>0</v>
      </c>
      <c r="P798" s="45" t="e">
        <f t="shared" si="87"/>
        <v>#REF!</v>
      </c>
      <c r="Q798" s="46">
        <f>IF(K798="",0,COUNTIF('Timesheet - Week'!$A:$A,WorkingHoursUpdated!K798))</f>
        <v>0</v>
      </c>
      <c r="R798" s="44">
        <f>IF(K798="",0,COUNTIF('Timesheet - Week'!$A:$A,WorkingHoursUpdated!K798))</f>
        <v>0</v>
      </c>
    </row>
    <row r="799" spans="1:18" x14ac:dyDescent="0.25">
      <c r="A799" s="7">
        <f>WorkingHours[[#This Row],[Day]]</f>
        <v>44960</v>
      </c>
      <c r="B799" s="1">
        <f>WorkingHours[[#This Row],[Start]]</f>
        <v>0.58333333333333337</v>
      </c>
      <c r="C799" s="1">
        <f>WorkingHours[[#This Row],[End]]</f>
        <v>0.63541666666666663</v>
      </c>
      <c r="D799" t="str">
        <f>WorkingHours[[#This Row],[Work unit description]]</f>
        <v>Project catch-up</v>
      </c>
      <c r="E799" s="1">
        <f>WorkingHours[[#This Row],[Duration]]</f>
        <v>5.2083333333333336E-2</v>
      </c>
      <c r="F799" s="1" t="e">
        <f>#REF!</f>
        <v>#REF!</v>
      </c>
      <c r="G799" t="str">
        <f>WorkingHours[[#This Row],[Task]]</f>
        <v>ResourceMeeting</v>
      </c>
      <c r="H799" t="str">
        <f>WorkingHours[[#This Row],[Tags]]</f>
        <v>STL:Admin-BusinessMan:Forecast&amp;Planning:314</v>
      </c>
      <c r="I799" t="b">
        <f t="shared" si="89"/>
        <v>0</v>
      </c>
      <c r="J799" s="7">
        <f t="shared" si="88"/>
        <v>44960</v>
      </c>
      <c r="K799" t="str">
        <f t="shared" si="83"/>
        <v>STL:Admin-BusinessMan:Forecast&amp;Planning:314</v>
      </c>
      <c r="M799" s="43">
        <f t="shared" si="84"/>
        <v>2.083333333333337E-2</v>
      </c>
      <c r="N799" s="1">
        <f t="shared" si="85"/>
        <v>0</v>
      </c>
      <c r="O799" s="1">
        <f t="shared" si="86"/>
        <v>2.083333333333337E-2</v>
      </c>
      <c r="P799" s="45" t="e">
        <f t="shared" si="87"/>
        <v>#REF!</v>
      </c>
      <c r="Q799" s="46">
        <f>IF(K799="",0,COUNTIF('Timesheet - Week'!$A:$A,WorkingHoursUpdated!K799))</f>
        <v>0</v>
      </c>
      <c r="R799" s="44">
        <f>IF(K799="",0,COUNTIF('Timesheet - Week'!$A:$A,WorkingHoursUpdated!K799))</f>
        <v>0</v>
      </c>
    </row>
    <row r="800" spans="1:18" x14ac:dyDescent="0.25">
      <c r="A800" s="7">
        <f>WorkingHours[[#This Row],[Day]]</f>
        <v>44960</v>
      </c>
      <c r="B800" s="1">
        <f>WorkingHours[[#This Row],[Start]]</f>
        <v>0.63472222222222219</v>
      </c>
      <c r="C800" s="1">
        <f>WorkingHours[[#This Row],[End]]</f>
        <v>0.67638888888888893</v>
      </c>
      <c r="D800" t="str">
        <f>WorkingHours[[#This Row],[Work unit description]]</f>
        <v>aerogel KO meeting</v>
      </c>
      <c r="E800" s="1">
        <f>WorkingHours[[#This Row],[Duration]]</f>
        <v>4.1666666666666664E-2</v>
      </c>
      <c r="F800" s="1" t="e">
        <f>#REF!</f>
        <v>#REF!</v>
      </c>
      <c r="G800" t="str">
        <f>WorkingHours[[#This Row],[Task]]</f>
        <v>Aerogel: Project Management</v>
      </c>
      <c r="H800" t="str">
        <f>WorkingHours[[#This Row],[Tags]]</f>
        <v>Aerogel:Project Management:916</v>
      </c>
      <c r="I800" t="b">
        <f t="shared" si="89"/>
        <v>0</v>
      </c>
      <c r="J800" s="7">
        <f t="shared" si="88"/>
        <v>44960</v>
      </c>
      <c r="K800" t="str">
        <f t="shared" si="83"/>
        <v>Aerogel:Project Management:916</v>
      </c>
      <c r="M800" s="43" t="str">
        <f t="shared" si="84"/>
        <v>Error</v>
      </c>
      <c r="N800" s="1">
        <f t="shared" si="85"/>
        <v>0</v>
      </c>
      <c r="O800" s="1" t="str">
        <f t="shared" si="86"/>
        <v>Error</v>
      </c>
      <c r="P800" s="45" t="e">
        <f t="shared" si="87"/>
        <v>#REF!</v>
      </c>
      <c r="Q800" s="46">
        <f>IF(K800="",0,COUNTIF('Timesheet - Week'!$A:$A,WorkingHoursUpdated!K800))</f>
        <v>0</v>
      </c>
      <c r="R800" s="44">
        <f>IF(K800="",0,COUNTIF('Timesheet - Week'!$A:$A,WorkingHoursUpdated!K800))</f>
        <v>0</v>
      </c>
    </row>
    <row r="801" spans="1:18" x14ac:dyDescent="0.25">
      <c r="A801" s="7">
        <f>WorkingHours[[#This Row],[Day]]</f>
        <v>44960</v>
      </c>
      <c r="B801" s="1">
        <f>WorkingHours[[#This Row],[Start]]</f>
        <v>0.6875</v>
      </c>
      <c r="C801" s="1">
        <f>WorkingHours[[#This Row],[End]]</f>
        <v>0.70833333333333337</v>
      </c>
      <c r="D801" t="str">
        <f>WorkingHours[[#This Row],[Work unit description]]</f>
        <v>Other bits</v>
      </c>
      <c r="E801" s="1">
        <f>WorkingHours[[#This Row],[Duration]]</f>
        <v>2.0833333333333332E-2</v>
      </c>
      <c r="F801" s="1" t="e">
        <f>#REF!</f>
        <v>#REF!</v>
      </c>
      <c r="G801" t="str">
        <f>WorkingHours[[#This Row],[Task]]</f>
        <v>STL:General</v>
      </c>
      <c r="H801" t="str">
        <f>WorkingHours[[#This Row],[Tags]]</f>
        <v>STL:Admin-PersonalAdmin:Misc:320</v>
      </c>
      <c r="I801" t="b">
        <f t="shared" si="89"/>
        <v>0</v>
      </c>
      <c r="J801" s="7">
        <f t="shared" si="88"/>
        <v>44960</v>
      </c>
      <c r="K801" t="str">
        <f t="shared" si="83"/>
        <v>STL:Admin-PersonalAdmin:Misc:320</v>
      </c>
      <c r="M801" s="43">
        <f t="shared" si="84"/>
        <v>1.1111111111111072E-2</v>
      </c>
      <c r="N801" s="1">
        <f t="shared" si="85"/>
        <v>0</v>
      </c>
      <c r="O801" s="1">
        <f t="shared" si="86"/>
        <v>1.1111111111111072E-2</v>
      </c>
      <c r="P801" s="45" t="e">
        <f t="shared" si="87"/>
        <v>#REF!</v>
      </c>
      <c r="Q801" s="46">
        <f>IF(K801="",0,COUNTIF('Timesheet - Week'!$A:$A,WorkingHoursUpdated!K801))</f>
        <v>0</v>
      </c>
      <c r="R801" s="44">
        <f>IF(K801="",0,COUNTIF('Timesheet - Week'!$A:$A,WorkingHoursUpdated!K801))</f>
        <v>0</v>
      </c>
    </row>
    <row r="802" spans="1:18" x14ac:dyDescent="0.25">
      <c r="A802" s="7">
        <f>WorkingHours[[#This Row],[Day]]</f>
        <v>44960</v>
      </c>
      <c r="B802" s="1">
        <f>WorkingHours[[#This Row],[Start]]</f>
        <v>0.70833333333333337</v>
      </c>
      <c r="C802" s="1">
        <f>WorkingHours[[#This Row],[End]]</f>
        <v>0.75277777777777777</v>
      </c>
      <c r="D802" t="str">
        <f>WorkingHours[[#This Row],[Work unit description]]</f>
        <v>Delta-G Architecture</v>
      </c>
      <c r="E802" s="1">
        <f>WorkingHours[[#This Row],[Duration]]</f>
        <v>4.1666666666666664E-2</v>
      </c>
      <c r="F802" s="1" t="e">
        <f>#REF!</f>
        <v>#REF!</v>
      </c>
      <c r="G802" t="str">
        <f>WorkingHours[[#This Row],[Task]]</f>
        <v>Delta-G: Architecture</v>
      </c>
      <c r="H802" t="str">
        <f>WorkingHours[[#This Row],[Tags]]</f>
        <v>Delta-G:Architecture:899</v>
      </c>
      <c r="I802" t="b">
        <f t="shared" si="89"/>
        <v>0</v>
      </c>
      <c r="J802" s="7">
        <f t="shared" si="88"/>
        <v>44960</v>
      </c>
      <c r="K802" t="str">
        <f t="shared" si="83"/>
        <v>Delta-G:Architecture:899</v>
      </c>
      <c r="M802" s="43">
        <f t="shared" si="84"/>
        <v>0</v>
      </c>
      <c r="N802" s="1">
        <f t="shared" si="85"/>
        <v>0</v>
      </c>
      <c r="O802" s="1">
        <f t="shared" si="86"/>
        <v>0</v>
      </c>
      <c r="P802" s="45" t="e">
        <f t="shared" si="87"/>
        <v>#REF!</v>
      </c>
      <c r="Q802" s="46">
        <f>IF(K802="",0,COUNTIF('Timesheet - Week'!$A:$A,WorkingHoursUpdated!K802))</f>
        <v>0</v>
      </c>
      <c r="R802" s="44">
        <f>IF(K802="",0,COUNTIF('Timesheet - Week'!$A:$A,WorkingHoursUpdated!K802))</f>
        <v>0</v>
      </c>
    </row>
    <row r="803" spans="1:18" x14ac:dyDescent="0.25">
      <c r="A803" s="7">
        <f>WorkingHours[[#This Row],[Day]]</f>
        <v>44960</v>
      </c>
      <c r="B803" s="1">
        <f>WorkingHours[[#This Row],[Start]]</f>
        <v>0.94027777777777777</v>
      </c>
      <c r="C803" s="1">
        <f>WorkingHours[[#This Row],[End]]</f>
        <v>0.9819444444444444</v>
      </c>
      <c r="D803" t="str">
        <f>WorkingHours[[#This Row],[Work unit description]]</f>
        <v/>
      </c>
      <c r="E803" s="1">
        <f>WorkingHours[[#This Row],[Duration]]</f>
        <v>4.1666666666666664E-2</v>
      </c>
      <c r="F803" s="1" t="e">
        <f>#REF!</f>
        <v>#REF!</v>
      </c>
      <c r="G803" t="str">
        <f>WorkingHours[[#This Row],[Task]]</f>
        <v>Delta-G: Architecture</v>
      </c>
      <c r="H803" t="str">
        <f>WorkingHours[[#This Row],[Tags]]</f>
        <v>Delta-G:Architecture:899</v>
      </c>
      <c r="I803" t="b">
        <f t="shared" si="89"/>
        <v>0</v>
      </c>
      <c r="J803" s="7">
        <f t="shared" si="88"/>
        <v>44960</v>
      </c>
      <c r="K803" t="str">
        <f t="shared" si="83"/>
        <v>Delta-G:Architecture:899</v>
      </c>
      <c r="M803" s="43">
        <f t="shared" si="84"/>
        <v>0.1875</v>
      </c>
      <c r="N803" s="1">
        <f t="shared" si="85"/>
        <v>0</v>
      </c>
      <c r="O803" s="1">
        <f t="shared" si="86"/>
        <v>0.1875</v>
      </c>
      <c r="P803" s="45" t="e">
        <f t="shared" si="87"/>
        <v>#REF!</v>
      </c>
      <c r="Q803" s="46">
        <f>IF(K803="",0,COUNTIF('Timesheet - Week'!$A:$A,WorkingHoursUpdated!K803))</f>
        <v>0</v>
      </c>
      <c r="R803" s="44">
        <f>IF(K803="",0,COUNTIF('Timesheet - Week'!$A:$A,WorkingHoursUpdated!K803))</f>
        <v>0</v>
      </c>
    </row>
    <row r="804" spans="1:18" x14ac:dyDescent="0.25">
      <c r="A804" s="7">
        <f>WorkingHours[[#This Row],[Day]]</f>
        <v>44963</v>
      </c>
      <c r="B804" s="1">
        <f>WorkingHours[[#This Row],[Start]]</f>
        <v>0.3611111111111111</v>
      </c>
      <c r="C804" s="1">
        <f>WorkingHours[[#This Row],[End]]</f>
        <v>0.36736111111111114</v>
      </c>
      <c r="D804" t="str">
        <f>WorkingHours[[#This Row],[Work unit description]]</f>
        <v/>
      </c>
      <c r="E804" s="1">
        <f>WorkingHours[[#This Row],[Duration]]</f>
        <v>1.0416666666666666E-2</v>
      </c>
      <c r="F804" s="1" t="e">
        <f>#REF!</f>
        <v>#REF!</v>
      </c>
      <c r="G804" t="str">
        <f>WorkingHours[[#This Row],[Task]]</f>
        <v>STL:Timesheet</v>
      </c>
      <c r="H804" t="str">
        <f>WorkingHours[[#This Row],[Tags]]</f>
        <v>STL:Admin-PersonalAdmin:Timesheets:319</v>
      </c>
      <c r="I804" t="b">
        <f t="shared" si="89"/>
        <v>0</v>
      </c>
      <c r="J804" s="7">
        <f t="shared" si="88"/>
        <v>44963</v>
      </c>
      <c r="K804" t="str">
        <f t="shared" si="83"/>
        <v>STL:Admin-PersonalAdmin:Timesheets:319</v>
      </c>
      <c r="M804" s="43">
        <f t="shared" si="84"/>
        <v>0</v>
      </c>
      <c r="N804" s="1">
        <f t="shared" si="85"/>
        <v>0</v>
      </c>
      <c r="O804" s="1">
        <f t="shared" si="86"/>
        <v>0</v>
      </c>
      <c r="P804" s="45" t="e">
        <f t="shared" si="87"/>
        <v>#REF!</v>
      </c>
      <c r="Q804" s="46">
        <f>IF(K804="",0,COUNTIF('Timesheet - Week'!$A:$A,WorkingHoursUpdated!K804))</f>
        <v>0</v>
      </c>
      <c r="R804" s="44">
        <f>IF(K804="",0,COUNTIF('Timesheet - Week'!$A:$A,WorkingHoursUpdated!K804))</f>
        <v>0</v>
      </c>
    </row>
    <row r="805" spans="1:18" x14ac:dyDescent="0.25">
      <c r="A805" s="7">
        <f>WorkingHours[[#This Row],[Day]]</f>
        <v>44963</v>
      </c>
      <c r="B805" s="1">
        <f>WorkingHours[[#This Row],[Start]]</f>
        <v>0.375</v>
      </c>
      <c r="C805" s="1">
        <f>WorkingHours[[#This Row],[End]]</f>
        <v>0.39583333333333331</v>
      </c>
      <c r="D805" t="str">
        <f>WorkingHours[[#This Row],[Work unit description]]</f>
        <v>Meeting with despina</v>
      </c>
      <c r="E805" s="1">
        <f>WorkingHours[[#This Row],[Duration]]</f>
        <v>2.0833333333333332E-2</v>
      </c>
      <c r="F805" s="1" t="e">
        <f>#REF!</f>
        <v>#REF!</v>
      </c>
      <c r="G805" t="str">
        <f>WorkingHours[[#This Row],[Task]]</f>
        <v>BioTip:Project Management</v>
      </c>
      <c r="H805" t="str">
        <f>WorkingHours[[#This Row],[Tags]]</f>
        <v>BioTip:Project Management:919</v>
      </c>
      <c r="I805" t="b">
        <f t="shared" si="89"/>
        <v>0</v>
      </c>
      <c r="J805" s="7">
        <f t="shared" si="88"/>
        <v>44963</v>
      </c>
      <c r="K805" t="str">
        <f t="shared" si="83"/>
        <v>BioTip:Project Management:919</v>
      </c>
      <c r="M805" s="43">
        <f t="shared" si="84"/>
        <v>7.6388888888888618E-3</v>
      </c>
      <c r="N805" s="1">
        <f t="shared" si="85"/>
        <v>7.6388888888888618E-3</v>
      </c>
      <c r="O805" s="1">
        <f t="shared" si="86"/>
        <v>0</v>
      </c>
      <c r="P805" s="45" t="e">
        <f t="shared" si="87"/>
        <v>#REF!</v>
      </c>
      <c r="Q805" s="46">
        <f>IF(K805="",0,COUNTIF('Timesheet - Week'!$A:$A,WorkingHoursUpdated!K805))</f>
        <v>0</v>
      </c>
      <c r="R805" s="44">
        <f>IF(K805="",0,COUNTIF('Timesheet - Week'!$A:$A,WorkingHoursUpdated!K805))</f>
        <v>0</v>
      </c>
    </row>
    <row r="806" spans="1:18" x14ac:dyDescent="0.25">
      <c r="A806" s="7">
        <f>WorkingHours[[#This Row],[Day]]</f>
        <v>44963</v>
      </c>
      <c r="B806" s="1">
        <f>WorkingHours[[#This Row],[Start]]</f>
        <v>0.39583333333333331</v>
      </c>
      <c r="C806" s="1">
        <f>WorkingHours[[#This Row],[End]]</f>
        <v>0.42152777777777778</v>
      </c>
      <c r="D806" t="str">
        <f>WorkingHours[[#This Row],[Work unit description]]</f>
        <v/>
      </c>
      <c r="E806" s="1">
        <f>WorkingHours[[#This Row],[Duration]]</f>
        <v>2.0833333333333332E-2</v>
      </c>
      <c r="F806" s="1" t="e">
        <f>#REF!</f>
        <v>#REF!</v>
      </c>
      <c r="G806" t="str">
        <f>WorkingHours[[#This Row],[Task]]</f>
        <v>ResourceMeeting</v>
      </c>
      <c r="H806" t="str">
        <f>WorkingHours[[#This Row],[Tags]]</f>
        <v>STL:Admin-BusinessMan:Forecast&amp;Planning:314</v>
      </c>
      <c r="I806" t="b">
        <f t="shared" si="89"/>
        <v>0</v>
      </c>
      <c r="J806" s="7">
        <f t="shared" si="88"/>
        <v>44963</v>
      </c>
      <c r="K806" t="str">
        <f t="shared" si="83"/>
        <v>STL:Admin-BusinessMan:Forecast&amp;Planning:314</v>
      </c>
      <c r="M806" s="43">
        <f t="shared" si="84"/>
        <v>0</v>
      </c>
      <c r="N806" s="1">
        <f t="shared" si="85"/>
        <v>0</v>
      </c>
      <c r="O806" s="1">
        <f t="shared" si="86"/>
        <v>0</v>
      </c>
      <c r="P806" s="45" t="e">
        <f t="shared" si="87"/>
        <v>#REF!</v>
      </c>
      <c r="Q806" s="46">
        <f>IF(K806="",0,COUNTIF('Timesheet - Week'!$A:$A,WorkingHoursUpdated!K806))</f>
        <v>0</v>
      </c>
      <c r="R806" s="44">
        <f>IF(K806="",0,COUNTIF('Timesheet - Week'!$A:$A,WorkingHoursUpdated!K806))</f>
        <v>0</v>
      </c>
    </row>
    <row r="807" spans="1:18" x14ac:dyDescent="0.25">
      <c r="A807" s="7">
        <f>WorkingHours[[#This Row],[Day]]</f>
        <v>44963</v>
      </c>
      <c r="B807" s="1">
        <f>WorkingHours[[#This Row],[Start]]</f>
        <v>0.42152777777777778</v>
      </c>
      <c r="C807" s="1">
        <f>WorkingHours[[#This Row],[End]]</f>
        <v>0.47361111111111109</v>
      </c>
      <c r="D807" t="str">
        <f>WorkingHours[[#This Row],[Work unit description]]</f>
        <v/>
      </c>
      <c r="E807" s="1">
        <f>WorkingHours[[#This Row],[Duration]]</f>
        <v>5.2083333333333336E-2</v>
      </c>
      <c r="F807" s="1" t="e">
        <f>#REF!</f>
        <v>#REF!</v>
      </c>
      <c r="G807" t="str">
        <f>WorkingHours[[#This Row],[Task]]</f>
        <v>STL: Management meeting</v>
      </c>
      <c r="H807" t="str">
        <f>WorkingHours[[#This Row],[Tags]]</f>
        <v>STL:Admin-BusinessMan:Meetings:313</v>
      </c>
      <c r="I807" t="b">
        <f t="shared" si="89"/>
        <v>0</v>
      </c>
      <c r="J807" s="7">
        <f t="shared" si="88"/>
        <v>44963</v>
      </c>
      <c r="K807" t="str">
        <f t="shared" si="83"/>
        <v>STL:Admin-BusinessMan:Meetings:313</v>
      </c>
      <c r="M807" s="43">
        <f t="shared" si="84"/>
        <v>0</v>
      </c>
      <c r="N807" s="1">
        <f t="shared" si="85"/>
        <v>0</v>
      </c>
      <c r="O807" s="1">
        <f t="shared" si="86"/>
        <v>0</v>
      </c>
      <c r="P807" s="45" t="e">
        <f t="shared" si="87"/>
        <v>#REF!</v>
      </c>
      <c r="Q807" s="46">
        <f>IF(K807="",0,COUNTIF('Timesheet - Week'!$A:$A,WorkingHoursUpdated!K807))</f>
        <v>0</v>
      </c>
      <c r="R807" s="44">
        <f>IF(K807="",0,COUNTIF('Timesheet - Week'!$A:$A,WorkingHoursUpdated!K807))</f>
        <v>0</v>
      </c>
    </row>
    <row r="808" spans="1:18" x14ac:dyDescent="0.25">
      <c r="A808" s="7">
        <f>WorkingHours[[#This Row],[Day]]</f>
        <v>44963</v>
      </c>
      <c r="B808" s="1">
        <f>WorkingHours[[#This Row],[Start]]</f>
        <v>0.47361111111111109</v>
      </c>
      <c r="C808" s="1">
        <f>WorkingHours[[#This Row],[End]]</f>
        <v>0.52083333333333337</v>
      </c>
      <c r="D808" t="str">
        <f>WorkingHours[[#This Row],[Work unit description]]</f>
        <v>Celestial proposal</v>
      </c>
      <c r="E808" s="1">
        <f>WorkingHours[[#This Row],[Duration]]</f>
        <v>5.2083333333333336E-2</v>
      </c>
      <c r="F808" s="1" t="e">
        <f>#REF!</f>
        <v>#REF!</v>
      </c>
      <c r="G808" t="str">
        <f>WorkingHours[[#This Row],[Task]]</f>
        <v>NBD: Celestial</v>
      </c>
      <c r="H808" t="str">
        <f>WorkingHours[[#This Row],[Tags]]</f>
        <v>STL:NBD:NewProposalsCreation:325</v>
      </c>
      <c r="I808" t="b">
        <f t="shared" si="89"/>
        <v>0</v>
      </c>
      <c r="J808" s="7">
        <f t="shared" si="88"/>
        <v>44963</v>
      </c>
      <c r="K808" t="str">
        <f t="shared" si="83"/>
        <v>STL:NBD:NewProposalsCreation:325</v>
      </c>
      <c r="M808" s="43">
        <f t="shared" si="84"/>
        <v>0</v>
      </c>
      <c r="N808" s="1">
        <f t="shared" si="85"/>
        <v>0</v>
      </c>
      <c r="O808" s="1">
        <f t="shared" si="86"/>
        <v>0</v>
      </c>
      <c r="P808" s="45" t="e">
        <f t="shared" si="87"/>
        <v>#REF!</v>
      </c>
      <c r="Q808" s="46">
        <f>IF(K808="",0,COUNTIF('Timesheet - Week'!$A:$A,WorkingHoursUpdated!K808))</f>
        <v>0</v>
      </c>
      <c r="R808" s="44">
        <f>IF(K808="",0,COUNTIF('Timesheet - Week'!$A:$A,WorkingHoursUpdated!K808))</f>
        <v>0</v>
      </c>
    </row>
    <row r="809" spans="1:18" x14ac:dyDescent="0.25">
      <c r="A809" s="7">
        <f>WorkingHours[[#This Row],[Day]]</f>
        <v>44963</v>
      </c>
      <c r="B809" s="1">
        <f>WorkingHours[[#This Row],[Start]]</f>
        <v>0.54166666666666663</v>
      </c>
      <c r="C809" s="1">
        <f>WorkingHours[[#This Row],[End]]</f>
        <v>0.64583333333333337</v>
      </c>
      <c r="D809" t="str">
        <f>WorkingHours[[#This Row],[Work unit description]]</f>
        <v/>
      </c>
      <c r="E809" s="1">
        <f>WorkingHours[[#This Row],[Duration]]</f>
        <v>0.10416666666666667</v>
      </c>
      <c r="F809" s="1" t="e">
        <f>#REF!</f>
        <v>#REF!</v>
      </c>
      <c r="G809" t="str">
        <f>WorkingHours[[#This Row],[Task]]</f>
        <v>STL: Management meeting</v>
      </c>
      <c r="H809" t="str">
        <f>WorkingHours[[#This Row],[Tags]]</f>
        <v>STL:Admin-BusinessMan:Meetings:313</v>
      </c>
      <c r="I809" t="b">
        <f t="shared" si="89"/>
        <v>0</v>
      </c>
      <c r="J809" s="7">
        <f t="shared" si="88"/>
        <v>44963</v>
      </c>
      <c r="K809" t="str">
        <f t="shared" si="83"/>
        <v>STL:Admin-BusinessMan:Meetings:313</v>
      </c>
      <c r="M809" s="43">
        <f t="shared" si="84"/>
        <v>2.0833333333333259E-2</v>
      </c>
      <c r="N809" s="1">
        <f t="shared" si="85"/>
        <v>0</v>
      </c>
      <c r="O809" s="1">
        <f t="shared" si="86"/>
        <v>2.0833333333333259E-2</v>
      </c>
      <c r="P809" s="45" t="e">
        <f t="shared" si="87"/>
        <v>#REF!</v>
      </c>
      <c r="Q809" s="46">
        <f>IF(K809="",0,COUNTIF('Timesheet - Week'!$A:$A,WorkingHoursUpdated!K809))</f>
        <v>0</v>
      </c>
      <c r="R809" s="44">
        <f>IF(K809="",0,COUNTIF('Timesheet - Week'!$A:$A,WorkingHoursUpdated!K809))</f>
        <v>0</v>
      </c>
    </row>
    <row r="810" spans="1:18" x14ac:dyDescent="0.25">
      <c r="A810" s="7">
        <f>WorkingHours[[#This Row],[Day]]</f>
        <v>44963</v>
      </c>
      <c r="B810" s="1">
        <f>WorkingHours[[#This Row],[Start]]</f>
        <v>0.64583333333333337</v>
      </c>
      <c r="C810" s="1">
        <f>WorkingHours[[#This Row],[End]]</f>
        <v>0.6875</v>
      </c>
      <c r="D810" t="str">
        <f>WorkingHours[[#This Row],[Work unit description]]</f>
        <v>Celestial Proposal Review/ BidNoBid</v>
      </c>
      <c r="E810" s="1">
        <f>WorkingHours[[#This Row],[Duration]]</f>
        <v>4.1666666666666664E-2</v>
      </c>
      <c r="F810" s="1" t="e">
        <f>#REF!</f>
        <v>#REF!</v>
      </c>
      <c r="G810" t="str">
        <f>WorkingHours[[#This Row],[Task]]</f>
        <v>NBD: Celestial</v>
      </c>
      <c r="H810" t="str">
        <f>WorkingHours[[#This Row],[Tags]]</f>
        <v>STL:NBD:NewProposalsCreation:325</v>
      </c>
      <c r="I810" t="b">
        <f t="shared" si="89"/>
        <v>0</v>
      </c>
      <c r="J810" s="7">
        <f t="shared" si="88"/>
        <v>44963</v>
      </c>
      <c r="K810" t="str">
        <f t="shared" si="83"/>
        <v>STL:NBD:NewProposalsCreation:325</v>
      </c>
      <c r="M810" s="43">
        <f t="shared" si="84"/>
        <v>0</v>
      </c>
      <c r="N810" s="1">
        <f t="shared" si="85"/>
        <v>0</v>
      </c>
      <c r="O810" s="1">
        <f t="shared" si="86"/>
        <v>0</v>
      </c>
      <c r="P810" s="45" t="e">
        <f t="shared" si="87"/>
        <v>#REF!</v>
      </c>
      <c r="Q810" s="46">
        <f>IF(K810="",0,COUNTIF('Timesheet - Week'!$A:$A,WorkingHoursUpdated!K810))</f>
        <v>0</v>
      </c>
      <c r="R810" s="44">
        <f>IF(K810="",0,COUNTIF('Timesheet - Week'!$A:$A,WorkingHoursUpdated!K810))</f>
        <v>0</v>
      </c>
    </row>
    <row r="811" spans="1:18" x14ac:dyDescent="0.25">
      <c r="A811" s="7">
        <f>WorkingHours[[#This Row],[Day]]</f>
        <v>44964</v>
      </c>
      <c r="B811" s="1">
        <f>WorkingHours[[#This Row],[Start]]</f>
        <v>0.375</v>
      </c>
      <c r="C811" s="1">
        <f>WorkingHours[[#This Row],[End]]</f>
        <v>0.41249999999999998</v>
      </c>
      <c r="D811" t="str">
        <f>WorkingHours[[#This Row],[Work unit description]]</f>
        <v>Despina email</v>
      </c>
      <c r="E811" s="1">
        <f>WorkingHours[[#This Row],[Duration]]</f>
        <v>4.1666666666666664E-2</v>
      </c>
      <c r="F811" s="1" t="e">
        <f>#REF!</f>
        <v>#REF!</v>
      </c>
      <c r="G811" t="str">
        <f>WorkingHours[[#This Row],[Task]]</f>
        <v>NBD: BioTip</v>
      </c>
      <c r="H811" t="str">
        <f>WorkingHours[[#This Row],[Tags]]</f>
        <v>STL:NBD:NewProposalsCreation:325</v>
      </c>
      <c r="I811" t="b">
        <f t="shared" si="89"/>
        <v>0</v>
      </c>
      <c r="J811" s="7">
        <f t="shared" si="88"/>
        <v>44964</v>
      </c>
      <c r="K811" t="str">
        <f t="shared" si="83"/>
        <v>STL:NBD:NewProposalsCreation:325</v>
      </c>
      <c r="M811" s="43">
        <f t="shared" si="84"/>
        <v>0</v>
      </c>
      <c r="N811" s="1">
        <f t="shared" si="85"/>
        <v>0</v>
      </c>
      <c r="O811" s="1">
        <f t="shared" si="86"/>
        <v>0</v>
      </c>
      <c r="P811" s="45" t="e">
        <f t="shared" si="87"/>
        <v>#REF!</v>
      </c>
      <c r="Q811" s="46">
        <f>IF(K811="",0,COUNTIF('Timesheet - Week'!$A:$A,WorkingHoursUpdated!K811))</f>
        <v>0</v>
      </c>
      <c r="R811" s="44">
        <f>IF(K811="",0,COUNTIF('Timesheet - Week'!$A:$A,WorkingHoursUpdated!K811))</f>
        <v>0</v>
      </c>
    </row>
    <row r="812" spans="1:18" x14ac:dyDescent="0.25">
      <c r="A812" s="7">
        <f>WorkingHours[[#This Row],[Day]]</f>
        <v>44964</v>
      </c>
      <c r="B812" s="1">
        <f>WorkingHours[[#This Row],[Start]]</f>
        <v>0.41249999999999998</v>
      </c>
      <c r="C812" s="1">
        <f>WorkingHours[[#This Row],[End]]</f>
        <v>0.48194444444444445</v>
      </c>
      <c r="D812" t="str">
        <f>WorkingHours[[#This Row],[Work unit description]]</f>
        <v>Aerogel Spreadsheet work</v>
      </c>
      <c r="E812" s="1">
        <f>WorkingHours[[#This Row],[Duration]]</f>
        <v>7.2916666666666671E-2</v>
      </c>
      <c r="F812" s="1" t="e">
        <f>#REF!</f>
        <v>#REF!</v>
      </c>
      <c r="G812" t="str">
        <f>WorkingHours[[#This Row],[Task]]</f>
        <v>Aerogel: Project Management</v>
      </c>
      <c r="H812" t="str">
        <f>WorkingHours[[#This Row],[Tags]]</f>
        <v>Aerogel:Project Management:916</v>
      </c>
      <c r="I812" t="b">
        <f t="shared" si="89"/>
        <v>0</v>
      </c>
      <c r="J812" s="7">
        <f t="shared" si="88"/>
        <v>44964</v>
      </c>
      <c r="K812" t="str">
        <f t="shared" si="83"/>
        <v>Aerogel:Project Management:916</v>
      </c>
      <c r="M812" s="43">
        <f t="shared" si="84"/>
        <v>0</v>
      </c>
      <c r="N812" s="1">
        <f t="shared" si="85"/>
        <v>0</v>
      </c>
      <c r="O812" s="1">
        <f t="shared" si="86"/>
        <v>0</v>
      </c>
      <c r="P812" s="45" t="e">
        <f t="shared" si="87"/>
        <v>#REF!</v>
      </c>
      <c r="Q812" s="46">
        <f>IF(K812="",0,COUNTIF('Timesheet - Week'!$A:$A,WorkingHoursUpdated!K812))</f>
        <v>0</v>
      </c>
      <c r="R812" s="44">
        <f>IF(K812="",0,COUNTIF('Timesheet - Week'!$A:$A,WorkingHoursUpdated!K812))</f>
        <v>0</v>
      </c>
    </row>
    <row r="813" spans="1:18" x14ac:dyDescent="0.25">
      <c r="A813" s="7">
        <f>WorkingHours[[#This Row],[Day]]</f>
        <v>44964</v>
      </c>
      <c r="B813" s="1">
        <f>WorkingHours[[#This Row],[Start]]</f>
        <v>0.48194444444444445</v>
      </c>
      <c r="C813" s="1">
        <f>WorkingHours[[#This Row],[End]]</f>
        <v>0.52777777777777779</v>
      </c>
      <c r="D813" t="str">
        <f>WorkingHours[[#This Row],[Work unit description]]</f>
        <v>Delta-G - Release of Document</v>
      </c>
      <c r="E813" s="1">
        <f>WorkingHours[[#This Row],[Duration]]</f>
        <v>4.1666666666666664E-2</v>
      </c>
      <c r="F813" s="1" t="e">
        <f>#REF!</f>
        <v>#REF!</v>
      </c>
      <c r="G813" t="str">
        <f>WorkingHours[[#This Row],[Task]]</f>
        <v>Delta-G: Architecture</v>
      </c>
      <c r="H813" t="str">
        <f>WorkingHours[[#This Row],[Tags]]</f>
        <v>Delta-G:Architecture:899</v>
      </c>
      <c r="I813" t="b">
        <f t="shared" si="89"/>
        <v>0</v>
      </c>
      <c r="J813" s="7">
        <f t="shared" si="88"/>
        <v>44964</v>
      </c>
      <c r="K813" t="str">
        <f t="shared" si="83"/>
        <v>Delta-G:Architecture:899</v>
      </c>
      <c r="M813" s="43">
        <f t="shared" si="84"/>
        <v>0</v>
      </c>
      <c r="N813" s="1">
        <f t="shared" si="85"/>
        <v>0</v>
      </c>
      <c r="O813" s="1">
        <f t="shared" si="86"/>
        <v>0</v>
      </c>
      <c r="P813" s="45" t="e">
        <f t="shared" si="87"/>
        <v>#REF!</v>
      </c>
      <c r="Q813" s="46">
        <f>IF(K813="",0,COUNTIF('Timesheet - Week'!$A:$A,WorkingHoursUpdated!K813))</f>
        <v>0</v>
      </c>
      <c r="R813" s="44">
        <f>IF(K813="",0,COUNTIF('Timesheet - Week'!$A:$A,WorkingHoursUpdated!K813))</f>
        <v>0</v>
      </c>
    </row>
    <row r="814" spans="1:18" x14ac:dyDescent="0.25">
      <c r="A814" s="7">
        <f>WorkingHours[[#This Row],[Day]]</f>
        <v>44964</v>
      </c>
      <c r="B814" s="1">
        <f>WorkingHours[[#This Row],[Start]]</f>
        <v>0.5625</v>
      </c>
      <c r="C814" s="1">
        <f>WorkingHours[[#This Row],[End]]</f>
        <v>0.625</v>
      </c>
      <c r="D814" t="str">
        <f>WorkingHours[[#This Row],[Work unit description]]</f>
        <v>BTH-3118 - BioTip PCB KO.</v>
      </c>
      <c r="E814" s="1">
        <f>WorkingHours[[#This Row],[Duration]]</f>
        <v>6.25E-2</v>
      </c>
      <c r="F814" s="1" t="e">
        <f>#REF!</f>
        <v>#REF!</v>
      </c>
      <c r="G814" t="str">
        <f>WorkingHours[[#This Row],[Task]]</f>
        <v>BioTip:Technical Management</v>
      </c>
      <c r="H814" t="str">
        <f>WorkingHours[[#This Row],[Tags]]</f>
        <v>BioTip:Technical Management:920</v>
      </c>
      <c r="I814" t="b">
        <f t="shared" si="89"/>
        <v>0</v>
      </c>
      <c r="J814" s="7">
        <f t="shared" si="88"/>
        <v>44964</v>
      </c>
      <c r="K814" t="str">
        <f t="shared" si="83"/>
        <v>BioTip:Technical Management:920</v>
      </c>
      <c r="M814" s="43">
        <f t="shared" si="84"/>
        <v>3.472222222222221E-2</v>
      </c>
      <c r="N814" s="1">
        <f t="shared" si="85"/>
        <v>0</v>
      </c>
      <c r="O814" s="1">
        <f t="shared" si="86"/>
        <v>3.472222222222221E-2</v>
      </c>
      <c r="P814" s="45" t="e">
        <f t="shared" si="87"/>
        <v>#REF!</v>
      </c>
      <c r="Q814" s="46">
        <f>IF(K814="",0,COUNTIF('Timesheet - Week'!$A:$A,WorkingHoursUpdated!K814))</f>
        <v>0</v>
      </c>
      <c r="R814" s="44">
        <f>IF(K814="",0,COUNTIF('Timesheet - Week'!$A:$A,WorkingHoursUpdated!K814))</f>
        <v>0</v>
      </c>
    </row>
    <row r="815" spans="1:18" x14ac:dyDescent="0.25">
      <c r="A815" s="7">
        <f>WorkingHours[[#This Row],[Day]]</f>
        <v>44964</v>
      </c>
      <c r="B815" s="1">
        <f>WorkingHours[[#This Row],[Start]]</f>
        <v>0.625</v>
      </c>
      <c r="C815" s="1">
        <f>WorkingHours[[#This Row],[End]]</f>
        <v>0.66666666666666663</v>
      </c>
      <c r="D815" t="str">
        <f>WorkingHours[[#This Row],[Work unit description]]</f>
        <v>QLM / STL HW meeting</v>
      </c>
      <c r="E815" s="1">
        <f>WorkingHours[[#This Row],[Duration]]</f>
        <v>4.1666666666666664E-2</v>
      </c>
      <c r="F815" s="1" t="e">
        <f>#REF!</f>
        <v>#REF!</v>
      </c>
      <c r="G815" t="str">
        <f>WorkingHours[[#This Row],[Task]]</f>
        <v>QLM Technical Management</v>
      </c>
      <c r="H815" t="str">
        <f>WorkingHours[[#This Row],[Tags]]</f>
        <v>QLM:Hardware:TechnicalManagement:998</v>
      </c>
      <c r="I815" t="b">
        <f t="shared" si="89"/>
        <v>0</v>
      </c>
      <c r="J815" s="7">
        <f t="shared" si="88"/>
        <v>44964</v>
      </c>
      <c r="K815" t="str">
        <f t="shared" si="83"/>
        <v>QLM:Hardware:TechnicalManagement:998</v>
      </c>
      <c r="M815" s="43">
        <f t="shared" si="84"/>
        <v>0</v>
      </c>
      <c r="N815" s="1">
        <f t="shared" si="85"/>
        <v>0</v>
      </c>
      <c r="O815" s="1">
        <f t="shared" si="86"/>
        <v>0</v>
      </c>
      <c r="P815" s="45" t="e">
        <f t="shared" si="87"/>
        <v>#REF!</v>
      </c>
      <c r="Q815" s="46">
        <f>IF(K815="",0,COUNTIF('Timesheet - Week'!$A:$A,WorkingHoursUpdated!K815))</f>
        <v>0</v>
      </c>
      <c r="R815" s="44">
        <f>IF(K815="",0,COUNTIF('Timesheet - Week'!$A:$A,WorkingHoursUpdated!K815))</f>
        <v>0</v>
      </c>
    </row>
    <row r="816" spans="1:18" x14ac:dyDescent="0.25">
      <c r="A816" s="7">
        <f>WorkingHours[[#This Row],[Day]]</f>
        <v>44964</v>
      </c>
      <c r="B816" s="1">
        <f>WorkingHours[[#This Row],[Start]]</f>
        <v>0.66666666666666663</v>
      </c>
      <c r="C816" s="1">
        <f>WorkingHours[[#This Row],[End]]</f>
        <v>0.6875</v>
      </c>
      <c r="D816" t="str">
        <f>WorkingHours[[#This Row],[Work unit description]]</f>
        <v>Celestial</v>
      </c>
      <c r="E816" s="1">
        <f>WorkingHours[[#This Row],[Duration]]</f>
        <v>2.0833333333333332E-2</v>
      </c>
      <c r="F816" s="1" t="e">
        <f>#REF!</f>
        <v>#REF!</v>
      </c>
      <c r="G816" t="str">
        <f>WorkingHours[[#This Row],[Task]]</f>
        <v>NBD: Celestial</v>
      </c>
      <c r="H816" t="str">
        <f>WorkingHours[[#This Row],[Tags]]</f>
        <v>STL:NBD:NewProposalsCreation:325</v>
      </c>
      <c r="I816" t="b">
        <f t="shared" si="89"/>
        <v>0</v>
      </c>
      <c r="J816" s="7">
        <f t="shared" si="88"/>
        <v>44964</v>
      </c>
      <c r="K816" t="str">
        <f t="shared" si="83"/>
        <v>STL:NBD:NewProposalsCreation:325</v>
      </c>
      <c r="M816" s="43">
        <f t="shared" si="84"/>
        <v>0</v>
      </c>
      <c r="N816" s="1">
        <f t="shared" si="85"/>
        <v>0</v>
      </c>
      <c r="O816" s="1">
        <f t="shared" si="86"/>
        <v>0</v>
      </c>
      <c r="P816" s="45" t="e">
        <f t="shared" si="87"/>
        <v>#REF!</v>
      </c>
      <c r="Q816" s="46">
        <f>IF(K816="",0,COUNTIF('Timesheet - Week'!$A:$A,WorkingHoursUpdated!K816))</f>
        <v>0</v>
      </c>
      <c r="R816" s="44">
        <f>IF(K816="",0,COUNTIF('Timesheet - Week'!$A:$A,WorkingHoursUpdated!K816))</f>
        <v>0</v>
      </c>
    </row>
    <row r="817" spans="1:18" x14ac:dyDescent="0.25">
      <c r="A817" s="7">
        <f>WorkingHours[[#This Row],[Day]]</f>
        <v>44964</v>
      </c>
      <c r="B817" s="1">
        <f>WorkingHours[[#This Row],[Start]]</f>
        <v>0.6875</v>
      </c>
      <c r="C817" s="1">
        <f>WorkingHours[[#This Row],[End]]</f>
        <v>0.72916666666666663</v>
      </c>
      <c r="D817" t="str">
        <f>WorkingHours[[#This Row],[Work unit description]]</f>
        <v>Document Management System</v>
      </c>
      <c r="E817" s="1">
        <f>WorkingHours[[#This Row],[Duration]]</f>
        <v>4.1666666666666664E-2</v>
      </c>
      <c r="F817" s="1" t="e">
        <f>#REF!</f>
        <v>#REF!</v>
      </c>
      <c r="G817" t="str">
        <f>WorkingHours[[#This Row],[Task]]</f>
        <v>Process and Practices Improvement</v>
      </c>
      <c r="H817" t="str">
        <f>WorkingHours[[#This Row],[Tags]]</f>
        <v>STL:Admin-BusinessMan:BusinessManProcessDev:312</v>
      </c>
      <c r="I817" t="b">
        <f t="shared" si="89"/>
        <v>0</v>
      </c>
      <c r="J817" s="7">
        <f t="shared" si="88"/>
        <v>44964</v>
      </c>
      <c r="K817" t="str">
        <f t="shared" si="83"/>
        <v>STL:Admin-BusinessMan:BusinessManProcessDev:312</v>
      </c>
      <c r="M817" s="43">
        <f t="shared" si="84"/>
        <v>0</v>
      </c>
      <c r="N817" s="1">
        <f t="shared" si="85"/>
        <v>0</v>
      </c>
      <c r="O817" s="1">
        <f t="shared" si="86"/>
        <v>0</v>
      </c>
      <c r="P817" s="45" t="e">
        <f t="shared" si="87"/>
        <v>#REF!</v>
      </c>
      <c r="Q817" s="46">
        <f>IF(K817="",0,COUNTIF('Timesheet - Week'!$A:$A,WorkingHoursUpdated!K817))</f>
        <v>0</v>
      </c>
      <c r="R817" s="44">
        <f>IF(K817="",0,COUNTIF('Timesheet - Week'!$A:$A,WorkingHoursUpdated!K817))</f>
        <v>0</v>
      </c>
    </row>
    <row r="818" spans="1:18" x14ac:dyDescent="0.25">
      <c r="A818" s="7">
        <f>WorkingHours[[#This Row],[Day]]</f>
        <v>44964</v>
      </c>
      <c r="B818" s="1">
        <f>WorkingHours[[#This Row],[Start]]</f>
        <v>0.7416666666666667</v>
      </c>
      <c r="C818" s="1">
        <f>WorkingHours[[#This Row],[End]]</f>
        <v>0.78333333333333333</v>
      </c>
      <c r="D818" t="str">
        <f>WorkingHours[[#This Row],[Work unit description]]</f>
        <v>Boomtime intro with Rob</v>
      </c>
      <c r="E818" s="1">
        <f>WorkingHours[[#This Row],[Duration]]</f>
        <v>4.1666666666666664E-2</v>
      </c>
      <c r="F818" s="1" t="e">
        <f>#REF!</f>
        <v>#REF!</v>
      </c>
      <c r="G818" t="str">
        <f>WorkingHours[[#This Row],[Task]]</f>
        <v>Boomtime:Technical Management</v>
      </c>
      <c r="H818" t="str">
        <f>WorkingHours[[#This Row],[Tags]]</f>
        <v>Boomtime: Technical Management:911</v>
      </c>
      <c r="I818" t="b">
        <f t="shared" si="89"/>
        <v>0</v>
      </c>
      <c r="J818" s="7">
        <f t="shared" si="88"/>
        <v>44964</v>
      </c>
      <c r="K818" t="str">
        <f t="shared" si="83"/>
        <v>Boomtime: Technical Management:911</v>
      </c>
      <c r="M818" s="43">
        <f t="shared" si="84"/>
        <v>1.2500000000000067E-2</v>
      </c>
      <c r="N818" s="1">
        <f t="shared" si="85"/>
        <v>0</v>
      </c>
      <c r="O818" s="1">
        <f t="shared" si="86"/>
        <v>1.2500000000000067E-2</v>
      </c>
      <c r="P818" s="45" t="e">
        <f t="shared" si="87"/>
        <v>#REF!</v>
      </c>
      <c r="Q818" s="46">
        <f>IF(K818="",0,COUNTIF('Timesheet - Week'!$A:$A,WorkingHoursUpdated!K818))</f>
        <v>0</v>
      </c>
      <c r="R818" s="44">
        <f>IF(K818="",0,COUNTIF('Timesheet - Week'!$A:$A,WorkingHoursUpdated!K818))</f>
        <v>0</v>
      </c>
    </row>
    <row r="819" spans="1:18" x14ac:dyDescent="0.25">
      <c r="A819" s="7">
        <f>WorkingHours[[#This Row],[Day]]</f>
        <v>44964</v>
      </c>
      <c r="B819" s="1">
        <f>WorkingHours[[#This Row],[Start]]</f>
        <v>0.78333333333333333</v>
      </c>
      <c r="C819" s="1">
        <f>WorkingHours[[#This Row],[End]]</f>
        <v>0.79791666666666672</v>
      </c>
      <c r="D819" t="str">
        <f>WorkingHours[[#This Row],[Work unit description]]</f>
        <v>Chat on ESD in the office</v>
      </c>
      <c r="E819" s="1">
        <f>WorkingHours[[#This Row],[Duration]]</f>
        <v>1.0416666666666666E-2</v>
      </c>
      <c r="F819" s="1" t="e">
        <f>#REF!</f>
        <v>#REF!</v>
      </c>
      <c r="G819" t="str">
        <f>WorkingHours[[#This Row],[Task]]</f>
        <v>STL: Lab &amp; Office Management</v>
      </c>
      <c r="H819" t="str">
        <f>WorkingHours[[#This Row],[Tags]]</f>
        <v>STL:Admin-BusinessMan:ISSystems:315</v>
      </c>
      <c r="I819" t="b">
        <f t="shared" si="89"/>
        <v>0</v>
      </c>
      <c r="J819" s="7">
        <f t="shared" si="88"/>
        <v>44964</v>
      </c>
      <c r="K819" t="str">
        <f t="shared" si="83"/>
        <v>STL:Admin-BusinessMan:ISSystems:315</v>
      </c>
      <c r="M819" s="43">
        <f t="shared" si="84"/>
        <v>0</v>
      </c>
      <c r="N819" s="1">
        <f t="shared" si="85"/>
        <v>0</v>
      </c>
      <c r="O819" s="1">
        <f t="shared" si="86"/>
        <v>0</v>
      </c>
      <c r="P819" s="45" t="e">
        <f t="shared" si="87"/>
        <v>#REF!</v>
      </c>
      <c r="Q819" s="46">
        <f>IF(K819="",0,COUNTIF('Timesheet - Week'!$A:$A,WorkingHoursUpdated!K819))</f>
        <v>0</v>
      </c>
      <c r="R819" s="44">
        <f>IF(K819="",0,COUNTIF('Timesheet - Week'!$A:$A,WorkingHoursUpdated!K819))</f>
        <v>0</v>
      </c>
    </row>
    <row r="820" spans="1:18" x14ac:dyDescent="0.25">
      <c r="A820" s="7">
        <f>WorkingHours[[#This Row],[Day]]</f>
        <v>44964</v>
      </c>
      <c r="B820" s="1">
        <f>WorkingHours[[#This Row],[Start]]</f>
        <v>0.79791666666666672</v>
      </c>
      <c r="C820" s="1">
        <f>WorkingHours[[#This Row],[End]]</f>
        <v>0.84027777777777779</v>
      </c>
      <c r="D820" t="str">
        <f>WorkingHours[[#This Row],[Work unit description]]</f>
        <v>BioTip Library</v>
      </c>
      <c r="E820" s="1">
        <f>WorkingHours[[#This Row],[Duration]]</f>
        <v>4.1666666666666664E-2</v>
      </c>
      <c r="F820" s="1" t="e">
        <f>#REF!</f>
        <v>#REF!</v>
      </c>
      <c r="G820" t="str">
        <f>WorkingHours[[#This Row],[Task]]</f>
        <v>BioTip:Libraries</v>
      </c>
      <c r="H820" t="str">
        <f>WorkingHours[[#This Row],[Tags]]</f>
        <v>BioTip:Libraries:922</v>
      </c>
      <c r="I820" t="b">
        <f t="shared" si="89"/>
        <v>0</v>
      </c>
      <c r="J820" s="7">
        <f t="shared" si="88"/>
        <v>44964</v>
      </c>
      <c r="K820" t="str">
        <f t="shared" si="83"/>
        <v>BioTip:Libraries:922</v>
      </c>
      <c r="M820" s="43">
        <f t="shared" si="84"/>
        <v>0</v>
      </c>
      <c r="N820" s="1">
        <f t="shared" si="85"/>
        <v>0</v>
      </c>
      <c r="O820" s="1">
        <f t="shared" si="86"/>
        <v>0</v>
      </c>
      <c r="P820" s="45" t="e">
        <f t="shared" si="87"/>
        <v>#REF!</v>
      </c>
      <c r="Q820" s="46">
        <f>IF(K820="",0,COUNTIF('Timesheet - Week'!$A:$A,WorkingHoursUpdated!K820))</f>
        <v>0</v>
      </c>
      <c r="R820" s="44">
        <f>IF(K820="",0,COUNTIF('Timesheet - Week'!$A:$A,WorkingHoursUpdated!K820))</f>
        <v>0</v>
      </c>
    </row>
    <row r="821" spans="1:18" x14ac:dyDescent="0.25">
      <c r="A821" s="7">
        <f>WorkingHours[[#This Row],[Day]]</f>
        <v>44964</v>
      </c>
      <c r="B821" s="1">
        <f>WorkingHours[[#This Row],[Start]]</f>
        <v>0.86111111111111116</v>
      </c>
      <c r="C821" s="1">
        <f>WorkingHours[[#This Row],[End]]</f>
        <v>0.88194444444444442</v>
      </c>
      <c r="D821" t="str">
        <f>WorkingHours[[#This Row],[Work unit description]]</f>
        <v>Delta-G Requirements</v>
      </c>
      <c r="E821" s="1">
        <f>WorkingHours[[#This Row],[Duration]]</f>
        <v>2.0833333333333332E-2</v>
      </c>
      <c r="F821" s="1" t="e">
        <f>#REF!</f>
        <v>#REF!</v>
      </c>
      <c r="G821" t="str">
        <f>WorkingHours[[#This Row],[Task]]</f>
        <v>Delta-G: Requirements</v>
      </c>
      <c r="H821" t="str">
        <f>WorkingHours[[#This Row],[Tags]]</f>
        <v>Delta-G: Requirements:898</v>
      </c>
      <c r="I821" t="b">
        <f t="shared" si="89"/>
        <v>0</v>
      </c>
      <c r="J821" s="7">
        <f t="shared" si="88"/>
        <v>44964</v>
      </c>
      <c r="K821" t="str">
        <f t="shared" si="83"/>
        <v>Delta-G: Requirements:898</v>
      </c>
      <c r="M821" s="43">
        <f t="shared" si="84"/>
        <v>2.083333333333337E-2</v>
      </c>
      <c r="N821" s="1">
        <f t="shared" si="85"/>
        <v>0</v>
      </c>
      <c r="O821" s="1">
        <f t="shared" si="86"/>
        <v>2.083333333333337E-2</v>
      </c>
      <c r="P821" s="45" t="e">
        <f t="shared" si="87"/>
        <v>#REF!</v>
      </c>
      <c r="Q821" s="46">
        <f>IF(K821="",0,COUNTIF('Timesheet - Week'!$A:$A,WorkingHoursUpdated!K821))</f>
        <v>0</v>
      </c>
      <c r="R821" s="44">
        <f>IF(K821="",0,COUNTIF('Timesheet - Week'!$A:$A,WorkingHoursUpdated!K821))</f>
        <v>0</v>
      </c>
    </row>
    <row r="822" spans="1:18" x14ac:dyDescent="0.25">
      <c r="A822" s="7">
        <f>WorkingHours[[#This Row],[Day]]</f>
        <v>44965</v>
      </c>
      <c r="B822" s="1">
        <f>WorkingHours[[#This Row],[Start]]</f>
        <v>0.375</v>
      </c>
      <c r="C822" s="1">
        <f>WorkingHours[[#This Row],[End]]</f>
        <v>0.4375</v>
      </c>
      <c r="D822" t="str">
        <f>WorkingHours[[#This Row],[Work unit description]]</f>
        <v>Library review STL</v>
      </c>
      <c r="E822" s="1">
        <f>WorkingHours[[#This Row],[Duration]]</f>
        <v>6.25E-2</v>
      </c>
      <c r="F822" s="1" t="e">
        <f>#REF!</f>
        <v>#REF!</v>
      </c>
      <c r="G822" t="str">
        <f>WorkingHours[[#This Row],[Task]]</f>
        <v>BioTip:Libraries</v>
      </c>
      <c r="H822" t="str">
        <f>WorkingHours[[#This Row],[Tags]]</f>
        <v>BioTip:Libraries:922</v>
      </c>
      <c r="I822" t="b">
        <f t="shared" si="89"/>
        <v>0</v>
      </c>
      <c r="J822" s="7">
        <f t="shared" si="88"/>
        <v>44965</v>
      </c>
      <c r="K822" t="str">
        <f t="shared" si="83"/>
        <v>BioTip:Libraries:922</v>
      </c>
      <c r="M822" s="43">
        <f t="shared" si="84"/>
        <v>0</v>
      </c>
      <c r="N822" s="1">
        <f t="shared" si="85"/>
        <v>0</v>
      </c>
      <c r="O822" s="1">
        <f t="shared" si="86"/>
        <v>0</v>
      </c>
      <c r="P822" s="45" t="e">
        <f t="shared" si="87"/>
        <v>#REF!</v>
      </c>
      <c r="Q822" s="46">
        <f>IF(K822="",0,COUNTIF('Timesheet - Week'!$A:$A,WorkingHoursUpdated!K822))</f>
        <v>0</v>
      </c>
      <c r="R822" s="44">
        <f>IF(K822="",0,COUNTIF('Timesheet - Week'!$A:$A,WorkingHoursUpdated!K822))</f>
        <v>0</v>
      </c>
    </row>
    <row r="823" spans="1:18" x14ac:dyDescent="0.25">
      <c r="A823" s="7">
        <f>WorkingHours[[#This Row],[Day]]</f>
        <v>44965</v>
      </c>
      <c r="B823" s="1">
        <f>WorkingHours[[#This Row],[Start]]</f>
        <v>0.4375</v>
      </c>
      <c r="C823" s="1">
        <f>WorkingHours[[#This Row],[End]]</f>
        <v>0.49930555555555556</v>
      </c>
      <c r="D823" t="str">
        <f>WorkingHours[[#This Row],[Work unit description]]</f>
        <v>Schematic symbol review meeting</v>
      </c>
      <c r="E823" s="1">
        <f>WorkingHours[[#This Row],[Duration]]</f>
        <v>6.25E-2</v>
      </c>
      <c r="F823" s="1" t="e">
        <f>#REF!</f>
        <v>#REF!</v>
      </c>
      <c r="G823" t="str">
        <f>WorkingHours[[#This Row],[Task]]</f>
        <v>BioTip:Libraries</v>
      </c>
      <c r="H823" t="str">
        <f>WorkingHours[[#This Row],[Tags]]</f>
        <v>BioTip:Libraries:922</v>
      </c>
      <c r="I823" t="b">
        <f t="shared" si="89"/>
        <v>0</v>
      </c>
      <c r="J823" s="7">
        <f t="shared" si="88"/>
        <v>44965</v>
      </c>
      <c r="K823" t="str">
        <f t="shared" si="83"/>
        <v>BioTip:Libraries:922</v>
      </c>
      <c r="M823" s="43">
        <f t="shared" si="84"/>
        <v>0</v>
      </c>
      <c r="N823" s="1">
        <f t="shared" si="85"/>
        <v>0</v>
      </c>
      <c r="O823" s="1">
        <f t="shared" si="86"/>
        <v>0</v>
      </c>
      <c r="P823" s="45" t="e">
        <f t="shared" si="87"/>
        <v>#REF!</v>
      </c>
      <c r="Q823" s="46">
        <f>IF(K823="",0,COUNTIF('Timesheet - Week'!$A:$A,WorkingHoursUpdated!K823))</f>
        <v>0</v>
      </c>
      <c r="R823" s="44">
        <f>IF(K823="",0,COUNTIF('Timesheet - Week'!$A:$A,WorkingHoursUpdated!K823))</f>
        <v>0</v>
      </c>
    </row>
    <row r="824" spans="1:18" x14ac:dyDescent="0.25">
      <c r="A824" s="7">
        <f>WorkingHours[[#This Row],[Day]]</f>
        <v>44965</v>
      </c>
      <c r="B824" s="1">
        <f>WorkingHours[[#This Row],[Start]]</f>
        <v>0.5625</v>
      </c>
      <c r="C824" s="1">
        <f>WorkingHours[[#This Row],[End]]</f>
        <v>0.58333333333333337</v>
      </c>
      <c r="D824" t="str">
        <f>WorkingHours[[#This Row],[Work unit description]]</f>
        <v/>
      </c>
      <c r="E824" s="1">
        <f>WorkingHours[[#This Row],[Duration]]</f>
        <v>2.0833333333333332E-2</v>
      </c>
      <c r="F824" s="1" t="e">
        <f>#REF!</f>
        <v>#REF!</v>
      </c>
      <c r="G824" t="str">
        <f>WorkingHours[[#This Row],[Task]]</f>
        <v>Aerogel: Project Management</v>
      </c>
      <c r="H824" t="str">
        <f>WorkingHours[[#This Row],[Tags]]</f>
        <v>Aerogel:Project Management:916</v>
      </c>
      <c r="I824" t="b">
        <f t="shared" si="89"/>
        <v>0</v>
      </c>
      <c r="J824" s="7">
        <f t="shared" si="88"/>
        <v>44965</v>
      </c>
      <c r="K824" t="str">
        <f t="shared" si="83"/>
        <v>Aerogel:Project Management:916</v>
      </c>
      <c r="M824" s="43">
        <f t="shared" si="84"/>
        <v>6.3194444444444442E-2</v>
      </c>
      <c r="N824" s="1">
        <f t="shared" si="85"/>
        <v>0</v>
      </c>
      <c r="O824" s="1">
        <f t="shared" si="86"/>
        <v>6.3194444444444442E-2</v>
      </c>
      <c r="P824" s="45" t="e">
        <f t="shared" si="87"/>
        <v>#REF!</v>
      </c>
      <c r="Q824" s="46">
        <f>IF(K824="",0,COUNTIF('Timesheet - Week'!$A:$A,WorkingHoursUpdated!K824))</f>
        <v>0</v>
      </c>
      <c r="R824" s="44">
        <f>IF(K824="",0,COUNTIF('Timesheet - Week'!$A:$A,WorkingHoursUpdated!K824))</f>
        <v>0</v>
      </c>
    </row>
    <row r="825" spans="1:18" x14ac:dyDescent="0.25">
      <c r="A825" s="7">
        <f>WorkingHours[[#This Row],[Day]]</f>
        <v>44965</v>
      </c>
      <c r="B825" s="1">
        <f>WorkingHours[[#This Row],[Start]]</f>
        <v>0.58333333333333337</v>
      </c>
      <c r="C825" s="1">
        <f>WorkingHours[[#This Row],[End]]</f>
        <v>0.59722222222222221</v>
      </c>
      <c r="D825" t="str">
        <f>WorkingHours[[#This Row],[Work unit description]]</f>
        <v>Aerogel call</v>
      </c>
      <c r="E825" s="1">
        <f>WorkingHours[[#This Row],[Duration]]</f>
        <v>1.0416666666666666E-2</v>
      </c>
      <c r="F825" s="1" t="e">
        <f>#REF!</f>
        <v>#REF!</v>
      </c>
      <c r="G825" t="str">
        <f>WorkingHours[[#This Row],[Task]]</f>
        <v>Aerogel: Project Management</v>
      </c>
      <c r="H825" t="str">
        <f>WorkingHours[[#This Row],[Tags]]</f>
        <v>Aerogel:Project Management:916</v>
      </c>
      <c r="I825" t="b">
        <f t="shared" si="89"/>
        <v>0</v>
      </c>
      <c r="J825" s="7">
        <f t="shared" si="88"/>
        <v>44965</v>
      </c>
      <c r="K825" t="str">
        <f t="shared" si="83"/>
        <v>Aerogel:Project Management:916</v>
      </c>
      <c r="M825" s="43">
        <f t="shared" si="84"/>
        <v>0</v>
      </c>
      <c r="N825" s="1">
        <f t="shared" si="85"/>
        <v>0</v>
      </c>
      <c r="O825" s="1">
        <f t="shared" si="86"/>
        <v>0</v>
      </c>
      <c r="P825" s="45" t="e">
        <f t="shared" si="87"/>
        <v>#REF!</v>
      </c>
      <c r="Q825" s="46">
        <f>IF(K825="",0,COUNTIF('Timesheet - Week'!$A:$A,WorkingHoursUpdated!K825))</f>
        <v>0</v>
      </c>
      <c r="R825" s="44">
        <f>IF(K825="",0,COUNTIF('Timesheet - Week'!$A:$A,WorkingHoursUpdated!K825))</f>
        <v>0</v>
      </c>
    </row>
    <row r="826" spans="1:18" x14ac:dyDescent="0.25">
      <c r="A826" s="7">
        <f>WorkingHours[[#This Row],[Day]]</f>
        <v>44965</v>
      </c>
      <c r="B826" s="1">
        <f>WorkingHours[[#This Row],[Start]]</f>
        <v>0.59722222222222221</v>
      </c>
      <c r="C826" s="1">
        <f>WorkingHours[[#This Row],[End]]</f>
        <v>0.60416666666666663</v>
      </c>
      <c r="D826" t="str">
        <f>WorkingHours[[#This Row],[Work unit description]]</f>
        <v>Aerogel call</v>
      </c>
      <c r="E826" s="1">
        <f>WorkingHours[[#This Row],[Duration]]</f>
        <v>1.0416666666666666E-2</v>
      </c>
      <c r="F826" s="1" t="e">
        <f>#REF!</f>
        <v>#REF!</v>
      </c>
      <c r="G826" t="str">
        <f>WorkingHours[[#This Row],[Task]]</f>
        <v>Boomtime:Project Management</v>
      </c>
      <c r="H826" t="str">
        <f>WorkingHours[[#This Row],[Tags]]</f>
        <v>Boomtime: Project Management:910</v>
      </c>
      <c r="I826" t="b">
        <f t="shared" si="89"/>
        <v>0</v>
      </c>
      <c r="J826" s="7">
        <f t="shared" si="88"/>
        <v>44965</v>
      </c>
      <c r="K826" t="str">
        <f t="shared" si="83"/>
        <v>Boomtime: Project Management:910</v>
      </c>
      <c r="M826" s="43">
        <f t="shared" si="84"/>
        <v>0</v>
      </c>
      <c r="N826" s="1">
        <f t="shared" si="85"/>
        <v>0</v>
      </c>
      <c r="O826" s="1">
        <f t="shared" si="86"/>
        <v>0</v>
      </c>
      <c r="P826" s="45" t="e">
        <f t="shared" si="87"/>
        <v>#REF!</v>
      </c>
      <c r="Q826" s="46">
        <f>IF(K826="",0,COUNTIF('Timesheet - Week'!$A:$A,WorkingHoursUpdated!K826))</f>
        <v>0</v>
      </c>
      <c r="R826" s="44">
        <f>IF(K826="",0,COUNTIF('Timesheet - Week'!$A:$A,WorkingHoursUpdated!K826))</f>
        <v>0</v>
      </c>
    </row>
    <row r="827" spans="1:18" x14ac:dyDescent="0.25">
      <c r="A827" s="7">
        <f>WorkingHours[[#This Row],[Day]]</f>
        <v>44965</v>
      </c>
      <c r="B827" s="1">
        <f>WorkingHours[[#This Row],[Start]]</f>
        <v>0.60416666666666663</v>
      </c>
      <c r="C827" s="1">
        <f>WorkingHours[[#This Row],[End]]</f>
        <v>0.67361111111111116</v>
      </c>
      <c r="D827" t="str">
        <f>WorkingHours[[#This Row],[Work unit description]]</f>
        <v>Aerogel spreadsheet and PO</v>
      </c>
      <c r="E827" s="1">
        <f>WorkingHours[[#This Row],[Duration]]</f>
        <v>7.2916666666666671E-2</v>
      </c>
      <c r="F827" s="1" t="e">
        <f>#REF!</f>
        <v>#REF!</v>
      </c>
      <c r="G827" t="str">
        <f>WorkingHours[[#This Row],[Task]]</f>
        <v>Aerogel: Project Management</v>
      </c>
      <c r="H827" t="str">
        <f>WorkingHours[[#This Row],[Tags]]</f>
        <v>Aerogel:Project Management:916</v>
      </c>
      <c r="I827" t="b">
        <f t="shared" si="89"/>
        <v>0</v>
      </c>
      <c r="J827" s="7">
        <f t="shared" si="88"/>
        <v>44965</v>
      </c>
      <c r="K827" t="str">
        <f t="shared" si="83"/>
        <v>Aerogel:Project Management:916</v>
      </c>
      <c r="M827" s="43">
        <f t="shared" si="84"/>
        <v>0</v>
      </c>
      <c r="N827" s="1">
        <f t="shared" si="85"/>
        <v>0</v>
      </c>
      <c r="O827" s="1">
        <f t="shared" si="86"/>
        <v>0</v>
      </c>
      <c r="P827" s="45" t="e">
        <f t="shared" si="87"/>
        <v>#REF!</v>
      </c>
      <c r="Q827" s="46">
        <f>IF(K827="",0,COUNTIF('Timesheet - Week'!$A:$A,WorkingHoursUpdated!K827))</f>
        <v>0</v>
      </c>
      <c r="R827" s="44">
        <f>IF(K827="",0,COUNTIF('Timesheet - Week'!$A:$A,WorkingHoursUpdated!K827))</f>
        <v>0</v>
      </c>
    </row>
    <row r="828" spans="1:18" x14ac:dyDescent="0.25">
      <c r="A828" s="7">
        <f>WorkingHours[[#This Row],[Day]]</f>
        <v>44965</v>
      </c>
      <c r="B828" s="1">
        <f>WorkingHours[[#This Row],[Start]]</f>
        <v>0.67361111111111116</v>
      </c>
      <c r="C828" s="1">
        <f>WorkingHours[[#This Row],[End]]</f>
        <v>0.68402777777777779</v>
      </c>
      <c r="D828" t="str">
        <f>WorkingHours[[#This Row],[Work unit description]]</f>
        <v>Chat with Pete</v>
      </c>
      <c r="E828" s="1">
        <f>WorkingHours[[#This Row],[Duration]]</f>
        <v>1.0416666666666666E-2</v>
      </c>
      <c r="F828" s="1" t="e">
        <f>#REF!</f>
        <v>#REF!</v>
      </c>
      <c r="G828" t="str">
        <f>WorkingHours[[#This Row],[Task]]</f>
        <v>NBD - Proposal creation</v>
      </c>
      <c r="H828" t="str">
        <f>WorkingHours[[#This Row],[Tags]]</f>
        <v>STL:NBD:NewProposalsCreation:325</v>
      </c>
      <c r="I828" t="b">
        <f t="shared" si="89"/>
        <v>0</v>
      </c>
      <c r="J828" s="7">
        <f t="shared" si="88"/>
        <v>44965</v>
      </c>
      <c r="K828" t="str">
        <f t="shared" si="83"/>
        <v>STL:NBD:NewProposalsCreation:325</v>
      </c>
      <c r="M828" s="43">
        <f t="shared" si="84"/>
        <v>0</v>
      </c>
      <c r="N828" s="1">
        <f t="shared" si="85"/>
        <v>0</v>
      </c>
      <c r="O828" s="1">
        <f t="shared" si="86"/>
        <v>0</v>
      </c>
      <c r="P828" s="45" t="e">
        <f t="shared" si="87"/>
        <v>#REF!</v>
      </c>
      <c r="Q828" s="46">
        <f>IF(K828="",0,COUNTIF('Timesheet - Week'!$A:$A,WorkingHoursUpdated!K828))</f>
        <v>0</v>
      </c>
      <c r="R828" s="44">
        <f>IF(K828="",0,COUNTIF('Timesheet - Week'!$A:$A,WorkingHoursUpdated!K828))</f>
        <v>0</v>
      </c>
    </row>
    <row r="829" spans="1:18" x14ac:dyDescent="0.25">
      <c r="A829" s="7">
        <f>WorkingHours[[#This Row],[Day]]</f>
        <v>44965</v>
      </c>
      <c r="B829" s="1">
        <f>WorkingHours[[#This Row],[Start]]</f>
        <v>0.72916666666666663</v>
      </c>
      <c r="C829" s="1">
        <f>WorkingHours[[#This Row],[End]]</f>
        <v>0.76041666666666663</v>
      </c>
      <c r="D829" t="str">
        <f>WorkingHours[[#This Row],[Work unit description]]</f>
        <v>PO and spreadsheet</v>
      </c>
      <c r="E829" s="1">
        <f>WorkingHours[[#This Row],[Duration]]</f>
        <v>3.125E-2</v>
      </c>
      <c r="F829" s="1" t="e">
        <f>#REF!</f>
        <v>#REF!</v>
      </c>
      <c r="G829" t="str">
        <f>WorkingHours[[#This Row],[Task]]</f>
        <v>Aerogel: Project Management</v>
      </c>
      <c r="H829" t="str">
        <f>WorkingHours[[#This Row],[Tags]]</f>
        <v>Aerogel:Project Management:916</v>
      </c>
      <c r="I829" t="b">
        <f t="shared" si="89"/>
        <v>0</v>
      </c>
      <c r="J829" s="7">
        <f t="shared" si="88"/>
        <v>44965</v>
      </c>
      <c r="K829" t="str">
        <f t="shared" si="83"/>
        <v>Aerogel:Project Management:916</v>
      </c>
      <c r="M829" s="43">
        <f t="shared" si="84"/>
        <v>4.513888888888884E-2</v>
      </c>
      <c r="N829" s="1">
        <f t="shared" si="85"/>
        <v>0</v>
      </c>
      <c r="O829" s="1">
        <f t="shared" si="86"/>
        <v>4.513888888888884E-2</v>
      </c>
      <c r="P829" s="45" t="e">
        <f t="shared" si="87"/>
        <v>#REF!</v>
      </c>
      <c r="Q829" s="46">
        <f>IF(K829="",0,COUNTIF('Timesheet - Week'!$A:$A,WorkingHoursUpdated!K829))</f>
        <v>0</v>
      </c>
      <c r="R829" s="44">
        <f>IF(K829="",0,COUNTIF('Timesheet - Week'!$A:$A,WorkingHoursUpdated!K829))</f>
        <v>0</v>
      </c>
    </row>
    <row r="830" spans="1:18" x14ac:dyDescent="0.25">
      <c r="A830" s="7">
        <f>WorkingHours[[#This Row],[Day]]</f>
        <v>44965</v>
      </c>
      <c r="B830" s="1">
        <f>WorkingHours[[#This Row],[Start]]</f>
        <v>0.92708333333333337</v>
      </c>
      <c r="C830" s="1">
        <f>WorkingHours[[#This Row],[End]]</f>
        <v>0.9375</v>
      </c>
      <c r="D830" t="str">
        <f>WorkingHours[[#This Row],[Work unit description]]</f>
        <v>Timesheet</v>
      </c>
      <c r="E830" s="1">
        <f>WorkingHours[[#This Row],[Duration]]</f>
        <v>1.0416666666666666E-2</v>
      </c>
      <c r="F830" s="1" t="e">
        <f>#REF!</f>
        <v>#REF!</v>
      </c>
      <c r="G830" t="str">
        <f>WorkingHours[[#This Row],[Task]]</f>
        <v>STL:Timesheet</v>
      </c>
      <c r="H830" t="str">
        <f>WorkingHours[[#This Row],[Tags]]</f>
        <v>STL:Admin-PersonalAdmin:Timesheets:319</v>
      </c>
      <c r="I830" t="b">
        <f t="shared" si="89"/>
        <v>0</v>
      </c>
      <c r="J830" s="7">
        <f t="shared" si="88"/>
        <v>44965</v>
      </c>
      <c r="K830" t="str">
        <f t="shared" si="83"/>
        <v>STL:Admin-PersonalAdmin:Timesheets:319</v>
      </c>
      <c r="M830" s="43">
        <f t="shared" si="84"/>
        <v>0.16666666666666674</v>
      </c>
      <c r="N830" s="1">
        <f t="shared" si="85"/>
        <v>0</v>
      </c>
      <c r="O830" s="1">
        <f t="shared" si="86"/>
        <v>0.16666666666666674</v>
      </c>
      <c r="P830" s="45" t="e">
        <f t="shared" si="87"/>
        <v>#REF!</v>
      </c>
      <c r="Q830" s="46">
        <f>IF(K830="",0,COUNTIF('Timesheet - Week'!$A:$A,WorkingHoursUpdated!K830))</f>
        <v>0</v>
      </c>
      <c r="R830" s="44">
        <f>IF(K830="",0,COUNTIF('Timesheet - Week'!$A:$A,WorkingHoursUpdated!K830))</f>
        <v>0</v>
      </c>
    </row>
    <row r="831" spans="1:18" x14ac:dyDescent="0.25">
      <c r="A831" s="7">
        <f>WorkingHours[[#This Row],[Day]]</f>
        <v>44965</v>
      </c>
      <c r="B831" s="1">
        <f>WorkingHours[[#This Row],[Start]]</f>
        <v>0.9375</v>
      </c>
      <c r="C831" s="1">
        <f>WorkingHours[[#This Row],[End]]</f>
        <v>0.96875</v>
      </c>
      <c r="D831" t="str">
        <f>WorkingHours[[#This Row],[Work unit description]]</f>
        <v>Aerogel PO</v>
      </c>
      <c r="E831" s="1">
        <f>WorkingHours[[#This Row],[Duration]]</f>
        <v>3.125E-2</v>
      </c>
      <c r="F831" s="1" t="e">
        <f>#REF!</f>
        <v>#REF!</v>
      </c>
      <c r="G831" t="str">
        <f>WorkingHours[[#This Row],[Task]]</f>
        <v>Aerogel: Project Management</v>
      </c>
      <c r="H831" t="str">
        <f>WorkingHours[[#This Row],[Tags]]</f>
        <v>Aerogel:Project Management:916</v>
      </c>
      <c r="I831" t="b">
        <f t="shared" si="89"/>
        <v>0</v>
      </c>
      <c r="J831" s="7">
        <f t="shared" si="88"/>
        <v>44965</v>
      </c>
      <c r="K831" t="str">
        <f t="shared" si="83"/>
        <v>Aerogel:Project Management:916</v>
      </c>
      <c r="M831" s="43">
        <f t="shared" si="84"/>
        <v>0</v>
      </c>
      <c r="N831" s="1">
        <f t="shared" si="85"/>
        <v>0</v>
      </c>
      <c r="O831" s="1">
        <f t="shared" si="86"/>
        <v>0</v>
      </c>
      <c r="P831" s="45" t="e">
        <f t="shared" si="87"/>
        <v>#REF!</v>
      </c>
      <c r="Q831" s="46">
        <f>IF(K831="",0,COUNTIF('Timesheet - Week'!$A:$A,WorkingHoursUpdated!K831))</f>
        <v>0</v>
      </c>
      <c r="R831" s="44">
        <f>IF(K831="",0,COUNTIF('Timesheet - Week'!$A:$A,WorkingHoursUpdated!K831))</f>
        <v>0</v>
      </c>
    </row>
    <row r="832" spans="1:18" x14ac:dyDescent="0.25">
      <c r="A832" s="7">
        <f>WorkingHours[[#This Row],[Day]]</f>
        <v>44966</v>
      </c>
      <c r="B832" s="1">
        <f>WorkingHours[[#This Row],[Start]]</f>
        <v>0.3298611111111111</v>
      </c>
      <c r="C832" s="1">
        <f>WorkingHours[[#This Row],[End]]</f>
        <v>0.35416666666666669</v>
      </c>
      <c r="D832" t="str">
        <f>WorkingHours[[#This Row],[Work unit description]]</f>
        <v/>
      </c>
      <c r="E832" s="1">
        <f>WorkingHours[[#This Row],[Duration]]</f>
        <v>2.0833333333333332E-2</v>
      </c>
      <c r="F832" s="1" t="e">
        <f>#REF!</f>
        <v>#REF!</v>
      </c>
      <c r="G832" t="str">
        <f>WorkingHours[[#This Row],[Task]]</f>
        <v>Delta-G: Requirements</v>
      </c>
      <c r="H832" t="str">
        <f>WorkingHours[[#This Row],[Tags]]</f>
        <v>Delta-G: Requirements:898</v>
      </c>
      <c r="I832" t="b">
        <f t="shared" si="89"/>
        <v>0</v>
      </c>
      <c r="J832" s="7">
        <f t="shared" si="88"/>
        <v>44966</v>
      </c>
      <c r="K832" t="str">
        <f t="shared" si="83"/>
        <v>Delta-G: Requirements:898</v>
      </c>
      <c r="M832" s="43">
        <f t="shared" si="84"/>
        <v>0</v>
      </c>
      <c r="N832" s="1">
        <f t="shared" si="85"/>
        <v>0</v>
      </c>
      <c r="O832" s="1">
        <f t="shared" si="86"/>
        <v>0</v>
      </c>
      <c r="P832" s="45" t="e">
        <f t="shared" si="87"/>
        <v>#REF!</v>
      </c>
      <c r="Q832" s="46">
        <f>IF(K832="",0,COUNTIF('Timesheet - Week'!$A:$A,WorkingHoursUpdated!K832))</f>
        <v>0</v>
      </c>
      <c r="R832" s="44">
        <f>IF(K832="",0,COUNTIF('Timesheet - Week'!$A:$A,WorkingHoursUpdated!K832))</f>
        <v>0</v>
      </c>
    </row>
    <row r="833" spans="1:18" x14ac:dyDescent="0.25">
      <c r="A833" s="7">
        <f>WorkingHours[[#This Row],[Day]]</f>
        <v>44966</v>
      </c>
      <c r="B833" s="1">
        <f>WorkingHours[[#This Row],[Start]]</f>
        <v>0.375</v>
      </c>
      <c r="C833" s="1">
        <f>WorkingHours[[#This Row],[End]]</f>
        <v>0.39583333333333331</v>
      </c>
      <c r="D833" t="str">
        <f>WorkingHours[[#This Row],[Work unit description]]</f>
        <v>Delta-G Correspondence</v>
      </c>
      <c r="E833" s="1">
        <f>WorkingHours[[#This Row],[Duration]]</f>
        <v>2.0833333333333332E-2</v>
      </c>
      <c r="F833" s="1" t="e">
        <f>#REF!</f>
        <v>#REF!</v>
      </c>
      <c r="G833" t="str">
        <f>WorkingHours[[#This Row],[Task]]</f>
        <v>Delta-G: Technical Management</v>
      </c>
      <c r="H833" t="str">
        <f>WorkingHours[[#This Row],[Tags]]</f>
        <v>Delta-G:Technical Man:900</v>
      </c>
      <c r="I833" t="b">
        <f t="shared" si="89"/>
        <v>0</v>
      </c>
      <c r="J833" s="7">
        <f t="shared" si="88"/>
        <v>44966</v>
      </c>
      <c r="K833" t="str">
        <f t="shared" si="83"/>
        <v>Delta-G:Technical Man:900</v>
      </c>
      <c r="M833" s="43">
        <f t="shared" si="84"/>
        <v>2.0833333333333315E-2</v>
      </c>
      <c r="N833" s="1">
        <f t="shared" si="85"/>
        <v>0</v>
      </c>
      <c r="O833" s="1">
        <f t="shared" si="86"/>
        <v>2.0833333333333315E-2</v>
      </c>
      <c r="P833" s="45" t="e">
        <f t="shared" si="87"/>
        <v>#REF!</v>
      </c>
      <c r="Q833" s="46">
        <f>IF(K833="",0,COUNTIF('Timesheet - Week'!$A:$A,WorkingHoursUpdated!K833))</f>
        <v>0</v>
      </c>
      <c r="R833" s="44">
        <f>IF(K833="",0,COUNTIF('Timesheet - Week'!$A:$A,WorkingHoursUpdated!K833))</f>
        <v>0</v>
      </c>
    </row>
    <row r="834" spans="1:18" x14ac:dyDescent="0.25">
      <c r="A834" s="7">
        <f>WorkingHours[[#This Row],[Day]]</f>
        <v>44966</v>
      </c>
      <c r="B834" s="1">
        <f>WorkingHours[[#This Row],[Start]]</f>
        <v>0.39583333333333331</v>
      </c>
      <c r="C834" s="1">
        <f>WorkingHours[[#This Row],[End]]</f>
        <v>0.44374999999999998</v>
      </c>
      <c r="D834" t="str">
        <f>WorkingHours[[#This Row],[Work unit description]]</f>
        <v>BioTip Libraries</v>
      </c>
      <c r="E834" s="1">
        <f>WorkingHours[[#This Row],[Duration]]</f>
        <v>5.2083333333333336E-2</v>
      </c>
      <c r="F834" s="1" t="e">
        <f>#REF!</f>
        <v>#REF!</v>
      </c>
      <c r="G834" t="str">
        <f>WorkingHours[[#This Row],[Task]]</f>
        <v>BioTip:Libraries</v>
      </c>
      <c r="H834" t="str">
        <f>WorkingHours[[#This Row],[Tags]]</f>
        <v>BioTip:Libraries:922</v>
      </c>
      <c r="I834" t="b">
        <f t="shared" si="89"/>
        <v>0</v>
      </c>
      <c r="J834" s="7">
        <f t="shared" si="88"/>
        <v>44966</v>
      </c>
      <c r="K834" t="str">
        <f t="shared" ref="K834:K893" si="90">IF(ISNUMBER(SEARCH(",",H834)),LEFT(H834, SEARCH(",",H834,1)-1),H834)</f>
        <v>BioTip:Libraries:922</v>
      </c>
      <c r="M834" s="43">
        <f t="shared" si="84"/>
        <v>0</v>
      </c>
      <c r="N834" s="1">
        <f t="shared" si="85"/>
        <v>0</v>
      </c>
      <c r="O834" s="1">
        <f t="shared" si="86"/>
        <v>0</v>
      </c>
      <c r="P834" s="45" t="e">
        <f t="shared" si="87"/>
        <v>#REF!</v>
      </c>
      <c r="Q834" s="46">
        <f>IF(K834="",0,COUNTIF('Timesheet - Week'!$A:$A,WorkingHoursUpdated!K834))</f>
        <v>0</v>
      </c>
      <c r="R834" s="44">
        <f>IF(K834="",0,COUNTIF('Timesheet - Week'!$A:$A,WorkingHoursUpdated!K834))</f>
        <v>0</v>
      </c>
    </row>
    <row r="835" spans="1:18" x14ac:dyDescent="0.25">
      <c r="A835" s="7">
        <f>WorkingHours[[#This Row],[Day]]</f>
        <v>44966</v>
      </c>
      <c r="B835" s="1">
        <f>WorkingHours[[#This Row],[Start]]</f>
        <v>0.44374999999999998</v>
      </c>
      <c r="C835" s="1">
        <f>WorkingHours[[#This Row],[End]]</f>
        <v>0.48888888888888887</v>
      </c>
      <c r="D835" t="str">
        <f>WorkingHours[[#This Row],[Work unit description]]</f>
        <v>Internal Library work</v>
      </c>
      <c r="E835" s="1">
        <f>WorkingHours[[#This Row],[Duration]]</f>
        <v>4.1666666666666664E-2</v>
      </c>
      <c r="F835" s="1" t="e">
        <f>#REF!</f>
        <v>#REF!</v>
      </c>
      <c r="G835" t="str">
        <f>WorkingHours[[#This Row],[Task]]</f>
        <v>BioTip:Libraries</v>
      </c>
      <c r="H835" t="str">
        <f>WorkingHours[[#This Row],[Tags]]</f>
        <v>BioTip:Libraries:922</v>
      </c>
      <c r="I835" t="b">
        <f t="shared" si="89"/>
        <v>0</v>
      </c>
      <c r="J835" s="7">
        <f t="shared" si="88"/>
        <v>44966</v>
      </c>
      <c r="K835" t="str">
        <f t="shared" si="90"/>
        <v>BioTip:Libraries:922</v>
      </c>
      <c r="M835" s="43">
        <f t="shared" ref="M835:M898" si="91">IF(A835=A834,IF(B835&lt;C834,"Error",B835-C834),0)</f>
        <v>0</v>
      </c>
      <c r="N835" s="1">
        <f t="shared" ref="N835:N898" si="92">IF(M835&lt;$T$1,M835,0)</f>
        <v>0</v>
      </c>
      <c r="O835" s="1">
        <f t="shared" ref="O835:O898" si="93">IF(M835&gt;$T$1,M835,0)</f>
        <v>0</v>
      </c>
      <c r="P835" s="45" t="e">
        <f t="shared" ref="P835:P898" si="94">E835+F835+N835</f>
        <v>#REF!</v>
      </c>
      <c r="Q835" s="46">
        <f>IF(K835="",0,COUNTIF('Timesheet - Week'!$A:$A,WorkingHoursUpdated!K835))</f>
        <v>0</v>
      </c>
      <c r="R835" s="44">
        <f>IF(K835="",0,COUNTIF('Timesheet - Week'!$A:$A,WorkingHoursUpdated!K835))</f>
        <v>0</v>
      </c>
    </row>
    <row r="836" spans="1:18" x14ac:dyDescent="0.25">
      <c r="A836" s="7">
        <f>WorkingHours[[#This Row],[Day]]</f>
        <v>44966</v>
      </c>
      <c r="B836" s="1">
        <f>WorkingHours[[#This Row],[Start]]</f>
        <v>0.48888888888888887</v>
      </c>
      <c r="C836" s="1">
        <f>WorkingHours[[#This Row],[End]]</f>
        <v>0.53402777777777777</v>
      </c>
      <c r="D836" t="str">
        <f>WorkingHours[[#This Row],[Work unit description]]</f>
        <v>Project setup</v>
      </c>
      <c r="E836" s="1">
        <f>WorkingHours[[#This Row],[Duration]]</f>
        <v>4.1666666666666664E-2</v>
      </c>
      <c r="F836" s="1" t="e">
        <f>#REF!</f>
        <v>#REF!</v>
      </c>
      <c r="G836" t="str">
        <f>WorkingHours[[#This Row],[Task]]</f>
        <v>Boomtime:Project Management</v>
      </c>
      <c r="H836" t="str">
        <f>WorkingHours[[#This Row],[Tags]]</f>
        <v>Boomtime: Project Management:910</v>
      </c>
      <c r="I836" t="b">
        <f t="shared" si="89"/>
        <v>0</v>
      </c>
      <c r="J836" s="7">
        <f t="shared" ref="J836:J899" si="95">IF(I836,A836+7,A836)</f>
        <v>44966</v>
      </c>
      <c r="K836" t="str">
        <f t="shared" si="90"/>
        <v>Boomtime: Project Management:910</v>
      </c>
      <c r="M836" s="43">
        <f t="shared" si="91"/>
        <v>0</v>
      </c>
      <c r="N836" s="1">
        <f t="shared" si="92"/>
        <v>0</v>
      </c>
      <c r="O836" s="1">
        <f t="shared" si="93"/>
        <v>0</v>
      </c>
      <c r="P836" s="45" t="e">
        <f t="shared" si="94"/>
        <v>#REF!</v>
      </c>
      <c r="Q836" s="46">
        <f>IF(K836="",0,COUNTIF('Timesheet - Week'!$A:$A,WorkingHoursUpdated!K836))</f>
        <v>0</v>
      </c>
      <c r="R836" s="44">
        <f>IF(K836="",0,COUNTIF('Timesheet - Week'!$A:$A,WorkingHoursUpdated!K836))</f>
        <v>0</v>
      </c>
    </row>
    <row r="837" spans="1:18" x14ac:dyDescent="0.25">
      <c r="A837" s="7">
        <f>WorkingHours[[#This Row],[Day]]</f>
        <v>44966</v>
      </c>
      <c r="B837" s="1">
        <f>WorkingHours[[#This Row],[Start]]</f>
        <v>0.5625</v>
      </c>
      <c r="C837" s="1">
        <f>WorkingHours[[#This Row],[End]]</f>
        <v>0.60416666666666663</v>
      </c>
      <c r="D837" t="str">
        <f>WorkingHours[[#This Row],[Work unit description]]</f>
        <v>Boomtime with Steve</v>
      </c>
      <c r="E837" s="1">
        <f>WorkingHours[[#This Row],[Duration]]</f>
        <v>4.1666666666666664E-2</v>
      </c>
      <c r="F837" s="1" t="e">
        <f>#REF!</f>
        <v>#REF!</v>
      </c>
      <c r="G837" t="str">
        <f>WorkingHours[[#This Row],[Task]]</f>
        <v>Boomtime:Technical Management</v>
      </c>
      <c r="H837" t="str">
        <f>WorkingHours[[#This Row],[Tags]]</f>
        <v>Boomtime: Technical Management:911</v>
      </c>
      <c r="I837" t="b">
        <f t="shared" ref="I837:I891" si="96">IF(ISNUMBER(SEARCH("CarryHours",H837)),TRUE,FALSE)</f>
        <v>0</v>
      </c>
      <c r="J837" s="7">
        <f t="shared" si="95"/>
        <v>44966</v>
      </c>
      <c r="K837" t="str">
        <f t="shared" si="90"/>
        <v>Boomtime: Technical Management:911</v>
      </c>
      <c r="M837" s="43">
        <f t="shared" si="91"/>
        <v>2.8472222222222232E-2</v>
      </c>
      <c r="N837" s="1">
        <f t="shared" si="92"/>
        <v>0</v>
      </c>
      <c r="O837" s="1">
        <f t="shared" si="93"/>
        <v>2.8472222222222232E-2</v>
      </c>
      <c r="P837" s="45" t="e">
        <f t="shared" si="94"/>
        <v>#REF!</v>
      </c>
      <c r="Q837" s="46">
        <f>IF(K837="",0,COUNTIF('Timesheet - Week'!$A:$A,WorkingHoursUpdated!K837))</f>
        <v>0</v>
      </c>
      <c r="R837" s="44">
        <f>IF(K837="",0,COUNTIF('Timesheet - Week'!$A:$A,WorkingHoursUpdated!K837))</f>
        <v>0</v>
      </c>
    </row>
    <row r="838" spans="1:18" x14ac:dyDescent="0.25">
      <c r="A838" s="7">
        <f>WorkingHours[[#This Row],[Day]]</f>
        <v>44966</v>
      </c>
      <c r="B838" s="1">
        <f>WorkingHours[[#This Row],[Start]]</f>
        <v>0.60416666666666663</v>
      </c>
      <c r="C838" s="1">
        <f>WorkingHours[[#This Row],[End]]</f>
        <v>0.64444444444444449</v>
      </c>
      <c r="D838" t="str">
        <f>WorkingHours[[#This Row],[Work unit description]]</f>
        <v>BiotIp library schematic symbol review and approval</v>
      </c>
      <c r="E838" s="1">
        <f>WorkingHours[[#This Row],[Duration]]</f>
        <v>4.1666666666666664E-2</v>
      </c>
      <c r="F838" s="1" t="e">
        <f>#REF!</f>
        <v>#REF!</v>
      </c>
      <c r="G838" t="str">
        <f>WorkingHours[[#This Row],[Task]]</f>
        <v>BioTip:Libraries</v>
      </c>
      <c r="H838" t="str">
        <f>WorkingHours[[#This Row],[Tags]]</f>
        <v>BioTip:Libraries:922</v>
      </c>
      <c r="I838" t="b">
        <f t="shared" si="96"/>
        <v>0</v>
      </c>
      <c r="J838" s="7">
        <f t="shared" si="95"/>
        <v>44966</v>
      </c>
      <c r="K838" t="str">
        <f t="shared" si="90"/>
        <v>BioTip:Libraries:922</v>
      </c>
      <c r="M838" s="43">
        <f t="shared" si="91"/>
        <v>0</v>
      </c>
      <c r="N838" s="1">
        <f t="shared" si="92"/>
        <v>0</v>
      </c>
      <c r="O838" s="1">
        <f t="shared" si="93"/>
        <v>0</v>
      </c>
      <c r="P838" s="45" t="e">
        <f t="shared" si="94"/>
        <v>#REF!</v>
      </c>
      <c r="Q838" s="46">
        <f>IF(K838="",0,COUNTIF('Timesheet - Week'!$A:$A,WorkingHoursUpdated!K838))</f>
        <v>0</v>
      </c>
      <c r="R838" s="44">
        <f>IF(K838="",0,COUNTIF('Timesheet - Week'!$A:$A,WorkingHoursUpdated!K838))</f>
        <v>0</v>
      </c>
    </row>
    <row r="839" spans="1:18" x14ac:dyDescent="0.25">
      <c r="A839" s="7">
        <f>WorkingHours[[#This Row],[Day]]</f>
        <v>44966</v>
      </c>
      <c r="B839" s="1">
        <f>WorkingHours[[#This Row],[Start]]</f>
        <v>0.64444444444444449</v>
      </c>
      <c r="C839" s="1">
        <f>WorkingHours[[#This Row],[End]]</f>
        <v>0.7319444444444444</v>
      </c>
      <c r="D839" t="str">
        <f>WorkingHours[[#This Row],[Work unit description]]</f>
        <v/>
      </c>
      <c r="E839" s="1">
        <f>WorkingHours[[#This Row],[Duration]]</f>
        <v>8.3333333333333329E-2</v>
      </c>
      <c r="F839" s="1" t="e">
        <f>#REF!</f>
        <v>#REF!</v>
      </c>
      <c r="G839" t="str">
        <f>WorkingHours[[#This Row],[Task]]</f>
        <v>NBD: InductoSense</v>
      </c>
      <c r="H839" t="str">
        <f>WorkingHours[[#This Row],[Tags]]</f>
        <v>STL:NBD:NewProposalsCreation:325</v>
      </c>
      <c r="I839" t="b">
        <f t="shared" si="96"/>
        <v>0</v>
      </c>
      <c r="J839" s="7">
        <f t="shared" si="95"/>
        <v>44966</v>
      </c>
      <c r="K839" t="str">
        <f t="shared" si="90"/>
        <v>STL:NBD:NewProposalsCreation:325</v>
      </c>
      <c r="M839" s="43">
        <f t="shared" si="91"/>
        <v>0</v>
      </c>
      <c r="N839" s="1">
        <f t="shared" si="92"/>
        <v>0</v>
      </c>
      <c r="O839" s="1">
        <f t="shared" si="93"/>
        <v>0</v>
      </c>
      <c r="P839" s="45" t="e">
        <f t="shared" si="94"/>
        <v>#REF!</v>
      </c>
      <c r="Q839" s="46">
        <f>IF(K839="",0,COUNTIF('Timesheet - Week'!$A:$A,WorkingHoursUpdated!K839))</f>
        <v>0</v>
      </c>
      <c r="R839" s="44">
        <f>IF(K839="",0,COUNTIF('Timesheet - Week'!$A:$A,WorkingHoursUpdated!K839))</f>
        <v>0</v>
      </c>
    </row>
    <row r="840" spans="1:18" x14ac:dyDescent="0.25">
      <c r="A840" s="7">
        <f>WorkingHours[[#This Row],[Day]]</f>
        <v>44967</v>
      </c>
      <c r="B840" s="1">
        <f>WorkingHours[[#This Row],[Start]]</f>
        <v>0.34722222222222221</v>
      </c>
      <c r="C840" s="1">
        <f>WorkingHours[[#This Row],[End]]</f>
        <v>0.42986111111111114</v>
      </c>
      <c r="D840" t="str">
        <f>WorkingHours[[#This Row],[Work unit description]]</f>
        <v>InductoSense Bid</v>
      </c>
      <c r="E840" s="1">
        <f>WorkingHours[[#This Row],[Duration]]</f>
        <v>8.3333333333333329E-2</v>
      </c>
      <c r="F840" s="1" t="e">
        <f>#REF!</f>
        <v>#REF!</v>
      </c>
      <c r="G840" t="str">
        <f>WorkingHours[[#This Row],[Task]]</f>
        <v>NBD: InductoSense</v>
      </c>
      <c r="H840" t="str">
        <f>WorkingHours[[#This Row],[Tags]]</f>
        <v>STL:NBD:NewProposalsCreation:325</v>
      </c>
      <c r="I840" t="b">
        <f t="shared" si="96"/>
        <v>0</v>
      </c>
      <c r="J840" s="7">
        <f t="shared" si="95"/>
        <v>44967</v>
      </c>
      <c r="K840" t="str">
        <f t="shared" si="90"/>
        <v>STL:NBD:NewProposalsCreation:325</v>
      </c>
      <c r="M840" s="43">
        <f t="shared" si="91"/>
        <v>0</v>
      </c>
      <c r="N840" s="1">
        <f t="shared" si="92"/>
        <v>0</v>
      </c>
      <c r="O840" s="1">
        <f t="shared" si="93"/>
        <v>0</v>
      </c>
      <c r="P840" s="45" t="e">
        <f t="shared" si="94"/>
        <v>#REF!</v>
      </c>
      <c r="Q840" s="46">
        <f>IF(K840="",0,COUNTIF('Timesheet - Week'!$A:$A,WorkingHoursUpdated!K840))</f>
        <v>0</v>
      </c>
      <c r="R840" s="44">
        <f>IF(K840="",0,COUNTIF('Timesheet - Week'!$A:$A,WorkingHoursUpdated!K840))</f>
        <v>0</v>
      </c>
    </row>
    <row r="841" spans="1:18" x14ac:dyDescent="0.25">
      <c r="A841" s="7">
        <f>WorkingHours[[#This Row],[Day]]</f>
        <v>44967</v>
      </c>
      <c r="B841" s="1">
        <f>WorkingHours[[#This Row],[Start]]</f>
        <v>0.42986111111111114</v>
      </c>
      <c r="C841" s="1">
        <f>WorkingHours[[#This Row],[End]]</f>
        <v>0.5</v>
      </c>
      <c r="D841" t="str">
        <f>WorkingHours[[#This Row],[Work unit description]]</f>
        <v/>
      </c>
      <c r="E841" s="1">
        <f>WorkingHours[[#This Row],[Duration]]</f>
        <v>7.2916666666666671E-2</v>
      </c>
      <c r="F841" s="1" t="e">
        <f>#REF!</f>
        <v>#REF!</v>
      </c>
      <c r="G841" t="str">
        <f>WorkingHours[[#This Row],[Task]]</f>
        <v>AeroGel:System Design and Reqs</v>
      </c>
      <c r="H841" t="str">
        <f>WorkingHours[[#This Row],[Tags]]</f>
        <v>AeroGel: System Design:918</v>
      </c>
      <c r="I841" t="b">
        <f t="shared" si="96"/>
        <v>0</v>
      </c>
      <c r="J841" s="7">
        <f t="shared" si="95"/>
        <v>44967</v>
      </c>
      <c r="K841" t="str">
        <f t="shared" si="90"/>
        <v>AeroGel: System Design:918</v>
      </c>
      <c r="M841" s="43">
        <f t="shared" si="91"/>
        <v>0</v>
      </c>
      <c r="N841" s="1">
        <f t="shared" si="92"/>
        <v>0</v>
      </c>
      <c r="O841" s="1">
        <f t="shared" si="93"/>
        <v>0</v>
      </c>
      <c r="P841" s="45" t="e">
        <f t="shared" si="94"/>
        <v>#REF!</v>
      </c>
      <c r="Q841" s="46">
        <f>IF(K841="",0,COUNTIF('Timesheet - Week'!$A:$A,WorkingHoursUpdated!K841))</f>
        <v>0</v>
      </c>
      <c r="R841" s="44">
        <f>IF(K841="",0,COUNTIF('Timesheet - Week'!$A:$A,WorkingHoursUpdated!K841))</f>
        <v>0</v>
      </c>
    </row>
    <row r="842" spans="1:18" x14ac:dyDescent="0.25">
      <c r="A842" s="7">
        <f>WorkingHours[[#This Row],[Day]]</f>
        <v>44967</v>
      </c>
      <c r="B842" s="1">
        <f>WorkingHours[[#This Row],[Start]]</f>
        <v>0.625</v>
      </c>
      <c r="C842" s="1">
        <f>WorkingHours[[#This Row],[End]]</f>
        <v>0.6694444444444444</v>
      </c>
      <c r="D842" t="str">
        <f>WorkingHours[[#This Row],[Work unit description]]</f>
        <v/>
      </c>
      <c r="E842" s="1">
        <f>WorkingHours[[#This Row],[Duration]]</f>
        <v>4.1666666666666664E-2</v>
      </c>
      <c r="F842" s="1" t="e">
        <f>#REF!</f>
        <v>#REF!</v>
      </c>
      <c r="G842" t="str">
        <f>WorkingHours[[#This Row],[Task]]</f>
        <v>AeroGel:System Design and Reqs</v>
      </c>
      <c r="H842" t="str">
        <f>WorkingHours[[#This Row],[Tags]]</f>
        <v>AeroGel: System Design:918</v>
      </c>
      <c r="I842" t="b">
        <f t="shared" si="96"/>
        <v>0</v>
      </c>
      <c r="J842" s="7">
        <f t="shared" si="95"/>
        <v>44967</v>
      </c>
      <c r="K842" t="str">
        <f t="shared" si="90"/>
        <v>AeroGel: System Design:918</v>
      </c>
      <c r="M842" s="43">
        <f t="shared" si="91"/>
        <v>0.125</v>
      </c>
      <c r="N842" s="1">
        <f t="shared" si="92"/>
        <v>0</v>
      </c>
      <c r="O842" s="1">
        <f t="shared" si="93"/>
        <v>0.125</v>
      </c>
      <c r="P842" s="45" t="e">
        <f t="shared" si="94"/>
        <v>#REF!</v>
      </c>
      <c r="Q842" s="46">
        <f>IF(K842="",0,COUNTIF('Timesheet - Week'!$A:$A,WorkingHoursUpdated!K842))</f>
        <v>0</v>
      </c>
      <c r="R842" s="44">
        <f>IF(K842="",0,COUNTIF('Timesheet - Week'!$A:$A,WorkingHoursUpdated!K842))</f>
        <v>0</v>
      </c>
    </row>
    <row r="843" spans="1:18" x14ac:dyDescent="0.25">
      <c r="A843" s="7">
        <f>WorkingHours[[#This Row],[Day]]</f>
        <v>44967</v>
      </c>
      <c r="B843" s="1">
        <f>WorkingHours[[#This Row],[Start]]</f>
        <v>0.6694444444444444</v>
      </c>
      <c r="C843" s="1">
        <f>WorkingHours[[#This Row],[End]]</f>
        <v>0.71111111111111114</v>
      </c>
      <c r="D843" t="str">
        <f>WorkingHours[[#This Row],[Work unit description]]</f>
        <v>Boomtime component research</v>
      </c>
      <c r="E843" s="1">
        <f>WorkingHours[[#This Row],[Duration]]</f>
        <v>4.1666666666666664E-2</v>
      </c>
      <c r="F843" s="1" t="e">
        <f>#REF!</f>
        <v>#REF!</v>
      </c>
      <c r="G843" t="str">
        <f>WorkingHours[[#This Row],[Task]]</f>
        <v>Boomtime: Component Research</v>
      </c>
      <c r="H843" t="str">
        <f>WorkingHours[[#This Row],[Tags]]</f>
        <v>Boomtime:Component Research:913</v>
      </c>
      <c r="I843" t="b">
        <f t="shared" si="96"/>
        <v>0</v>
      </c>
      <c r="J843" s="7">
        <f t="shared" si="95"/>
        <v>44967</v>
      </c>
      <c r="K843" t="str">
        <f t="shared" si="90"/>
        <v>Boomtime:Component Research:913</v>
      </c>
      <c r="M843" s="43">
        <f t="shared" si="91"/>
        <v>0</v>
      </c>
      <c r="N843" s="1">
        <f t="shared" si="92"/>
        <v>0</v>
      </c>
      <c r="O843" s="1">
        <f t="shared" si="93"/>
        <v>0</v>
      </c>
      <c r="P843" s="45" t="e">
        <f t="shared" si="94"/>
        <v>#REF!</v>
      </c>
      <c r="Q843" s="46">
        <f>IF(K843="",0,COUNTIF('Timesheet - Week'!$A:$A,WorkingHoursUpdated!K843))</f>
        <v>0</v>
      </c>
      <c r="R843" s="44">
        <f>IF(K843="",0,COUNTIF('Timesheet - Week'!$A:$A,WorkingHoursUpdated!K843))</f>
        <v>0</v>
      </c>
    </row>
    <row r="844" spans="1:18" x14ac:dyDescent="0.25">
      <c r="A844" s="7">
        <f>WorkingHours[[#This Row],[Day]]</f>
        <v>44970</v>
      </c>
      <c r="B844" s="1">
        <f>WorkingHours[[#This Row],[Start]]</f>
        <v>0.375</v>
      </c>
      <c r="C844" s="1">
        <f>WorkingHours[[#This Row],[End]]</f>
        <v>0.38541666666666669</v>
      </c>
      <c r="D844" t="str">
        <f>WorkingHours[[#This Row],[Work unit description]]</f>
        <v>Timesheet and general email</v>
      </c>
      <c r="E844" s="1">
        <f>WorkingHours[[#This Row],[Duration]]</f>
        <v>1.0416666666666666E-2</v>
      </c>
      <c r="F844" s="1" t="e">
        <f>#REF!</f>
        <v>#REF!</v>
      </c>
      <c r="G844" t="str">
        <f>WorkingHours[[#This Row],[Task]]</f>
        <v>STL:Timesheet</v>
      </c>
      <c r="H844" t="str">
        <f>WorkingHours[[#This Row],[Tags]]</f>
        <v>STL:Admin-PersonalAdmin:Timesheets:319</v>
      </c>
      <c r="I844" t="b">
        <f t="shared" si="96"/>
        <v>0</v>
      </c>
      <c r="J844" s="7">
        <f t="shared" si="95"/>
        <v>44970</v>
      </c>
      <c r="K844" t="str">
        <f t="shared" si="90"/>
        <v>STL:Admin-PersonalAdmin:Timesheets:319</v>
      </c>
      <c r="M844" s="43">
        <f t="shared" si="91"/>
        <v>0</v>
      </c>
      <c r="N844" s="1">
        <f t="shared" si="92"/>
        <v>0</v>
      </c>
      <c r="O844" s="1">
        <f t="shared" si="93"/>
        <v>0</v>
      </c>
      <c r="P844" s="45" t="e">
        <f t="shared" si="94"/>
        <v>#REF!</v>
      </c>
      <c r="Q844" s="46">
        <f>IF(K844="",0,COUNTIF('Timesheet - Week'!$A:$A,WorkingHoursUpdated!K844))</f>
        <v>0</v>
      </c>
      <c r="R844" s="44">
        <f>IF(K844="",0,COUNTIF('Timesheet - Week'!$A:$A,WorkingHoursUpdated!K844))</f>
        <v>0</v>
      </c>
    </row>
    <row r="845" spans="1:18" x14ac:dyDescent="0.25">
      <c r="A845" s="7">
        <f>WorkingHours[[#This Row],[Day]]</f>
        <v>44970</v>
      </c>
      <c r="B845" s="1">
        <f>WorkingHours[[#This Row],[Start]]</f>
        <v>0.38541666666666669</v>
      </c>
      <c r="C845" s="1">
        <f>WorkingHours[[#This Row],[End]]</f>
        <v>0.39861111111111114</v>
      </c>
      <c r="D845" t="str">
        <f>WorkingHours[[#This Row],[Work unit description]]</f>
        <v>Timesheet and general email</v>
      </c>
      <c r="E845" s="1">
        <f>WorkingHours[[#This Row],[Duration]]</f>
        <v>1.0416666666666666E-2</v>
      </c>
      <c r="F845" s="1" t="e">
        <f>#REF!</f>
        <v>#REF!</v>
      </c>
      <c r="G845" t="str">
        <f>WorkingHours[[#This Row],[Task]]</f>
        <v>ResourceMeeting</v>
      </c>
      <c r="H845" t="str">
        <f>WorkingHours[[#This Row],[Tags]]</f>
        <v>STL:Admin-BusinessMan:Forecast&amp;Planning:314</v>
      </c>
      <c r="I845" t="b">
        <f t="shared" si="96"/>
        <v>0</v>
      </c>
      <c r="J845" s="7">
        <f t="shared" si="95"/>
        <v>44970</v>
      </c>
      <c r="K845" t="str">
        <f t="shared" si="90"/>
        <v>STL:Admin-BusinessMan:Forecast&amp;Planning:314</v>
      </c>
      <c r="M845" s="43">
        <f t="shared" si="91"/>
        <v>0</v>
      </c>
      <c r="N845" s="1">
        <f t="shared" si="92"/>
        <v>0</v>
      </c>
      <c r="O845" s="1">
        <f t="shared" si="93"/>
        <v>0</v>
      </c>
      <c r="P845" s="45" t="e">
        <f t="shared" si="94"/>
        <v>#REF!</v>
      </c>
      <c r="Q845" s="46">
        <f>IF(K845="",0,COUNTIF('Timesheet - Week'!$A:$A,WorkingHoursUpdated!K845))</f>
        <v>0</v>
      </c>
      <c r="R845" s="44">
        <f>IF(K845="",0,COUNTIF('Timesheet - Week'!$A:$A,WorkingHoursUpdated!K845))</f>
        <v>0</v>
      </c>
    </row>
    <row r="846" spans="1:18" x14ac:dyDescent="0.25">
      <c r="A846" s="7">
        <f>WorkingHours[[#This Row],[Day]]</f>
        <v>44970</v>
      </c>
      <c r="B846" s="1">
        <f>WorkingHours[[#This Row],[Start]]</f>
        <v>0.39861111111111114</v>
      </c>
      <c r="C846" s="1">
        <f>WorkingHours[[#This Row],[End]]</f>
        <v>0.40555555555555556</v>
      </c>
      <c r="D846" t="str">
        <f>WorkingHours[[#This Row],[Work unit description]]</f>
        <v>Timesheet and general email</v>
      </c>
      <c r="E846" s="1">
        <f>WorkingHours[[#This Row],[Duration]]</f>
        <v>1.0416666666666666E-2</v>
      </c>
      <c r="F846" s="1" t="e">
        <f>#REF!</f>
        <v>#REF!</v>
      </c>
      <c r="G846" t="str">
        <f>WorkingHours[[#This Row],[Task]]</f>
        <v>BioTip:Project Management</v>
      </c>
      <c r="H846" t="str">
        <f>WorkingHours[[#This Row],[Tags]]</f>
        <v>BioTip:Project Management:919</v>
      </c>
      <c r="I846" t="b">
        <f t="shared" si="96"/>
        <v>0</v>
      </c>
      <c r="J846" s="7">
        <f t="shared" si="95"/>
        <v>44970</v>
      </c>
      <c r="K846" t="str">
        <f t="shared" si="90"/>
        <v>BioTip:Project Management:919</v>
      </c>
      <c r="M846" s="43">
        <f t="shared" si="91"/>
        <v>0</v>
      </c>
      <c r="N846" s="1">
        <f t="shared" si="92"/>
        <v>0</v>
      </c>
      <c r="O846" s="1">
        <f t="shared" si="93"/>
        <v>0</v>
      </c>
      <c r="P846" s="45" t="e">
        <f t="shared" si="94"/>
        <v>#REF!</v>
      </c>
      <c r="Q846" s="46">
        <f>IF(K846="",0,COUNTIF('Timesheet - Week'!$A:$A,WorkingHoursUpdated!K846))</f>
        <v>0</v>
      </c>
      <c r="R846" s="44">
        <f>IF(K846="",0,COUNTIF('Timesheet - Week'!$A:$A,WorkingHoursUpdated!K846))</f>
        <v>0</v>
      </c>
    </row>
    <row r="847" spans="1:18" x14ac:dyDescent="0.25">
      <c r="A847" s="7">
        <f>WorkingHours[[#This Row],[Day]]</f>
        <v>44970</v>
      </c>
      <c r="B847" s="1">
        <f>WorkingHours[[#This Row],[Start]]</f>
        <v>0.40555555555555556</v>
      </c>
      <c r="C847" s="1">
        <f>WorkingHours[[#This Row],[End]]</f>
        <v>0.44861111111111113</v>
      </c>
      <c r="D847" t="str">
        <f>WorkingHours[[#This Row],[Work unit description]]</f>
        <v>Review of Non-standard library parts.</v>
      </c>
      <c r="E847" s="1">
        <f>WorkingHours[[#This Row],[Duration]]</f>
        <v>4.1666666666666664E-2</v>
      </c>
      <c r="F847" s="1" t="e">
        <f>#REF!</f>
        <v>#REF!</v>
      </c>
      <c r="G847" t="str">
        <f>WorkingHours[[#This Row],[Task]]</f>
        <v>BioTip:Libraries</v>
      </c>
      <c r="H847" t="str">
        <f>WorkingHours[[#This Row],[Tags]]</f>
        <v>BioTip:Libraries:922</v>
      </c>
      <c r="I847" t="b">
        <f t="shared" si="96"/>
        <v>0</v>
      </c>
      <c r="J847" s="7">
        <f t="shared" si="95"/>
        <v>44970</v>
      </c>
      <c r="K847" t="str">
        <f t="shared" si="90"/>
        <v>BioTip:Libraries:922</v>
      </c>
      <c r="M847" s="43">
        <f t="shared" si="91"/>
        <v>0</v>
      </c>
      <c r="N847" s="1">
        <f t="shared" si="92"/>
        <v>0</v>
      </c>
      <c r="O847" s="1">
        <f t="shared" si="93"/>
        <v>0</v>
      </c>
      <c r="P847" s="45" t="e">
        <f t="shared" si="94"/>
        <v>#REF!</v>
      </c>
      <c r="Q847" s="46">
        <f>IF(K847="",0,COUNTIF('Timesheet - Week'!$A:$A,WorkingHoursUpdated!K847))</f>
        <v>0</v>
      </c>
      <c r="R847" s="44">
        <f>IF(K847="",0,COUNTIF('Timesheet - Week'!$A:$A,WorkingHoursUpdated!K847))</f>
        <v>0</v>
      </c>
    </row>
    <row r="848" spans="1:18" x14ac:dyDescent="0.25">
      <c r="A848" s="7">
        <f>WorkingHours[[#This Row],[Day]]</f>
        <v>44970</v>
      </c>
      <c r="B848" s="1">
        <f>WorkingHours[[#This Row],[Start]]</f>
        <v>0.44861111111111113</v>
      </c>
      <c r="C848" s="1">
        <f>WorkingHours[[#This Row],[End]]</f>
        <v>0.48333333333333334</v>
      </c>
      <c r="D848" t="str">
        <f>WorkingHours[[#This Row],[Work unit description]]</f>
        <v>Aerogel follow-up</v>
      </c>
      <c r="E848" s="1">
        <f>WorkingHours[[#This Row],[Duration]]</f>
        <v>3.125E-2</v>
      </c>
      <c r="F848" s="1" t="e">
        <f>#REF!</f>
        <v>#REF!</v>
      </c>
      <c r="G848" t="str">
        <f>WorkingHours[[#This Row],[Task]]</f>
        <v>AeroGel:System Design and Reqs</v>
      </c>
      <c r="H848" t="str">
        <f>WorkingHours[[#This Row],[Tags]]</f>
        <v>AeroGel: System Design:918</v>
      </c>
      <c r="I848" t="b">
        <f t="shared" si="96"/>
        <v>0</v>
      </c>
      <c r="J848" s="7">
        <f t="shared" si="95"/>
        <v>44970</v>
      </c>
      <c r="K848" t="str">
        <f t="shared" si="90"/>
        <v>AeroGel: System Design:918</v>
      </c>
      <c r="M848" s="43">
        <f t="shared" si="91"/>
        <v>0</v>
      </c>
      <c r="N848" s="1">
        <f t="shared" si="92"/>
        <v>0</v>
      </c>
      <c r="O848" s="1">
        <f t="shared" si="93"/>
        <v>0</v>
      </c>
      <c r="P848" s="45" t="e">
        <f t="shared" si="94"/>
        <v>#REF!</v>
      </c>
      <c r="Q848" s="46">
        <f>IF(K848="",0,COUNTIF('Timesheet - Week'!$A:$A,WorkingHoursUpdated!K848))</f>
        <v>0</v>
      </c>
      <c r="R848" s="44">
        <f>IF(K848="",0,COUNTIF('Timesheet - Week'!$A:$A,WorkingHoursUpdated!K848))</f>
        <v>0</v>
      </c>
    </row>
    <row r="849" spans="1:18" x14ac:dyDescent="0.25">
      <c r="A849" s="7">
        <f>WorkingHours[[#This Row],[Day]]</f>
        <v>44970</v>
      </c>
      <c r="B849" s="1">
        <f>WorkingHours[[#This Row],[Start]]</f>
        <v>0.48333333333333334</v>
      </c>
      <c r="C849" s="1">
        <f>WorkingHours[[#This Row],[End]]</f>
        <v>0.5</v>
      </c>
      <c r="D849" t="str">
        <f>WorkingHours[[#This Row],[Work unit description]]</f>
        <v/>
      </c>
      <c r="E849" s="1">
        <f>WorkingHours[[#This Row],[Duration]]</f>
        <v>2.0833333333333332E-2</v>
      </c>
      <c r="F849" s="1" t="e">
        <f>#REF!</f>
        <v>#REF!</v>
      </c>
      <c r="G849" t="str">
        <f>WorkingHours[[#This Row],[Task]]</f>
        <v>Delta-G: Requirements</v>
      </c>
      <c r="H849" t="str">
        <f>WorkingHours[[#This Row],[Tags]]</f>
        <v>Delta-G: Requirements:898</v>
      </c>
      <c r="I849" t="b">
        <f t="shared" si="96"/>
        <v>0</v>
      </c>
      <c r="J849" s="7">
        <f t="shared" si="95"/>
        <v>44970</v>
      </c>
      <c r="K849" t="str">
        <f t="shared" si="90"/>
        <v>Delta-G: Requirements:898</v>
      </c>
      <c r="M849" s="43">
        <f t="shared" si="91"/>
        <v>0</v>
      </c>
      <c r="N849" s="1">
        <f t="shared" si="92"/>
        <v>0</v>
      </c>
      <c r="O849" s="1">
        <f t="shared" si="93"/>
        <v>0</v>
      </c>
      <c r="P849" s="45" t="e">
        <f t="shared" si="94"/>
        <v>#REF!</v>
      </c>
      <c r="Q849" s="46">
        <f>IF(K849="",0,COUNTIF('Timesheet - Week'!$A:$A,WorkingHoursUpdated!K849))</f>
        <v>0</v>
      </c>
      <c r="R849" s="44">
        <f>IF(K849="",0,COUNTIF('Timesheet - Week'!$A:$A,WorkingHoursUpdated!K849))</f>
        <v>0</v>
      </c>
    </row>
    <row r="850" spans="1:18" x14ac:dyDescent="0.25">
      <c r="A850" s="7">
        <f>WorkingHours[[#This Row],[Day]]</f>
        <v>44970</v>
      </c>
      <c r="B850" s="1">
        <f>WorkingHours[[#This Row],[Start]]</f>
        <v>0.5</v>
      </c>
      <c r="C850" s="1">
        <f>WorkingHours[[#This Row],[End]]</f>
        <v>0.52916666666666667</v>
      </c>
      <c r="D850" t="str">
        <f>WorkingHours[[#This Row],[Work unit description]]</f>
        <v/>
      </c>
      <c r="E850" s="1">
        <f>WorkingHours[[#This Row],[Duration]]</f>
        <v>3.125E-2</v>
      </c>
      <c r="F850" s="1" t="e">
        <f>#REF!</f>
        <v>#REF!</v>
      </c>
      <c r="G850" t="str">
        <f>WorkingHours[[#This Row],[Task]]</f>
        <v>STL: Management meeting</v>
      </c>
      <c r="H850" t="str">
        <f>WorkingHours[[#This Row],[Tags]]</f>
        <v>STL:Admin-BusinessMan:Meetings:313</v>
      </c>
      <c r="I850" t="b">
        <f t="shared" si="96"/>
        <v>0</v>
      </c>
      <c r="J850" s="7">
        <f t="shared" si="95"/>
        <v>44970</v>
      </c>
      <c r="K850" t="str">
        <f t="shared" si="90"/>
        <v>STL:Admin-BusinessMan:Meetings:313</v>
      </c>
      <c r="M850" s="43">
        <f t="shared" si="91"/>
        <v>0</v>
      </c>
      <c r="N850" s="1">
        <f t="shared" si="92"/>
        <v>0</v>
      </c>
      <c r="O850" s="1">
        <f t="shared" si="93"/>
        <v>0</v>
      </c>
      <c r="P850" s="45" t="e">
        <f t="shared" si="94"/>
        <v>#REF!</v>
      </c>
      <c r="Q850" s="46">
        <f>IF(K850="",0,COUNTIF('Timesheet - Week'!$A:$A,WorkingHoursUpdated!K850))</f>
        <v>0</v>
      </c>
      <c r="R850" s="44">
        <f>IF(K850="",0,COUNTIF('Timesheet - Week'!$A:$A,WorkingHoursUpdated!K850))</f>
        <v>0</v>
      </c>
    </row>
    <row r="851" spans="1:18" x14ac:dyDescent="0.25">
      <c r="A851" s="7">
        <f>WorkingHours[[#This Row],[Day]]</f>
        <v>44970</v>
      </c>
      <c r="B851" s="1">
        <f>WorkingHours[[#This Row],[Start]]</f>
        <v>0.52916666666666667</v>
      </c>
      <c r="C851" s="1">
        <f>WorkingHours[[#This Row],[End]]</f>
        <v>0.55138888888888893</v>
      </c>
      <c r="D851" t="str">
        <f>WorkingHours[[#This Row],[Work unit description]]</f>
        <v/>
      </c>
      <c r="E851" s="1">
        <f>WorkingHours[[#This Row],[Duration]]</f>
        <v>2.0833333333333332E-2</v>
      </c>
      <c r="F851" s="1" t="e">
        <f>#REF!</f>
        <v>#REF!</v>
      </c>
      <c r="G851" t="str">
        <f>WorkingHours[[#This Row],[Task]]</f>
        <v>ResourceMeeting</v>
      </c>
      <c r="H851" t="str">
        <f>WorkingHours[[#This Row],[Tags]]</f>
        <v>STL:Admin-BusinessMan:Forecast&amp;Planning:314</v>
      </c>
      <c r="I851" t="b">
        <f t="shared" si="96"/>
        <v>0</v>
      </c>
      <c r="J851" s="7">
        <f t="shared" si="95"/>
        <v>44970</v>
      </c>
      <c r="K851" t="str">
        <f t="shared" si="90"/>
        <v>STL:Admin-BusinessMan:Forecast&amp;Planning:314</v>
      </c>
      <c r="M851" s="43">
        <f t="shared" si="91"/>
        <v>0</v>
      </c>
      <c r="N851" s="1">
        <f t="shared" si="92"/>
        <v>0</v>
      </c>
      <c r="O851" s="1">
        <f t="shared" si="93"/>
        <v>0</v>
      </c>
      <c r="P851" s="45" t="e">
        <f t="shared" si="94"/>
        <v>#REF!</v>
      </c>
      <c r="Q851" s="46">
        <f>IF(K851="",0,COUNTIF('Timesheet - Week'!$A:$A,WorkingHoursUpdated!K851))</f>
        <v>0</v>
      </c>
      <c r="R851" s="44">
        <f>IF(K851="",0,COUNTIF('Timesheet - Week'!$A:$A,WorkingHoursUpdated!K851))</f>
        <v>0</v>
      </c>
    </row>
    <row r="852" spans="1:18" x14ac:dyDescent="0.25">
      <c r="A852" s="7">
        <f>WorkingHours[[#This Row],[Day]]</f>
        <v>44970</v>
      </c>
      <c r="B852" s="1">
        <f>WorkingHours[[#This Row],[Start]]</f>
        <v>0.58333333333333337</v>
      </c>
      <c r="C852" s="1">
        <f>WorkingHours[[#This Row],[End]]</f>
        <v>0.59513888888888888</v>
      </c>
      <c r="D852" t="str">
        <f>WorkingHours[[#This Row],[Work unit description]]</f>
        <v/>
      </c>
      <c r="E852" s="1">
        <f>WorkingHours[[#This Row],[Duration]]</f>
        <v>1.0416666666666666E-2</v>
      </c>
      <c r="F852" s="1" t="e">
        <f>#REF!</f>
        <v>#REF!</v>
      </c>
      <c r="G852" t="str">
        <f>WorkingHours[[#This Row],[Task]]</f>
        <v>BioTip:Project Management</v>
      </c>
      <c r="H852" t="str">
        <f>WorkingHours[[#This Row],[Tags]]</f>
        <v>BioTip:Project Management:919</v>
      </c>
      <c r="I852" t="b">
        <f t="shared" si="96"/>
        <v>0</v>
      </c>
      <c r="J852" s="7">
        <f t="shared" si="95"/>
        <v>44970</v>
      </c>
      <c r="K852" t="str">
        <f t="shared" si="90"/>
        <v>BioTip:Project Management:919</v>
      </c>
      <c r="M852" s="43">
        <f t="shared" si="91"/>
        <v>3.1944444444444442E-2</v>
      </c>
      <c r="N852" s="1">
        <f t="shared" si="92"/>
        <v>0</v>
      </c>
      <c r="O852" s="1">
        <f t="shared" si="93"/>
        <v>3.1944444444444442E-2</v>
      </c>
      <c r="P852" s="45" t="e">
        <f t="shared" si="94"/>
        <v>#REF!</v>
      </c>
      <c r="Q852" s="46">
        <f>IF(K852="",0,COUNTIF('Timesheet - Week'!$A:$A,WorkingHoursUpdated!K852))</f>
        <v>0</v>
      </c>
      <c r="R852" s="44">
        <f>IF(K852="",0,COUNTIF('Timesheet - Week'!$A:$A,WorkingHoursUpdated!K852))</f>
        <v>0</v>
      </c>
    </row>
    <row r="853" spans="1:18" x14ac:dyDescent="0.25">
      <c r="A853" s="7">
        <f>WorkingHours[[#This Row],[Day]]</f>
        <v>44970</v>
      </c>
      <c r="B853" s="1">
        <f>WorkingHours[[#This Row],[Start]]</f>
        <v>0.59513888888888888</v>
      </c>
      <c r="C853" s="1">
        <f>WorkingHours[[#This Row],[End]]</f>
        <v>0.625</v>
      </c>
      <c r="D853" t="str">
        <f>WorkingHours[[#This Row],[Work unit description]]</f>
        <v/>
      </c>
      <c r="E853" s="1">
        <f>WorkingHours[[#This Row],[Duration]]</f>
        <v>3.125E-2</v>
      </c>
      <c r="F853" s="1" t="e">
        <f>#REF!</f>
        <v>#REF!</v>
      </c>
      <c r="G853" t="str">
        <f>WorkingHours[[#This Row],[Task]]</f>
        <v>BioTip:Libraries</v>
      </c>
      <c r="H853" t="str">
        <f>WorkingHours[[#This Row],[Tags]]</f>
        <v>BioTip:Libraries:922</v>
      </c>
      <c r="I853" t="b">
        <f t="shared" si="96"/>
        <v>0</v>
      </c>
      <c r="J853" s="7">
        <f t="shared" si="95"/>
        <v>44970</v>
      </c>
      <c r="K853" t="str">
        <f t="shared" si="90"/>
        <v>BioTip:Libraries:922</v>
      </c>
      <c r="M853" s="43">
        <f t="shared" si="91"/>
        <v>0</v>
      </c>
      <c r="N853" s="1">
        <f t="shared" si="92"/>
        <v>0</v>
      </c>
      <c r="O853" s="1">
        <f t="shared" si="93"/>
        <v>0</v>
      </c>
      <c r="P853" s="45" t="e">
        <f t="shared" si="94"/>
        <v>#REF!</v>
      </c>
      <c r="Q853" s="46">
        <f>IF(K853="",0,COUNTIF('Timesheet - Week'!$A:$A,WorkingHoursUpdated!K853))</f>
        <v>0</v>
      </c>
      <c r="R853" s="44">
        <f>IF(K853="",0,COUNTIF('Timesheet - Week'!$A:$A,WorkingHoursUpdated!K853))</f>
        <v>0</v>
      </c>
    </row>
    <row r="854" spans="1:18" x14ac:dyDescent="0.25">
      <c r="A854" s="7">
        <f>WorkingHours[[#This Row],[Day]]</f>
        <v>44970</v>
      </c>
      <c r="B854" s="1">
        <f>WorkingHours[[#This Row],[Start]]</f>
        <v>0.625</v>
      </c>
      <c r="C854" s="1">
        <f>WorkingHours[[#This Row],[End]]</f>
        <v>0.64583333333333337</v>
      </c>
      <c r="D854" t="str">
        <f>WorkingHours[[#This Row],[Work unit description]]</f>
        <v/>
      </c>
      <c r="E854" s="1">
        <f>WorkingHours[[#This Row],[Duration]]</f>
        <v>2.0833333333333332E-2</v>
      </c>
      <c r="F854" s="1" t="e">
        <f>#REF!</f>
        <v>#REF!</v>
      </c>
      <c r="G854" t="str">
        <f>WorkingHours[[#This Row],[Task]]</f>
        <v>ResourceMeeting</v>
      </c>
      <c r="H854" t="str">
        <f>WorkingHours[[#This Row],[Tags]]</f>
        <v>STL:Admin-BusinessMan:Forecast&amp;Planning:314</v>
      </c>
      <c r="I854" t="b">
        <f t="shared" si="96"/>
        <v>0</v>
      </c>
      <c r="J854" s="7">
        <f t="shared" si="95"/>
        <v>44970</v>
      </c>
      <c r="K854" t="str">
        <f t="shared" si="90"/>
        <v>STL:Admin-BusinessMan:Forecast&amp;Planning:314</v>
      </c>
      <c r="M854" s="43">
        <f t="shared" si="91"/>
        <v>0</v>
      </c>
      <c r="N854" s="1">
        <f t="shared" si="92"/>
        <v>0</v>
      </c>
      <c r="O854" s="1">
        <f t="shared" si="93"/>
        <v>0</v>
      </c>
      <c r="P854" s="45" t="e">
        <f t="shared" si="94"/>
        <v>#REF!</v>
      </c>
      <c r="Q854" s="46">
        <f>IF(K854="",0,COUNTIF('Timesheet - Week'!$A:$A,WorkingHoursUpdated!K854))</f>
        <v>0</v>
      </c>
      <c r="R854" s="44">
        <f>IF(K854="",0,COUNTIF('Timesheet - Week'!$A:$A,WorkingHoursUpdated!K854))</f>
        <v>0</v>
      </c>
    </row>
    <row r="855" spans="1:18" x14ac:dyDescent="0.25">
      <c r="A855" s="7">
        <f>WorkingHours[[#This Row],[Day]]</f>
        <v>44970</v>
      </c>
      <c r="B855" s="1">
        <f>WorkingHours[[#This Row],[Start]]</f>
        <v>0.64583333333333337</v>
      </c>
      <c r="C855" s="1">
        <f>WorkingHours[[#This Row],[End]]</f>
        <v>0.65347222222222223</v>
      </c>
      <c r="D855" t="str">
        <f>WorkingHours[[#This Row],[Work unit description]]</f>
        <v/>
      </c>
      <c r="E855" s="1">
        <f>WorkingHours[[#This Row],[Duration]]</f>
        <v>1.0416666666666666E-2</v>
      </c>
      <c r="F855" s="1" t="e">
        <f>#REF!</f>
        <v>#REF!</v>
      </c>
      <c r="G855" t="str">
        <f>WorkingHours[[#This Row],[Task]]</f>
        <v>BioTip:Project Management</v>
      </c>
      <c r="H855" t="str">
        <f>WorkingHours[[#This Row],[Tags]]</f>
        <v>BioTip:Project Management:919</v>
      </c>
      <c r="I855" t="b">
        <f t="shared" si="96"/>
        <v>0</v>
      </c>
      <c r="J855" s="7">
        <f t="shared" si="95"/>
        <v>44970</v>
      </c>
      <c r="K855" t="str">
        <f t="shared" si="90"/>
        <v>BioTip:Project Management:919</v>
      </c>
      <c r="M855" s="43">
        <f t="shared" si="91"/>
        <v>0</v>
      </c>
      <c r="N855" s="1">
        <f t="shared" si="92"/>
        <v>0</v>
      </c>
      <c r="O855" s="1">
        <f t="shared" si="93"/>
        <v>0</v>
      </c>
      <c r="P855" s="45" t="e">
        <f t="shared" si="94"/>
        <v>#REF!</v>
      </c>
      <c r="Q855" s="46">
        <f>IF(K855="",0,COUNTIF('Timesheet - Week'!$A:$A,WorkingHoursUpdated!K855))</f>
        <v>0</v>
      </c>
      <c r="R855" s="44">
        <f>IF(K855="",0,COUNTIF('Timesheet - Week'!$A:$A,WorkingHoursUpdated!K855))</f>
        <v>0</v>
      </c>
    </row>
    <row r="856" spans="1:18" x14ac:dyDescent="0.25">
      <c r="A856" s="7">
        <f>WorkingHours[[#This Row],[Day]]</f>
        <v>44971</v>
      </c>
      <c r="B856" s="1">
        <f>WorkingHours[[#This Row],[Start]]</f>
        <v>0.35694444444444445</v>
      </c>
      <c r="C856" s="1">
        <f>WorkingHours[[#This Row],[End]]</f>
        <v>0.39861111111111114</v>
      </c>
      <c r="D856" t="str">
        <f>WorkingHours[[#This Row],[Work unit description]]</f>
        <v>BoomTime - STM32</v>
      </c>
      <c r="E856" s="1">
        <f>WorkingHours[[#This Row],[Duration]]</f>
        <v>4.1666666666666664E-2</v>
      </c>
      <c r="F856" s="1" t="e">
        <f>#REF!</f>
        <v>#REF!</v>
      </c>
      <c r="G856" t="str">
        <f>WorkingHours[[#This Row],[Task]]</f>
        <v>Boomtime: Component Research</v>
      </c>
      <c r="H856" t="str">
        <f>WorkingHours[[#This Row],[Tags]]</f>
        <v>Boomtime:Component Research:913</v>
      </c>
      <c r="I856" t="b">
        <f t="shared" si="96"/>
        <v>0</v>
      </c>
      <c r="J856" s="7">
        <f t="shared" si="95"/>
        <v>44971</v>
      </c>
      <c r="K856" t="str">
        <f t="shared" si="90"/>
        <v>Boomtime:Component Research:913</v>
      </c>
      <c r="M856" s="43">
        <f t="shared" si="91"/>
        <v>0</v>
      </c>
      <c r="N856" s="1">
        <f t="shared" si="92"/>
        <v>0</v>
      </c>
      <c r="O856" s="1">
        <f t="shared" si="93"/>
        <v>0</v>
      </c>
      <c r="P856" s="45" t="e">
        <f t="shared" si="94"/>
        <v>#REF!</v>
      </c>
      <c r="Q856" s="46">
        <f>IF(K856="",0,COUNTIF('Timesheet - Week'!$A:$A,WorkingHoursUpdated!K856))</f>
        <v>0</v>
      </c>
      <c r="R856" s="44">
        <f>IF(K856="",0,COUNTIF('Timesheet - Week'!$A:$A,WorkingHoursUpdated!K856))</f>
        <v>0</v>
      </c>
    </row>
    <row r="857" spans="1:18" x14ac:dyDescent="0.25">
      <c r="A857" s="7">
        <f>WorkingHours[[#This Row],[Day]]</f>
        <v>44971</v>
      </c>
      <c r="B857" s="1">
        <f>WorkingHours[[#This Row],[Start]]</f>
        <v>0.39861111111111114</v>
      </c>
      <c r="C857" s="1">
        <f>WorkingHours[[#This Row],[End]]</f>
        <v>0.50277777777777777</v>
      </c>
      <c r="D857" t="str">
        <f>WorkingHours[[#This Row],[Work unit description]]</f>
        <v>Architecture comments</v>
      </c>
      <c r="E857" s="1">
        <f>WorkingHours[[#This Row],[Duration]]</f>
        <v>0.10416666666666667</v>
      </c>
      <c r="F857" s="1" t="e">
        <f>#REF!</f>
        <v>#REF!</v>
      </c>
      <c r="G857" t="str">
        <f>WorkingHours[[#This Row],[Task]]</f>
        <v>Delta-G: Architecture</v>
      </c>
      <c r="H857" t="str">
        <f>WorkingHours[[#This Row],[Tags]]</f>
        <v>Delta-G:Architecture:899</v>
      </c>
      <c r="I857" t="b">
        <f t="shared" si="96"/>
        <v>0</v>
      </c>
      <c r="J857" s="7">
        <f t="shared" si="95"/>
        <v>44971</v>
      </c>
      <c r="K857" t="str">
        <f t="shared" si="90"/>
        <v>Delta-G:Architecture:899</v>
      </c>
      <c r="M857" s="43">
        <f t="shared" si="91"/>
        <v>0</v>
      </c>
      <c r="N857" s="1">
        <f t="shared" si="92"/>
        <v>0</v>
      </c>
      <c r="O857" s="1">
        <f t="shared" si="93"/>
        <v>0</v>
      </c>
      <c r="P857" s="45" t="e">
        <f t="shared" si="94"/>
        <v>#REF!</v>
      </c>
      <c r="Q857" s="46">
        <f>IF(K857="",0,COUNTIF('Timesheet - Week'!$A:$A,WorkingHoursUpdated!K857))</f>
        <v>0</v>
      </c>
      <c r="R857" s="44">
        <f>IF(K857="",0,COUNTIF('Timesheet - Week'!$A:$A,WorkingHoursUpdated!K857))</f>
        <v>0</v>
      </c>
    </row>
    <row r="858" spans="1:18" x14ac:dyDescent="0.25">
      <c r="A858" s="7">
        <f>WorkingHours[[#This Row],[Day]]</f>
        <v>44971</v>
      </c>
      <c r="B858" s="1">
        <f>WorkingHours[[#This Row],[Start]]</f>
        <v>0.5444444444444444</v>
      </c>
      <c r="C858" s="1">
        <f>WorkingHours[[#This Row],[End]]</f>
        <v>0.61319444444444449</v>
      </c>
      <c r="D858" t="str">
        <f>WorkingHours[[#This Row],[Work unit description]]</f>
        <v/>
      </c>
      <c r="E858" s="1">
        <f>WorkingHours[[#This Row],[Duration]]</f>
        <v>7.2916666666666671E-2</v>
      </c>
      <c r="F858" s="1" t="e">
        <f>#REF!</f>
        <v>#REF!</v>
      </c>
      <c r="G858" t="str">
        <f>WorkingHours[[#This Row],[Task]]</f>
        <v>Delta-G: Architecture</v>
      </c>
      <c r="H858" t="str">
        <f>WorkingHours[[#This Row],[Tags]]</f>
        <v>Delta-G:Architecture:899</v>
      </c>
      <c r="I858" t="b">
        <f t="shared" si="96"/>
        <v>0</v>
      </c>
      <c r="J858" s="7">
        <f t="shared" si="95"/>
        <v>44971</v>
      </c>
      <c r="K858" t="str">
        <f t="shared" si="90"/>
        <v>Delta-G:Architecture:899</v>
      </c>
      <c r="M858" s="43">
        <f t="shared" si="91"/>
        <v>4.166666666666663E-2</v>
      </c>
      <c r="N858" s="1">
        <f t="shared" si="92"/>
        <v>0</v>
      </c>
      <c r="O858" s="1">
        <f t="shared" si="93"/>
        <v>4.166666666666663E-2</v>
      </c>
      <c r="P858" s="45" t="e">
        <f t="shared" si="94"/>
        <v>#REF!</v>
      </c>
      <c r="Q858" s="46">
        <f>IF(K858="",0,COUNTIF('Timesheet - Week'!$A:$A,WorkingHoursUpdated!K858))</f>
        <v>0</v>
      </c>
      <c r="R858" s="44">
        <f>IF(K858="",0,COUNTIF('Timesheet - Week'!$A:$A,WorkingHoursUpdated!K858))</f>
        <v>0</v>
      </c>
    </row>
    <row r="859" spans="1:18" x14ac:dyDescent="0.25">
      <c r="A859" s="7">
        <f>WorkingHours[[#This Row],[Day]]</f>
        <v>44971</v>
      </c>
      <c r="B859" s="1">
        <f>WorkingHours[[#This Row],[Start]]</f>
        <v>0.61319444444444449</v>
      </c>
      <c r="C859" s="1">
        <f>WorkingHours[[#This Row],[End]]</f>
        <v>0.625</v>
      </c>
      <c r="D859" t="str">
        <f>WorkingHours[[#This Row],[Work unit description]]</f>
        <v/>
      </c>
      <c r="E859" s="1">
        <f>WorkingHours[[#This Row],[Duration]]</f>
        <v>1.0416666666666666E-2</v>
      </c>
      <c r="F859" s="1" t="e">
        <f>#REF!</f>
        <v>#REF!</v>
      </c>
      <c r="G859" t="str">
        <f>WorkingHours[[#This Row],[Task]]</f>
        <v>QLM: Internal Meeting</v>
      </c>
      <c r="H859" t="str">
        <f>WorkingHours[[#This Row],[Tags]]</f>
        <v>QLM:Hardware:TechnicalManagement:998</v>
      </c>
      <c r="I859" t="b">
        <f t="shared" si="96"/>
        <v>0</v>
      </c>
      <c r="J859" s="7">
        <f t="shared" si="95"/>
        <v>44971</v>
      </c>
      <c r="K859" t="str">
        <f t="shared" si="90"/>
        <v>QLM:Hardware:TechnicalManagement:998</v>
      </c>
      <c r="M859" s="43">
        <f t="shared" si="91"/>
        <v>0</v>
      </c>
      <c r="N859" s="1">
        <f t="shared" si="92"/>
        <v>0</v>
      </c>
      <c r="O859" s="1">
        <f t="shared" si="93"/>
        <v>0</v>
      </c>
      <c r="P859" s="45" t="e">
        <f t="shared" si="94"/>
        <v>#REF!</v>
      </c>
      <c r="Q859" s="46">
        <f>IF(K859="",0,COUNTIF('Timesheet - Week'!$A:$A,WorkingHoursUpdated!K859))</f>
        <v>0</v>
      </c>
      <c r="R859" s="44">
        <f>IF(K859="",0,COUNTIF('Timesheet - Week'!$A:$A,WorkingHoursUpdated!K859))</f>
        <v>0</v>
      </c>
    </row>
    <row r="860" spans="1:18" x14ac:dyDescent="0.25">
      <c r="A860" s="7">
        <f>WorkingHours[[#This Row],[Day]]</f>
        <v>44971</v>
      </c>
      <c r="B860" s="1">
        <f>WorkingHours[[#This Row],[Start]]</f>
        <v>0.66666666666666663</v>
      </c>
      <c r="C860" s="1">
        <f>WorkingHours[[#This Row],[End]]</f>
        <v>0.75</v>
      </c>
      <c r="D860" t="str">
        <f>WorkingHours[[#This Row],[Work unit description]]</f>
        <v>Architecture Update</v>
      </c>
      <c r="E860" s="1">
        <f>WorkingHours[[#This Row],[Duration]]</f>
        <v>8.3333333333333329E-2</v>
      </c>
      <c r="F860" s="1" t="e">
        <f>#REF!</f>
        <v>#REF!</v>
      </c>
      <c r="G860" t="str">
        <f>WorkingHours[[#This Row],[Task]]</f>
        <v>Delta-G: Architecture</v>
      </c>
      <c r="H860" t="str">
        <f>WorkingHours[[#This Row],[Tags]]</f>
        <v>Delta-G:Architecture:899</v>
      </c>
      <c r="I860" t="b">
        <f t="shared" si="96"/>
        <v>0</v>
      </c>
      <c r="J860" s="7">
        <f t="shared" si="95"/>
        <v>44971</v>
      </c>
      <c r="K860" t="str">
        <f t="shared" si="90"/>
        <v>Delta-G:Architecture:899</v>
      </c>
      <c r="M860" s="43">
        <f t="shared" si="91"/>
        <v>4.166666666666663E-2</v>
      </c>
      <c r="N860" s="1">
        <f t="shared" si="92"/>
        <v>0</v>
      </c>
      <c r="O860" s="1">
        <f t="shared" si="93"/>
        <v>4.166666666666663E-2</v>
      </c>
      <c r="P860" s="45" t="e">
        <f t="shared" si="94"/>
        <v>#REF!</v>
      </c>
      <c r="Q860" s="46">
        <f>IF(K860="",0,COUNTIF('Timesheet - Week'!$A:$A,WorkingHoursUpdated!K860))</f>
        <v>0</v>
      </c>
      <c r="R860" s="44">
        <f>IF(K860="",0,COUNTIF('Timesheet - Week'!$A:$A,WorkingHoursUpdated!K860))</f>
        <v>0</v>
      </c>
    </row>
    <row r="861" spans="1:18" x14ac:dyDescent="0.25">
      <c r="A861" s="7">
        <f>WorkingHours[[#This Row],[Day]]</f>
        <v>44971</v>
      </c>
      <c r="B861" s="1">
        <f>WorkingHours[[#This Row],[Start]]</f>
        <v>0.79166666666666663</v>
      </c>
      <c r="C861" s="1">
        <f>WorkingHours[[#This Row],[End]]</f>
        <v>0.90347222222222223</v>
      </c>
      <c r="D861" t="str">
        <f>WorkingHours[[#This Row],[Work unit description]]</f>
        <v>Architecture Update</v>
      </c>
      <c r="E861" s="1">
        <f>WorkingHours[[#This Row],[Duration]]</f>
        <v>0.11458333333333333</v>
      </c>
      <c r="F861" s="1" t="e">
        <f>#REF!</f>
        <v>#REF!</v>
      </c>
      <c r="G861" t="str">
        <f>WorkingHours[[#This Row],[Task]]</f>
        <v>Delta-G: Architecture</v>
      </c>
      <c r="H861" t="str">
        <f>WorkingHours[[#This Row],[Tags]]</f>
        <v>Delta-G:Architecture:899</v>
      </c>
      <c r="I861" t="b">
        <f t="shared" si="96"/>
        <v>0</v>
      </c>
      <c r="J861" s="7">
        <f t="shared" si="95"/>
        <v>44971</v>
      </c>
      <c r="K861" t="str">
        <f t="shared" si="90"/>
        <v>Delta-G:Architecture:899</v>
      </c>
      <c r="M861" s="43">
        <f t="shared" si="91"/>
        <v>4.166666666666663E-2</v>
      </c>
      <c r="N861" s="1">
        <f t="shared" si="92"/>
        <v>0</v>
      </c>
      <c r="O861" s="1">
        <f t="shared" si="93"/>
        <v>4.166666666666663E-2</v>
      </c>
      <c r="P861" s="45" t="e">
        <f t="shared" si="94"/>
        <v>#REF!</v>
      </c>
      <c r="Q861" s="46">
        <f>IF(K861="",0,COUNTIF('Timesheet - Week'!$A:$A,WorkingHoursUpdated!K861))</f>
        <v>0</v>
      </c>
      <c r="R861" s="44">
        <f>IF(K861="",0,COUNTIF('Timesheet - Week'!$A:$A,WorkingHoursUpdated!K861))</f>
        <v>0</v>
      </c>
    </row>
    <row r="862" spans="1:18" x14ac:dyDescent="0.25">
      <c r="A862" s="7">
        <f>WorkingHours[[#This Row],[Day]]</f>
        <v>44972</v>
      </c>
      <c r="B862" s="1">
        <f>WorkingHours[[#This Row],[Start]]</f>
        <v>0.36805555555555558</v>
      </c>
      <c r="C862" s="1">
        <f>WorkingHours[[#This Row],[End]]</f>
        <v>0.37708333333333333</v>
      </c>
      <c r="D862" t="str">
        <f>WorkingHours[[#This Row],[Work unit description]]</f>
        <v>Email</v>
      </c>
      <c r="E862" s="1">
        <f>WorkingHours[[#This Row],[Duration]]</f>
        <v>1.0416666666666666E-2</v>
      </c>
      <c r="F862" s="1" t="e">
        <f>#REF!</f>
        <v>#REF!</v>
      </c>
      <c r="G862" t="str">
        <f>WorkingHours[[#This Row],[Task]]</f>
        <v>AeroGel:System Design and Reqs</v>
      </c>
      <c r="H862" t="str">
        <f>WorkingHours[[#This Row],[Tags]]</f>
        <v>AeroGel: System Design:918</v>
      </c>
      <c r="I862" t="b">
        <f t="shared" si="96"/>
        <v>0</v>
      </c>
      <c r="J862" s="7">
        <f t="shared" si="95"/>
        <v>44972</v>
      </c>
      <c r="K862" t="str">
        <f t="shared" si="90"/>
        <v>AeroGel: System Design:918</v>
      </c>
      <c r="M862" s="43">
        <f t="shared" si="91"/>
        <v>0</v>
      </c>
      <c r="N862" s="1">
        <f t="shared" si="92"/>
        <v>0</v>
      </c>
      <c r="O862" s="1">
        <f t="shared" si="93"/>
        <v>0</v>
      </c>
      <c r="P862" s="45" t="e">
        <f t="shared" si="94"/>
        <v>#REF!</v>
      </c>
      <c r="Q862" s="46">
        <f>IF(K862="",0,COUNTIF('Timesheet - Week'!$A:$A,WorkingHoursUpdated!K862))</f>
        <v>0</v>
      </c>
      <c r="R862" s="44">
        <f>IF(K862="",0,COUNTIF('Timesheet - Week'!$A:$A,WorkingHoursUpdated!K862))</f>
        <v>0</v>
      </c>
    </row>
    <row r="863" spans="1:18" x14ac:dyDescent="0.25">
      <c r="A863" s="7">
        <f>WorkingHours[[#This Row],[Day]]</f>
        <v>44972</v>
      </c>
      <c r="B863" s="1">
        <f>WorkingHours[[#This Row],[Start]]</f>
        <v>0.37708333333333333</v>
      </c>
      <c r="C863" s="1">
        <f>WorkingHours[[#This Row],[End]]</f>
        <v>0.38958333333333334</v>
      </c>
      <c r="D863" t="str">
        <f>WorkingHours[[#This Row],[Work unit description]]</f>
        <v>Update from the meeting</v>
      </c>
      <c r="E863" s="1">
        <f>WorkingHours[[#This Row],[Duration]]</f>
        <v>1.0416666666666666E-2</v>
      </c>
      <c r="F863" s="1" t="e">
        <f>#REF!</f>
        <v>#REF!</v>
      </c>
      <c r="G863" t="str">
        <f>WorkingHours[[#This Row],[Task]]</f>
        <v>QLM Technical Management</v>
      </c>
      <c r="H863" t="str">
        <f>WorkingHours[[#This Row],[Tags]]</f>
        <v>QLM:Hardware:TechnicalManagement:998</v>
      </c>
      <c r="I863" t="b">
        <f t="shared" si="96"/>
        <v>0</v>
      </c>
      <c r="J863" s="7">
        <f t="shared" si="95"/>
        <v>44972</v>
      </c>
      <c r="K863" t="str">
        <f t="shared" si="90"/>
        <v>QLM:Hardware:TechnicalManagement:998</v>
      </c>
      <c r="M863" s="43">
        <f t="shared" si="91"/>
        <v>0</v>
      </c>
      <c r="N863" s="1">
        <f t="shared" si="92"/>
        <v>0</v>
      </c>
      <c r="O863" s="1">
        <f t="shared" si="93"/>
        <v>0</v>
      </c>
      <c r="P863" s="45" t="e">
        <f t="shared" si="94"/>
        <v>#REF!</v>
      </c>
      <c r="Q863" s="46">
        <f>IF(K863="",0,COUNTIF('Timesheet - Week'!$A:$A,WorkingHoursUpdated!K863))</f>
        <v>0</v>
      </c>
      <c r="R863" s="44">
        <f>IF(K863="",0,COUNTIF('Timesheet - Week'!$A:$A,WorkingHoursUpdated!K863))</f>
        <v>0</v>
      </c>
    </row>
    <row r="864" spans="1:18" x14ac:dyDescent="0.25">
      <c r="A864" s="7">
        <f>WorkingHours[[#This Row],[Day]]</f>
        <v>44972</v>
      </c>
      <c r="B864" s="1">
        <f>WorkingHours[[#This Row],[Start]]</f>
        <v>0.38958333333333334</v>
      </c>
      <c r="C864" s="1">
        <f>WorkingHours[[#This Row],[End]]</f>
        <v>0.39444444444444443</v>
      </c>
      <c r="D864" t="str">
        <f>WorkingHours[[#This Row],[Work unit description]]</f>
        <v/>
      </c>
      <c r="E864" s="1">
        <f>WorkingHours[[#This Row],[Duration]]</f>
        <v>0</v>
      </c>
      <c r="F864" s="1" t="e">
        <f>#REF!</f>
        <v>#REF!</v>
      </c>
      <c r="G864" t="str">
        <f>WorkingHours[[#This Row],[Task]]</f>
        <v>BioTip:Technical Management</v>
      </c>
      <c r="H864" t="str">
        <f>WorkingHours[[#This Row],[Tags]]</f>
        <v>BioTip:Technical Management:920</v>
      </c>
      <c r="I864" t="b">
        <f t="shared" si="96"/>
        <v>0</v>
      </c>
      <c r="J864" s="7">
        <f t="shared" si="95"/>
        <v>44972</v>
      </c>
      <c r="K864" t="str">
        <f t="shared" si="90"/>
        <v>BioTip:Technical Management:920</v>
      </c>
      <c r="M864" s="43">
        <f t="shared" si="91"/>
        <v>0</v>
      </c>
      <c r="N864" s="1">
        <f t="shared" si="92"/>
        <v>0</v>
      </c>
      <c r="O864" s="1">
        <f t="shared" si="93"/>
        <v>0</v>
      </c>
      <c r="P864" s="45" t="e">
        <f t="shared" si="94"/>
        <v>#REF!</v>
      </c>
      <c r="Q864" s="46">
        <f>IF(K864="",0,COUNTIF('Timesheet - Week'!$A:$A,WorkingHoursUpdated!K864))</f>
        <v>0</v>
      </c>
      <c r="R864" s="44">
        <f>IF(K864="",0,COUNTIF('Timesheet - Week'!$A:$A,WorkingHoursUpdated!K864))</f>
        <v>0</v>
      </c>
    </row>
    <row r="865" spans="1:18" x14ac:dyDescent="0.25">
      <c r="A865" s="7">
        <f>WorkingHours[[#This Row],[Day]]</f>
        <v>44972</v>
      </c>
      <c r="B865" s="1">
        <f>WorkingHours[[#This Row],[Start]]</f>
        <v>0.40972222222222221</v>
      </c>
      <c r="C865" s="1">
        <f>WorkingHours[[#This Row],[End]]</f>
        <v>0.41666666666666669</v>
      </c>
      <c r="D865" t="str">
        <f>WorkingHours[[#This Row],[Work unit description]]</f>
        <v>Getting eDrawings setup</v>
      </c>
      <c r="E865" s="1">
        <f>WorkingHours[[#This Row],[Duration]]</f>
        <v>1.0416666666666666E-2</v>
      </c>
      <c r="F865" s="1" t="e">
        <f>#REF!</f>
        <v>#REF!</v>
      </c>
      <c r="G865" t="str">
        <f>WorkingHours[[#This Row],[Task]]</f>
        <v>AeroGel:System Design and Reqs</v>
      </c>
      <c r="H865" t="str">
        <f>WorkingHours[[#This Row],[Tags]]</f>
        <v>AeroGel: System Design:918</v>
      </c>
      <c r="I865" t="b">
        <f t="shared" si="96"/>
        <v>0</v>
      </c>
      <c r="J865" s="7">
        <f t="shared" si="95"/>
        <v>44972</v>
      </c>
      <c r="K865" t="str">
        <f t="shared" si="90"/>
        <v>AeroGel: System Design:918</v>
      </c>
      <c r="M865" s="43">
        <f t="shared" si="91"/>
        <v>1.5277777777777779E-2</v>
      </c>
      <c r="N865" s="1">
        <f t="shared" si="92"/>
        <v>0</v>
      </c>
      <c r="O865" s="1">
        <f t="shared" si="93"/>
        <v>1.5277777777777779E-2</v>
      </c>
      <c r="P865" s="45" t="e">
        <f t="shared" si="94"/>
        <v>#REF!</v>
      </c>
      <c r="Q865" s="46">
        <f>IF(K865="",0,COUNTIF('Timesheet - Week'!$A:$A,WorkingHoursUpdated!K865))</f>
        <v>0</v>
      </c>
      <c r="R865" s="44">
        <f>IF(K865="",0,COUNTIF('Timesheet - Week'!$A:$A,WorkingHoursUpdated!K865))</f>
        <v>0</v>
      </c>
    </row>
    <row r="866" spans="1:18" x14ac:dyDescent="0.25">
      <c r="A866" s="7">
        <f>WorkingHours[[#This Row],[Day]]</f>
        <v>44972</v>
      </c>
      <c r="B866" s="1">
        <f>WorkingHours[[#This Row],[Start]]</f>
        <v>0.41666666666666669</v>
      </c>
      <c r="C866" s="1">
        <f>WorkingHours[[#This Row],[End]]</f>
        <v>0.46527777777777779</v>
      </c>
      <c r="D866" t="str">
        <f>WorkingHours[[#This Row],[Work unit description]]</f>
        <v/>
      </c>
      <c r="E866" s="1">
        <f>WorkingHours[[#This Row],[Duration]]</f>
        <v>5.2083333333333336E-2</v>
      </c>
      <c r="F866" s="1" t="e">
        <f>#REF!</f>
        <v>#REF!</v>
      </c>
      <c r="G866" t="str">
        <f>WorkingHours[[#This Row],[Task]]</f>
        <v>Delta-G: Architecture</v>
      </c>
      <c r="H866" t="str">
        <f>WorkingHours[[#This Row],[Tags]]</f>
        <v>Delta-G:Architecture:899</v>
      </c>
      <c r="I866" t="b">
        <f t="shared" si="96"/>
        <v>0</v>
      </c>
      <c r="J866" s="7">
        <f t="shared" si="95"/>
        <v>44972</v>
      </c>
      <c r="K866" t="str">
        <f t="shared" si="90"/>
        <v>Delta-G:Architecture:899</v>
      </c>
      <c r="M866" s="43">
        <f t="shared" si="91"/>
        <v>0</v>
      </c>
      <c r="N866" s="1">
        <f t="shared" si="92"/>
        <v>0</v>
      </c>
      <c r="O866" s="1">
        <f t="shared" si="93"/>
        <v>0</v>
      </c>
      <c r="P866" s="45" t="e">
        <f t="shared" si="94"/>
        <v>#REF!</v>
      </c>
      <c r="Q866" s="46">
        <f>IF(K866="",0,COUNTIF('Timesheet - Week'!$A:$A,WorkingHoursUpdated!K866))</f>
        <v>0</v>
      </c>
      <c r="R866" s="44">
        <f>IF(K866="",0,COUNTIF('Timesheet - Week'!$A:$A,WorkingHoursUpdated!K866))</f>
        <v>0</v>
      </c>
    </row>
    <row r="867" spans="1:18" x14ac:dyDescent="0.25">
      <c r="A867" s="7">
        <f>WorkingHours[[#This Row],[Day]]</f>
        <v>44972</v>
      </c>
      <c r="B867" s="1">
        <f>WorkingHours[[#This Row],[Start]]</f>
        <v>0.46527777777777779</v>
      </c>
      <c r="C867" s="1">
        <f>WorkingHours[[#This Row],[End]]</f>
        <v>0.52083333333333337</v>
      </c>
      <c r="D867" t="str">
        <f>WorkingHours[[#This Row],[Work unit description]]</f>
        <v>Boom time feasibility Study</v>
      </c>
      <c r="E867" s="1">
        <f>WorkingHours[[#This Row],[Duration]]</f>
        <v>5.2083333333333336E-2</v>
      </c>
      <c r="F867" s="1" t="e">
        <f>#REF!</f>
        <v>#REF!</v>
      </c>
      <c r="G867" t="str">
        <f>WorkingHours[[#This Row],[Task]]</f>
        <v>Boomtime: Component Research</v>
      </c>
      <c r="H867" t="str">
        <f>WorkingHours[[#This Row],[Tags]]</f>
        <v>Boomtime:Component Research:913</v>
      </c>
      <c r="I867" t="b">
        <f t="shared" si="96"/>
        <v>0</v>
      </c>
      <c r="J867" s="7">
        <f t="shared" si="95"/>
        <v>44972</v>
      </c>
      <c r="K867" t="str">
        <f t="shared" si="90"/>
        <v>Boomtime:Component Research:913</v>
      </c>
      <c r="M867" s="43">
        <f t="shared" si="91"/>
        <v>0</v>
      </c>
      <c r="N867" s="1">
        <f t="shared" si="92"/>
        <v>0</v>
      </c>
      <c r="O867" s="1">
        <f t="shared" si="93"/>
        <v>0</v>
      </c>
      <c r="P867" s="45" t="e">
        <f t="shared" si="94"/>
        <v>#REF!</v>
      </c>
      <c r="Q867" s="46">
        <f>IF(K867="",0,COUNTIF('Timesheet - Week'!$A:$A,WorkingHoursUpdated!K867))</f>
        <v>0</v>
      </c>
      <c r="R867" s="44">
        <f>IF(K867="",0,COUNTIF('Timesheet - Week'!$A:$A,WorkingHoursUpdated!K867))</f>
        <v>0</v>
      </c>
    </row>
    <row r="868" spans="1:18" x14ac:dyDescent="0.25">
      <c r="A868" s="7">
        <f>WorkingHours[[#This Row],[Day]]</f>
        <v>44972</v>
      </c>
      <c r="B868" s="1">
        <f>WorkingHours[[#This Row],[Start]]</f>
        <v>0.53125</v>
      </c>
      <c r="C868" s="1">
        <f>WorkingHours[[#This Row],[End]]</f>
        <v>0.59513888888888888</v>
      </c>
      <c r="D868" t="str">
        <f>WorkingHours[[#This Row],[Work unit description]]</f>
        <v>Document system</v>
      </c>
      <c r="E868" s="1">
        <f>WorkingHours[[#This Row],[Duration]]</f>
        <v>6.25E-2</v>
      </c>
      <c r="F868" s="1" t="e">
        <f>#REF!</f>
        <v>#REF!</v>
      </c>
      <c r="G868" t="str">
        <f>WorkingHours[[#This Row],[Task]]</f>
        <v>General Process Improvement</v>
      </c>
      <c r="H868" t="str">
        <f>WorkingHours[[#This Row],[Tags]]</f>
        <v>STL:Admin-BusinessMan:BusinessManProcessDev:312</v>
      </c>
      <c r="I868" t="b">
        <f t="shared" si="96"/>
        <v>0</v>
      </c>
      <c r="J868" s="7">
        <f t="shared" si="95"/>
        <v>44972</v>
      </c>
      <c r="K868" t="str">
        <f t="shared" si="90"/>
        <v>STL:Admin-BusinessMan:BusinessManProcessDev:312</v>
      </c>
      <c r="M868" s="43">
        <f t="shared" si="91"/>
        <v>1.041666666666663E-2</v>
      </c>
      <c r="N868" s="1">
        <f t="shared" si="92"/>
        <v>1.041666666666663E-2</v>
      </c>
      <c r="O868" s="1">
        <f t="shared" si="93"/>
        <v>0</v>
      </c>
      <c r="P868" s="45" t="e">
        <f t="shared" si="94"/>
        <v>#REF!</v>
      </c>
      <c r="Q868" s="46">
        <f>IF(K868="",0,COUNTIF('Timesheet - Week'!$A:$A,WorkingHoursUpdated!K868))</f>
        <v>0</v>
      </c>
      <c r="R868" s="44">
        <f>IF(K868="",0,COUNTIF('Timesheet - Week'!$A:$A,WorkingHoursUpdated!K868))</f>
        <v>0</v>
      </c>
    </row>
    <row r="869" spans="1:18" x14ac:dyDescent="0.25">
      <c r="A869" s="7">
        <f>WorkingHours[[#This Row],[Day]]</f>
        <v>44972</v>
      </c>
      <c r="B869" s="1">
        <f>WorkingHours[[#This Row],[Start]]</f>
        <v>0.625</v>
      </c>
      <c r="C869" s="1">
        <f>WorkingHours[[#This Row],[End]]</f>
        <v>0.64583333333333337</v>
      </c>
      <c r="D869" t="str">
        <f>WorkingHours[[#This Row],[Work unit description]]</f>
        <v>Aerogel chat with Simon</v>
      </c>
      <c r="E869" s="1">
        <f>WorkingHours[[#This Row],[Duration]]</f>
        <v>2.0833333333333332E-2</v>
      </c>
      <c r="F869" s="1" t="e">
        <f>#REF!</f>
        <v>#REF!</v>
      </c>
      <c r="G869" t="str">
        <f>WorkingHours[[#This Row],[Task]]</f>
        <v>AeroGel:System Design and Reqs</v>
      </c>
      <c r="H869" t="str">
        <f>WorkingHours[[#This Row],[Tags]]</f>
        <v>AeroGel: System Design:918</v>
      </c>
      <c r="I869" t="b">
        <f t="shared" si="96"/>
        <v>0</v>
      </c>
      <c r="J869" s="7">
        <f t="shared" si="95"/>
        <v>44972</v>
      </c>
      <c r="K869" t="str">
        <f t="shared" si="90"/>
        <v>AeroGel: System Design:918</v>
      </c>
      <c r="M869" s="43">
        <f t="shared" si="91"/>
        <v>2.9861111111111116E-2</v>
      </c>
      <c r="N869" s="1">
        <f t="shared" si="92"/>
        <v>0</v>
      </c>
      <c r="O869" s="1">
        <f t="shared" si="93"/>
        <v>2.9861111111111116E-2</v>
      </c>
      <c r="P869" s="45" t="e">
        <f t="shared" si="94"/>
        <v>#REF!</v>
      </c>
      <c r="Q869" s="46">
        <f>IF(K869="",0,COUNTIF('Timesheet - Week'!$A:$A,WorkingHoursUpdated!K869))</f>
        <v>0</v>
      </c>
      <c r="R869" s="44">
        <f>IF(K869="",0,COUNTIF('Timesheet - Week'!$A:$A,WorkingHoursUpdated!K869))</f>
        <v>0</v>
      </c>
    </row>
    <row r="870" spans="1:18" x14ac:dyDescent="0.25">
      <c r="A870" s="7">
        <f>WorkingHours[[#This Row],[Day]]</f>
        <v>44972</v>
      </c>
      <c r="B870" s="1">
        <f>WorkingHours[[#This Row],[Start]]</f>
        <v>0.64583333333333337</v>
      </c>
      <c r="C870" s="1">
        <f>WorkingHours[[#This Row],[End]]</f>
        <v>0.66666666666666663</v>
      </c>
      <c r="D870" t="str">
        <f>WorkingHours[[#This Row],[Work unit description]]</f>
        <v>Boomtime</v>
      </c>
      <c r="E870" s="1">
        <f>WorkingHours[[#This Row],[Duration]]</f>
        <v>2.0833333333333332E-2</v>
      </c>
      <c r="F870" s="1" t="e">
        <f>#REF!</f>
        <v>#REF!</v>
      </c>
      <c r="G870" t="str">
        <f>WorkingHours[[#This Row],[Task]]</f>
        <v>Boomtime: Component Research</v>
      </c>
      <c r="H870" t="str">
        <f>WorkingHours[[#This Row],[Tags]]</f>
        <v>Boomtime:Component Research:913</v>
      </c>
      <c r="I870" t="b">
        <f t="shared" si="96"/>
        <v>0</v>
      </c>
      <c r="J870" s="7">
        <f t="shared" si="95"/>
        <v>44972</v>
      </c>
      <c r="K870" t="str">
        <f t="shared" si="90"/>
        <v>Boomtime:Component Research:913</v>
      </c>
      <c r="M870" s="43">
        <f t="shared" si="91"/>
        <v>0</v>
      </c>
      <c r="N870" s="1">
        <f t="shared" si="92"/>
        <v>0</v>
      </c>
      <c r="O870" s="1">
        <f t="shared" si="93"/>
        <v>0</v>
      </c>
      <c r="P870" s="45" t="e">
        <f t="shared" si="94"/>
        <v>#REF!</v>
      </c>
      <c r="Q870" s="46">
        <f>IF(K870="",0,COUNTIF('Timesheet - Week'!$A:$A,WorkingHoursUpdated!K870))</f>
        <v>0</v>
      </c>
      <c r="R870" s="44">
        <f>IF(K870="",0,COUNTIF('Timesheet - Week'!$A:$A,WorkingHoursUpdated!K870))</f>
        <v>0</v>
      </c>
    </row>
    <row r="871" spans="1:18" x14ac:dyDescent="0.25">
      <c r="A871" s="7">
        <f>WorkingHours[[#This Row],[Day]]</f>
        <v>44972</v>
      </c>
      <c r="B871" s="1">
        <f>WorkingHours[[#This Row],[Start]]</f>
        <v>0.77083333333333337</v>
      </c>
      <c r="C871" s="1">
        <f>WorkingHours[[#This Row],[End]]</f>
        <v>0.79166666666666663</v>
      </c>
      <c r="D871" t="str">
        <f>WorkingHours[[#This Row],[Work unit description]]</f>
        <v>Boomtime</v>
      </c>
      <c r="E871" s="1">
        <f>WorkingHours[[#This Row],[Duration]]</f>
        <v>2.0833333333333332E-2</v>
      </c>
      <c r="F871" s="1" t="e">
        <f>#REF!</f>
        <v>#REF!</v>
      </c>
      <c r="G871" t="str">
        <f>WorkingHours[[#This Row],[Task]]</f>
        <v>Boomtime: Component Research</v>
      </c>
      <c r="H871" t="str">
        <f>WorkingHours[[#This Row],[Tags]]</f>
        <v>Boomtime:Component Research:913</v>
      </c>
      <c r="I871" t="b">
        <f t="shared" si="96"/>
        <v>0</v>
      </c>
      <c r="J871" s="7">
        <f t="shared" si="95"/>
        <v>44972</v>
      </c>
      <c r="K871" t="str">
        <f t="shared" si="90"/>
        <v>Boomtime:Component Research:913</v>
      </c>
      <c r="M871" s="43">
        <f t="shared" si="91"/>
        <v>0.10416666666666674</v>
      </c>
      <c r="N871" s="1">
        <f t="shared" si="92"/>
        <v>0</v>
      </c>
      <c r="O871" s="1">
        <f t="shared" si="93"/>
        <v>0.10416666666666674</v>
      </c>
      <c r="P871" s="45" t="e">
        <f t="shared" si="94"/>
        <v>#REF!</v>
      </c>
      <c r="Q871" s="46">
        <f>IF(K871="",0,COUNTIF('Timesheet - Week'!$A:$A,WorkingHoursUpdated!K871))</f>
        <v>0</v>
      </c>
      <c r="R871" s="44">
        <f>IF(K871="",0,COUNTIF('Timesheet - Week'!$A:$A,WorkingHoursUpdated!K871))</f>
        <v>0</v>
      </c>
    </row>
    <row r="872" spans="1:18" x14ac:dyDescent="0.25">
      <c r="A872" s="7">
        <f>WorkingHours[[#This Row],[Day]]</f>
        <v>44972</v>
      </c>
      <c r="B872" s="1">
        <f>WorkingHours[[#This Row],[Start]]</f>
        <v>0.89583333333333337</v>
      </c>
      <c r="C872" s="1">
        <f>WorkingHours[[#This Row],[End]]</f>
        <v>0.97430555555555554</v>
      </c>
      <c r="D872" t="str">
        <f>WorkingHours[[#This Row],[Work unit description]]</f>
        <v>Boom time feasibility Study</v>
      </c>
      <c r="E872" s="1">
        <f>WorkingHours[[#This Row],[Duration]]</f>
        <v>8.3333333333333329E-2</v>
      </c>
      <c r="F872" s="1" t="e">
        <f>#REF!</f>
        <v>#REF!</v>
      </c>
      <c r="G872" t="str">
        <f>WorkingHours[[#This Row],[Task]]</f>
        <v>Boomtime: Component Research</v>
      </c>
      <c r="H872" t="str">
        <f>WorkingHours[[#This Row],[Tags]]</f>
        <v>Boomtime:Component Research:913</v>
      </c>
      <c r="I872" t="b">
        <f t="shared" si="96"/>
        <v>0</v>
      </c>
      <c r="J872" s="7">
        <f t="shared" si="95"/>
        <v>44972</v>
      </c>
      <c r="K872" t="str">
        <f t="shared" si="90"/>
        <v>Boomtime:Component Research:913</v>
      </c>
      <c r="M872" s="43">
        <f t="shared" si="91"/>
        <v>0.10416666666666674</v>
      </c>
      <c r="N872" s="1">
        <f t="shared" si="92"/>
        <v>0</v>
      </c>
      <c r="O872" s="1">
        <f t="shared" si="93"/>
        <v>0.10416666666666674</v>
      </c>
      <c r="P872" s="45" t="e">
        <f t="shared" si="94"/>
        <v>#REF!</v>
      </c>
      <c r="Q872" s="46">
        <f>IF(K872="",0,COUNTIF('Timesheet - Week'!$A:$A,WorkingHoursUpdated!K872))</f>
        <v>0</v>
      </c>
      <c r="R872" s="44">
        <f>IF(K872="",0,COUNTIF('Timesheet - Week'!$A:$A,WorkingHoursUpdated!K872))</f>
        <v>0</v>
      </c>
    </row>
    <row r="873" spans="1:18" x14ac:dyDescent="0.25">
      <c r="A873" s="7">
        <f>WorkingHours[[#This Row],[Day]]</f>
        <v>44973</v>
      </c>
      <c r="B873" s="1">
        <f>WorkingHours[[#This Row],[Start]]</f>
        <v>0.33333333333333331</v>
      </c>
      <c r="C873" s="1">
        <f>WorkingHours[[#This Row],[End]]</f>
        <v>0.36458333333333331</v>
      </c>
      <c r="D873" t="str">
        <f>WorkingHours[[#This Row],[Work unit description]]</f>
        <v>BioTip Component Review - Capacitors</v>
      </c>
      <c r="E873" s="1">
        <f>WorkingHours[[#This Row],[Duration]]</f>
        <v>3.125E-2</v>
      </c>
      <c r="F873" s="1" t="e">
        <f>#REF!</f>
        <v>#REF!</v>
      </c>
      <c r="G873" t="str">
        <f>WorkingHours[[#This Row],[Task]]</f>
        <v>BioTip:Libraries</v>
      </c>
      <c r="H873" t="str">
        <f>WorkingHours[[#This Row],[Tags]]</f>
        <v>BioTip:Libraries:922</v>
      </c>
      <c r="I873" t="b">
        <f t="shared" si="96"/>
        <v>0</v>
      </c>
      <c r="J873" s="7">
        <f t="shared" si="95"/>
        <v>44973</v>
      </c>
      <c r="K873" t="str">
        <f t="shared" si="90"/>
        <v>BioTip:Libraries:922</v>
      </c>
      <c r="M873" s="43">
        <f t="shared" si="91"/>
        <v>0</v>
      </c>
      <c r="N873" s="1">
        <f t="shared" si="92"/>
        <v>0</v>
      </c>
      <c r="O873" s="1">
        <f t="shared" si="93"/>
        <v>0</v>
      </c>
      <c r="P873" s="45" t="e">
        <f t="shared" si="94"/>
        <v>#REF!</v>
      </c>
      <c r="Q873" s="46">
        <f>IF(K873="",0,COUNTIF('Timesheet - Week'!$A:$A,WorkingHoursUpdated!K873))</f>
        <v>0</v>
      </c>
      <c r="R873" s="44">
        <f>IF(K873="",0,COUNTIF('Timesheet - Week'!$A:$A,WorkingHoursUpdated!K873))</f>
        <v>0</v>
      </c>
    </row>
    <row r="874" spans="1:18" x14ac:dyDescent="0.25">
      <c r="A874" s="7">
        <f>WorkingHours[[#This Row],[Day]]</f>
        <v>44973</v>
      </c>
      <c r="B874" s="1">
        <f>WorkingHours[[#This Row],[Start]]</f>
        <v>0.36458333333333331</v>
      </c>
      <c r="C874" s="1">
        <f>WorkingHours[[#This Row],[End]]</f>
        <v>0.38055555555555554</v>
      </c>
      <c r="D874" t="str">
        <f>WorkingHours[[#This Row],[Work unit description]]</f>
        <v xml:space="preserve">Aerogel </v>
      </c>
      <c r="E874" s="1">
        <f>WorkingHours[[#This Row],[Duration]]</f>
        <v>2.0833333333333332E-2</v>
      </c>
      <c r="F874" s="1" t="e">
        <f>#REF!</f>
        <v>#REF!</v>
      </c>
      <c r="G874" t="str">
        <f>WorkingHours[[#This Row],[Task]]</f>
        <v>AeroGel:System Design and Reqs</v>
      </c>
      <c r="H874" t="str">
        <f>WorkingHours[[#This Row],[Tags]]</f>
        <v>AeroGel: System Design:918</v>
      </c>
      <c r="I874" t="b">
        <f t="shared" si="96"/>
        <v>0</v>
      </c>
      <c r="J874" s="7">
        <f t="shared" si="95"/>
        <v>44973</v>
      </c>
      <c r="K874" t="str">
        <f t="shared" si="90"/>
        <v>AeroGel: System Design:918</v>
      </c>
      <c r="M874" s="43">
        <f t="shared" si="91"/>
        <v>0</v>
      </c>
      <c r="N874" s="1">
        <f t="shared" si="92"/>
        <v>0</v>
      </c>
      <c r="O874" s="1">
        <f t="shared" si="93"/>
        <v>0</v>
      </c>
      <c r="P874" s="45" t="e">
        <f t="shared" si="94"/>
        <v>#REF!</v>
      </c>
      <c r="Q874" s="46">
        <f>IF(K874="",0,COUNTIF('Timesheet - Week'!$A:$A,WorkingHoursUpdated!K874))</f>
        <v>0</v>
      </c>
      <c r="R874" s="44">
        <f>IF(K874="",0,COUNTIF('Timesheet - Week'!$A:$A,WorkingHoursUpdated!K874))</f>
        <v>0</v>
      </c>
    </row>
    <row r="875" spans="1:18" x14ac:dyDescent="0.25">
      <c r="A875" s="7">
        <f>WorkingHours[[#This Row],[Day]]</f>
        <v>44973</v>
      </c>
      <c r="B875" s="1">
        <f>WorkingHours[[#This Row],[Start]]</f>
        <v>0.38541666666666669</v>
      </c>
      <c r="C875" s="1">
        <f>WorkingHours[[#This Row],[End]]</f>
        <v>0.40625</v>
      </c>
      <c r="D875" t="str">
        <f>WorkingHours[[#This Row],[Work unit description]]</f>
        <v>BioTip Component Review - Meeting</v>
      </c>
      <c r="E875" s="1">
        <f>WorkingHours[[#This Row],[Duration]]</f>
        <v>2.0833333333333332E-2</v>
      </c>
      <c r="F875" s="1" t="e">
        <f>#REF!</f>
        <v>#REF!</v>
      </c>
      <c r="G875" t="str">
        <f>WorkingHours[[#This Row],[Task]]</f>
        <v>BioTip:Libraries</v>
      </c>
      <c r="H875" t="str">
        <f>WorkingHours[[#This Row],[Tags]]</f>
        <v>BioTip:Libraries:922</v>
      </c>
      <c r="I875" t="b">
        <f t="shared" si="96"/>
        <v>0</v>
      </c>
      <c r="J875" s="7">
        <f t="shared" si="95"/>
        <v>44973</v>
      </c>
      <c r="K875" t="str">
        <f t="shared" si="90"/>
        <v>BioTip:Libraries:922</v>
      </c>
      <c r="M875" s="43">
        <f t="shared" si="91"/>
        <v>4.8611111111111494E-3</v>
      </c>
      <c r="N875" s="1">
        <f t="shared" si="92"/>
        <v>4.8611111111111494E-3</v>
      </c>
      <c r="O875" s="1">
        <f t="shared" si="93"/>
        <v>0</v>
      </c>
      <c r="P875" s="45" t="e">
        <f t="shared" si="94"/>
        <v>#REF!</v>
      </c>
      <c r="Q875" s="46">
        <f>IF(K875="",0,COUNTIF('Timesheet - Week'!$A:$A,WorkingHoursUpdated!K875))</f>
        <v>0</v>
      </c>
      <c r="R875" s="44">
        <f>IF(K875="",0,COUNTIF('Timesheet - Week'!$A:$A,WorkingHoursUpdated!K875))</f>
        <v>0</v>
      </c>
    </row>
    <row r="876" spans="1:18" x14ac:dyDescent="0.25">
      <c r="A876" s="7">
        <f>WorkingHours[[#This Row],[Day]]</f>
        <v>44973</v>
      </c>
      <c r="B876" s="1">
        <f>WorkingHours[[#This Row],[Start]]</f>
        <v>0.41666666666666669</v>
      </c>
      <c r="C876" s="1">
        <f>WorkingHours[[#This Row],[End]]</f>
        <v>0.4375</v>
      </c>
      <c r="D876" t="str">
        <f>WorkingHours[[#This Row],[Work unit description]]</f>
        <v/>
      </c>
      <c r="E876" s="1">
        <f>WorkingHours[[#This Row],[Duration]]</f>
        <v>2.0833333333333332E-2</v>
      </c>
      <c r="F876" s="1" t="e">
        <f>#REF!</f>
        <v>#REF!</v>
      </c>
      <c r="G876" t="str">
        <f>WorkingHours[[#This Row],[Task]]</f>
        <v>Boomtime: Component Research</v>
      </c>
      <c r="H876" t="str">
        <f>WorkingHours[[#This Row],[Tags]]</f>
        <v>Boomtime:Component Research:913</v>
      </c>
      <c r="I876" t="b">
        <f t="shared" si="96"/>
        <v>0</v>
      </c>
      <c r="J876" s="7">
        <f t="shared" si="95"/>
        <v>44973</v>
      </c>
      <c r="K876" t="str">
        <f t="shared" si="90"/>
        <v>Boomtime:Component Research:913</v>
      </c>
      <c r="M876" s="43">
        <f t="shared" si="91"/>
        <v>1.0416666666666685E-2</v>
      </c>
      <c r="N876" s="1">
        <f t="shared" si="92"/>
        <v>0</v>
      </c>
      <c r="O876" s="1">
        <f t="shared" si="93"/>
        <v>0</v>
      </c>
      <c r="P876" s="45" t="e">
        <f t="shared" si="94"/>
        <v>#REF!</v>
      </c>
      <c r="Q876" s="46">
        <f>IF(K876="",0,COUNTIF('Timesheet - Week'!$A:$A,WorkingHoursUpdated!K876))</f>
        <v>0</v>
      </c>
      <c r="R876" s="44">
        <f>IF(K876="",0,COUNTIF('Timesheet - Week'!$A:$A,WorkingHoursUpdated!K876))</f>
        <v>0</v>
      </c>
    </row>
    <row r="877" spans="1:18" x14ac:dyDescent="0.25">
      <c r="A877" s="7">
        <f>WorkingHours[[#This Row],[Day]]</f>
        <v>44973</v>
      </c>
      <c r="B877" s="1">
        <f>WorkingHours[[#This Row],[Start]]</f>
        <v>0.4375</v>
      </c>
      <c r="C877" s="1">
        <f>WorkingHours[[#This Row],[End]]</f>
        <v>0.51944444444444449</v>
      </c>
      <c r="D877" t="str">
        <f>WorkingHours[[#This Row],[Work unit description]]</f>
        <v>Architecture Review</v>
      </c>
      <c r="E877" s="1">
        <f>WorkingHours[[#This Row],[Duration]]</f>
        <v>8.3333333333333329E-2</v>
      </c>
      <c r="F877" s="1" t="e">
        <f>#REF!</f>
        <v>#REF!</v>
      </c>
      <c r="G877" t="str">
        <f>WorkingHours[[#This Row],[Task]]</f>
        <v>Delta-G: Architecture</v>
      </c>
      <c r="H877" t="str">
        <f>WorkingHours[[#This Row],[Tags]]</f>
        <v>Delta-G:Architecture:899</v>
      </c>
      <c r="I877" t="b">
        <f t="shared" si="96"/>
        <v>0</v>
      </c>
      <c r="J877" s="7">
        <f t="shared" si="95"/>
        <v>44973</v>
      </c>
      <c r="K877" t="str">
        <f t="shared" si="90"/>
        <v>Delta-G:Architecture:899</v>
      </c>
      <c r="M877" s="43">
        <f t="shared" si="91"/>
        <v>0</v>
      </c>
      <c r="N877" s="1">
        <f t="shared" si="92"/>
        <v>0</v>
      </c>
      <c r="O877" s="1">
        <f t="shared" si="93"/>
        <v>0</v>
      </c>
      <c r="P877" s="45" t="e">
        <f t="shared" si="94"/>
        <v>#REF!</v>
      </c>
      <c r="Q877" s="46">
        <f>IF(K877="",0,COUNTIF('Timesheet - Week'!$A:$A,WorkingHoursUpdated!K877))</f>
        <v>0</v>
      </c>
      <c r="R877" s="44">
        <f>IF(K877="",0,COUNTIF('Timesheet - Week'!$A:$A,WorkingHoursUpdated!K877))</f>
        <v>0</v>
      </c>
    </row>
    <row r="878" spans="1:18" x14ac:dyDescent="0.25">
      <c r="A878" s="7">
        <f>WorkingHours[[#This Row],[Day]]</f>
        <v>44973</v>
      </c>
      <c r="B878" s="1">
        <f>WorkingHours[[#This Row],[Start]]</f>
        <v>0.51944444444444449</v>
      </c>
      <c r="C878" s="1">
        <f>WorkingHours[[#This Row],[End]]</f>
        <v>0.58402777777777781</v>
      </c>
      <c r="D878" t="str">
        <f>WorkingHours[[#This Row],[Work unit description]]</f>
        <v>BioTip</v>
      </c>
      <c r="E878" s="1">
        <f>WorkingHours[[#This Row],[Duration]]</f>
        <v>6.25E-2</v>
      </c>
      <c r="F878" s="1" t="e">
        <f>#REF!</f>
        <v>#REF!</v>
      </c>
      <c r="G878" t="str">
        <f>WorkingHours[[#This Row],[Task]]</f>
        <v>BioTip:Libraries</v>
      </c>
      <c r="H878" t="str">
        <f>WorkingHours[[#This Row],[Tags]]</f>
        <v>BioTip:Libraries:922</v>
      </c>
      <c r="I878" t="b">
        <f t="shared" si="96"/>
        <v>0</v>
      </c>
      <c r="J878" s="7">
        <f t="shared" si="95"/>
        <v>44973</v>
      </c>
      <c r="K878" t="str">
        <f t="shared" si="90"/>
        <v>BioTip:Libraries:922</v>
      </c>
      <c r="M878" s="43">
        <f t="shared" si="91"/>
        <v>0</v>
      </c>
      <c r="N878" s="1">
        <f t="shared" si="92"/>
        <v>0</v>
      </c>
      <c r="O878" s="1">
        <f t="shared" si="93"/>
        <v>0</v>
      </c>
      <c r="P878" s="45" t="e">
        <f t="shared" si="94"/>
        <v>#REF!</v>
      </c>
      <c r="Q878" s="46">
        <f>IF(K878="",0,COUNTIF('Timesheet - Week'!$A:$A,WorkingHoursUpdated!K878))</f>
        <v>0</v>
      </c>
      <c r="R878" s="44">
        <f>IF(K878="",0,COUNTIF('Timesheet - Week'!$A:$A,WorkingHoursUpdated!K878))</f>
        <v>0</v>
      </c>
    </row>
    <row r="879" spans="1:18" x14ac:dyDescent="0.25">
      <c r="A879" s="7">
        <f>WorkingHours[[#This Row],[Day]]</f>
        <v>44973</v>
      </c>
      <c r="B879" s="1">
        <f>WorkingHours[[#This Row],[Start]]</f>
        <v>0.5625</v>
      </c>
      <c r="C879" s="1">
        <f>WorkingHours[[#This Row],[End]]</f>
        <v>0.58472222222222225</v>
      </c>
      <c r="D879" t="str">
        <f>WorkingHours[[#This Row],[Work unit description]]</f>
        <v/>
      </c>
      <c r="E879" s="1">
        <f>WorkingHours[[#This Row],[Duration]]</f>
        <v>2.0833333333333332E-2</v>
      </c>
      <c r="F879" s="1" t="e">
        <f>#REF!</f>
        <v>#REF!</v>
      </c>
      <c r="G879" t="str">
        <f>WorkingHours[[#This Row],[Task]]</f>
        <v>BioTip:Libraries</v>
      </c>
      <c r="H879" t="str">
        <f>WorkingHours[[#This Row],[Tags]]</f>
        <v>BioTip:Libraries:922</v>
      </c>
      <c r="I879" t="b">
        <f t="shared" si="96"/>
        <v>0</v>
      </c>
      <c r="J879" s="7">
        <f t="shared" si="95"/>
        <v>44973</v>
      </c>
      <c r="K879" t="str">
        <f t="shared" si="90"/>
        <v>BioTip:Libraries:922</v>
      </c>
      <c r="M879" s="43" t="str">
        <f t="shared" si="91"/>
        <v>Error</v>
      </c>
      <c r="N879" s="1">
        <f t="shared" si="92"/>
        <v>0</v>
      </c>
      <c r="O879" s="1" t="str">
        <f t="shared" si="93"/>
        <v>Error</v>
      </c>
      <c r="P879" s="45" t="e">
        <f t="shared" si="94"/>
        <v>#REF!</v>
      </c>
      <c r="Q879" s="46">
        <f>IF(K879="",0,COUNTIF('Timesheet - Week'!$A:$A,WorkingHoursUpdated!K879))</f>
        <v>0</v>
      </c>
      <c r="R879" s="44">
        <f>IF(K879="",0,COUNTIF('Timesheet - Week'!$A:$A,WorkingHoursUpdated!K879))</f>
        <v>0</v>
      </c>
    </row>
    <row r="880" spans="1:18" x14ac:dyDescent="0.25">
      <c r="A880" s="7">
        <f>WorkingHours[[#This Row],[Day]]</f>
        <v>44973</v>
      </c>
      <c r="B880" s="1">
        <f>WorkingHours[[#This Row],[Start]]</f>
        <v>0.58680555555555558</v>
      </c>
      <c r="C880" s="1">
        <f>WorkingHours[[#This Row],[End]]</f>
        <v>0.60416666666666663</v>
      </c>
      <c r="D880" t="str">
        <f>WorkingHours[[#This Row],[Work unit description]]</f>
        <v>Delta-G</v>
      </c>
      <c r="E880" s="1">
        <f>WorkingHours[[#This Row],[Duration]]</f>
        <v>2.0833333333333332E-2</v>
      </c>
      <c r="F880" s="1" t="e">
        <f>#REF!</f>
        <v>#REF!</v>
      </c>
      <c r="G880" t="str">
        <f>WorkingHours[[#This Row],[Task]]</f>
        <v>Delta-G: Architecture</v>
      </c>
      <c r="H880" t="str">
        <f>WorkingHours[[#This Row],[Tags]]</f>
        <v>Delta-G:Architecture:899</v>
      </c>
      <c r="I880" t="b">
        <f t="shared" si="96"/>
        <v>0</v>
      </c>
      <c r="J880" s="7">
        <f t="shared" si="95"/>
        <v>44973</v>
      </c>
      <c r="K880" t="str">
        <f t="shared" si="90"/>
        <v>Delta-G:Architecture:899</v>
      </c>
      <c r="M880" s="43">
        <f t="shared" si="91"/>
        <v>2.0833333333333259E-3</v>
      </c>
      <c r="N880" s="1">
        <f t="shared" si="92"/>
        <v>2.0833333333333259E-3</v>
      </c>
      <c r="O880" s="1">
        <f t="shared" si="93"/>
        <v>0</v>
      </c>
      <c r="P880" s="45" t="e">
        <f t="shared" si="94"/>
        <v>#REF!</v>
      </c>
      <c r="Q880" s="46">
        <f>IF(K880="",0,COUNTIF('Timesheet - Week'!$A:$A,WorkingHoursUpdated!K880))</f>
        <v>0</v>
      </c>
      <c r="R880" s="44">
        <f>IF(K880="",0,COUNTIF('Timesheet - Week'!$A:$A,WorkingHoursUpdated!K880))</f>
        <v>0</v>
      </c>
    </row>
    <row r="881" spans="1:18" x14ac:dyDescent="0.25">
      <c r="A881" s="7">
        <f>WorkingHours[[#This Row],[Day]]</f>
        <v>44973</v>
      </c>
      <c r="B881" s="1">
        <f>WorkingHours[[#This Row],[Start]]</f>
        <v>0.60416666666666663</v>
      </c>
      <c r="C881" s="1">
        <f>WorkingHours[[#This Row],[End]]</f>
        <v>0.62777777777777777</v>
      </c>
      <c r="D881" t="str">
        <f>WorkingHours[[#This Row],[Work unit description]]</f>
        <v>File System</v>
      </c>
      <c r="E881" s="1">
        <f>WorkingHours[[#This Row],[Duration]]</f>
        <v>2.0833333333333332E-2</v>
      </c>
      <c r="F881" s="1" t="e">
        <f>#REF!</f>
        <v>#REF!</v>
      </c>
      <c r="G881" t="str">
        <f>WorkingHours[[#This Row],[Task]]</f>
        <v>Process and Practices Improvement</v>
      </c>
      <c r="H881" t="str">
        <f>WorkingHours[[#This Row],[Tags]]</f>
        <v>STL:Admin-BusinessMan:BusinessManProcessDev:312</v>
      </c>
      <c r="I881" t="b">
        <f t="shared" si="96"/>
        <v>0</v>
      </c>
      <c r="J881" s="7">
        <f t="shared" si="95"/>
        <v>44973</v>
      </c>
      <c r="K881" t="str">
        <f t="shared" si="90"/>
        <v>STL:Admin-BusinessMan:BusinessManProcessDev:312</v>
      </c>
      <c r="M881" s="43">
        <f t="shared" si="91"/>
        <v>0</v>
      </c>
      <c r="N881" s="1">
        <f t="shared" si="92"/>
        <v>0</v>
      </c>
      <c r="O881" s="1">
        <f t="shared" si="93"/>
        <v>0</v>
      </c>
      <c r="P881" s="45" t="e">
        <f t="shared" si="94"/>
        <v>#REF!</v>
      </c>
      <c r="Q881" s="46">
        <f>IF(K881="",0,COUNTIF('Timesheet - Week'!$A:$A,WorkingHoursUpdated!K881))</f>
        <v>0</v>
      </c>
      <c r="R881" s="44">
        <f>IF(K881="",0,COUNTIF('Timesheet - Week'!$A:$A,WorkingHoursUpdated!K881))</f>
        <v>0</v>
      </c>
    </row>
    <row r="882" spans="1:18" x14ac:dyDescent="0.25">
      <c r="A882" s="7">
        <f>WorkingHours[[#This Row],[Day]]</f>
        <v>44973</v>
      </c>
      <c r="B882" s="1">
        <f>WorkingHours[[#This Row],[Start]]</f>
        <v>0.62777777777777777</v>
      </c>
      <c r="C882" s="1">
        <f>WorkingHours[[#This Row],[End]]</f>
        <v>0.68888888888888888</v>
      </c>
      <c r="D882" t="str">
        <f>WorkingHours[[#This Row],[Work unit description]]</f>
        <v>boomtime</v>
      </c>
      <c r="E882" s="1">
        <f>WorkingHours[[#This Row],[Duration]]</f>
        <v>6.25E-2</v>
      </c>
      <c r="F882" s="1" t="e">
        <f>#REF!</f>
        <v>#REF!</v>
      </c>
      <c r="G882" t="str">
        <f>WorkingHours[[#This Row],[Task]]</f>
        <v>Boomtime:System Design</v>
      </c>
      <c r="H882" t="str">
        <f>WorkingHours[[#This Row],[Tags]]</f>
        <v>Boomtime:System Design:912</v>
      </c>
      <c r="I882" t="b">
        <f t="shared" si="96"/>
        <v>0</v>
      </c>
      <c r="J882" s="7">
        <f t="shared" si="95"/>
        <v>44973</v>
      </c>
      <c r="K882" t="str">
        <f t="shared" si="90"/>
        <v>Boomtime:System Design:912</v>
      </c>
      <c r="M882" s="43">
        <f t="shared" si="91"/>
        <v>0</v>
      </c>
      <c r="N882" s="1">
        <f t="shared" si="92"/>
        <v>0</v>
      </c>
      <c r="O882" s="1">
        <f t="shared" si="93"/>
        <v>0</v>
      </c>
      <c r="P882" s="45" t="e">
        <f t="shared" si="94"/>
        <v>#REF!</v>
      </c>
      <c r="Q882" s="46">
        <f>IF(K882="",0,COUNTIF('Timesheet - Week'!$A:$A,WorkingHoursUpdated!K882))</f>
        <v>0</v>
      </c>
      <c r="R882" s="44">
        <f>IF(K882="",0,COUNTIF('Timesheet - Week'!$A:$A,WorkingHoursUpdated!K882))</f>
        <v>0</v>
      </c>
    </row>
    <row r="883" spans="1:18" x14ac:dyDescent="0.25">
      <c r="A883" s="7">
        <f>WorkingHours[[#This Row],[Day]]</f>
        <v>44973</v>
      </c>
      <c r="B883" s="1">
        <f>WorkingHours[[#This Row],[Start]]</f>
        <v>0.72916666666666663</v>
      </c>
      <c r="C883" s="1">
        <f>WorkingHours[[#This Row],[End]]</f>
        <v>0.75277777777777777</v>
      </c>
      <c r="D883" t="str">
        <f>WorkingHours[[#This Row],[Work unit description]]</f>
        <v>BioTip Libraries</v>
      </c>
      <c r="E883" s="1">
        <f>WorkingHours[[#This Row],[Duration]]</f>
        <v>2.0833333333333332E-2</v>
      </c>
      <c r="F883" s="1" t="e">
        <f>#REF!</f>
        <v>#REF!</v>
      </c>
      <c r="G883" t="str">
        <f>WorkingHours[[#This Row],[Task]]</f>
        <v>BioTip:Libraries</v>
      </c>
      <c r="H883" t="str">
        <f>WorkingHours[[#This Row],[Tags]]</f>
        <v>BioTip:Libraries:922</v>
      </c>
      <c r="I883" t="b">
        <f t="shared" si="96"/>
        <v>0</v>
      </c>
      <c r="J883" s="7">
        <f t="shared" si="95"/>
        <v>44973</v>
      </c>
      <c r="K883" t="str">
        <f t="shared" si="90"/>
        <v>BioTip:Libraries:922</v>
      </c>
      <c r="M883" s="43">
        <f t="shared" si="91"/>
        <v>4.0277777777777746E-2</v>
      </c>
      <c r="N883" s="1">
        <f t="shared" si="92"/>
        <v>0</v>
      </c>
      <c r="O883" s="1">
        <f t="shared" si="93"/>
        <v>4.0277777777777746E-2</v>
      </c>
      <c r="P883" s="45" t="e">
        <f t="shared" si="94"/>
        <v>#REF!</v>
      </c>
      <c r="Q883" s="46">
        <f>IF(K883="",0,COUNTIF('Timesheet - Week'!$A:$A,WorkingHoursUpdated!K883))</f>
        <v>0</v>
      </c>
      <c r="R883" s="44">
        <f>IF(K883="",0,COUNTIF('Timesheet - Week'!$A:$A,WorkingHoursUpdated!K883))</f>
        <v>0</v>
      </c>
    </row>
    <row r="884" spans="1:18" x14ac:dyDescent="0.25">
      <c r="A884" s="7">
        <f>WorkingHours[[#This Row],[Day]]</f>
        <v>44973</v>
      </c>
      <c r="B884" s="1">
        <f>WorkingHours[[#This Row],[Start]]</f>
        <v>0.83333333333333337</v>
      </c>
      <c r="C884" s="1">
        <f>WorkingHours[[#This Row],[End]]</f>
        <v>0.89375000000000004</v>
      </c>
      <c r="D884" t="str">
        <f>WorkingHours[[#This Row],[Work unit description]]</f>
        <v>Update Architecture drawing</v>
      </c>
      <c r="E884" s="1">
        <f>WorkingHours[[#This Row],[Duration]]</f>
        <v>6.25E-2</v>
      </c>
      <c r="F884" s="1" t="e">
        <f>#REF!</f>
        <v>#REF!</v>
      </c>
      <c r="G884" t="str">
        <f>WorkingHours[[#This Row],[Task]]</f>
        <v>Delta-G: Architecture</v>
      </c>
      <c r="H884" t="str">
        <f>WorkingHours[[#This Row],[Tags]]</f>
        <v>Delta-G:Architecture:899</v>
      </c>
      <c r="I884" t="b">
        <f t="shared" si="96"/>
        <v>0</v>
      </c>
      <c r="J884" s="7">
        <f t="shared" si="95"/>
        <v>44973</v>
      </c>
      <c r="K884" t="str">
        <f t="shared" si="90"/>
        <v>Delta-G:Architecture:899</v>
      </c>
      <c r="M884" s="43">
        <f t="shared" si="91"/>
        <v>8.0555555555555602E-2</v>
      </c>
      <c r="N884" s="1">
        <f t="shared" si="92"/>
        <v>0</v>
      </c>
      <c r="O884" s="1">
        <f t="shared" si="93"/>
        <v>8.0555555555555602E-2</v>
      </c>
      <c r="P884" s="45" t="e">
        <f t="shared" si="94"/>
        <v>#REF!</v>
      </c>
      <c r="Q884" s="46">
        <f>IF(K884="",0,COUNTIF('Timesheet - Week'!$A:$A,WorkingHoursUpdated!K884))</f>
        <v>0</v>
      </c>
      <c r="R884" s="44">
        <f>IF(K884="",0,COUNTIF('Timesheet - Week'!$A:$A,WorkingHoursUpdated!K884))</f>
        <v>0</v>
      </c>
    </row>
    <row r="885" spans="1:18" x14ac:dyDescent="0.25">
      <c r="A885" s="7">
        <f>WorkingHours[[#This Row],[Day]]</f>
        <v>44973</v>
      </c>
      <c r="B885" s="1">
        <f>WorkingHours[[#This Row],[Start]]</f>
        <v>0.89375000000000004</v>
      </c>
      <c r="C885" s="1">
        <f>WorkingHours[[#This Row],[End]]</f>
        <v>0.98402777777777772</v>
      </c>
      <c r="D885" t="str">
        <f>WorkingHours[[#This Row],[Work unit description]]</f>
        <v/>
      </c>
      <c r="E885" s="1">
        <f>WorkingHours[[#This Row],[Duration]]</f>
        <v>9.375E-2</v>
      </c>
      <c r="F885" s="1" t="e">
        <f>#REF!</f>
        <v>#REF!</v>
      </c>
      <c r="G885" t="str">
        <f>WorkingHours[[#This Row],[Task]]</f>
        <v>Delta-G: Architecture</v>
      </c>
      <c r="H885" t="str">
        <f>WorkingHours[[#This Row],[Tags]]</f>
        <v>Delta-G:Architecture:899</v>
      </c>
      <c r="I885" t="b">
        <f t="shared" si="96"/>
        <v>0</v>
      </c>
      <c r="J885" s="7">
        <f t="shared" si="95"/>
        <v>44973</v>
      </c>
      <c r="K885" t="str">
        <f t="shared" si="90"/>
        <v>Delta-G:Architecture:899</v>
      </c>
      <c r="M885" s="43">
        <f t="shared" si="91"/>
        <v>0</v>
      </c>
      <c r="N885" s="1">
        <f t="shared" si="92"/>
        <v>0</v>
      </c>
      <c r="O885" s="1">
        <f t="shared" si="93"/>
        <v>0</v>
      </c>
      <c r="P885" s="45" t="e">
        <f t="shared" si="94"/>
        <v>#REF!</v>
      </c>
      <c r="Q885" s="46">
        <f>IF(K885="",0,COUNTIF('Timesheet - Week'!$A:$A,WorkingHoursUpdated!K885))</f>
        <v>0</v>
      </c>
      <c r="R885" s="44">
        <f>IF(K885="",0,COUNTIF('Timesheet - Week'!$A:$A,WorkingHoursUpdated!K885))</f>
        <v>0</v>
      </c>
    </row>
    <row r="886" spans="1:18" x14ac:dyDescent="0.25">
      <c r="A886" s="7">
        <f>WorkingHours[[#This Row],[Day]]</f>
        <v>44974</v>
      </c>
      <c r="B886" s="1">
        <f>WorkingHours[[#This Row],[Start]]</f>
        <v>0.33333333333333331</v>
      </c>
      <c r="C886" s="1">
        <f>WorkingHours[[#This Row],[End]]</f>
        <v>0.34722222222222221</v>
      </c>
      <c r="D886" t="str">
        <f>WorkingHours[[#This Row],[Work unit description]]</f>
        <v>Planning</v>
      </c>
      <c r="E886" s="1">
        <f>WorkingHours[[#This Row],[Duration]]</f>
        <v>1.0416666666666666E-2</v>
      </c>
      <c r="F886" s="1" t="e">
        <f>#REF!</f>
        <v>#REF!</v>
      </c>
      <c r="G886" t="str">
        <f>WorkingHours[[#This Row],[Task]]</f>
        <v>ResourceMeeting</v>
      </c>
      <c r="H886" t="str">
        <f>WorkingHours[[#This Row],[Tags]]</f>
        <v>STL:Admin-BusinessMan:Forecast&amp;Planning:314</v>
      </c>
      <c r="I886" t="b">
        <f t="shared" si="96"/>
        <v>0</v>
      </c>
      <c r="J886" s="7">
        <f t="shared" si="95"/>
        <v>44974</v>
      </c>
      <c r="K886" t="str">
        <f t="shared" si="90"/>
        <v>STL:Admin-BusinessMan:Forecast&amp;Planning:314</v>
      </c>
      <c r="M886" s="43">
        <f t="shared" si="91"/>
        <v>0</v>
      </c>
      <c r="N886" s="1">
        <f t="shared" si="92"/>
        <v>0</v>
      </c>
      <c r="O886" s="1">
        <f t="shared" si="93"/>
        <v>0</v>
      </c>
      <c r="P886" s="45" t="e">
        <f t="shared" si="94"/>
        <v>#REF!</v>
      </c>
      <c r="Q886" s="46">
        <f>IF(K886="",0,COUNTIF('Timesheet - Week'!$A:$A,WorkingHoursUpdated!K886))</f>
        <v>0</v>
      </c>
      <c r="R886" s="44">
        <f>IF(K886="",0,COUNTIF('Timesheet - Week'!$A:$A,WorkingHoursUpdated!K886))</f>
        <v>0</v>
      </c>
    </row>
    <row r="887" spans="1:18" x14ac:dyDescent="0.25">
      <c r="A887" s="7">
        <f>WorkingHours[[#This Row],[Day]]</f>
        <v>44974</v>
      </c>
      <c r="B887" s="1">
        <f>WorkingHours[[#This Row],[Start]]</f>
        <v>0.35416666666666669</v>
      </c>
      <c r="C887" s="1">
        <f>WorkingHours[[#This Row],[End]]</f>
        <v>0.375</v>
      </c>
      <c r="D887" t="str">
        <f>WorkingHours[[#This Row],[Work unit description]]</f>
        <v>Inductosense</v>
      </c>
      <c r="E887" s="1">
        <f>WorkingHours[[#This Row],[Duration]]</f>
        <v>2.0833333333333332E-2</v>
      </c>
      <c r="F887" s="1" t="e">
        <f>#REF!</f>
        <v>#REF!</v>
      </c>
      <c r="G887" t="str">
        <f>WorkingHours[[#This Row],[Task]]</f>
        <v>NBD: InductoSense</v>
      </c>
      <c r="H887" t="str">
        <f>WorkingHours[[#This Row],[Tags]]</f>
        <v>STL:NBD:NewProposalsCreation:325</v>
      </c>
      <c r="I887" t="b">
        <f t="shared" si="96"/>
        <v>0</v>
      </c>
      <c r="J887" s="7">
        <f t="shared" si="95"/>
        <v>44974</v>
      </c>
      <c r="K887" t="str">
        <f t="shared" si="90"/>
        <v>STL:NBD:NewProposalsCreation:325</v>
      </c>
      <c r="M887" s="43">
        <f t="shared" si="91"/>
        <v>6.9444444444444753E-3</v>
      </c>
      <c r="N887" s="1">
        <f t="shared" si="92"/>
        <v>6.9444444444444753E-3</v>
      </c>
      <c r="O887" s="1">
        <f t="shared" si="93"/>
        <v>0</v>
      </c>
      <c r="P887" s="45" t="e">
        <f t="shared" si="94"/>
        <v>#REF!</v>
      </c>
      <c r="Q887" s="46">
        <f>IF(K887="",0,COUNTIF('Timesheet - Week'!$A:$A,WorkingHoursUpdated!K887))</f>
        <v>0</v>
      </c>
      <c r="R887" s="44">
        <f>IF(K887="",0,COUNTIF('Timesheet - Week'!$A:$A,WorkingHoursUpdated!K887))</f>
        <v>0</v>
      </c>
    </row>
    <row r="888" spans="1:18" x14ac:dyDescent="0.25">
      <c r="A888" s="7">
        <f>WorkingHours[[#This Row],[Day]]</f>
        <v>44974</v>
      </c>
      <c r="B888" s="1">
        <f>WorkingHours[[#This Row],[Start]]</f>
        <v>0.375</v>
      </c>
      <c r="C888" s="1">
        <f>WorkingHours[[#This Row],[End]]</f>
        <v>0.39583333333333331</v>
      </c>
      <c r="D888" t="str">
        <f>WorkingHours[[#This Row],[Work unit description]]</f>
        <v>QLM meeting for Optics board v5.0</v>
      </c>
      <c r="E888" s="1">
        <f>WorkingHours[[#This Row],[Duration]]</f>
        <v>2.0833333333333332E-2</v>
      </c>
      <c r="F888" s="1" t="e">
        <f>#REF!</f>
        <v>#REF!</v>
      </c>
      <c r="G888" t="str">
        <f>WorkingHours[[#This Row],[Task]]</f>
        <v>QLM Technical Management</v>
      </c>
      <c r="H888" t="str">
        <f>WorkingHours[[#This Row],[Tags]]</f>
        <v>QLM:Hardware:TechnicalManagement:998</v>
      </c>
      <c r="I888" t="b">
        <f t="shared" si="96"/>
        <v>0</v>
      </c>
      <c r="J888" s="7">
        <f t="shared" si="95"/>
        <v>44974</v>
      </c>
      <c r="K888" t="str">
        <f t="shared" si="90"/>
        <v>QLM:Hardware:TechnicalManagement:998</v>
      </c>
      <c r="M888" s="43">
        <f t="shared" si="91"/>
        <v>0</v>
      </c>
      <c r="N888" s="1">
        <f t="shared" si="92"/>
        <v>0</v>
      </c>
      <c r="O888" s="1">
        <f t="shared" si="93"/>
        <v>0</v>
      </c>
      <c r="P888" s="45" t="e">
        <f t="shared" si="94"/>
        <v>#REF!</v>
      </c>
      <c r="Q888" s="46">
        <f>IF(K888="",0,COUNTIF('Timesheet - Week'!$A:$A,WorkingHoursUpdated!K888))</f>
        <v>0</v>
      </c>
      <c r="R888" s="44">
        <f>IF(K888="",0,COUNTIF('Timesheet - Week'!$A:$A,WorkingHoursUpdated!K888))</f>
        <v>0</v>
      </c>
    </row>
    <row r="889" spans="1:18" x14ac:dyDescent="0.25">
      <c r="A889" s="7">
        <f>WorkingHours[[#This Row],[Day]]</f>
        <v>44974</v>
      </c>
      <c r="B889" s="1">
        <f>WorkingHours[[#This Row],[Start]]</f>
        <v>0.39583333333333331</v>
      </c>
      <c r="C889" s="1">
        <f>WorkingHours[[#This Row],[End]]</f>
        <v>0.42222222222222222</v>
      </c>
      <c r="D889" t="str">
        <f>WorkingHours[[#This Row],[Work unit description]]</f>
        <v>Aerogel</v>
      </c>
      <c r="E889" s="1">
        <f>WorkingHours[[#This Row],[Duration]]</f>
        <v>3.125E-2</v>
      </c>
      <c r="F889" s="1" t="e">
        <f>#REF!</f>
        <v>#REF!</v>
      </c>
      <c r="G889" t="str">
        <f>WorkingHours[[#This Row],[Task]]</f>
        <v>AeroGel:System Design and Reqs</v>
      </c>
      <c r="H889" t="str">
        <f>WorkingHours[[#This Row],[Tags]]</f>
        <v>AeroGel: System Design:918</v>
      </c>
      <c r="I889" t="b">
        <f t="shared" si="96"/>
        <v>0</v>
      </c>
      <c r="J889" s="7">
        <f t="shared" si="95"/>
        <v>44974</v>
      </c>
      <c r="K889" t="str">
        <f t="shared" si="90"/>
        <v>AeroGel: System Design:918</v>
      </c>
      <c r="M889" s="43">
        <f t="shared" si="91"/>
        <v>0</v>
      </c>
      <c r="N889" s="1">
        <f t="shared" si="92"/>
        <v>0</v>
      </c>
      <c r="O889" s="1">
        <f t="shared" si="93"/>
        <v>0</v>
      </c>
      <c r="P889" s="45" t="e">
        <f t="shared" si="94"/>
        <v>#REF!</v>
      </c>
      <c r="Q889" s="46">
        <f>IF(K889="",0,COUNTIF('Timesheet - Week'!$A:$A,WorkingHoursUpdated!K889))</f>
        <v>0</v>
      </c>
      <c r="R889" s="44">
        <f>IF(K889="",0,COUNTIF('Timesheet - Week'!$A:$A,WorkingHoursUpdated!K889))</f>
        <v>0</v>
      </c>
    </row>
    <row r="890" spans="1:18" x14ac:dyDescent="0.25">
      <c r="A890" s="7">
        <f>WorkingHours[[#This Row],[Day]]</f>
        <v>44974</v>
      </c>
      <c r="B890" s="1">
        <f>WorkingHours[[#This Row],[Start]]</f>
        <v>0.42291666666666666</v>
      </c>
      <c r="C890" s="1">
        <f>WorkingHours[[#This Row],[End]]</f>
        <v>0.4375</v>
      </c>
      <c r="D890" t="str">
        <f>WorkingHours[[#This Row],[Work unit description]]</f>
        <v>Jira management</v>
      </c>
      <c r="E890" s="1">
        <f>WorkingHours[[#This Row],[Duration]]</f>
        <v>1.0416666666666666E-2</v>
      </c>
      <c r="F890" s="1" t="e">
        <f>#REF!</f>
        <v>#REF!</v>
      </c>
      <c r="G890" t="str">
        <f>WorkingHours[[#This Row],[Task]]</f>
        <v>QLM Technical Management</v>
      </c>
      <c r="H890" t="str">
        <f>WorkingHours[[#This Row],[Tags]]</f>
        <v>QLM:Hardware:TechnicalManagement:998</v>
      </c>
      <c r="I890" t="b">
        <f t="shared" si="96"/>
        <v>0</v>
      </c>
      <c r="J890" s="7">
        <f t="shared" si="95"/>
        <v>44974</v>
      </c>
      <c r="K890" t="str">
        <f t="shared" si="90"/>
        <v>QLM:Hardware:TechnicalManagement:998</v>
      </c>
      <c r="M890" s="43">
        <f t="shared" si="91"/>
        <v>6.9444444444444198E-4</v>
      </c>
      <c r="N890" s="1">
        <f t="shared" si="92"/>
        <v>6.9444444444444198E-4</v>
      </c>
      <c r="O890" s="1">
        <f t="shared" si="93"/>
        <v>0</v>
      </c>
      <c r="P890" s="45" t="e">
        <f t="shared" si="94"/>
        <v>#REF!</v>
      </c>
      <c r="Q890" s="46">
        <f>IF(K890="",0,COUNTIF('Timesheet - Week'!$A:$A,WorkingHoursUpdated!K890))</f>
        <v>0</v>
      </c>
      <c r="R890" s="44">
        <f>IF(K890="",0,COUNTIF('Timesheet - Week'!$A:$A,WorkingHoursUpdated!K890))</f>
        <v>0</v>
      </c>
    </row>
    <row r="891" spans="1:18" x14ac:dyDescent="0.25">
      <c r="A891" s="7">
        <f>WorkingHours[[#This Row],[Day]]</f>
        <v>44974</v>
      </c>
      <c r="B891" s="1">
        <f>WorkingHours[[#This Row],[Start]]</f>
        <v>0.4375</v>
      </c>
      <c r="C891" s="1">
        <f>WorkingHours[[#This Row],[End]]</f>
        <v>0.44444444444444442</v>
      </c>
      <c r="D891" t="str">
        <f>WorkingHours[[#This Row],[Work unit description]]</f>
        <v>General emails</v>
      </c>
      <c r="E891" s="1">
        <f>WorkingHours[[#This Row],[Duration]]</f>
        <v>1.0416666666666666E-2</v>
      </c>
      <c r="F891" s="1" t="e">
        <f>#REF!</f>
        <v>#REF!</v>
      </c>
      <c r="G891" t="str">
        <f>WorkingHours[[#This Row],[Task]]</f>
        <v>STL:General</v>
      </c>
      <c r="H891" t="str">
        <f>WorkingHours[[#This Row],[Tags]]</f>
        <v>STL:Admin-PersonalAdmin:Misc:320</v>
      </c>
      <c r="I891" t="b">
        <f t="shared" si="96"/>
        <v>0</v>
      </c>
      <c r="J891" s="7">
        <f t="shared" si="95"/>
        <v>44974</v>
      </c>
      <c r="K891" t="str">
        <f t="shared" si="90"/>
        <v>STL:Admin-PersonalAdmin:Misc:320</v>
      </c>
      <c r="M891" s="43">
        <f t="shared" si="91"/>
        <v>0</v>
      </c>
      <c r="N891" s="1">
        <f t="shared" si="92"/>
        <v>0</v>
      </c>
      <c r="O891" s="1">
        <f t="shared" si="93"/>
        <v>0</v>
      </c>
      <c r="P891" s="45" t="e">
        <f t="shared" si="94"/>
        <v>#REF!</v>
      </c>
      <c r="Q891" s="46">
        <f>IF(K891="",0,COUNTIF('Timesheet - Week'!$A:$A,WorkingHoursUpdated!K891))</f>
        <v>0</v>
      </c>
      <c r="R891" s="44">
        <f>IF(K891="",0,COUNTIF('Timesheet - Week'!$A:$A,WorkingHoursUpdated!K891))</f>
        <v>0</v>
      </c>
    </row>
    <row r="892" spans="1:18" x14ac:dyDescent="0.25">
      <c r="A892" s="7">
        <f>WorkingHours[[#This Row],[Day]]</f>
        <v>44974</v>
      </c>
      <c r="B892" s="1">
        <f>WorkingHours[[#This Row],[Start]]</f>
        <v>0.44444444444444442</v>
      </c>
      <c r="C892" s="1">
        <f>WorkingHours[[#This Row],[End]]</f>
        <v>0.5</v>
      </c>
      <c r="D892" t="str">
        <f>WorkingHours[[#This Row],[Work unit description]]</f>
        <v>BioTip Resistor check</v>
      </c>
      <c r="E892" s="1">
        <f>WorkingHours[[#This Row],[Duration]]</f>
        <v>5.2083333333333336E-2</v>
      </c>
      <c r="F892" s="1" t="e">
        <f>#REF!</f>
        <v>#REF!</v>
      </c>
      <c r="G892" t="str">
        <f>WorkingHours[[#This Row],[Task]]</f>
        <v>BioTip:Libraries</v>
      </c>
      <c r="H892" t="str">
        <f>WorkingHours[[#This Row],[Tags]]</f>
        <v>BioTip:Libraries:922</v>
      </c>
      <c r="I892" t="b">
        <f>IF(ISNUMBER(SEARCH("CarryHours",H892)),TRUE,FALSE)</f>
        <v>0</v>
      </c>
      <c r="J892" s="7">
        <f t="shared" si="95"/>
        <v>44974</v>
      </c>
      <c r="K892" t="str">
        <f t="shared" si="90"/>
        <v>BioTip:Libraries:922</v>
      </c>
      <c r="M892" s="43">
        <f t="shared" si="91"/>
        <v>0</v>
      </c>
      <c r="N892" s="1">
        <f t="shared" si="92"/>
        <v>0</v>
      </c>
      <c r="O892" s="1">
        <f t="shared" si="93"/>
        <v>0</v>
      </c>
      <c r="P892" s="45" t="e">
        <f t="shared" si="94"/>
        <v>#REF!</v>
      </c>
      <c r="Q892" s="46">
        <f>IF(K892="",0,COUNTIF('Timesheet - Week'!$A:$A,WorkingHoursUpdated!K892))</f>
        <v>0</v>
      </c>
      <c r="R892" s="44">
        <f>IF(K892="",0,COUNTIF('Timesheet - Week'!$A:$A,WorkingHoursUpdated!K892))</f>
        <v>0</v>
      </c>
    </row>
    <row r="893" spans="1:18" x14ac:dyDescent="0.25">
      <c r="A893" s="7">
        <f>WorkingHours[[#This Row],[Day]]</f>
        <v>44974</v>
      </c>
      <c r="B893" s="1">
        <f>WorkingHours[[#This Row],[Start]]</f>
        <v>0.47916666666666669</v>
      </c>
      <c r="C893" s="1">
        <f>WorkingHours[[#This Row],[End]]</f>
        <v>0.53472222222222221</v>
      </c>
      <c r="D893" t="str">
        <f>WorkingHours[[#This Row],[Work unit description]]</f>
        <v>Delta-G with Brian</v>
      </c>
      <c r="E893" s="1">
        <f>WorkingHours[[#This Row],[Duration]]</f>
        <v>5.2083333333333336E-2</v>
      </c>
      <c r="F893" s="1" t="e">
        <f>#REF!</f>
        <v>#REF!</v>
      </c>
      <c r="G893" t="str">
        <f>WorkingHours[[#This Row],[Task]]</f>
        <v>Delta-G: Architecture</v>
      </c>
      <c r="H893" t="str">
        <f>WorkingHours[[#This Row],[Tags]]</f>
        <v>Delta-G:Architecture:899</v>
      </c>
      <c r="I893" t="b">
        <f>IF(ISNUMBER(SEARCH("CarryHours",H893)),TRUE,FALSE)</f>
        <v>0</v>
      </c>
      <c r="J893" s="7">
        <f t="shared" si="95"/>
        <v>44974</v>
      </c>
      <c r="K893" t="str">
        <f t="shared" si="90"/>
        <v>Delta-G:Architecture:899</v>
      </c>
      <c r="M893" s="43" t="str">
        <f t="shared" si="91"/>
        <v>Error</v>
      </c>
      <c r="N893" s="1">
        <f t="shared" si="92"/>
        <v>0</v>
      </c>
      <c r="O893" s="1" t="str">
        <f t="shared" si="93"/>
        <v>Error</v>
      </c>
      <c r="P893" s="45" t="e">
        <f t="shared" si="94"/>
        <v>#REF!</v>
      </c>
      <c r="Q893" s="46">
        <f>IF(K893="",0,COUNTIF('Timesheet - Week'!$A:$A,WorkingHoursUpdated!K893))</f>
        <v>0</v>
      </c>
      <c r="R893" s="44">
        <f>IF(K893="",0,COUNTIF('Timesheet - Week'!$A:$A,WorkingHoursUpdated!K893))</f>
        <v>0</v>
      </c>
    </row>
    <row r="894" spans="1:18" x14ac:dyDescent="0.25">
      <c r="A894" s="7">
        <f>WorkingHours[[#This Row],[Day]]</f>
        <v>44974</v>
      </c>
      <c r="B894" s="1">
        <f>WorkingHours[[#This Row],[Start]]</f>
        <v>0.53472222222222221</v>
      </c>
      <c r="C894" s="1">
        <f>WorkingHours[[#This Row],[End]]</f>
        <v>0.54166666666666663</v>
      </c>
      <c r="D894" t="str">
        <f>WorkingHours[[#This Row],[Work unit description]]</f>
        <v>Boomtime chat with Rob</v>
      </c>
      <c r="E894" s="1">
        <f>WorkingHours[[#This Row],[Duration]]</f>
        <v>1.0416666666666666E-2</v>
      </c>
      <c r="F894" s="1" t="e">
        <f>#REF!</f>
        <v>#REF!</v>
      </c>
      <c r="G894" t="str">
        <f>WorkingHours[[#This Row],[Task]]</f>
        <v>Boomtime:Technical Management</v>
      </c>
      <c r="H894" t="str">
        <f>WorkingHours[[#This Row],[Tags]]</f>
        <v>Boomtime: Technical Management:911</v>
      </c>
      <c r="I894" t="b">
        <f t="shared" ref="I894:I957" si="97">IF(ISNUMBER(SEARCH("CarryHours",H894)),TRUE,FALSE)</f>
        <v>0</v>
      </c>
      <c r="J894" s="7">
        <f t="shared" si="95"/>
        <v>44974</v>
      </c>
      <c r="K894" t="str">
        <f>IF(ISNUMBER(SEARCH(",",H894)),LEFT(H894, SEARCH(",",H894,1)-1),H894)</f>
        <v>Boomtime: Technical Management:911</v>
      </c>
      <c r="M894" s="43">
        <f t="shared" si="91"/>
        <v>0</v>
      </c>
      <c r="N894" s="1">
        <f t="shared" si="92"/>
        <v>0</v>
      </c>
      <c r="O894" s="1">
        <f t="shared" si="93"/>
        <v>0</v>
      </c>
      <c r="P894" s="45" t="e">
        <f t="shared" si="94"/>
        <v>#REF!</v>
      </c>
      <c r="Q894" s="46">
        <f>IF(K894="",0,COUNTIF('Timesheet - Week'!$A:$A,WorkingHoursUpdated!K894))</f>
        <v>0</v>
      </c>
      <c r="R894" s="44">
        <f>IF(K894="",0,COUNTIF('Timesheet - Week'!$A:$A,WorkingHoursUpdated!K894))</f>
        <v>0</v>
      </c>
    </row>
    <row r="895" spans="1:18" x14ac:dyDescent="0.25">
      <c r="A895" s="7">
        <f>WorkingHours[[#This Row],[Day]]</f>
        <v>44974</v>
      </c>
      <c r="B895" s="1">
        <f>WorkingHours[[#This Row],[Start]]</f>
        <v>0.54166666666666663</v>
      </c>
      <c r="C895" s="1">
        <f>WorkingHours[[#This Row],[End]]</f>
        <v>0.57291666666666663</v>
      </c>
      <c r="D895" t="str">
        <f>WorkingHours[[#This Row],[Work unit description]]</f>
        <v>Delta-G Mechanical</v>
      </c>
      <c r="E895" s="1">
        <f>WorkingHours[[#This Row],[Duration]]</f>
        <v>3.125E-2</v>
      </c>
      <c r="F895" s="1" t="e">
        <f>#REF!</f>
        <v>#REF!</v>
      </c>
      <c r="G895" t="str">
        <f>WorkingHours[[#This Row],[Task]]</f>
        <v>Delta-G: Architecture</v>
      </c>
      <c r="H895" t="str">
        <f>WorkingHours[[#This Row],[Tags]]</f>
        <v>Delta-G:Architecture:899</v>
      </c>
      <c r="I895" t="b">
        <f t="shared" si="97"/>
        <v>0</v>
      </c>
      <c r="J895" s="7">
        <f t="shared" si="95"/>
        <v>44974</v>
      </c>
      <c r="K895" t="str">
        <f t="shared" ref="K895:K958" si="98">IF(ISNUMBER(SEARCH(",",H895)),LEFT(H895, SEARCH(",",H895,1)-1),H895)</f>
        <v>Delta-G:Architecture:899</v>
      </c>
      <c r="M895" s="43">
        <f t="shared" si="91"/>
        <v>0</v>
      </c>
      <c r="N895" s="1">
        <f t="shared" si="92"/>
        <v>0</v>
      </c>
      <c r="O895" s="1">
        <f t="shared" si="93"/>
        <v>0</v>
      </c>
      <c r="P895" s="45" t="e">
        <f t="shared" si="94"/>
        <v>#REF!</v>
      </c>
      <c r="Q895" s="46">
        <f>IF(K895="",0,COUNTIF('Timesheet - Week'!$A:$A,WorkingHoursUpdated!K895))</f>
        <v>0</v>
      </c>
      <c r="R895" s="44">
        <f>IF(K895="",0,COUNTIF('Timesheet - Week'!$A:$A,WorkingHoursUpdated!K895))</f>
        <v>0</v>
      </c>
    </row>
    <row r="896" spans="1:18" x14ac:dyDescent="0.25">
      <c r="A896" s="7">
        <f>WorkingHours[[#This Row],[Day]]</f>
        <v>44974</v>
      </c>
      <c r="B896" s="1">
        <f>WorkingHours[[#This Row],[Start]]</f>
        <v>0.58333333333333337</v>
      </c>
      <c r="C896" s="1">
        <f>WorkingHours[[#This Row],[End]]</f>
        <v>0.6069444444444444</v>
      </c>
      <c r="D896" t="str">
        <f>WorkingHours[[#This Row],[Work unit description]]</f>
        <v>Jira Meeting</v>
      </c>
      <c r="E896" s="1">
        <f>WorkingHours[[#This Row],[Duration]]</f>
        <v>2.0833333333333332E-2</v>
      </c>
      <c r="F896" s="1" t="e">
        <f>#REF!</f>
        <v>#REF!</v>
      </c>
      <c r="G896" t="str">
        <f>WorkingHours[[#This Row],[Task]]</f>
        <v>General Process Improvement</v>
      </c>
      <c r="H896" t="str">
        <f>WorkingHours[[#This Row],[Tags]]</f>
        <v>STL:Admin-BusinessMan:BusinessManProcessDev:312</v>
      </c>
      <c r="I896" t="b">
        <f t="shared" si="97"/>
        <v>0</v>
      </c>
      <c r="J896" s="7">
        <f t="shared" si="95"/>
        <v>44974</v>
      </c>
      <c r="K896" t="str">
        <f t="shared" si="98"/>
        <v>STL:Admin-BusinessMan:BusinessManProcessDev:312</v>
      </c>
      <c r="M896" s="43">
        <f t="shared" si="91"/>
        <v>1.0416666666666741E-2</v>
      </c>
      <c r="N896" s="1">
        <f t="shared" si="92"/>
        <v>0</v>
      </c>
      <c r="O896" s="1">
        <f t="shared" si="93"/>
        <v>0</v>
      </c>
      <c r="P896" s="45" t="e">
        <f t="shared" si="94"/>
        <v>#REF!</v>
      </c>
      <c r="Q896" s="46">
        <f>IF(K896="",0,COUNTIF('Timesheet - Week'!$A:$A,WorkingHoursUpdated!K896))</f>
        <v>0</v>
      </c>
      <c r="R896" s="44">
        <f>IF(K896="",0,COUNTIF('Timesheet - Week'!$A:$A,WorkingHoursUpdated!K896))</f>
        <v>0</v>
      </c>
    </row>
    <row r="897" spans="1:18" x14ac:dyDescent="0.25">
      <c r="A897" s="7">
        <f>WorkingHours[[#This Row],[Day]]</f>
        <v>44974</v>
      </c>
      <c r="B897" s="1">
        <f>WorkingHours[[#This Row],[Start]]</f>
        <v>0.6069444444444444</v>
      </c>
      <c r="C897" s="1">
        <f>WorkingHours[[#This Row],[End]]</f>
        <v>0.625</v>
      </c>
      <c r="D897" t="str">
        <f>WorkingHours[[#This Row],[Work unit description]]</f>
        <v>Timings</v>
      </c>
      <c r="E897" s="1">
        <f>WorkingHours[[#This Row],[Duration]]</f>
        <v>2.0833333333333332E-2</v>
      </c>
      <c r="F897" s="1" t="e">
        <f>#REF!</f>
        <v>#REF!</v>
      </c>
      <c r="G897" t="str">
        <f>WorkingHours[[#This Row],[Task]]</f>
        <v>BioTip:Project Management</v>
      </c>
      <c r="H897" t="str">
        <f>WorkingHours[[#This Row],[Tags]]</f>
        <v>BioTip:Project Management:919</v>
      </c>
      <c r="I897" t="b">
        <f t="shared" si="97"/>
        <v>0</v>
      </c>
      <c r="J897" s="7">
        <f t="shared" si="95"/>
        <v>44974</v>
      </c>
      <c r="K897" t="str">
        <f t="shared" si="98"/>
        <v>BioTip:Project Management:919</v>
      </c>
      <c r="M897" s="43">
        <f t="shared" si="91"/>
        <v>0</v>
      </c>
      <c r="N897" s="1">
        <f t="shared" si="92"/>
        <v>0</v>
      </c>
      <c r="O897" s="1">
        <f t="shared" si="93"/>
        <v>0</v>
      </c>
      <c r="P897" s="45" t="e">
        <f t="shared" si="94"/>
        <v>#REF!</v>
      </c>
      <c r="Q897" s="46">
        <f>IF(K897="",0,COUNTIF('Timesheet - Week'!$A:$A,WorkingHoursUpdated!K897))</f>
        <v>0</v>
      </c>
      <c r="R897" s="44">
        <f>IF(K897="",0,COUNTIF('Timesheet - Week'!$A:$A,WorkingHoursUpdated!K897))</f>
        <v>0</v>
      </c>
    </row>
    <row r="898" spans="1:18" x14ac:dyDescent="0.25">
      <c r="A898" s="7">
        <f>WorkingHours[[#This Row],[Day]]</f>
        <v>44974</v>
      </c>
      <c r="B898" s="1">
        <f>WorkingHours[[#This Row],[Start]]</f>
        <v>0.625</v>
      </c>
      <c r="C898" s="1">
        <f>WorkingHours[[#This Row],[End]]</f>
        <v>0.65208333333333335</v>
      </c>
      <c r="D898" t="str">
        <f>WorkingHours[[#This Row],[Work unit description]]</f>
        <v>Aerogel Mechanical</v>
      </c>
      <c r="E898" s="1">
        <f>WorkingHours[[#This Row],[Duration]]</f>
        <v>3.125E-2</v>
      </c>
      <c r="F898" s="1" t="e">
        <f>#REF!</f>
        <v>#REF!</v>
      </c>
      <c r="G898" t="str">
        <f>WorkingHours[[#This Row],[Task]]</f>
        <v>AeroGel:System Design and Reqs</v>
      </c>
      <c r="H898" t="str">
        <f>WorkingHours[[#This Row],[Tags]]</f>
        <v>AeroGel: System Design:918</v>
      </c>
      <c r="I898" t="b">
        <f t="shared" si="97"/>
        <v>0</v>
      </c>
      <c r="J898" s="7">
        <f t="shared" si="95"/>
        <v>44974</v>
      </c>
      <c r="K898" t="str">
        <f t="shared" si="98"/>
        <v>AeroGel: System Design:918</v>
      </c>
      <c r="M898" s="43">
        <f t="shared" si="91"/>
        <v>0</v>
      </c>
      <c r="N898" s="1">
        <f t="shared" si="92"/>
        <v>0</v>
      </c>
      <c r="O898" s="1">
        <f t="shared" si="93"/>
        <v>0</v>
      </c>
      <c r="P898" s="45" t="e">
        <f t="shared" si="94"/>
        <v>#REF!</v>
      </c>
      <c r="Q898" s="46">
        <f>IF(K898="",0,COUNTIF('Timesheet - Week'!$A:$A,WorkingHoursUpdated!K898))</f>
        <v>0</v>
      </c>
      <c r="R898" s="44">
        <f>IF(K898="",0,COUNTIF('Timesheet - Week'!$A:$A,WorkingHoursUpdated!K898))</f>
        <v>0</v>
      </c>
    </row>
    <row r="899" spans="1:18" x14ac:dyDescent="0.25">
      <c r="A899" s="7">
        <f>WorkingHours[[#This Row],[Day]]</f>
        <v>44974</v>
      </c>
      <c r="B899" s="1">
        <f>WorkingHours[[#This Row],[Start]]</f>
        <v>0.65208333333333335</v>
      </c>
      <c r="C899" s="1">
        <f>WorkingHours[[#This Row],[End]]</f>
        <v>0.69166666666666665</v>
      </c>
      <c r="D899" t="str">
        <f>WorkingHours[[#This Row],[Work unit description]]</f>
        <v xml:space="preserve">Biotip + Boomtime  + Planning </v>
      </c>
      <c r="E899" s="1">
        <f>WorkingHours[[#This Row],[Duration]]</f>
        <v>4.1666666666666664E-2</v>
      </c>
      <c r="F899" s="1" t="e">
        <f>#REF!</f>
        <v>#REF!</v>
      </c>
      <c r="G899" t="str">
        <f>WorkingHours[[#This Row],[Task]]</f>
        <v>ResourceMeeting</v>
      </c>
      <c r="H899" t="str">
        <f>WorkingHours[[#This Row],[Tags]]</f>
        <v>STL:Admin-BusinessMan:Forecast&amp;Planning:314</v>
      </c>
      <c r="I899" t="b">
        <f t="shared" si="97"/>
        <v>0</v>
      </c>
      <c r="J899" s="7">
        <f t="shared" si="95"/>
        <v>44974</v>
      </c>
      <c r="K899" t="str">
        <f t="shared" si="98"/>
        <v>STL:Admin-BusinessMan:Forecast&amp;Planning:314</v>
      </c>
      <c r="M899" s="43">
        <f t="shared" ref="M899:M962" si="99">IF(A899=A898,IF(B899&lt;C898,"Error",B899-C898),0)</f>
        <v>0</v>
      </c>
      <c r="N899" s="1">
        <f t="shared" ref="N899:N962" si="100">IF(M899&lt;$T$1,M899,0)</f>
        <v>0</v>
      </c>
      <c r="O899" s="1">
        <f t="shared" ref="O899:O962" si="101">IF(M899&gt;$T$1,M899,0)</f>
        <v>0</v>
      </c>
      <c r="P899" s="45" t="e">
        <f t="shared" ref="P899:P962" si="102">E899+F899+N899</f>
        <v>#REF!</v>
      </c>
      <c r="Q899" s="46">
        <f>IF(K899="",0,COUNTIF('Timesheet - Week'!$A:$A,WorkingHoursUpdated!K899))</f>
        <v>0</v>
      </c>
      <c r="R899" s="44">
        <f>IF(K899="",0,COUNTIF('Timesheet - Week'!$A:$A,WorkingHoursUpdated!K899))</f>
        <v>0</v>
      </c>
    </row>
    <row r="900" spans="1:18" x14ac:dyDescent="0.25">
      <c r="A900" s="7">
        <f>WorkingHours[[#This Row],[Day]]</f>
        <v>44974</v>
      </c>
      <c r="B900" s="1">
        <f>WorkingHours[[#This Row],[Start]]</f>
        <v>0.69166666666666665</v>
      </c>
      <c r="C900" s="1">
        <f>WorkingHours[[#This Row],[End]]</f>
        <v>0.71875</v>
      </c>
      <c r="D900" t="str">
        <f>WorkingHours[[#This Row],[Work unit description]]</f>
        <v xml:space="preserve">Biotip + Boomtime  + Planning </v>
      </c>
      <c r="E900" s="1">
        <f>WorkingHours[[#This Row],[Duration]]</f>
        <v>3.125E-2</v>
      </c>
      <c r="F900" s="1" t="e">
        <f>#REF!</f>
        <v>#REF!</v>
      </c>
      <c r="G900" t="str">
        <f>WorkingHours[[#This Row],[Task]]</f>
        <v>BioTip:Project Management</v>
      </c>
      <c r="H900" t="str">
        <f>WorkingHours[[#This Row],[Tags]]</f>
        <v>BioTip:Project Management:919</v>
      </c>
      <c r="I900" t="b">
        <f t="shared" si="97"/>
        <v>0</v>
      </c>
      <c r="J900" s="7">
        <f t="shared" ref="J900:J963" si="103">IF(I900,A900+7,A900)</f>
        <v>44974</v>
      </c>
      <c r="K900" t="str">
        <f t="shared" si="98"/>
        <v>BioTip:Project Management:919</v>
      </c>
      <c r="M900" s="43">
        <f t="shared" si="99"/>
        <v>0</v>
      </c>
      <c r="N900" s="1">
        <f t="shared" si="100"/>
        <v>0</v>
      </c>
      <c r="O900" s="1">
        <f t="shared" si="101"/>
        <v>0</v>
      </c>
      <c r="P900" s="45" t="e">
        <f t="shared" si="102"/>
        <v>#REF!</v>
      </c>
      <c r="Q900" s="46">
        <f>IF(K900="",0,COUNTIF('Timesheet - Week'!$A:$A,WorkingHoursUpdated!K900))</f>
        <v>0</v>
      </c>
      <c r="R900" s="44">
        <f>IF(K900="",0,COUNTIF('Timesheet - Week'!$A:$A,WorkingHoursUpdated!K900))</f>
        <v>0</v>
      </c>
    </row>
    <row r="901" spans="1:18" x14ac:dyDescent="0.25">
      <c r="A901" s="7">
        <f>WorkingHours[[#This Row],[Day]]</f>
        <v>44974</v>
      </c>
      <c r="B901" s="1">
        <f>WorkingHours[[#This Row],[Start]]</f>
        <v>0.71875</v>
      </c>
      <c r="C901" s="1">
        <f>WorkingHours[[#This Row],[End]]</f>
        <v>0.75972222222222219</v>
      </c>
      <c r="D901" t="str">
        <f>WorkingHours[[#This Row],[Work unit description]]</f>
        <v xml:space="preserve">Biotip + Boomtime  + Planning </v>
      </c>
      <c r="E901" s="1">
        <f>WorkingHours[[#This Row],[Duration]]</f>
        <v>4.1666666666666664E-2</v>
      </c>
      <c r="F901" s="1" t="e">
        <f>#REF!</f>
        <v>#REF!</v>
      </c>
      <c r="G901" t="str">
        <f>WorkingHours[[#This Row],[Task]]</f>
        <v>Boomtime: Component Research</v>
      </c>
      <c r="H901" t="str">
        <f>WorkingHours[[#This Row],[Tags]]</f>
        <v>Boomtime:Component Research:913</v>
      </c>
      <c r="I901" t="b">
        <f t="shared" si="97"/>
        <v>0</v>
      </c>
      <c r="J901" s="7">
        <f t="shared" si="103"/>
        <v>44974</v>
      </c>
      <c r="K901" t="str">
        <f t="shared" si="98"/>
        <v>Boomtime:Component Research:913</v>
      </c>
      <c r="M901" s="43">
        <f t="shared" si="99"/>
        <v>0</v>
      </c>
      <c r="N901" s="1">
        <f t="shared" si="100"/>
        <v>0</v>
      </c>
      <c r="O901" s="1">
        <f t="shared" si="101"/>
        <v>0</v>
      </c>
      <c r="P901" s="45" t="e">
        <f t="shared" si="102"/>
        <v>#REF!</v>
      </c>
      <c r="Q901" s="46">
        <f>IF(K901="",0,COUNTIF('Timesheet - Week'!$A:$A,WorkingHoursUpdated!K901))</f>
        <v>0</v>
      </c>
      <c r="R901" s="44">
        <f>IF(K901="",0,COUNTIF('Timesheet - Week'!$A:$A,WorkingHoursUpdated!K901))</f>
        <v>0</v>
      </c>
    </row>
    <row r="902" spans="1:18" x14ac:dyDescent="0.25">
      <c r="A902" s="7">
        <f>WorkingHours[[#This Row],[Day]]</f>
        <v>44974</v>
      </c>
      <c r="B902" s="1">
        <f>WorkingHours[[#This Row],[Start]]</f>
        <v>0.98819444444444449</v>
      </c>
      <c r="C902" s="1">
        <f>WorkingHours[[#This Row],[End]]</f>
        <v>0.99930555555555556</v>
      </c>
      <c r="D902" t="str">
        <f>WorkingHours[[#This Row],[Work unit description]]</f>
        <v>Project Analysis</v>
      </c>
      <c r="E902" s="1">
        <f>WorkingHours[[#This Row],[Duration]]</f>
        <v>1.0416666666666666E-2</v>
      </c>
      <c r="F902" s="1" t="e">
        <f>#REF!</f>
        <v>#REF!</v>
      </c>
      <c r="G902" t="str">
        <f>WorkingHours[[#This Row],[Task]]</f>
        <v>BioTip:Project Management</v>
      </c>
      <c r="H902" t="str">
        <f>WorkingHours[[#This Row],[Tags]]</f>
        <v>BioTip:Project Management:919</v>
      </c>
      <c r="I902" t="b">
        <f t="shared" si="97"/>
        <v>0</v>
      </c>
      <c r="J902" s="7">
        <f t="shared" si="103"/>
        <v>44974</v>
      </c>
      <c r="K902" t="str">
        <f t="shared" si="98"/>
        <v>BioTip:Project Management:919</v>
      </c>
      <c r="M902" s="43">
        <f t="shared" si="99"/>
        <v>0.2284722222222223</v>
      </c>
      <c r="N902" s="1">
        <f t="shared" si="100"/>
        <v>0</v>
      </c>
      <c r="O902" s="1">
        <f t="shared" si="101"/>
        <v>0.2284722222222223</v>
      </c>
      <c r="P902" s="45" t="e">
        <f t="shared" si="102"/>
        <v>#REF!</v>
      </c>
      <c r="Q902" s="46">
        <f>IF(K902="",0,COUNTIF('Timesheet - Week'!$A:$A,WorkingHoursUpdated!K902))</f>
        <v>0</v>
      </c>
      <c r="R902" s="44">
        <f>IF(K902="",0,COUNTIF('Timesheet - Week'!$A:$A,WorkingHoursUpdated!K902))</f>
        <v>0</v>
      </c>
    </row>
    <row r="903" spans="1:18" x14ac:dyDescent="0.25">
      <c r="A903" s="7">
        <f>WorkingHours[[#This Row],[Day]]</f>
        <v>44975</v>
      </c>
      <c r="B903" s="1">
        <f>WorkingHours[[#This Row],[Start]]</f>
        <v>0</v>
      </c>
      <c r="C903" s="1">
        <f>WorkingHours[[#This Row],[End]]</f>
        <v>3.0555555555555555E-2</v>
      </c>
      <c r="D903" t="str">
        <f>WorkingHours[[#This Row],[Work unit description]]</f>
        <v>Biotip Project Analysis</v>
      </c>
      <c r="E903" s="1">
        <f>WorkingHours[[#This Row],[Duration]]</f>
        <v>3.125E-2</v>
      </c>
      <c r="F903" s="1" t="e">
        <f>#REF!</f>
        <v>#REF!</v>
      </c>
      <c r="G903" t="str">
        <f>WorkingHours[[#This Row],[Task]]</f>
        <v>BioTip:Project Management</v>
      </c>
      <c r="H903" t="str">
        <f>WorkingHours[[#This Row],[Tags]]</f>
        <v>BioTip:Project Management:919</v>
      </c>
      <c r="I903" t="b">
        <f t="shared" si="97"/>
        <v>0</v>
      </c>
      <c r="J903" s="7">
        <f t="shared" si="103"/>
        <v>44975</v>
      </c>
      <c r="K903" t="str">
        <f t="shared" si="98"/>
        <v>BioTip:Project Management:919</v>
      </c>
      <c r="M903" s="43">
        <f t="shared" si="99"/>
        <v>0</v>
      </c>
      <c r="N903" s="1">
        <f t="shared" si="100"/>
        <v>0</v>
      </c>
      <c r="O903" s="1">
        <f t="shared" si="101"/>
        <v>0</v>
      </c>
      <c r="P903" s="45" t="e">
        <f t="shared" si="102"/>
        <v>#REF!</v>
      </c>
      <c r="Q903" s="46">
        <f>IF(K903="",0,COUNTIF('Timesheet - Week'!$A:$A,WorkingHoursUpdated!K903))</f>
        <v>0</v>
      </c>
      <c r="R903" s="44">
        <f>IF(K903="",0,COUNTIF('Timesheet - Week'!$A:$A,WorkingHoursUpdated!K903))</f>
        <v>0</v>
      </c>
    </row>
    <row r="904" spans="1:18" x14ac:dyDescent="0.25">
      <c r="A904" s="7">
        <f>WorkingHours[[#This Row],[Day]]</f>
        <v>44975</v>
      </c>
      <c r="B904" s="1">
        <f>WorkingHours[[#This Row],[Start]]</f>
        <v>0.32291666666666669</v>
      </c>
      <c r="C904" s="1">
        <f>WorkingHours[[#This Row],[End]]</f>
        <v>0.33333333333333331</v>
      </c>
      <c r="D904" t="str">
        <f>WorkingHours[[#This Row],[Work unit description]]</f>
        <v/>
      </c>
      <c r="E904" s="1">
        <f>WorkingHours[[#This Row],[Duration]]</f>
        <v>1.0416666666666666E-2</v>
      </c>
      <c r="F904" s="1" t="e">
        <f>#REF!</f>
        <v>#REF!</v>
      </c>
      <c r="G904" t="str">
        <f>WorkingHours[[#This Row],[Task]]</f>
        <v>STL:Timesheet</v>
      </c>
      <c r="H904" t="str">
        <f>WorkingHours[[#This Row],[Tags]]</f>
        <v>STL:Admin-PersonalAdmin:Timesheets:319</v>
      </c>
      <c r="I904" t="b">
        <f t="shared" si="97"/>
        <v>0</v>
      </c>
      <c r="J904" s="7">
        <f t="shared" si="103"/>
        <v>44975</v>
      </c>
      <c r="K904" t="str">
        <f t="shared" si="98"/>
        <v>STL:Admin-PersonalAdmin:Timesheets:319</v>
      </c>
      <c r="M904" s="43">
        <f t="shared" si="99"/>
        <v>0.29236111111111113</v>
      </c>
      <c r="N904" s="1">
        <f t="shared" si="100"/>
        <v>0</v>
      </c>
      <c r="O904" s="1">
        <f t="shared" si="101"/>
        <v>0.29236111111111113</v>
      </c>
      <c r="P904" s="45" t="e">
        <f t="shared" si="102"/>
        <v>#REF!</v>
      </c>
      <c r="Q904" s="46">
        <f>IF(K904="",0,COUNTIF('Timesheet - Week'!$A:$A,WorkingHoursUpdated!K904))</f>
        <v>0</v>
      </c>
      <c r="R904" s="44">
        <f>IF(K904="",0,COUNTIF('Timesheet - Week'!$A:$A,WorkingHoursUpdated!K904))</f>
        <v>0</v>
      </c>
    </row>
    <row r="905" spans="1:18" x14ac:dyDescent="0.25">
      <c r="A905" s="7">
        <f>WorkingHours[[#This Row],[Day]]</f>
        <v>44984</v>
      </c>
      <c r="B905" s="1">
        <f>WorkingHours[[#This Row],[Start]]</f>
        <v>0.375</v>
      </c>
      <c r="C905" s="1">
        <f>WorkingHours[[#This Row],[End]]</f>
        <v>0.3840277777777778</v>
      </c>
      <c r="D905" t="str">
        <f>WorkingHours[[#This Row],[Work unit description]]</f>
        <v>Emails catch-up</v>
      </c>
      <c r="E905" s="1">
        <f>WorkingHours[[#This Row],[Duration]]</f>
        <v>1.0416666666666666E-2</v>
      </c>
      <c r="F905" s="1" t="e">
        <f>#REF!</f>
        <v>#REF!</v>
      </c>
      <c r="G905" t="str">
        <f>WorkingHours[[#This Row],[Task]]</f>
        <v>BioTip:Technical Management</v>
      </c>
      <c r="H905" t="str">
        <f>WorkingHours[[#This Row],[Tags]]</f>
        <v>BioTip:Technical Management:920</v>
      </c>
      <c r="I905" t="b">
        <f t="shared" si="97"/>
        <v>0</v>
      </c>
      <c r="J905" s="7">
        <f t="shared" si="103"/>
        <v>44984</v>
      </c>
      <c r="K905" t="str">
        <f t="shared" si="98"/>
        <v>BioTip:Technical Management:920</v>
      </c>
      <c r="M905" s="43">
        <f t="shared" si="99"/>
        <v>0</v>
      </c>
      <c r="N905" s="1">
        <f t="shared" si="100"/>
        <v>0</v>
      </c>
      <c r="O905" s="1">
        <f t="shared" si="101"/>
        <v>0</v>
      </c>
      <c r="P905" s="45" t="e">
        <f t="shared" si="102"/>
        <v>#REF!</v>
      </c>
      <c r="Q905" s="46">
        <f>IF(K905="",0,COUNTIF('Timesheet - Week'!$A:$A,WorkingHoursUpdated!K905))</f>
        <v>0</v>
      </c>
      <c r="R905" s="44">
        <f>IF(K905="",0,COUNTIF('Timesheet - Week'!$A:$A,WorkingHoursUpdated!K905))</f>
        <v>0</v>
      </c>
    </row>
    <row r="906" spans="1:18" x14ac:dyDescent="0.25">
      <c r="A906" s="7">
        <f>WorkingHours[[#This Row],[Day]]</f>
        <v>44984</v>
      </c>
      <c r="B906" s="1">
        <f>WorkingHours[[#This Row],[Start]]</f>
        <v>0.3840277777777778</v>
      </c>
      <c r="C906" s="1">
        <f>WorkingHours[[#This Row],[End]]</f>
        <v>0.39444444444444443</v>
      </c>
      <c r="D906" t="str">
        <f>WorkingHours[[#This Row],[Work unit description]]</f>
        <v>Emails catch-up</v>
      </c>
      <c r="E906" s="1">
        <f>WorkingHours[[#This Row],[Duration]]</f>
        <v>1.0416666666666666E-2</v>
      </c>
      <c r="F906" s="1" t="e">
        <f>#REF!</f>
        <v>#REF!</v>
      </c>
      <c r="G906" t="str">
        <f>WorkingHours[[#This Row],[Task]]</f>
        <v>Boomtime:Technical Management</v>
      </c>
      <c r="H906" t="str">
        <f>WorkingHours[[#This Row],[Tags]]</f>
        <v>Boomtime: Technical Management:911</v>
      </c>
      <c r="I906" t="b">
        <f t="shared" si="97"/>
        <v>0</v>
      </c>
      <c r="J906" s="7">
        <f t="shared" si="103"/>
        <v>44984</v>
      </c>
      <c r="K906" t="str">
        <f t="shared" si="98"/>
        <v>Boomtime: Technical Management:911</v>
      </c>
      <c r="M906" s="43">
        <f t="shared" si="99"/>
        <v>0</v>
      </c>
      <c r="N906" s="1">
        <f t="shared" si="100"/>
        <v>0</v>
      </c>
      <c r="O906" s="1">
        <f t="shared" si="101"/>
        <v>0</v>
      </c>
      <c r="P906" s="45" t="e">
        <f t="shared" si="102"/>
        <v>#REF!</v>
      </c>
      <c r="Q906" s="46">
        <f>IF(K906="",0,COUNTIF('Timesheet - Week'!$A:$A,WorkingHoursUpdated!K906))</f>
        <v>0</v>
      </c>
      <c r="R906" s="44">
        <f>IF(K906="",0,COUNTIF('Timesheet - Week'!$A:$A,WorkingHoursUpdated!K906))</f>
        <v>0</v>
      </c>
    </row>
    <row r="907" spans="1:18" x14ac:dyDescent="0.25">
      <c r="A907" s="7">
        <f>WorkingHours[[#This Row],[Day]]</f>
        <v>44984</v>
      </c>
      <c r="B907" s="1">
        <f>WorkingHours[[#This Row],[Start]]</f>
        <v>0.39444444444444443</v>
      </c>
      <c r="C907" s="1">
        <f>WorkingHours[[#This Row],[End]]</f>
        <v>0.41666666666666669</v>
      </c>
      <c r="D907" t="str">
        <f>WorkingHours[[#This Row],[Work unit description]]</f>
        <v>Emails catch-up</v>
      </c>
      <c r="E907" s="1">
        <f>WorkingHours[[#This Row],[Duration]]</f>
        <v>2.0833333333333332E-2</v>
      </c>
      <c r="F907" s="1" t="e">
        <f>#REF!</f>
        <v>#REF!</v>
      </c>
      <c r="G907" t="str">
        <f>WorkingHours[[#This Row],[Task]]</f>
        <v>QLM Technical Management</v>
      </c>
      <c r="H907" t="str">
        <f>WorkingHours[[#This Row],[Tags]]</f>
        <v>QLM:Hardware:TechnicalManagement:998</v>
      </c>
      <c r="I907" t="b">
        <f t="shared" si="97"/>
        <v>0</v>
      </c>
      <c r="J907" s="7">
        <f t="shared" si="103"/>
        <v>44984</v>
      </c>
      <c r="K907" t="str">
        <f t="shared" si="98"/>
        <v>QLM:Hardware:TechnicalManagement:998</v>
      </c>
      <c r="M907" s="43">
        <f t="shared" si="99"/>
        <v>0</v>
      </c>
      <c r="N907" s="1">
        <f t="shared" si="100"/>
        <v>0</v>
      </c>
      <c r="O907" s="1">
        <f t="shared" si="101"/>
        <v>0</v>
      </c>
      <c r="P907" s="45" t="e">
        <f t="shared" si="102"/>
        <v>#REF!</v>
      </c>
      <c r="Q907" s="46">
        <f>IF(K907="",0,COUNTIF('Timesheet - Week'!$A:$A,WorkingHoursUpdated!K907))</f>
        <v>0</v>
      </c>
      <c r="R907" s="44">
        <f>IF(K907="",0,COUNTIF('Timesheet - Week'!$A:$A,WorkingHoursUpdated!K907))</f>
        <v>0</v>
      </c>
    </row>
    <row r="908" spans="1:18" x14ac:dyDescent="0.25">
      <c r="A908" s="7">
        <f>WorkingHours[[#This Row],[Day]]</f>
        <v>44984</v>
      </c>
      <c r="B908" s="1">
        <f>WorkingHours[[#This Row],[Start]]</f>
        <v>0.41666666666666669</v>
      </c>
      <c r="C908" s="1">
        <f>WorkingHours[[#This Row],[End]]</f>
        <v>0.4375</v>
      </c>
      <c r="D908" t="str">
        <f>WorkingHours[[#This Row],[Work unit description]]</f>
        <v>Placeholder Celestial Chat</v>
      </c>
      <c r="E908" s="1">
        <f>WorkingHours[[#This Row],[Duration]]</f>
        <v>2.0833333333333332E-2</v>
      </c>
      <c r="F908" s="1" t="e">
        <f>#REF!</f>
        <v>#REF!</v>
      </c>
      <c r="G908" t="str">
        <f>WorkingHours[[#This Row],[Task]]</f>
        <v>NBD: Celestial</v>
      </c>
      <c r="H908" t="str">
        <f>WorkingHours[[#This Row],[Tags]]</f>
        <v>NBD: Celestial Technical Management:948</v>
      </c>
      <c r="I908" t="b">
        <f t="shared" si="97"/>
        <v>0</v>
      </c>
      <c r="J908" s="7">
        <f t="shared" si="103"/>
        <v>44984</v>
      </c>
      <c r="K908" t="str">
        <f t="shared" si="98"/>
        <v>NBD: Celestial Technical Management:948</v>
      </c>
      <c r="M908" s="43">
        <f t="shared" si="99"/>
        <v>0</v>
      </c>
      <c r="N908" s="1">
        <f t="shared" si="100"/>
        <v>0</v>
      </c>
      <c r="O908" s="1">
        <f t="shared" si="101"/>
        <v>0</v>
      </c>
      <c r="P908" s="45" t="e">
        <f t="shared" si="102"/>
        <v>#REF!</v>
      </c>
      <c r="Q908" s="46">
        <f>IF(K908="",0,COUNTIF('Timesheet - Week'!$A:$A,WorkingHoursUpdated!K908))</f>
        <v>0</v>
      </c>
      <c r="R908" s="44">
        <f>IF(K908="",0,COUNTIF('Timesheet - Week'!$A:$A,WorkingHoursUpdated!K908))</f>
        <v>0</v>
      </c>
    </row>
    <row r="909" spans="1:18" x14ac:dyDescent="0.25">
      <c r="A909" s="7">
        <f>WorkingHours[[#This Row],[Day]]</f>
        <v>44984</v>
      </c>
      <c r="B909" s="1">
        <f>WorkingHours[[#This Row],[Start]]</f>
        <v>0.4375</v>
      </c>
      <c r="C909" s="1">
        <f>WorkingHours[[#This Row],[End]]</f>
        <v>0.47916666666666669</v>
      </c>
      <c r="D909" t="str">
        <f>WorkingHours[[#This Row],[Work unit description]]</f>
        <v>Delta-G</v>
      </c>
      <c r="E909" s="1">
        <f>WorkingHours[[#This Row],[Duration]]</f>
        <v>4.1666666666666664E-2</v>
      </c>
      <c r="F909" s="1" t="e">
        <f>#REF!</f>
        <v>#REF!</v>
      </c>
      <c r="G909" t="str">
        <f>WorkingHours[[#This Row],[Task]]</f>
        <v>Delta-G: Architecture</v>
      </c>
      <c r="H909" t="str">
        <f>WorkingHours[[#This Row],[Tags]]</f>
        <v>Delta-G:Architecture:899</v>
      </c>
      <c r="I909" t="b">
        <f t="shared" si="97"/>
        <v>0</v>
      </c>
      <c r="J909" s="7">
        <f t="shared" si="103"/>
        <v>44984</v>
      </c>
      <c r="K909" t="str">
        <f t="shared" si="98"/>
        <v>Delta-G:Architecture:899</v>
      </c>
      <c r="M909" s="43">
        <f t="shared" si="99"/>
        <v>0</v>
      </c>
      <c r="N909" s="1">
        <f t="shared" si="100"/>
        <v>0</v>
      </c>
      <c r="O909" s="1">
        <f t="shared" si="101"/>
        <v>0</v>
      </c>
      <c r="P909" s="45" t="e">
        <f t="shared" si="102"/>
        <v>#REF!</v>
      </c>
      <c r="Q909" s="46">
        <f>IF(K909="",0,COUNTIF('Timesheet - Week'!$A:$A,WorkingHoursUpdated!K909))</f>
        <v>0</v>
      </c>
      <c r="R909" s="44">
        <f>IF(K909="",0,COUNTIF('Timesheet - Week'!$A:$A,WorkingHoursUpdated!K909))</f>
        <v>0</v>
      </c>
    </row>
    <row r="910" spans="1:18" x14ac:dyDescent="0.25">
      <c r="A910" s="7">
        <f>WorkingHours[[#This Row],[Day]]</f>
        <v>44984</v>
      </c>
      <c r="B910" s="1">
        <f>WorkingHours[[#This Row],[Start]]</f>
        <v>0.47916666666666669</v>
      </c>
      <c r="C910" s="1">
        <f>WorkingHours[[#This Row],[End]]</f>
        <v>0.5</v>
      </c>
      <c r="D910" t="str">
        <f>WorkingHours[[#This Row],[Work unit description]]</f>
        <v>Review of ActiTime</v>
      </c>
      <c r="E910" s="1">
        <f>WorkingHours[[#This Row],[Duration]]</f>
        <v>2.0833333333333332E-2</v>
      </c>
      <c r="F910" s="1" t="e">
        <f>#REF!</f>
        <v>#REF!</v>
      </c>
      <c r="G910" t="str">
        <f>WorkingHours[[#This Row],[Task]]</f>
        <v>General Process Improvement</v>
      </c>
      <c r="H910" t="str">
        <f>WorkingHours[[#This Row],[Tags]]</f>
        <v>STL:Admin-BusinessMan:Processs:942</v>
      </c>
      <c r="I910" t="b">
        <f t="shared" si="97"/>
        <v>0</v>
      </c>
      <c r="J910" s="7">
        <f t="shared" si="103"/>
        <v>44984</v>
      </c>
      <c r="K910" t="str">
        <f t="shared" si="98"/>
        <v>STL:Admin-BusinessMan:Processs:942</v>
      </c>
      <c r="M910" s="43">
        <f t="shared" si="99"/>
        <v>0</v>
      </c>
      <c r="N910" s="1">
        <f t="shared" si="100"/>
        <v>0</v>
      </c>
      <c r="O910" s="1">
        <f t="shared" si="101"/>
        <v>0</v>
      </c>
      <c r="P910" s="45" t="e">
        <f t="shared" si="102"/>
        <v>#REF!</v>
      </c>
      <c r="Q910" s="46">
        <f>IF(K910="",0,COUNTIF('Timesheet - Week'!$A:$A,WorkingHoursUpdated!K910))</f>
        <v>0</v>
      </c>
      <c r="R910" s="44">
        <f>IF(K910="",0,COUNTIF('Timesheet - Week'!$A:$A,WorkingHoursUpdated!K910))</f>
        <v>0</v>
      </c>
    </row>
    <row r="911" spans="1:18" x14ac:dyDescent="0.25">
      <c r="A911" s="7">
        <f>WorkingHours[[#This Row],[Day]]</f>
        <v>44984</v>
      </c>
      <c r="B911" s="1">
        <f>WorkingHours[[#This Row],[Start]]</f>
        <v>0.5</v>
      </c>
      <c r="C911" s="1">
        <f>WorkingHours[[#This Row],[End]]</f>
        <v>0.54166666666666663</v>
      </c>
      <c r="D911" t="str">
        <f>WorkingHours[[#This Row],[Work unit description]]</f>
        <v>New Weekly Management Meeting.</v>
      </c>
      <c r="E911" s="1">
        <f>WorkingHours[[#This Row],[Duration]]</f>
        <v>4.1666666666666664E-2</v>
      </c>
      <c r="F911" s="1" t="e">
        <f>#REF!</f>
        <v>#REF!</v>
      </c>
      <c r="G911" t="str">
        <f>WorkingHours[[#This Row],[Task]]</f>
        <v>STL: Management meeting</v>
      </c>
      <c r="H911" t="str">
        <f>WorkingHours[[#This Row],[Tags]]</f>
        <v>STL:Admin-BusinessMan:Board Meetings:937</v>
      </c>
      <c r="I911" t="b">
        <f t="shared" si="97"/>
        <v>0</v>
      </c>
      <c r="J911" s="7">
        <f t="shared" si="103"/>
        <v>44984</v>
      </c>
      <c r="K911" t="str">
        <f t="shared" si="98"/>
        <v>STL:Admin-BusinessMan:Board Meetings:937</v>
      </c>
      <c r="M911" s="43">
        <f t="shared" si="99"/>
        <v>0</v>
      </c>
      <c r="N911" s="1">
        <f t="shared" si="100"/>
        <v>0</v>
      </c>
      <c r="O911" s="1">
        <f t="shared" si="101"/>
        <v>0</v>
      </c>
      <c r="P911" s="45" t="e">
        <f t="shared" si="102"/>
        <v>#REF!</v>
      </c>
      <c r="Q911" s="46">
        <f>IF(K911="",0,COUNTIF('Timesheet - Week'!$A:$A,WorkingHoursUpdated!K911))</f>
        <v>0</v>
      </c>
      <c r="R911" s="44">
        <f>IF(K911="",0,COUNTIF('Timesheet - Week'!$A:$A,WorkingHoursUpdated!K911))</f>
        <v>0</v>
      </c>
    </row>
    <row r="912" spans="1:18" x14ac:dyDescent="0.25">
      <c r="A912" s="7">
        <f>WorkingHours[[#This Row],[Day]]</f>
        <v>44984</v>
      </c>
      <c r="B912" s="1">
        <f>WorkingHours[[#This Row],[Start]]</f>
        <v>0.54166666666666663</v>
      </c>
      <c r="C912" s="1">
        <f>WorkingHours[[#This Row],[End]]</f>
        <v>0.56319444444444444</v>
      </c>
      <c r="D912" t="str">
        <f>WorkingHours[[#This Row],[Work unit description]]</f>
        <v>Catchup with Ben on Boomtime and Aerogel</v>
      </c>
      <c r="E912" s="1">
        <f>WorkingHours[[#This Row],[Duration]]</f>
        <v>2.0833333333333332E-2</v>
      </c>
      <c r="F912" s="1" t="e">
        <f>#REF!</f>
        <v>#REF!</v>
      </c>
      <c r="G912" t="str">
        <f>WorkingHours[[#This Row],[Task]]</f>
        <v>Boomtime:Project Management</v>
      </c>
      <c r="H912" t="str">
        <f>WorkingHours[[#This Row],[Tags]]</f>
        <v>Boomtime: Project Management:910</v>
      </c>
      <c r="I912" t="b">
        <f t="shared" si="97"/>
        <v>0</v>
      </c>
      <c r="J912" s="7">
        <f t="shared" si="103"/>
        <v>44984</v>
      </c>
      <c r="K912" t="str">
        <f t="shared" si="98"/>
        <v>Boomtime: Project Management:910</v>
      </c>
      <c r="M912" s="43">
        <f t="shared" si="99"/>
        <v>0</v>
      </c>
      <c r="N912" s="1">
        <f t="shared" si="100"/>
        <v>0</v>
      </c>
      <c r="O912" s="1">
        <f t="shared" si="101"/>
        <v>0</v>
      </c>
      <c r="P912" s="45" t="e">
        <f t="shared" si="102"/>
        <v>#REF!</v>
      </c>
      <c r="Q912" s="46">
        <f>IF(K912="",0,COUNTIF('Timesheet - Week'!$A:$A,WorkingHoursUpdated!K912))</f>
        <v>0</v>
      </c>
      <c r="R912" s="44">
        <f>IF(K912="",0,COUNTIF('Timesheet - Week'!$A:$A,WorkingHoursUpdated!K912))</f>
        <v>0</v>
      </c>
    </row>
    <row r="913" spans="1:18" x14ac:dyDescent="0.25">
      <c r="A913" s="7">
        <f>WorkingHours[[#This Row],[Day]]</f>
        <v>44984</v>
      </c>
      <c r="B913" s="1">
        <f>WorkingHours[[#This Row],[Start]]</f>
        <v>0.56319444444444444</v>
      </c>
      <c r="C913" s="1">
        <f>WorkingHours[[#This Row],[End]]</f>
        <v>0.58333333333333337</v>
      </c>
      <c r="D913" t="str">
        <f>WorkingHours[[#This Row],[Work unit description]]</f>
        <v>Catchup with Ben on Boomtime and Aerogel</v>
      </c>
      <c r="E913" s="1">
        <f>WorkingHours[[#This Row],[Duration]]</f>
        <v>2.0833333333333332E-2</v>
      </c>
      <c r="F913" s="1" t="e">
        <f>#REF!</f>
        <v>#REF!</v>
      </c>
      <c r="G913" t="str">
        <f>WorkingHours[[#This Row],[Task]]</f>
        <v>Aerogel: Project Management</v>
      </c>
      <c r="H913" t="str">
        <f>WorkingHours[[#This Row],[Tags]]</f>
        <v>Aerogel:Project Management:916</v>
      </c>
      <c r="I913" t="b">
        <f t="shared" si="97"/>
        <v>0</v>
      </c>
      <c r="J913" s="7">
        <f t="shared" si="103"/>
        <v>44984</v>
      </c>
      <c r="K913" t="str">
        <f t="shared" si="98"/>
        <v>Aerogel:Project Management:916</v>
      </c>
      <c r="M913" s="43">
        <f t="shared" si="99"/>
        <v>0</v>
      </c>
      <c r="N913" s="1">
        <f t="shared" si="100"/>
        <v>0</v>
      </c>
      <c r="O913" s="1">
        <f t="shared" si="101"/>
        <v>0</v>
      </c>
      <c r="P913" s="45" t="e">
        <f t="shared" si="102"/>
        <v>#REF!</v>
      </c>
      <c r="Q913" s="46">
        <f>IF(K913="",0,COUNTIF('Timesheet - Week'!$A:$A,WorkingHoursUpdated!K913))</f>
        <v>0</v>
      </c>
      <c r="R913" s="44">
        <f>IF(K913="",0,COUNTIF('Timesheet - Week'!$A:$A,WorkingHoursUpdated!K913))</f>
        <v>0</v>
      </c>
    </row>
    <row r="914" spans="1:18" x14ac:dyDescent="0.25">
      <c r="A914" s="7">
        <f>WorkingHours[[#This Row],[Day]]</f>
        <v>44984</v>
      </c>
      <c r="B914" s="1">
        <f>WorkingHours[[#This Row],[Start]]</f>
        <v>0.58333333333333337</v>
      </c>
      <c r="C914" s="1">
        <f>WorkingHours[[#This Row],[End]]</f>
        <v>0.59444444444444444</v>
      </c>
      <c r="D914" t="str">
        <f>WorkingHours[[#This Row],[Work unit description]]</f>
        <v>Hardware Weekly Meeting</v>
      </c>
      <c r="E914" s="1">
        <f>WorkingHours[[#This Row],[Duration]]</f>
        <v>1.0416666666666666E-2</v>
      </c>
      <c r="F914" s="1" t="e">
        <f>#REF!</f>
        <v>#REF!</v>
      </c>
      <c r="G914" t="str">
        <f>WorkingHours[[#This Row],[Task]]</f>
        <v>QLM Technical Management</v>
      </c>
      <c r="H914" t="str">
        <f>WorkingHours[[#This Row],[Tags]]</f>
        <v>QLM:Hardware:TechnicalManagement:998</v>
      </c>
      <c r="I914" t="b">
        <f t="shared" si="97"/>
        <v>0</v>
      </c>
      <c r="J914" s="7">
        <f t="shared" si="103"/>
        <v>44984</v>
      </c>
      <c r="K914" t="str">
        <f t="shared" si="98"/>
        <v>QLM:Hardware:TechnicalManagement:998</v>
      </c>
      <c r="M914" s="43">
        <f t="shared" si="99"/>
        <v>0</v>
      </c>
      <c r="N914" s="1">
        <f t="shared" si="100"/>
        <v>0</v>
      </c>
      <c r="O914" s="1">
        <f t="shared" si="101"/>
        <v>0</v>
      </c>
      <c r="P914" s="45" t="e">
        <f t="shared" si="102"/>
        <v>#REF!</v>
      </c>
      <c r="Q914" s="46">
        <f>IF(K914="",0,COUNTIF('Timesheet - Week'!$A:$A,WorkingHoursUpdated!K914))</f>
        <v>0</v>
      </c>
      <c r="R914" s="44">
        <f>IF(K914="",0,COUNTIF('Timesheet - Week'!$A:$A,WorkingHoursUpdated!K914))</f>
        <v>0</v>
      </c>
    </row>
    <row r="915" spans="1:18" x14ac:dyDescent="0.25">
      <c r="A915" s="7">
        <f>WorkingHours[[#This Row],[Day]]</f>
        <v>44984</v>
      </c>
      <c r="B915" s="1">
        <f>WorkingHours[[#This Row],[Start]]</f>
        <v>0.59444444444444444</v>
      </c>
      <c r="C915" s="1">
        <f>WorkingHours[[#This Row],[End]]</f>
        <v>0.60972222222222228</v>
      </c>
      <c r="D915" t="str">
        <f>WorkingHours[[#This Row],[Work unit description]]</f>
        <v>Hardware Weekly Meeting</v>
      </c>
      <c r="E915" s="1">
        <f>WorkingHours[[#This Row],[Duration]]</f>
        <v>1.0416666666666666E-2</v>
      </c>
      <c r="F915" s="1" t="e">
        <f>#REF!</f>
        <v>#REF!</v>
      </c>
      <c r="G915" t="str">
        <f>WorkingHours[[#This Row],[Task]]</f>
        <v>BioTip:Project Management</v>
      </c>
      <c r="H915" t="str">
        <f>WorkingHours[[#This Row],[Tags]]</f>
        <v>BioTip:Project Management:919</v>
      </c>
      <c r="I915" t="b">
        <f t="shared" si="97"/>
        <v>0</v>
      </c>
      <c r="J915" s="7">
        <f t="shared" si="103"/>
        <v>44984</v>
      </c>
      <c r="K915" t="str">
        <f t="shared" si="98"/>
        <v>BioTip:Project Management:919</v>
      </c>
      <c r="M915" s="43">
        <f t="shared" si="99"/>
        <v>0</v>
      </c>
      <c r="N915" s="1">
        <f t="shared" si="100"/>
        <v>0</v>
      </c>
      <c r="O915" s="1">
        <f t="shared" si="101"/>
        <v>0</v>
      </c>
      <c r="P915" s="45" t="e">
        <f t="shared" si="102"/>
        <v>#REF!</v>
      </c>
      <c r="Q915" s="46">
        <f>IF(K915="",0,COUNTIF('Timesheet - Week'!$A:$A,WorkingHoursUpdated!K915))</f>
        <v>0</v>
      </c>
      <c r="R915" s="44">
        <f>IF(K915="",0,COUNTIF('Timesheet - Week'!$A:$A,WorkingHoursUpdated!K915))</f>
        <v>0</v>
      </c>
    </row>
    <row r="916" spans="1:18" x14ac:dyDescent="0.25">
      <c r="A916" s="7">
        <f>WorkingHours[[#This Row],[Day]]</f>
        <v>44984</v>
      </c>
      <c r="B916" s="1">
        <f>WorkingHours[[#This Row],[Start]]</f>
        <v>0.60972222222222228</v>
      </c>
      <c r="C916" s="1">
        <f>WorkingHours[[#This Row],[End]]</f>
        <v>0.625</v>
      </c>
      <c r="D916" t="str">
        <f>WorkingHours[[#This Row],[Work unit description]]</f>
        <v>Hardware Weekly Meeting</v>
      </c>
      <c r="E916" s="1">
        <f>WorkingHours[[#This Row],[Duration]]</f>
        <v>1.0416666666666666E-2</v>
      </c>
      <c r="F916" s="1" t="e">
        <f>#REF!</f>
        <v>#REF!</v>
      </c>
      <c r="G916" t="str">
        <f>WorkingHours[[#This Row],[Task]]</f>
        <v>STL: Hardware Weekly Meeting</v>
      </c>
      <c r="H916" t="str">
        <f>WorkingHours[[#This Row],[Tags]]</f>
        <v>STL:Admin-BusinessMan:One2OneTeamMeetings:941</v>
      </c>
      <c r="I916" t="b">
        <f t="shared" si="97"/>
        <v>0</v>
      </c>
      <c r="J916" s="7">
        <f t="shared" si="103"/>
        <v>44984</v>
      </c>
      <c r="K916" t="str">
        <f t="shared" si="98"/>
        <v>STL:Admin-BusinessMan:One2OneTeamMeetings:941</v>
      </c>
      <c r="M916" s="43">
        <f t="shared" si="99"/>
        <v>0</v>
      </c>
      <c r="N916" s="1">
        <f t="shared" si="100"/>
        <v>0</v>
      </c>
      <c r="O916" s="1">
        <f t="shared" si="101"/>
        <v>0</v>
      </c>
      <c r="P916" s="45" t="e">
        <f t="shared" si="102"/>
        <v>#REF!</v>
      </c>
      <c r="Q916" s="46">
        <f>IF(K916="",0,COUNTIF('Timesheet - Week'!$A:$A,WorkingHoursUpdated!K916))</f>
        <v>0</v>
      </c>
      <c r="R916" s="44">
        <f>IF(K916="",0,COUNTIF('Timesheet - Week'!$A:$A,WorkingHoursUpdated!K916))</f>
        <v>0</v>
      </c>
    </row>
    <row r="917" spans="1:18" x14ac:dyDescent="0.25">
      <c r="A917" s="7">
        <f>WorkingHours[[#This Row],[Day]]</f>
        <v>44984</v>
      </c>
      <c r="B917" s="1">
        <f>WorkingHours[[#This Row],[Start]]</f>
        <v>0.625</v>
      </c>
      <c r="C917" s="1">
        <f>WorkingHours[[#This Row],[End]]</f>
        <v>0.6333333333333333</v>
      </c>
      <c r="D917" t="str">
        <f>WorkingHours[[#This Row],[Work unit description]]</f>
        <v>Weekly Short-Term Resource Forecasting</v>
      </c>
      <c r="E917" s="1">
        <f>WorkingHours[[#This Row],[Duration]]</f>
        <v>1.0416666666666666E-2</v>
      </c>
      <c r="F917" s="1" t="e">
        <f>#REF!</f>
        <v>#REF!</v>
      </c>
      <c r="G917" t="str">
        <f>WorkingHours[[#This Row],[Task]]</f>
        <v>BioTip:Project Management</v>
      </c>
      <c r="H917" t="str">
        <f>WorkingHours[[#This Row],[Tags]]</f>
        <v>BioTip:Project Management:919</v>
      </c>
      <c r="I917" t="b">
        <f t="shared" si="97"/>
        <v>0</v>
      </c>
      <c r="J917" s="7">
        <f t="shared" si="103"/>
        <v>44984</v>
      </c>
      <c r="K917" t="str">
        <f t="shared" si="98"/>
        <v>BioTip:Project Management:919</v>
      </c>
      <c r="M917" s="43">
        <f t="shared" si="99"/>
        <v>0</v>
      </c>
      <c r="N917" s="1">
        <f t="shared" si="100"/>
        <v>0</v>
      </c>
      <c r="O917" s="1">
        <f t="shared" si="101"/>
        <v>0</v>
      </c>
      <c r="P917" s="45" t="e">
        <f t="shared" si="102"/>
        <v>#REF!</v>
      </c>
      <c r="Q917" s="46">
        <f>IF(K917="",0,COUNTIF('Timesheet - Week'!$A:$A,WorkingHoursUpdated!K917))</f>
        <v>0</v>
      </c>
      <c r="R917" s="44">
        <f>IF(K917="",0,COUNTIF('Timesheet - Week'!$A:$A,WorkingHoursUpdated!K917))</f>
        <v>0</v>
      </c>
    </row>
    <row r="918" spans="1:18" x14ac:dyDescent="0.25">
      <c r="A918" s="7">
        <f>WorkingHours[[#This Row],[Day]]</f>
        <v>44984</v>
      </c>
      <c r="B918" s="1">
        <f>WorkingHours[[#This Row],[Start]]</f>
        <v>0.6333333333333333</v>
      </c>
      <c r="C918" s="1">
        <f>WorkingHours[[#This Row],[End]]</f>
        <v>0.64444444444444449</v>
      </c>
      <c r="D918" t="str">
        <f>WorkingHours[[#This Row],[Work unit description]]</f>
        <v>Weekly Short-Term Resource Forecasting</v>
      </c>
      <c r="E918" s="1">
        <f>WorkingHours[[#This Row],[Duration]]</f>
        <v>1.0416666666666666E-2</v>
      </c>
      <c r="F918" s="1" t="e">
        <f>#REF!</f>
        <v>#REF!</v>
      </c>
      <c r="G918" t="str">
        <f>WorkingHours[[#This Row],[Task]]</f>
        <v>DeltaG: Project Management</v>
      </c>
      <c r="H918" t="str">
        <f>WorkingHours[[#This Row],[Tags]]</f>
        <v>Delta-G:Project Management:859</v>
      </c>
      <c r="I918" t="b">
        <f t="shared" si="97"/>
        <v>0</v>
      </c>
      <c r="J918" s="7">
        <f t="shared" si="103"/>
        <v>44984</v>
      </c>
      <c r="K918" t="str">
        <f t="shared" si="98"/>
        <v>Delta-G:Project Management:859</v>
      </c>
      <c r="M918" s="43">
        <f t="shared" si="99"/>
        <v>0</v>
      </c>
      <c r="N918" s="1">
        <f t="shared" si="100"/>
        <v>0</v>
      </c>
      <c r="O918" s="1">
        <f t="shared" si="101"/>
        <v>0</v>
      </c>
      <c r="P918" s="45" t="e">
        <f t="shared" si="102"/>
        <v>#REF!</v>
      </c>
      <c r="Q918" s="46">
        <f>IF(K918="",0,COUNTIF('Timesheet - Week'!$A:$A,WorkingHoursUpdated!K918))</f>
        <v>0</v>
      </c>
      <c r="R918" s="44">
        <f>IF(K918="",0,COUNTIF('Timesheet - Week'!$A:$A,WorkingHoursUpdated!K918))</f>
        <v>0</v>
      </c>
    </row>
    <row r="919" spans="1:18" x14ac:dyDescent="0.25">
      <c r="A919" s="7">
        <f>WorkingHours[[#This Row],[Day]]</f>
        <v>44984</v>
      </c>
      <c r="B919" s="1">
        <f>WorkingHours[[#This Row],[Start]]</f>
        <v>0.64444444444444449</v>
      </c>
      <c r="C919" s="1">
        <f>WorkingHours[[#This Row],[End]]</f>
        <v>0.65625</v>
      </c>
      <c r="D919" t="str">
        <f>WorkingHours[[#This Row],[Work unit description]]</f>
        <v>Weekly Short-Term Resource Forecasting</v>
      </c>
      <c r="E919" s="1">
        <f>WorkingHours[[#This Row],[Duration]]</f>
        <v>1.0416666666666666E-2</v>
      </c>
      <c r="F919" s="1" t="e">
        <f>#REF!</f>
        <v>#REF!</v>
      </c>
      <c r="G919" t="str">
        <f>WorkingHours[[#This Row],[Task]]</f>
        <v>Boomtime:Project Management</v>
      </c>
      <c r="H919" t="str">
        <f>WorkingHours[[#This Row],[Tags]]</f>
        <v>Boomtime: Project Management:910</v>
      </c>
      <c r="I919" t="b">
        <f t="shared" si="97"/>
        <v>0</v>
      </c>
      <c r="J919" s="7">
        <f t="shared" si="103"/>
        <v>44984</v>
      </c>
      <c r="K919" t="str">
        <f t="shared" si="98"/>
        <v>Boomtime: Project Management:910</v>
      </c>
      <c r="M919" s="43">
        <f t="shared" si="99"/>
        <v>0</v>
      </c>
      <c r="N919" s="1">
        <f t="shared" si="100"/>
        <v>0</v>
      </c>
      <c r="O919" s="1">
        <f t="shared" si="101"/>
        <v>0</v>
      </c>
      <c r="P919" s="45" t="e">
        <f t="shared" si="102"/>
        <v>#REF!</v>
      </c>
      <c r="Q919" s="46">
        <f>IF(K919="",0,COUNTIF('Timesheet - Week'!$A:$A,WorkingHoursUpdated!K919))</f>
        <v>0</v>
      </c>
      <c r="R919" s="44">
        <f>IF(K919="",0,COUNTIF('Timesheet - Week'!$A:$A,WorkingHoursUpdated!K919))</f>
        <v>0</v>
      </c>
    </row>
    <row r="920" spans="1:18" x14ac:dyDescent="0.25">
      <c r="A920" s="7">
        <f>WorkingHours[[#This Row],[Day]]</f>
        <v>44984</v>
      </c>
      <c r="B920" s="1">
        <f>WorkingHours[[#This Row],[Start]]</f>
        <v>0.9375</v>
      </c>
      <c r="C920" s="1">
        <f>WorkingHours[[#This Row],[End]]</f>
        <v>0.9555555555555556</v>
      </c>
      <c r="D920" t="str">
        <f>WorkingHours[[#This Row],[Work unit description]]</f>
        <v>Celestial planning</v>
      </c>
      <c r="E920" s="1">
        <f>WorkingHours[[#This Row],[Duration]]</f>
        <v>2.0833333333333332E-2</v>
      </c>
      <c r="F920" s="1" t="e">
        <f>#REF!</f>
        <v>#REF!</v>
      </c>
      <c r="G920" t="str">
        <f>WorkingHours[[#This Row],[Task]]</f>
        <v>NBD: Celestial</v>
      </c>
      <c r="H920" t="str">
        <f>WorkingHours[[#This Row],[Tags]]</f>
        <v>NBD: Celestial Technical Management:948</v>
      </c>
      <c r="I920" t="b">
        <f t="shared" si="97"/>
        <v>0</v>
      </c>
      <c r="J920" s="7">
        <f t="shared" si="103"/>
        <v>44984</v>
      </c>
      <c r="K920" t="str">
        <f t="shared" si="98"/>
        <v>NBD: Celestial Technical Management:948</v>
      </c>
      <c r="M920" s="43">
        <f t="shared" si="99"/>
        <v>0.28125</v>
      </c>
      <c r="N920" s="1">
        <f t="shared" si="100"/>
        <v>0</v>
      </c>
      <c r="O920" s="1">
        <f t="shared" si="101"/>
        <v>0.28125</v>
      </c>
      <c r="P920" s="45" t="e">
        <f t="shared" si="102"/>
        <v>#REF!</v>
      </c>
      <c r="Q920" s="46">
        <f>IF(K920="",0,COUNTIF('Timesheet - Week'!$A:$A,WorkingHoursUpdated!K920))</f>
        <v>0</v>
      </c>
      <c r="R920" s="44">
        <f>IF(K920="",0,COUNTIF('Timesheet - Week'!$A:$A,WorkingHoursUpdated!K920))</f>
        <v>0</v>
      </c>
    </row>
    <row r="921" spans="1:18" x14ac:dyDescent="0.25">
      <c r="A921" s="7">
        <f>WorkingHours[[#This Row],[Day]]</f>
        <v>44984</v>
      </c>
      <c r="B921" s="1">
        <f>WorkingHours[[#This Row],[Start]]</f>
        <v>0.9555555555555556</v>
      </c>
      <c r="C921" s="1">
        <f>WorkingHours[[#This Row],[End]]</f>
        <v>0.99722222222222223</v>
      </c>
      <c r="D921" t="str">
        <f>WorkingHours[[#This Row],[Work unit description]]</f>
        <v>Rescource</v>
      </c>
      <c r="E921" s="1">
        <f>WorkingHours[[#This Row],[Duration]]</f>
        <v>4.1666666666666664E-2</v>
      </c>
      <c r="F921" s="1" t="e">
        <f>#REF!</f>
        <v>#REF!</v>
      </c>
      <c r="G921" t="str">
        <f>WorkingHours[[#This Row],[Task]]</f>
        <v>STL Strategy</v>
      </c>
      <c r="H921" t="str">
        <f>WorkingHours[[#This Row],[Tags]]</f>
        <v>STL:BusinessMan:StrategicPlanning:938</v>
      </c>
      <c r="I921" t="b">
        <f t="shared" si="97"/>
        <v>0</v>
      </c>
      <c r="J921" s="7">
        <f t="shared" si="103"/>
        <v>44984</v>
      </c>
      <c r="K921" t="str">
        <f t="shared" si="98"/>
        <v>STL:BusinessMan:StrategicPlanning:938</v>
      </c>
      <c r="M921" s="43">
        <f t="shared" si="99"/>
        <v>0</v>
      </c>
      <c r="N921" s="1">
        <f t="shared" si="100"/>
        <v>0</v>
      </c>
      <c r="O921" s="1">
        <f t="shared" si="101"/>
        <v>0</v>
      </c>
      <c r="P921" s="45" t="e">
        <f t="shared" si="102"/>
        <v>#REF!</v>
      </c>
      <c r="Q921" s="46">
        <f>IF(K921="",0,COUNTIF('Timesheet - Week'!$A:$A,WorkingHoursUpdated!K921))</f>
        <v>0</v>
      </c>
      <c r="R921" s="44">
        <f>IF(K921="",0,COUNTIF('Timesheet - Week'!$A:$A,WorkingHoursUpdated!K921))</f>
        <v>0</v>
      </c>
    </row>
    <row r="922" spans="1:18" x14ac:dyDescent="0.25">
      <c r="A922" s="7">
        <f>WorkingHours[[#This Row],[Day]]</f>
        <v>44985</v>
      </c>
      <c r="B922" s="1">
        <f>WorkingHours[[#This Row],[Start]]</f>
        <v>0.375</v>
      </c>
      <c r="C922" s="1">
        <f>WorkingHours[[#This Row],[End]]</f>
        <v>0.39583333333333331</v>
      </c>
      <c r="D922" t="str">
        <f>WorkingHours[[#This Row],[Work unit description]]</f>
        <v>Celestial chat with Denton</v>
      </c>
      <c r="E922" s="1">
        <f>WorkingHours[[#This Row],[Duration]]</f>
        <v>2.0833333333333332E-2</v>
      </c>
      <c r="F922" s="1" t="e">
        <f>#REF!</f>
        <v>#REF!</v>
      </c>
      <c r="G922" t="str">
        <f>WorkingHours[[#This Row],[Task]]</f>
        <v>NBD: Celestial</v>
      </c>
      <c r="H922" t="str">
        <f>WorkingHours[[#This Row],[Tags]]</f>
        <v>NBD: Celestial Technical Management:948</v>
      </c>
      <c r="I922" t="b">
        <f t="shared" si="97"/>
        <v>0</v>
      </c>
      <c r="J922" s="7">
        <f t="shared" si="103"/>
        <v>44985</v>
      </c>
      <c r="K922" t="str">
        <f t="shared" si="98"/>
        <v>NBD: Celestial Technical Management:948</v>
      </c>
      <c r="M922" s="43">
        <f t="shared" si="99"/>
        <v>0</v>
      </c>
      <c r="N922" s="1">
        <f t="shared" si="100"/>
        <v>0</v>
      </c>
      <c r="O922" s="1">
        <f t="shared" si="101"/>
        <v>0</v>
      </c>
      <c r="P922" s="45" t="e">
        <f t="shared" si="102"/>
        <v>#REF!</v>
      </c>
      <c r="Q922" s="46">
        <f>IF(K922="",0,COUNTIF('Timesheet - Week'!$A:$A,WorkingHoursUpdated!K922))</f>
        <v>0</v>
      </c>
      <c r="R922" s="44">
        <f>IF(K922="",0,COUNTIF('Timesheet - Week'!$A:$A,WorkingHoursUpdated!K922))</f>
        <v>0</v>
      </c>
    </row>
    <row r="923" spans="1:18" x14ac:dyDescent="0.25">
      <c r="A923" s="7">
        <f>WorkingHours[[#This Row],[Day]]</f>
        <v>44985</v>
      </c>
      <c r="B923" s="1">
        <f>WorkingHours[[#This Row],[Start]]</f>
        <v>0.39583333333333331</v>
      </c>
      <c r="C923" s="1">
        <f>WorkingHours[[#This Row],[End]]</f>
        <v>0.41666666666666669</v>
      </c>
      <c r="D923" t="str">
        <f>WorkingHours[[#This Row],[Work unit description]]</f>
        <v>BioTip chat with Pete</v>
      </c>
      <c r="E923" s="1">
        <f>WorkingHours[[#This Row],[Duration]]</f>
        <v>2.0833333333333332E-2</v>
      </c>
      <c r="F923" s="1" t="e">
        <f>#REF!</f>
        <v>#REF!</v>
      </c>
      <c r="G923" t="str">
        <f>WorkingHours[[#This Row],[Task]]</f>
        <v>BioTip:Technical Management</v>
      </c>
      <c r="H923" t="str">
        <f>WorkingHours[[#This Row],[Tags]]</f>
        <v>BioTip:Technical Management:920</v>
      </c>
      <c r="I923" t="b">
        <f t="shared" si="97"/>
        <v>0</v>
      </c>
      <c r="J923" s="7">
        <f t="shared" si="103"/>
        <v>44985</v>
      </c>
      <c r="K923" t="str">
        <f t="shared" si="98"/>
        <v>BioTip:Technical Management:920</v>
      </c>
      <c r="M923" s="43">
        <f t="shared" si="99"/>
        <v>0</v>
      </c>
      <c r="N923" s="1">
        <f t="shared" si="100"/>
        <v>0</v>
      </c>
      <c r="O923" s="1">
        <f t="shared" si="101"/>
        <v>0</v>
      </c>
      <c r="P923" s="45" t="e">
        <f t="shared" si="102"/>
        <v>#REF!</v>
      </c>
      <c r="Q923" s="46">
        <f>IF(K923="",0,COUNTIF('Timesheet - Week'!$A:$A,WorkingHoursUpdated!K923))</f>
        <v>0</v>
      </c>
      <c r="R923" s="44">
        <f>IF(K923="",0,COUNTIF('Timesheet - Week'!$A:$A,WorkingHoursUpdated!K923))</f>
        <v>0</v>
      </c>
    </row>
    <row r="924" spans="1:18" x14ac:dyDescent="0.25">
      <c r="A924" s="7">
        <f>WorkingHours[[#This Row],[Day]]</f>
        <v>44985</v>
      </c>
      <c r="B924" s="1">
        <f>WorkingHours[[#This Row],[Start]]</f>
        <v>0.41666666666666669</v>
      </c>
      <c r="C924" s="1">
        <f>WorkingHours[[#This Row],[End]]</f>
        <v>0.4375</v>
      </c>
      <c r="D924" t="str">
        <f>WorkingHours[[#This Row],[Work unit description]]</f>
        <v>Boomtime Demo</v>
      </c>
      <c r="E924" s="1">
        <f>WorkingHours[[#This Row],[Duration]]</f>
        <v>2.0833333333333332E-2</v>
      </c>
      <c r="F924" s="1" t="e">
        <f>#REF!</f>
        <v>#REF!</v>
      </c>
      <c r="G924" t="str">
        <f>WorkingHours[[#This Row],[Task]]</f>
        <v>Boomtime: Component Research</v>
      </c>
      <c r="H924" t="str">
        <f>WorkingHours[[#This Row],[Tags]]</f>
        <v>Boomtime:Component Research:913</v>
      </c>
      <c r="I924" t="b">
        <f t="shared" si="97"/>
        <v>0</v>
      </c>
      <c r="J924" s="7">
        <f t="shared" si="103"/>
        <v>44985</v>
      </c>
      <c r="K924" t="str">
        <f t="shared" si="98"/>
        <v>Boomtime:Component Research:913</v>
      </c>
      <c r="M924" s="43">
        <f t="shared" si="99"/>
        <v>0</v>
      </c>
      <c r="N924" s="1">
        <f t="shared" si="100"/>
        <v>0</v>
      </c>
      <c r="O924" s="1">
        <f t="shared" si="101"/>
        <v>0</v>
      </c>
      <c r="P924" s="45" t="e">
        <f t="shared" si="102"/>
        <v>#REF!</v>
      </c>
      <c r="Q924" s="46">
        <f>IF(K924="",0,COUNTIF('Timesheet - Week'!$A:$A,WorkingHoursUpdated!K924))</f>
        <v>0</v>
      </c>
      <c r="R924" s="44">
        <f>IF(K924="",0,COUNTIF('Timesheet - Week'!$A:$A,WorkingHoursUpdated!K924))</f>
        <v>0</v>
      </c>
    </row>
    <row r="925" spans="1:18" x14ac:dyDescent="0.25">
      <c r="A925" s="7">
        <f>WorkingHours[[#This Row],[Day]]</f>
        <v>44985</v>
      </c>
      <c r="B925" s="1">
        <f>WorkingHours[[#This Row],[Start]]</f>
        <v>0.4375</v>
      </c>
      <c r="C925" s="1">
        <f>WorkingHours[[#This Row],[End]]</f>
        <v>0.45833333333333331</v>
      </c>
      <c r="D925" t="str">
        <f>WorkingHours[[#This Row],[Work unit description]]</f>
        <v>Delta-G Architecture</v>
      </c>
      <c r="E925" s="1">
        <f>WorkingHours[[#This Row],[Duration]]</f>
        <v>2.0833333333333332E-2</v>
      </c>
      <c r="F925" s="1" t="e">
        <f>#REF!</f>
        <v>#REF!</v>
      </c>
      <c r="G925" t="str">
        <f>WorkingHours[[#This Row],[Task]]</f>
        <v>Delta-G: Architecture</v>
      </c>
      <c r="H925" t="str">
        <f>WorkingHours[[#This Row],[Tags]]</f>
        <v>Delta-G:Architecture:899</v>
      </c>
      <c r="I925" t="b">
        <f t="shared" si="97"/>
        <v>0</v>
      </c>
      <c r="J925" s="7">
        <f t="shared" si="103"/>
        <v>44985</v>
      </c>
      <c r="K925" t="str">
        <f t="shared" si="98"/>
        <v>Delta-G:Architecture:899</v>
      </c>
      <c r="M925" s="43">
        <f t="shared" si="99"/>
        <v>0</v>
      </c>
      <c r="N925" s="1">
        <f t="shared" si="100"/>
        <v>0</v>
      </c>
      <c r="O925" s="1">
        <f t="shared" si="101"/>
        <v>0</v>
      </c>
      <c r="P925" s="45" t="e">
        <f t="shared" si="102"/>
        <v>#REF!</v>
      </c>
      <c r="Q925" s="46">
        <f>IF(K925="",0,COUNTIF('Timesheet - Week'!$A:$A,WorkingHoursUpdated!K925))</f>
        <v>0</v>
      </c>
      <c r="R925" s="44">
        <f>IF(K925="",0,COUNTIF('Timesheet - Week'!$A:$A,WorkingHoursUpdated!K925))</f>
        <v>0</v>
      </c>
    </row>
    <row r="926" spans="1:18" x14ac:dyDescent="0.25">
      <c r="A926" s="7">
        <f>WorkingHours[[#This Row],[Day]]</f>
        <v>44985</v>
      </c>
      <c r="B926" s="1">
        <f>WorkingHours[[#This Row],[Start]]</f>
        <v>0.47916666666666669</v>
      </c>
      <c r="C926" s="1">
        <f>WorkingHours[[#This Row],[End]]</f>
        <v>0.5</v>
      </c>
      <c r="D926" t="str">
        <f>WorkingHours[[#This Row],[Work unit description]]</f>
        <v>Aerogel</v>
      </c>
      <c r="E926" s="1">
        <f>WorkingHours[[#This Row],[Duration]]</f>
        <v>2.0833333333333332E-2</v>
      </c>
      <c r="F926" s="1" t="e">
        <f>#REF!</f>
        <v>#REF!</v>
      </c>
      <c r="G926" t="str">
        <f>WorkingHours[[#This Row],[Task]]</f>
        <v>AeroGel:System Design and Reqs</v>
      </c>
      <c r="H926" t="str">
        <f>WorkingHours[[#This Row],[Tags]]</f>
        <v>AeroGel: System Design:918</v>
      </c>
      <c r="I926" t="b">
        <f t="shared" si="97"/>
        <v>0</v>
      </c>
      <c r="J926" s="7">
        <f t="shared" si="103"/>
        <v>44985</v>
      </c>
      <c r="K926" t="str">
        <f t="shared" si="98"/>
        <v>AeroGel: System Design:918</v>
      </c>
      <c r="M926" s="43">
        <f t="shared" si="99"/>
        <v>2.083333333333337E-2</v>
      </c>
      <c r="N926" s="1">
        <f t="shared" si="100"/>
        <v>0</v>
      </c>
      <c r="O926" s="1">
        <f t="shared" si="101"/>
        <v>2.083333333333337E-2</v>
      </c>
      <c r="P926" s="45" t="e">
        <f t="shared" si="102"/>
        <v>#REF!</v>
      </c>
      <c r="Q926" s="46">
        <f>IF(K926="",0,COUNTIF('Timesheet - Week'!$A:$A,WorkingHoursUpdated!K926))</f>
        <v>0</v>
      </c>
      <c r="R926" s="44">
        <f>IF(K926="",0,COUNTIF('Timesheet - Week'!$A:$A,WorkingHoursUpdated!K926))</f>
        <v>0</v>
      </c>
    </row>
    <row r="927" spans="1:18" x14ac:dyDescent="0.25">
      <c r="A927" s="7">
        <f>WorkingHours[[#This Row],[Day]]</f>
        <v>44985</v>
      </c>
      <c r="B927" s="1">
        <f>WorkingHours[[#This Row],[Start]]</f>
        <v>0.5</v>
      </c>
      <c r="C927" s="1">
        <f>WorkingHours[[#This Row],[End]]</f>
        <v>0.52083333333333337</v>
      </c>
      <c r="D927" t="str">
        <f>WorkingHours[[#This Row],[Work unit description]]</f>
        <v>Boomtime buying bits</v>
      </c>
      <c r="E927" s="1">
        <f>WorkingHours[[#This Row],[Duration]]</f>
        <v>2.0833333333333332E-2</v>
      </c>
      <c r="F927" s="1" t="e">
        <f>#REF!</f>
        <v>#REF!</v>
      </c>
      <c r="G927" t="str">
        <f>WorkingHours[[#This Row],[Task]]</f>
        <v>Boomtime:Technical Management</v>
      </c>
      <c r="H927" t="str">
        <f>WorkingHours[[#This Row],[Tags]]</f>
        <v>Boomtime: Technical Management:911</v>
      </c>
      <c r="I927" t="b">
        <f t="shared" si="97"/>
        <v>0</v>
      </c>
      <c r="J927" s="7">
        <f t="shared" si="103"/>
        <v>44985</v>
      </c>
      <c r="K927" t="str">
        <f t="shared" si="98"/>
        <v>Boomtime: Technical Management:911</v>
      </c>
      <c r="M927" s="43">
        <f t="shared" si="99"/>
        <v>0</v>
      </c>
      <c r="N927" s="1">
        <f t="shared" si="100"/>
        <v>0</v>
      </c>
      <c r="O927" s="1">
        <f t="shared" si="101"/>
        <v>0</v>
      </c>
      <c r="P927" s="45" t="e">
        <f t="shared" si="102"/>
        <v>#REF!</v>
      </c>
      <c r="Q927" s="46">
        <f>IF(K927="",0,COUNTIF('Timesheet - Week'!$A:$A,WorkingHoursUpdated!K927))</f>
        <v>0</v>
      </c>
      <c r="R927" s="44">
        <f>IF(K927="",0,COUNTIF('Timesheet - Week'!$A:$A,WorkingHoursUpdated!K927))</f>
        <v>0</v>
      </c>
    </row>
    <row r="928" spans="1:18" x14ac:dyDescent="0.25">
      <c r="A928" s="7">
        <f>WorkingHours[[#This Row],[Day]]</f>
        <v>44985</v>
      </c>
      <c r="B928" s="1">
        <f>WorkingHours[[#This Row],[Start]]</f>
        <v>0.52083333333333337</v>
      </c>
      <c r="C928" s="1">
        <f>WorkingHours[[#This Row],[End]]</f>
        <v>0.73263888888888884</v>
      </c>
      <c r="D928" t="str">
        <f>WorkingHours[[#This Row],[Work unit description]]</f>
        <v>Celestial Drones Demo</v>
      </c>
      <c r="E928" s="1">
        <f>WorkingHours[[#This Row],[Duration]]</f>
        <v>0.20833333333333334</v>
      </c>
      <c r="F928" s="1" t="e">
        <f>#REF!</f>
        <v>#REF!</v>
      </c>
      <c r="G928" t="str">
        <f>WorkingHours[[#This Row],[Task]]</f>
        <v>NBD: Celestial</v>
      </c>
      <c r="H928" t="str">
        <f>WorkingHours[[#This Row],[Tags]]</f>
        <v>NBD: Celestial Technical Management:948</v>
      </c>
      <c r="I928" t="b">
        <f t="shared" si="97"/>
        <v>0</v>
      </c>
      <c r="J928" s="7">
        <f t="shared" si="103"/>
        <v>44985</v>
      </c>
      <c r="K928" t="str">
        <f t="shared" si="98"/>
        <v>NBD: Celestial Technical Management:948</v>
      </c>
      <c r="M928" s="43">
        <f t="shared" si="99"/>
        <v>0</v>
      </c>
      <c r="N928" s="1">
        <f t="shared" si="100"/>
        <v>0</v>
      </c>
      <c r="O928" s="1">
        <f t="shared" si="101"/>
        <v>0</v>
      </c>
      <c r="P928" s="45" t="e">
        <f t="shared" si="102"/>
        <v>#REF!</v>
      </c>
      <c r="Q928" s="46">
        <f>IF(K928="",0,COUNTIF('Timesheet - Week'!$A:$A,WorkingHoursUpdated!K928))</f>
        <v>0</v>
      </c>
      <c r="R928" s="44">
        <f>IF(K928="",0,COUNTIF('Timesheet - Week'!$A:$A,WorkingHoursUpdated!K928))</f>
        <v>0</v>
      </c>
    </row>
    <row r="929" spans="1:18" x14ac:dyDescent="0.25">
      <c r="A929" s="7">
        <f>WorkingHours[[#This Row],[Day]]</f>
        <v>44985</v>
      </c>
      <c r="B929" s="1">
        <f>WorkingHours[[#This Row],[Start]]</f>
        <v>0.73263888888888884</v>
      </c>
      <c r="C929" s="1">
        <f>WorkingHours[[#This Row],[End]]</f>
        <v>0.75</v>
      </c>
      <c r="D929" t="str">
        <f>WorkingHours[[#This Row],[Work unit description]]</f>
        <v>Celestial chat with Pete and Denton</v>
      </c>
      <c r="E929" s="1">
        <f>WorkingHours[[#This Row],[Duration]]</f>
        <v>2.0833333333333332E-2</v>
      </c>
      <c r="F929" s="1" t="e">
        <f>#REF!</f>
        <v>#REF!</v>
      </c>
      <c r="G929" t="str">
        <f>WorkingHours[[#This Row],[Task]]</f>
        <v>NBD: Celestial</v>
      </c>
      <c r="H929" t="str">
        <f>WorkingHours[[#This Row],[Tags]]</f>
        <v>NBD: Celestial Technical Management:948</v>
      </c>
      <c r="I929" t="b">
        <f t="shared" si="97"/>
        <v>0</v>
      </c>
      <c r="J929" s="7">
        <f t="shared" si="103"/>
        <v>44985</v>
      </c>
      <c r="K929" t="str">
        <f t="shared" si="98"/>
        <v>NBD: Celestial Technical Management:948</v>
      </c>
      <c r="M929" s="43">
        <f t="shared" si="99"/>
        <v>0</v>
      </c>
      <c r="N929" s="1">
        <f t="shared" si="100"/>
        <v>0</v>
      </c>
      <c r="O929" s="1">
        <f t="shared" si="101"/>
        <v>0</v>
      </c>
      <c r="P929" s="45" t="e">
        <f t="shared" si="102"/>
        <v>#REF!</v>
      </c>
      <c r="Q929" s="46">
        <f>IF(K929="",0,COUNTIF('Timesheet - Week'!$A:$A,WorkingHoursUpdated!K929))</f>
        <v>0</v>
      </c>
      <c r="R929" s="44">
        <f>IF(K929="",0,COUNTIF('Timesheet - Week'!$A:$A,WorkingHoursUpdated!K929))</f>
        <v>0</v>
      </c>
    </row>
    <row r="930" spans="1:18" x14ac:dyDescent="0.25">
      <c r="A930" s="7">
        <f>WorkingHours[[#This Row],[Day]]</f>
        <v>44985</v>
      </c>
      <c r="B930" s="1">
        <f>WorkingHours[[#This Row],[Start]]</f>
        <v>0.79166666666666663</v>
      </c>
      <c r="C930" s="1">
        <f>WorkingHours[[#This Row],[End]]</f>
        <v>0.80208333333333337</v>
      </c>
      <c r="D930" t="str">
        <f>WorkingHours[[#This Row],[Work unit description]]</f>
        <v>Boomtime mechanical review</v>
      </c>
      <c r="E930" s="1">
        <f>WorkingHours[[#This Row],[Duration]]</f>
        <v>1.0416666666666666E-2</v>
      </c>
      <c r="F930" s="1" t="e">
        <f>#REF!</f>
        <v>#REF!</v>
      </c>
      <c r="G930" t="str">
        <f>WorkingHours[[#This Row],[Task]]</f>
        <v>Boomtime:Technical Management</v>
      </c>
      <c r="H930" t="str">
        <f>WorkingHours[[#This Row],[Tags]]</f>
        <v>Boomtime: Technical Management:911</v>
      </c>
      <c r="I930" t="b">
        <f t="shared" si="97"/>
        <v>0</v>
      </c>
      <c r="J930" s="7">
        <f t="shared" si="103"/>
        <v>44985</v>
      </c>
      <c r="K930" t="str">
        <f t="shared" si="98"/>
        <v>Boomtime: Technical Management:911</v>
      </c>
      <c r="M930" s="43">
        <f t="shared" si="99"/>
        <v>4.166666666666663E-2</v>
      </c>
      <c r="N930" s="1">
        <f t="shared" si="100"/>
        <v>0</v>
      </c>
      <c r="O930" s="1">
        <f t="shared" si="101"/>
        <v>4.166666666666663E-2</v>
      </c>
      <c r="P930" s="45" t="e">
        <f t="shared" si="102"/>
        <v>#REF!</v>
      </c>
      <c r="Q930" s="46">
        <f>IF(K930="",0,COUNTIF('Timesheet - Week'!$A:$A,WorkingHoursUpdated!K930))</f>
        <v>0</v>
      </c>
      <c r="R930" s="44">
        <f>IF(K930="",0,COUNTIF('Timesheet - Week'!$A:$A,WorkingHoursUpdated!K930))</f>
        <v>0</v>
      </c>
    </row>
    <row r="931" spans="1:18" x14ac:dyDescent="0.25">
      <c r="A931" s="7">
        <f>WorkingHours[[#This Row],[Day]]</f>
        <v>44985</v>
      </c>
      <c r="B931" s="1">
        <f>WorkingHours[[#This Row],[Start]]</f>
        <v>0.80208333333333337</v>
      </c>
      <c r="C931" s="1">
        <f>WorkingHours[[#This Row],[End]]</f>
        <v>0.84027777777777779</v>
      </c>
      <c r="D931" t="str">
        <f>WorkingHours[[#This Row],[Work unit description]]</f>
        <v>Celestial email</v>
      </c>
      <c r="E931" s="1">
        <f>WorkingHours[[#This Row],[Duration]]</f>
        <v>4.1666666666666664E-2</v>
      </c>
      <c r="F931" s="1" t="e">
        <f>#REF!</f>
        <v>#REF!</v>
      </c>
      <c r="G931" t="str">
        <f>WorkingHours[[#This Row],[Task]]</f>
        <v>NBD: Celestial</v>
      </c>
      <c r="H931" t="str">
        <f>WorkingHours[[#This Row],[Tags]]</f>
        <v>NBD: Celestial Technical Management:948</v>
      </c>
      <c r="I931" t="b">
        <f t="shared" si="97"/>
        <v>0</v>
      </c>
      <c r="J931" s="7">
        <f t="shared" si="103"/>
        <v>44985</v>
      </c>
      <c r="K931" t="str">
        <f t="shared" si="98"/>
        <v>NBD: Celestial Technical Management:948</v>
      </c>
      <c r="M931" s="43">
        <f t="shared" si="99"/>
        <v>0</v>
      </c>
      <c r="N931" s="1">
        <f t="shared" si="100"/>
        <v>0</v>
      </c>
      <c r="O931" s="1">
        <f t="shared" si="101"/>
        <v>0</v>
      </c>
      <c r="P931" s="45" t="e">
        <f t="shared" si="102"/>
        <v>#REF!</v>
      </c>
      <c r="Q931" s="46">
        <f>IF(K931="",0,COUNTIF('Timesheet - Week'!$A:$A,WorkingHoursUpdated!K931))</f>
        <v>0</v>
      </c>
      <c r="R931" s="44">
        <f>IF(K931="",0,COUNTIF('Timesheet - Week'!$A:$A,WorkingHoursUpdated!K931))</f>
        <v>0</v>
      </c>
    </row>
    <row r="932" spans="1:18" x14ac:dyDescent="0.25">
      <c r="A932" s="7">
        <f>WorkingHours[[#This Row],[Day]]</f>
        <v>44986</v>
      </c>
      <c r="B932" s="1">
        <f>WorkingHours[[#This Row],[Start]]</f>
        <v>0.40277777777777779</v>
      </c>
      <c r="C932" s="1">
        <f>WorkingHours[[#This Row],[End]]</f>
        <v>0.41666666666666669</v>
      </c>
      <c r="D932" t="str">
        <f>WorkingHours[[#This Row],[Work unit description]]</f>
        <v>Optic Board 5.0 Review</v>
      </c>
      <c r="E932" s="1">
        <f>WorkingHours[[#This Row],[Duration]]</f>
        <v>1.0416666666666666E-2</v>
      </c>
      <c r="F932" s="1" t="e">
        <f>#REF!</f>
        <v>#REF!</v>
      </c>
      <c r="G932" t="str">
        <f>WorkingHours[[#This Row],[Task]]</f>
        <v>QLM Technical Management</v>
      </c>
      <c r="H932" t="str">
        <f>WorkingHours[[#This Row],[Tags]]</f>
        <v>QLM:Hardware:TechnicalManagement:998</v>
      </c>
      <c r="I932" t="b">
        <f t="shared" si="97"/>
        <v>0</v>
      </c>
      <c r="J932" s="7">
        <f t="shared" si="103"/>
        <v>44986</v>
      </c>
      <c r="K932" t="str">
        <f t="shared" si="98"/>
        <v>QLM:Hardware:TechnicalManagement:998</v>
      </c>
      <c r="M932" s="43">
        <f t="shared" si="99"/>
        <v>0</v>
      </c>
      <c r="N932" s="1">
        <f t="shared" si="100"/>
        <v>0</v>
      </c>
      <c r="O932" s="1">
        <f t="shared" si="101"/>
        <v>0</v>
      </c>
      <c r="P932" s="45" t="e">
        <f t="shared" si="102"/>
        <v>#REF!</v>
      </c>
      <c r="Q932" s="46">
        <f>IF(K932="",0,COUNTIF('Timesheet - Week'!$A:$A,WorkingHoursUpdated!K932))</f>
        <v>0</v>
      </c>
      <c r="R932" s="44">
        <f>IF(K932="",0,COUNTIF('Timesheet - Week'!$A:$A,WorkingHoursUpdated!K932))</f>
        <v>0</v>
      </c>
    </row>
    <row r="933" spans="1:18" x14ac:dyDescent="0.25">
      <c r="A933" s="7">
        <f>WorkingHours[[#This Row],[Day]]</f>
        <v>44986</v>
      </c>
      <c r="B933" s="1">
        <f>WorkingHours[[#This Row],[Start]]</f>
        <v>0.41666666666666669</v>
      </c>
      <c r="C933" s="1">
        <f>WorkingHours[[#This Row],[End]]</f>
        <v>0.43055555555555558</v>
      </c>
      <c r="D933" t="str">
        <f>WorkingHours[[#This Row],[Work unit description]]</f>
        <v>Delta G Internal Core Team Meeting</v>
      </c>
      <c r="E933" s="1">
        <f>WorkingHours[[#This Row],[Duration]]</f>
        <v>1.0416666666666666E-2</v>
      </c>
      <c r="F933" s="1" t="e">
        <f>#REF!</f>
        <v>#REF!</v>
      </c>
      <c r="G933" t="str">
        <f>WorkingHours[[#This Row],[Task]]</f>
        <v>Delta-G: Architecture</v>
      </c>
      <c r="H933" t="str">
        <f>WorkingHours[[#This Row],[Tags]]</f>
        <v>Delta-G:Architecture:899</v>
      </c>
      <c r="I933" t="b">
        <f t="shared" si="97"/>
        <v>0</v>
      </c>
      <c r="J933" s="7">
        <f t="shared" si="103"/>
        <v>44986</v>
      </c>
      <c r="K933" t="str">
        <f t="shared" si="98"/>
        <v>Delta-G:Architecture:899</v>
      </c>
      <c r="M933" s="43">
        <f t="shared" si="99"/>
        <v>0</v>
      </c>
      <c r="N933" s="1">
        <f t="shared" si="100"/>
        <v>0</v>
      </c>
      <c r="O933" s="1">
        <f t="shared" si="101"/>
        <v>0</v>
      </c>
      <c r="P933" s="45" t="e">
        <f t="shared" si="102"/>
        <v>#REF!</v>
      </c>
      <c r="Q933" s="46">
        <f>IF(K933="",0,COUNTIF('Timesheet - Week'!$A:$A,WorkingHoursUpdated!K933))</f>
        <v>0</v>
      </c>
      <c r="R933" s="44">
        <f>IF(K933="",0,COUNTIF('Timesheet - Week'!$A:$A,WorkingHoursUpdated!K933))</f>
        <v>0</v>
      </c>
    </row>
    <row r="934" spans="1:18" x14ac:dyDescent="0.25">
      <c r="A934" s="7">
        <f>WorkingHours[[#This Row],[Day]]</f>
        <v>44986</v>
      </c>
      <c r="B934" s="1">
        <f>WorkingHours[[#This Row],[Start]]</f>
        <v>0.43055555555555558</v>
      </c>
      <c r="C934" s="1">
        <f>WorkingHours[[#This Row],[End]]</f>
        <v>0.44444444444444442</v>
      </c>
      <c r="D934" t="str">
        <f>WorkingHours[[#This Row],[Work unit description]]</f>
        <v>Optic Board 5.0 Review</v>
      </c>
      <c r="E934" s="1">
        <f>WorkingHours[[#This Row],[Duration]]</f>
        <v>1.0416666666666666E-2</v>
      </c>
      <c r="F934" s="1" t="e">
        <f>#REF!</f>
        <v>#REF!</v>
      </c>
      <c r="G934" t="str">
        <f>WorkingHours[[#This Row],[Task]]</f>
        <v>QLM Technical Management</v>
      </c>
      <c r="H934" t="str">
        <f>WorkingHours[[#This Row],[Tags]]</f>
        <v>QLM:Hardware:TechnicalManagement:998</v>
      </c>
      <c r="I934" t="b">
        <f t="shared" si="97"/>
        <v>0</v>
      </c>
      <c r="J934" s="7">
        <f t="shared" si="103"/>
        <v>44986</v>
      </c>
      <c r="K934" t="str">
        <f t="shared" si="98"/>
        <v>QLM:Hardware:TechnicalManagement:998</v>
      </c>
      <c r="M934" s="43">
        <f t="shared" si="99"/>
        <v>0</v>
      </c>
      <c r="N934" s="1">
        <f t="shared" si="100"/>
        <v>0</v>
      </c>
      <c r="O934" s="1">
        <f t="shared" si="101"/>
        <v>0</v>
      </c>
      <c r="P934" s="45" t="e">
        <f t="shared" si="102"/>
        <v>#REF!</v>
      </c>
      <c r="Q934" s="46">
        <f>IF(K934="",0,COUNTIF('Timesheet - Week'!$A:$A,WorkingHoursUpdated!K934))</f>
        <v>0</v>
      </c>
      <c r="R934" s="44">
        <f>IF(K934="",0,COUNTIF('Timesheet - Week'!$A:$A,WorkingHoursUpdated!K934))</f>
        <v>0</v>
      </c>
    </row>
    <row r="935" spans="1:18" x14ac:dyDescent="0.25">
      <c r="A935" s="7">
        <f>WorkingHours[[#This Row],[Day]]</f>
        <v>44986</v>
      </c>
      <c r="B935" s="1">
        <f>WorkingHours[[#This Row],[Start]]</f>
        <v>0.44444444444444442</v>
      </c>
      <c r="C935" s="1">
        <f>WorkingHours[[#This Row],[End]]</f>
        <v>0.53125</v>
      </c>
      <c r="D935" t="str">
        <f>WorkingHours[[#This Row],[Work unit description]]</f>
        <v>Adding manufacturer information</v>
      </c>
      <c r="E935" s="1">
        <f>WorkingHours[[#This Row],[Duration]]</f>
        <v>8.3333333333333329E-2</v>
      </c>
      <c r="F935" s="1" t="e">
        <f>#REF!</f>
        <v>#REF!</v>
      </c>
      <c r="G935" t="str">
        <f>WorkingHours[[#This Row],[Task]]</f>
        <v>BioTip:Libraries</v>
      </c>
      <c r="H935" t="str">
        <f>WorkingHours[[#This Row],[Tags]]</f>
        <v>BioTip:Libraries:922</v>
      </c>
      <c r="I935" t="b">
        <f t="shared" si="97"/>
        <v>0</v>
      </c>
      <c r="J935" s="7">
        <f t="shared" si="103"/>
        <v>44986</v>
      </c>
      <c r="K935" t="str">
        <f t="shared" si="98"/>
        <v>BioTip:Libraries:922</v>
      </c>
      <c r="M935" s="43">
        <f t="shared" si="99"/>
        <v>0</v>
      </c>
      <c r="N935" s="1">
        <f t="shared" si="100"/>
        <v>0</v>
      </c>
      <c r="O935" s="1">
        <f t="shared" si="101"/>
        <v>0</v>
      </c>
      <c r="P935" s="45" t="e">
        <f t="shared" si="102"/>
        <v>#REF!</v>
      </c>
      <c r="Q935" s="46">
        <f>IF(K935="",0,COUNTIF('Timesheet - Week'!$A:$A,WorkingHoursUpdated!K935))</f>
        <v>0</v>
      </c>
      <c r="R935" s="44">
        <f>IF(K935="",0,COUNTIF('Timesheet - Week'!$A:$A,WorkingHoursUpdated!K935))</f>
        <v>0</v>
      </c>
    </row>
    <row r="936" spans="1:18" x14ac:dyDescent="0.25">
      <c r="A936" s="7">
        <f>WorkingHours[[#This Row],[Day]]</f>
        <v>44986</v>
      </c>
      <c r="B936" s="1">
        <f>WorkingHours[[#This Row],[Start]]</f>
        <v>0.54166666666666663</v>
      </c>
      <c r="C936" s="1">
        <f>WorkingHours[[#This Row],[End]]</f>
        <v>0.5625</v>
      </c>
      <c r="D936" t="str">
        <f>WorkingHours[[#This Row],[Work unit description]]</f>
        <v>New Sharepoint System Release</v>
      </c>
      <c r="E936" s="1">
        <f>WorkingHours[[#This Row],[Duration]]</f>
        <v>2.0833333333333332E-2</v>
      </c>
      <c r="F936" s="1" t="e">
        <f>#REF!</f>
        <v>#REF!</v>
      </c>
      <c r="G936" t="str">
        <f>WorkingHours[[#This Row],[Task]]</f>
        <v>STL: General Team Meeting</v>
      </c>
      <c r="H936" t="str">
        <f>WorkingHours[[#This Row],[Tags]]</f>
        <v>STL:Admin-BusinessMan:One2OneTeamMeetings:941</v>
      </c>
      <c r="I936" t="b">
        <f t="shared" si="97"/>
        <v>0</v>
      </c>
      <c r="J936" s="7">
        <f t="shared" si="103"/>
        <v>44986</v>
      </c>
      <c r="K936" t="str">
        <f t="shared" si="98"/>
        <v>STL:Admin-BusinessMan:One2OneTeamMeetings:941</v>
      </c>
      <c r="M936" s="43">
        <f t="shared" si="99"/>
        <v>1.041666666666663E-2</v>
      </c>
      <c r="N936" s="1">
        <f t="shared" si="100"/>
        <v>1.041666666666663E-2</v>
      </c>
      <c r="O936" s="1">
        <f t="shared" si="101"/>
        <v>0</v>
      </c>
      <c r="P936" s="45" t="e">
        <f t="shared" si="102"/>
        <v>#REF!</v>
      </c>
      <c r="Q936" s="46">
        <f>IF(K936="",0,COUNTIF('Timesheet - Week'!$A:$A,WorkingHoursUpdated!K936))</f>
        <v>0</v>
      </c>
      <c r="R936" s="44">
        <f>IF(K936="",0,COUNTIF('Timesheet - Week'!$A:$A,WorkingHoursUpdated!K936))</f>
        <v>0</v>
      </c>
    </row>
    <row r="937" spans="1:18" x14ac:dyDescent="0.25">
      <c r="A937" s="7">
        <f>WorkingHours[[#This Row],[Day]]</f>
        <v>44986</v>
      </c>
      <c r="B937" s="1">
        <f>WorkingHours[[#This Row],[Start]]</f>
        <v>0.5625</v>
      </c>
      <c r="C937" s="1">
        <f>WorkingHours[[#This Row],[End]]</f>
        <v>0.58333333333333337</v>
      </c>
      <c r="D937" t="str">
        <f>WorkingHours[[#This Row],[Work unit description]]</f>
        <v>Adding manufacturer information</v>
      </c>
      <c r="E937" s="1">
        <f>WorkingHours[[#This Row],[Duration]]</f>
        <v>2.0833333333333332E-2</v>
      </c>
      <c r="F937" s="1" t="e">
        <f>#REF!</f>
        <v>#REF!</v>
      </c>
      <c r="G937" t="str">
        <f>WorkingHours[[#This Row],[Task]]</f>
        <v>BioTip:Libraries</v>
      </c>
      <c r="H937" t="str">
        <f>WorkingHours[[#This Row],[Tags]]</f>
        <v>BioTip:Libraries:922</v>
      </c>
      <c r="I937" t="b">
        <f t="shared" si="97"/>
        <v>0</v>
      </c>
      <c r="J937" s="7">
        <f t="shared" si="103"/>
        <v>44986</v>
      </c>
      <c r="K937" t="str">
        <f t="shared" si="98"/>
        <v>BioTip:Libraries:922</v>
      </c>
      <c r="M937" s="43">
        <f t="shared" si="99"/>
        <v>0</v>
      </c>
      <c r="N937" s="1">
        <f t="shared" si="100"/>
        <v>0</v>
      </c>
      <c r="O937" s="1">
        <f t="shared" si="101"/>
        <v>0</v>
      </c>
      <c r="P937" s="45" t="e">
        <f t="shared" si="102"/>
        <v>#REF!</v>
      </c>
      <c r="Q937" s="46">
        <f>IF(K937="",0,COUNTIF('Timesheet - Week'!$A:$A,WorkingHoursUpdated!K937))</f>
        <v>0</v>
      </c>
      <c r="R937" s="44">
        <f>IF(K937="",0,COUNTIF('Timesheet - Week'!$A:$A,WorkingHoursUpdated!K937))</f>
        <v>0</v>
      </c>
    </row>
    <row r="938" spans="1:18" x14ac:dyDescent="0.25">
      <c r="A938" s="7">
        <f>WorkingHours[[#This Row],[Day]]</f>
        <v>44986</v>
      </c>
      <c r="B938" s="1">
        <f>WorkingHours[[#This Row],[Start]]</f>
        <v>0.58333333333333337</v>
      </c>
      <c r="C938" s="1">
        <f>WorkingHours[[#This Row],[End]]</f>
        <v>0.60416666666666663</v>
      </c>
      <c r="D938" t="str">
        <f>WorkingHours[[#This Row],[Work unit description]]</f>
        <v>Weekly Boomtime Internal Meeting</v>
      </c>
      <c r="E938" s="1">
        <f>WorkingHours[[#This Row],[Duration]]</f>
        <v>2.0833333333333332E-2</v>
      </c>
      <c r="F938" s="1" t="e">
        <f>#REF!</f>
        <v>#REF!</v>
      </c>
      <c r="G938" t="str">
        <f>WorkingHours[[#This Row],[Task]]</f>
        <v>Boomtime:Technical Management</v>
      </c>
      <c r="H938" t="str">
        <f>WorkingHours[[#This Row],[Tags]]</f>
        <v>Boomtime: Technical Management:911</v>
      </c>
      <c r="I938" t="b">
        <f t="shared" si="97"/>
        <v>0</v>
      </c>
      <c r="J938" s="7">
        <f t="shared" si="103"/>
        <v>44986</v>
      </c>
      <c r="K938" t="str">
        <f t="shared" si="98"/>
        <v>Boomtime: Technical Management:911</v>
      </c>
      <c r="M938" s="43">
        <f t="shared" si="99"/>
        <v>0</v>
      </c>
      <c r="N938" s="1">
        <f t="shared" si="100"/>
        <v>0</v>
      </c>
      <c r="O938" s="1">
        <f t="shared" si="101"/>
        <v>0</v>
      </c>
      <c r="P938" s="45" t="e">
        <f t="shared" si="102"/>
        <v>#REF!</v>
      </c>
      <c r="Q938" s="46">
        <f>IF(K938="",0,COUNTIF('Timesheet - Week'!$A:$A,WorkingHoursUpdated!K938))</f>
        <v>0</v>
      </c>
      <c r="R938" s="44">
        <f>IF(K938="",0,COUNTIF('Timesheet - Week'!$A:$A,WorkingHoursUpdated!K938))</f>
        <v>0</v>
      </c>
    </row>
    <row r="939" spans="1:18" x14ac:dyDescent="0.25">
      <c r="A939" s="7">
        <f>WorkingHours[[#This Row],[Day]]</f>
        <v>44986</v>
      </c>
      <c r="B939" s="1">
        <f>WorkingHours[[#This Row],[Start]]</f>
        <v>0.60416666666666663</v>
      </c>
      <c r="C939" s="1">
        <f>WorkingHours[[#This Row],[End]]</f>
        <v>0.625</v>
      </c>
      <c r="D939" t="str">
        <f>WorkingHours[[#This Row],[Work unit description]]</f>
        <v>Adding manufacturer information</v>
      </c>
      <c r="E939" s="1">
        <f>WorkingHours[[#This Row],[Duration]]</f>
        <v>2.0833333333333332E-2</v>
      </c>
      <c r="F939" s="1" t="e">
        <f>#REF!</f>
        <v>#REF!</v>
      </c>
      <c r="G939" t="str">
        <f>WorkingHours[[#This Row],[Task]]</f>
        <v>BioTip:Libraries</v>
      </c>
      <c r="H939" t="str">
        <f>WorkingHours[[#This Row],[Tags]]</f>
        <v>BioTip:Libraries:922</v>
      </c>
      <c r="I939" t="b">
        <f t="shared" si="97"/>
        <v>0</v>
      </c>
      <c r="J939" s="7">
        <f t="shared" si="103"/>
        <v>44986</v>
      </c>
      <c r="K939" t="str">
        <f t="shared" si="98"/>
        <v>BioTip:Libraries:922</v>
      </c>
      <c r="M939" s="43">
        <f t="shared" si="99"/>
        <v>0</v>
      </c>
      <c r="N939" s="1">
        <f t="shared" si="100"/>
        <v>0</v>
      </c>
      <c r="O939" s="1">
        <f t="shared" si="101"/>
        <v>0</v>
      </c>
      <c r="P939" s="45" t="e">
        <f t="shared" si="102"/>
        <v>#REF!</v>
      </c>
      <c r="Q939" s="46">
        <f>IF(K939="",0,COUNTIF('Timesheet - Week'!$A:$A,WorkingHoursUpdated!K939))</f>
        <v>0</v>
      </c>
      <c r="R939" s="44">
        <f>IF(K939="",0,COUNTIF('Timesheet - Week'!$A:$A,WorkingHoursUpdated!K939))</f>
        <v>0</v>
      </c>
    </row>
    <row r="940" spans="1:18" x14ac:dyDescent="0.25">
      <c r="A940" s="7">
        <f>WorkingHours[[#This Row],[Day]]</f>
        <v>44986</v>
      </c>
      <c r="B940" s="1">
        <f>WorkingHours[[#This Row],[Start]]</f>
        <v>0.625</v>
      </c>
      <c r="C940" s="1">
        <f>WorkingHours[[#This Row],[End]]</f>
        <v>0.65347222222222223</v>
      </c>
      <c r="D940" t="str">
        <f>WorkingHours[[#This Row],[Work unit description]]</f>
        <v>Meeting Slot (Connor Frapwell) STL/Archangel</v>
      </c>
      <c r="E940" s="1">
        <f>WorkingHours[[#This Row],[Duration]]</f>
        <v>3.125E-2</v>
      </c>
      <c r="F940" s="1" t="e">
        <f>#REF!</f>
        <v>#REF!</v>
      </c>
      <c r="G940" t="str">
        <f>WorkingHours[[#This Row],[Task]]</f>
        <v>NBD - Meetings</v>
      </c>
      <c r="H940" t="str">
        <f>WorkingHours[[#This Row],[Tags]]</f>
        <v>STL:NBD:Early Meetings:964</v>
      </c>
      <c r="I940" t="b">
        <f t="shared" si="97"/>
        <v>0</v>
      </c>
      <c r="J940" s="7">
        <f t="shared" si="103"/>
        <v>44986</v>
      </c>
      <c r="K940" t="str">
        <f t="shared" si="98"/>
        <v>STL:NBD:Early Meetings:964</v>
      </c>
      <c r="M940" s="43">
        <f t="shared" si="99"/>
        <v>0</v>
      </c>
      <c r="N940" s="1">
        <f t="shared" si="100"/>
        <v>0</v>
      </c>
      <c r="O940" s="1">
        <f t="shared" si="101"/>
        <v>0</v>
      </c>
      <c r="P940" s="45" t="e">
        <f t="shared" si="102"/>
        <v>#REF!</v>
      </c>
      <c r="Q940" s="46">
        <f>IF(K940="",0,COUNTIF('Timesheet - Week'!$A:$A,WorkingHoursUpdated!K940))</f>
        <v>0</v>
      </c>
      <c r="R940" s="44">
        <f>IF(K940="",0,COUNTIF('Timesheet - Week'!$A:$A,WorkingHoursUpdated!K940))</f>
        <v>0</v>
      </c>
    </row>
    <row r="941" spans="1:18" x14ac:dyDescent="0.25">
      <c r="A941" s="7">
        <f>WorkingHours[[#This Row],[Day]]</f>
        <v>44986</v>
      </c>
      <c r="B941" s="1">
        <f>WorkingHours[[#This Row],[Start]]</f>
        <v>0.65347222222222223</v>
      </c>
      <c r="C941" s="1">
        <f>WorkingHours[[#This Row],[End]]</f>
        <v>0.68263888888888891</v>
      </c>
      <c r="D941" t="str">
        <f>WorkingHours[[#This Row],[Work unit description]]</f>
        <v>QLM Optics Board v5.0 review</v>
      </c>
      <c r="E941" s="1">
        <f>WorkingHours[[#This Row],[Duration]]</f>
        <v>3.125E-2</v>
      </c>
      <c r="F941" s="1" t="e">
        <f>#REF!</f>
        <v>#REF!</v>
      </c>
      <c r="G941" t="str">
        <f>WorkingHours[[#This Row],[Task]]</f>
        <v>QLM Technical Management</v>
      </c>
      <c r="H941" t="str">
        <f>WorkingHours[[#This Row],[Tags]]</f>
        <v>QLM:Hardware:TechnicalManagement:998</v>
      </c>
      <c r="I941" t="b">
        <f t="shared" si="97"/>
        <v>0</v>
      </c>
      <c r="J941" s="7">
        <f t="shared" si="103"/>
        <v>44986</v>
      </c>
      <c r="K941" t="str">
        <f t="shared" si="98"/>
        <v>QLM:Hardware:TechnicalManagement:998</v>
      </c>
      <c r="M941" s="43">
        <f t="shared" si="99"/>
        <v>0</v>
      </c>
      <c r="N941" s="1">
        <f t="shared" si="100"/>
        <v>0</v>
      </c>
      <c r="O941" s="1">
        <f t="shared" si="101"/>
        <v>0</v>
      </c>
      <c r="P941" s="45" t="e">
        <f t="shared" si="102"/>
        <v>#REF!</v>
      </c>
      <c r="Q941" s="46">
        <f>IF(K941="",0,COUNTIF('Timesheet - Week'!$A:$A,WorkingHoursUpdated!K941))</f>
        <v>0</v>
      </c>
      <c r="R941" s="44">
        <f>IF(K941="",0,COUNTIF('Timesheet - Week'!$A:$A,WorkingHoursUpdated!K941))</f>
        <v>0</v>
      </c>
    </row>
    <row r="942" spans="1:18" x14ac:dyDescent="0.25">
      <c r="A942" s="7">
        <f>WorkingHours[[#This Row],[Day]]</f>
        <v>44986</v>
      </c>
      <c r="B942" s="1">
        <f>WorkingHours[[#This Row],[Start]]</f>
        <v>0.73611111111111116</v>
      </c>
      <c r="C942" s="1">
        <f>WorkingHours[[#This Row],[End]]</f>
        <v>0.76597222222222228</v>
      </c>
      <c r="D942" t="str">
        <f>WorkingHours[[#This Row],[Work unit description]]</f>
        <v>Fix equation for pressure</v>
      </c>
      <c r="E942" s="1">
        <f>WorkingHours[[#This Row],[Duration]]</f>
        <v>3.125E-2</v>
      </c>
      <c r="F942" s="1" t="e">
        <f>#REF!</f>
        <v>#REF!</v>
      </c>
      <c r="G942" t="str">
        <f>WorkingHours[[#This Row],[Task]]</f>
        <v>Boomtime: Component Research</v>
      </c>
      <c r="H942" t="str">
        <f>WorkingHours[[#This Row],[Tags]]</f>
        <v>Boomtime:Component Research:913</v>
      </c>
      <c r="I942" t="b">
        <f t="shared" si="97"/>
        <v>0</v>
      </c>
      <c r="J942" s="7">
        <f t="shared" si="103"/>
        <v>44986</v>
      </c>
      <c r="K942" t="str">
        <f t="shared" si="98"/>
        <v>Boomtime:Component Research:913</v>
      </c>
      <c r="M942" s="43">
        <f t="shared" si="99"/>
        <v>5.3472222222222254E-2</v>
      </c>
      <c r="N942" s="1">
        <f t="shared" si="100"/>
        <v>0</v>
      </c>
      <c r="O942" s="1">
        <f t="shared" si="101"/>
        <v>5.3472222222222254E-2</v>
      </c>
      <c r="P942" s="45" t="e">
        <f t="shared" si="102"/>
        <v>#REF!</v>
      </c>
      <c r="Q942" s="46">
        <f>IF(K942="",0,COUNTIF('Timesheet - Week'!$A:$A,WorkingHoursUpdated!K942))</f>
        <v>0</v>
      </c>
      <c r="R942" s="44">
        <f>IF(K942="",0,COUNTIF('Timesheet - Week'!$A:$A,WorkingHoursUpdated!K942))</f>
        <v>0</v>
      </c>
    </row>
    <row r="943" spans="1:18" x14ac:dyDescent="0.25">
      <c r="A943" s="7">
        <f>WorkingHours[[#This Row],[Day]]</f>
        <v>44987</v>
      </c>
      <c r="B943" s="1">
        <f>WorkingHours[[#This Row],[Start]]</f>
        <v>0.375</v>
      </c>
      <c r="C943" s="1">
        <f>WorkingHours[[#This Row],[End]]</f>
        <v>0.41666666666666669</v>
      </c>
      <c r="D943" t="str">
        <f>WorkingHours[[#This Row],[Work unit description]]</f>
        <v>Architecture</v>
      </c>
      <c r="E943" s="1">
        <f>WorkingHours[[#This Row],[Duration]]</f>
        <v>4.1666666666666664E-2</v>
      </c>
      <c r="F943" s="1" t="e">
        <f>#REF!</f>
        <v>#REF!</v>
      </c>
      <c r="G943" t="str">
        <f>WorkingHours[[#This Row],[Task]]</f>
        <v>Delta-G: Architecture</v>
      </c>
      <c r="H943" t="str">
        <f>WorkingHours[[#This Row],[Tags]]</f>
        <v>Delta-G:Architecture:899</v>
      </c>
      <c r="I943" t="b">
        <f t="shared" si="97"/>
        <v>0</v>
      </c>
      <c r="J943" s="7">
        <f t="shared" si="103"/>
        <v>44987</v>
      </c>
      <c r="K943" t="str">
        <f t="shared" si="98"/>
        <v>Delta-G:Architecture:899</v>
      </c>
      <c r="M943" s="43">
        <f t="shared" si="99"/>
        <v>0</v>
      </c>
      <c r="N943" s="1">
        <f t="shared" si="100"/>
        <v>0</v>
      </c>
      <c r="O943" s="1">
        <f t="shared" si="101"/>
        <v>0</v>
      </c>
      <c r="P943" s="45" t="e">
        <f t="shared" si="102"/>
        <v>#REF!</v>
      </c>
      <c r="Q943" s="46">
        <f>IF(K943="",0,COUNTIF('Timesheet - Week'!$A:$A,WorkingHoursUpdated!K943))</f>
        <v>0</v>
      </c>
      <c r="R943" s="44">
        <f>IF(K943="",0,COUNTIF('Timesheet - Week'!$A:$A,WorkingHoursUpdated!K943))</f>
        <v>0</v>
      </c>
    </row>
    <row r="944" spans="1:18" x14ac:dyDescent="0.25">
      <c r="A944" s="7">
        <f>WorkingHours[[#This Row],[Day]]</f>
        <v>44987</v>
      </c>
      <c r="B944" s="1">
        <f>WorkingHours[[#This Row],[Start]]</f>
        <v>0.41666666666666669</v>
      </c>
      <c r="C944" s="1">
        <f>WorkingHours[[#This Row],[End]]</f>
        <v>0.4375</v>
      </c>
      <c r="D944" t="str">
        <f>WorkingHours[[#This Row],[Work unit description]]</f>
        <v>Celestial STI chat</v>
      </c>
      <c r="E944" s="1">
        <f>WorkingHours[[#This Row],[Duration]]</f>
        <v>2.0833333333333332E-2</v>
      </c>
      <c r="F944" s="1" t="e">
        <f>#REF!</f>
        <v>#REF!</v>
      </c>
      <c r="G944" t="str">
        <f>WorkingHours[[#This Row],[Task]]</f>
        <v>NBD: Celestial</v>
      </c>
      <c r="H944" t="str">
        <f>WorkingHours[[#This Row],[Tags]]</f>
        <v>NBD: Celestial Technical Management:948</v>
      </c>
      <c r="I944" t="b">
        <f t="shared" si="97"/>
        <v>0</v>
      </c>
      <c r="J944" s="7">
        <f t="shared" si="103"/>
        <v>44987</v>
      </c>
      <c r="K944" t="str">
        <f t="shared" si="98"/>
        <v>NBD: Celestial Technical Management:948</v>
      </c>
      <c r="M944" s="43">
        <f t="shared" si="99"/>
        <v>0</v>
      </c>
      <c r="N944" s="1">
        <f t="shared" si="100"/>
        <v>0</v>
      </c>
      <c r="O944" s="1">
        <f t="shared" si="101"/>
        <v>0</v>
      </c>
      <c r="P944" s="45" t="e">
        <f t="shared" si="102"/>
        <v>#REF!</v>
      </c>
      <c r="Q944" s="46">
        <f>IF(K944="",0,COUNTIF('Timesheet - Week'!$A:$A,WorkingHoursUpdated!K944))</f>
        <v>0</v>
      </c>
      <c r="R944" s="44">
        <f>IF(K944="",0,COUNTIF('Timesheet - Week'!$A:$A,WorkingHoursUpdated!K944))</f>
        <v>0</v>
      </c>
    </row>
    <row r="945" spans="1:18" x14ac:dyDescent="0.25">
      <c r="A945" s="7">
        <f>WorkingHours[[#This Row],[Day]]</f>
        <v>44987</v>
      </c>
      <c r="B945" s="1">
        <f>WorkingHours[[#This Row],[Start]]</f>
        <v>0.4375</v>
      </c>
      <c r="C945" s="1">
        <f>WorkingHours[[#This Row],[End]]</f>
        <v>0.54166666666666663</v>
      </c>
      <c r="D945" t="str">
        <f>WorkingHours[[#This Row],[Work unit description]]</f>
        <v>Delta-G Architecture</v>
      </c>
      <c r="E945" s="1">
        <f>WorkingHours[[#This Row],[Duration]]</f>
        <v>0.10416666666666667</v>
      </c>
      <c r="F945" s="1" t="e">
        <f>#REF!</f>
        <v>#REF!</v>
      </c>
      <c r="G945" t="str">
        <f>WorkingHours[[#This Row],[Task]]</f>
        <v>Delta-G: Architecture</v>
      </c>
      <c r="H945" t="str">
        <f>WorkingHours[[#This Row],[Tags]]</f>
        <v>Delta-G:Architecture:899</v>
      </c>
      <c r="I945" t="b">
        <f t="shared" si="97"/>
        <v>0</v>
      </c>
      <c r="J945" s="7">
        <f t="shared" si="103"/>
        <v>44987</v>
      </c>
      <c r="K945" t="str">
        <f t="shared" si="98"/>
        <v>Delta-G:Architecture:899</v>
      </c>
      <c r="M945" s="43">
        <f t="shared" si="99"/>
        <v>0</v>
      </c>
      <c r="N945" s="1">
        <f t="shared" si="100"/>
        <v>0</v>
      </c>
      <c r="O945" s="1">
        <f t="shared" si="101"/>
        <v>0</v>
      </c>
      <c r="P945" s="45" t="e">
        <f t="shared" si="102"/>
        <v>#REF!</v>
      </c>
      <c r="Q945" s="46">
        <f>IF(K945="",0,COUNTIF('Timesheet - Week'!$A:$A,WorkingHoursUpdated!K945))</f>
        <v>0</v>
      </c>
      <c r="R945" s="44">
        <f>IF(K945="",0,COUNTIF('Timesheet - Week'!$A:$A,WorkingHoursUpdated!K945))</f>
        <v>0</v>
      </c>
    </row>
    <row r="946" spans="1:18" x14ac:dyDescent="0.25">
      <c r="A946" s="7">
        <f>WorkingHours[[#This Row],[Day]]</f>
        <v>44987</v>
      </c>
      <c r="B946" s="1">
        <f>WorkingHours[[#This Row],[Start]]</f>
        <v>0.54166666666666663</v>
      </c>
      <c r="C946" s="1">
        <f>WorkingHours[[#This Row],[End]]</f>
        <v>0.57291666666666663</v>
      </c>
      <c r="D946" t="str">
        <f>WorkingHours[[#This Row],[Work unit description]]</f>
        <v>Boomtime call update</v>
      </c>
      <c r="E946" s="1">
        <f>WorkingHours[[#This Row],[Duration]]</f>
        <v>3.125E-2</v>
      </c>
      <c r="F946" s="1" t="e">
        <f>#REF!</f>
        <v>#REF!</v>
      </c>
      <c r="G946" t="str">
        <f>WorkingHours[[#This Row],[Task]]</f>
        <v>Boomtime:Project Management</v>
      </c>
      <c r="H946" t="str">
        <f>WorkingHours[[#This Row],[Tags]]</f>
        <v>Boomtime: Project Management:910</v>
      </c>
      <c r="I946" t="b">
        <f t="shared" si="97"/>
        <v>0</v>
      </c>
      <c r="J946" s="7">
        <f t="shared" si="103"/>
        <v>44987</v>
      </c>
      <c r="K946" t="str">
        <f t="shared" si="98"/>
        <v>Boomtime: Project Management:910</v>
      </c>
      <c r="M946" s="43">
        <f t="shared" si="99"/>
        <v>0</v>
      </c>
      <c r="N946" s="1">
        <f t="shared" si="100"/>
        <v>0</v>
      </c>
      <c r="O946" s="1">
        <f t="shared" si="101"/>
        <v>0</v>
      </c>
      <c r="P946" s="45" t="e">
        <f t="shared" si="102"/>
        <v>#REF!</v>
      </c>
      <c r="Q946" s="46">
        <f>IF(K946="",0,COUNTIF('Timesheet - Week'!$A:$A,WorkingHoursUpdated!K946))</f>
        <v>0</v>
      </c>
      <c r="R946" s="44">
        <f>IF(K946="",0,COUNTIF('Timesheet - Week'!$A:$A,WorkingHoursUpdated!K946))</f>
        <v>0</v>
      </c>
    </row>
    <row r="947" spans="1:18" x14ac:dyDescent="0.25">
      <c r="A947" s="7">
        <f>WorkingHours[[#This Row],[Day]]</f>
        <v>44987</v>
      </c>
      <c r="B947" s="1">
        <f>WorkingHours[[#This Row],[Start]]</f>
        <v>0.57013888888888886</v>
      </c>
      <c r="C947" s="1">
        <f>WorkingHours[[#This Row],[End]]</f>
        <v>0.59375</v>
      </c>
      <c r="D947" t="str">
        <f>WorkingHours[[#This Row],[Work unit description]]</f>
        <v>Various</v>
      </c>
      <c r="E947" s="1">
        <f>WorkingHours[[#This Row],[Duration]]</f>
        <v>2.0833333333333332E-2</v>
      </c>
      <c r="F947" s="1" t="e">
        <f>#REF!</f>
        <v>#REF!</v>
      </c>
      <c r="G947" t="str">
        <f>WorkingHours[[#This Row],[Task]]</f>
        <v>NBD: Celestial</v>
      </c>
      <c r="H947" t="str">
        <f>WorkingHours[[#This Row],[Tags]]</f>
        <v>NBD: Celestial Technical Management:948</v>
      </c>
      <c r="I947" t="b">
        <f t="shared" si="97"/>
        <v>0</v>
      </c>
      <c r="J947" s="7">
        <f t="shared" si="103"/>
        <v>44987</v>
      </c>
      <c r="K947" t="str">
        <f t="shared" si="98"/>
        <v>NBD: Celestial Technical Management:948</v>
      </c>
      <c r="M947" s="43" t="str">
        <f t="shared" si="99"/>
        <v>Error</v>
      </c>
      <c r="N947" s="1">
        <f t="shared" si="100"/>
        <v>0</v>
      </c>
      <c r="O947" s="1" t="str">
        <f t="shared" si="101"/>
        <v>Error</v>
      </c>
      <c r="P947" s="45" t="e">
        <f t="shared" si="102"/>
        <v>#REF!</v>
      </c>
      <c r="Q947" s="46">
        <f>IF(K947="",0,COUNTIF('Timesheet - Week'!$A:$A,WorkingHoursUpdated!K947))</f>
        <v>0</v>
      </c>
      <c r="R947" s="44">
        <f>IF(K947="",0,COUNTIF('Timesheet - Week'!$A:$A,WorkingHoursUpdated!K947))</f>
        <v>0</v>
      </c>
    </row>
    <row r="948" spans="1:18" x14ac:dyDescent="0.25">
      <c r="A948" s="7">
        <f>WorkingHours[[#This Row],[Day]]</f>
        <v>44987</v>
      </c>
      <c r="B948" s="1">
        <f>WorkingHours[[#This Row],[Start]]</f>
        <v>0.61111111111111116</v>
      </c>
      <c r="C948" s="1">
        <f>WorkingHours[[#This Row],[End]]</f>
        <v>0.61805555555555558</v>
      </c>
      <c r="D948" t="str">
        <f>WorkingHours[[#This Row],[Work unit description]]</f>
        <v>QLM slide deck</v>
      </c>
      <c r="E948" s="1">
        <f>WorkingHours[[#This Row],[Duration]]</f>
        <v>1.0416666666666666E-2</v>
      </c>
      <c r="F948" s="1" t="e">
        <f>#REF!</f>
        <v>#REF!</v>
      </c>
      <c r="G948" t="str">
        <f>WorkingHours[[#This Row],[Task]]</f>
        <v>QLM Technical Management</v>
      </c>
      <c r="H948" t="str">
        <f>WorkingHours[[#This Row],[Tags]]</f>
        <v>QLM:Hardware:TechnicalManagement:998</v>
      </c>
      <c r="I948" t="b">
        <f t="shared" si="97"/>
        <v>0</v>
      </c>
      <c r="J948" s="7">
        <f t="shared" si="103"/>
        <v>44987</v>
      </c>
      <c r="K948" t="str">
        <f t="shared" si="98"/>
        <v>QLM:Hardware:TechnicalManagement:998</v>
      </c>
      <c r="M948" s="43">
        <f t="shared" si="99"/>
        <v>1.736111111111116E-2</v>
      </c>
      <c r="N948" s="1">
        <f t="shared" si="100"/>
        <v>0</v>
      </c>
      <c r="O948" s="1">
        <f t="shared" si="101"/>
        <v>1.736111111111116E-2</v>
      </c>
      <c r="P948" s="45" t="e">
        <f t="shared" si="102"/>
        <v>#REF!</v>
      </c>
      <c r="Q948" s="46">
        <f>IF(K948="",0,COUNTIF('Timesheet - Week'!$A:$A,WorkingHoursUpdated!K948))</f>
        <v>0</v>
      </c>
      <c r="R948" s="44">
        <f>IF(K948="",0,COUNTIF('Timesheet - Week'!$A:$A,WorkingHoursUpdated!K948))</f>
        <v>0</v>
      </c>
    </row>
    <row r="949" spans="1:18" x14ac:dyDescent="0.25">
      <c r="A949" s="7">
        <f>WorkingHours[[#This Row],[Day]]</f>
        <v>44987</v>
      </c>
      <c r="B949" s="1">
        <f>WorkingHours[[#This Row],[Start]]</f>
        <v>0.61805555555555558</v>
      </c>
      <c r="C949" s="1">
        <f>WorkingHours[[#This Row],[End]]</f>
        <v>0.63541666666666663</v>
      </c>
      <c r="D949" t="str">
        <f>WorkingHours[[#This Row],[Work unit description]]</f>
        <v>Delta-G emails</v>
      </c>
      <c r="E949" s="1">
        <f>WorkingHours[[#This Row],[Duration]]</f>
        <v>2.0833333333333332E-2</v>
      </c>
      <c r="F949" s="1" t="e">
        <f>#REF!</f>
        <v>#REF!</v>
      </c>
      <c r="G949" t="str">
        <f>WorkingHours[[#This Row],[Task]]</f>
        <v>Delta-G: Technical Management</v>
      </c>
      <c r="H949" t="str">
        <f>WorkingHours[[#This Row],[Tags]]</f>
        <v>Delta-G:Technical Man:900</v>
      </c>
      <c r="I949" t="b">
        <f t="shared" si="97"/>
        <v>0</v>
      </c>
      <c r="J949" s="7">
        <f t="shared" si="103"/>
        <v>44987</v>
      </c>
      <c r="K949" t="str">
        <f t="shared" si="98"/>
        <v>Delta-G:Technical Man:900</v>
      </c>
      <c r="M949" s="43">
        <f t="shared" si="99"/>
        <v>0</v>
      </c>
      <c r="N949" s="1">
        <f t="shared" si="100"/>
        <v>0</v>
      </c>
      <c r="O949" s="1">
        <f t="shared" si="101"/>
        <v>0</v>
      </c>
      <c r="P949" s="45" t="e">
        <f t="shared" si="102"/>
        <v>#REF!</v>
      </c>
      <c r="Q949" s="46">
        <f>IF(K949="",0,COUNTIF('Timesheet - Week'!$A:$A,WorkingHoursUpdated!K949))</f>
        <v>0</v>
      </c>
      <c r="R949" s="44">
        <f>IF(K949="",0,COUNTIF('Timesheet - Week'!$A:$A,WorkingHoursUpdated!K949))</f>
        <v>0</v>
      </c>
    </row>
    <row r="950" spans="1:18" x14ac:dyDescent="0.25">
      <c r="A950" s="7">
        <f>WorkingHours[[#This Row],[Day]]</f>
        <v>44987</v>
      </c>
      <c r="B950" s="1">
        <f>WorkingHours[[#This Row],[Start]]</f>
        <v>0.67708333333333337</v>
      </c>
      <c r="C950" s="1">
        <f>WorkingHours[[#This Row],[End]]</f>
        <v>0.74236111111111114</v>
      </c>
      <c r="D950" t="str">
        <f>WorkingHours[[#This Row],[Work unit description]]</f>
        <v>Architecture</v>
      </c>
      <c r="E950" s="1">
        <f>WorkingHours[[#This Row],[Duration]]</f>
        <v>6.25E-2</v>
      </c>
      <c r="F950" s="1" t="e">
        <f>#REF!</f>
        <v>#REF!</v>
      </c>
      <c r="G950" t="str">
        <f>WorkingHours[[#This Row],[Task]]</f>
        <v>Delta-G: Architecture</v>
      </c>
      <c r="H950" t="str">
        <f>WorkingHours[[#This Row],[Tags]]</f>
        <v>Delta-G:Architecture:899</v>
      </c>
      <c r="I950" t="b">
        <f t="shared" si="97"/>
        <v>0</v>
      </c>
      <c r="J950" s="7">
        <f t="shared" si="103"/>
        <v>44987</v>
      </c>
      <c r="K950" t="str">
        <f t="shared" si="98"/>
        <v>Delta-G:Architecture:899</v>
      </c>
      <c r="M950" s="43">
        <f t="shared" si="99"/>
        <v>4.1666666666666741E-2</v>
      </c>
      <c r="N950" s="1">
        <f t="shared" si="100"/>
        <v>0</v>
      </c>
      <c r="O950" s="1">
        <f t="shared" si="101"/>
        <v>4.1666666666666741E-2</v>
      </c>
      <c r="P950" s="45" t="e">
        <f t="shared" si="102"/>
        <v>#REF!</v>
      </c>
      <c r="Q950" s="46">
        <f>IF(K950="",0,COUNTIF('Timesheet - Week'!$A:$A,WorkingHoursUpdated!K950))</f>
        <v>0</v>
      </c>
      <c r="R950" s="44">
        <f>IF(K950="",0,COUNTIF('Timesheet - Week'!$A:$A,WorkingHoursUpdated!K950))</f>
        <v>0</v>
      </c>
    </row>
    <row r="951" spans="1:18" x14ac:dyDescent="0.25">
      <c r="A951" s="7">
        <f>WorkingHours[[#This Row],[Day]]</f>
        <v>44987</v>
      </c>
      <c r="B951" s="1">
        <f>WorkingHours[[#This Row],[Start]]</f>
        <v>0.74236111111111114</v>
      </c>
      <c r="C951" s="1">
        <f>WorkingHours[[#This Row],[End]]</f>
        <v>0.78472222222222221</v>
      </c>
      <c r="D951" t="str">
        <f>WorkingHours[[#This Row],[Work unit description]]</f>
        <v>Architecture updates</v>
      </c>
      <c r="E951" s="1">
        <f>WorkingHours[[#This Row],[Duration]]</f>
        <v>4.1666666666666664E-2</v>
      </c>
      <c r="F951" s="1" t="e">
        <f>#REF!</f>
        <v>#REF!</v>
      </c>
      <c r="G951" t="str">
        <f>WorkingHours[[#This Row],[Task]]</f>
        <v>Delta-G: Architecture</v>
      </c>
      <c r="H951" t="str">
        <f>WorkingHours[[#This Row],[Tags]]</f>
        <v>Delta-G:Architecture:899</v>
      </c>
      <c r="I951" t="b">
        <f t="shared" si="97"/>
        <v>0</v>
      </c>
      <c r="J951" s="7">
        <f t="shared" si="103"/>
        <v>44987</v>
      </c>
      <c r="K951" t="str">
        <f t="shared" si="98"/>
        <v>Delta-G:Architecture:899</v>
      </c>
      <c r="M951" s="43">
        <f t="shared" si="99"/>
        <v>0</v>
      </c>
      <c r="N951" s="1">
        <f t="shared" si="100"/>
        <v>0</v>
      </c>
      <c r="O951" s="1">
        <f t="shared" si="101"/>
        <v>0</v>
      </c>
      <c r="P951" s="45" t="e">
        <f t="shared" si="102"/>
        <v>#REF!</v>
      </c>
      <c r="Q951" s="46">
        <f>IF(K951="",0,COUNTIF('Timesheet - Week'!$A:$A,WorkingHoursUpdated!K951))</f>
        <v>0</v>
      </c>
      <c r="R951" s="44">
        <f>IF(K951="",0,COUNTIF('Timesheet - Week'!$A:$A,WorkingHoursUpdated!K951))</f>
        <v>0</v>
      </c>
    </row>
    <row r="952" spans="1:18" x14ac:dyDescent="0.25">
      <c r="A952" s="7">
        <f>WorkingHours[[#This Row],[Day]]</f>
        <v>44987</v>
      </c>
      <c r="B952" s="1">
        <f>WorkingHours[[#This Row],[Start]]</f>
        <v>0.79861111111111116</v>
      </c>
      <c r="C952" s="1">
        <f>WorkingHours[[#This Row],[End]]</f>
        <v>0.81874999999999998</v>
      </c>
      <c r="D952" t="str">
        <f>WorkingHours[[#This Row],[Work unit description]]</f>
        <v>QLM Slide deck update</v>
      </c>
      <c r="E952" s="1">
        <f>WorkingHours[[#This Row],[Duration]]</f>
        <v>2.0833333333333332E-2</v>
      </c>
      <c r="F952" s="1" t="e">
        <f>#REF!</f>
        <v>#REF!</v>
      </c>
      <c r="G952" t="str">
        <f>WorkingHours[[#This Row],[Task]]</f>
        <v>QLM Technical Management</v>
      </c>
      <c r="H952" t="str">
        <f>WorkingHours[[#This Row],[Tags]]</f>
        <v>QLM:Hardware:TechnicalManagement:998</v>
      </c>
      <c r="I952" t="b">
        <f t="shared" si="97"/>
        <v>0</v>
      </c>
      <c r="J952" s="7">
        <f t="shared" si="103"/>
        <v>44987</v>
      </c>
      <c r="K952" t="str">
        <f t="shared" si="98"/>
        <v>QLM:Hardware:TechnicalManagement:998</v>
      </c>
      <c r="M952" s="43">
        <f t="shared" si="99"/>
        <v>1.3888888888888951E-2</v>
      </c>
      <c r="N952" s="1">
        <f t="shared" si="100"/>
        <v>0</v>
      </c>
      <c r="O952" s="1">
        <f t="shared" si="101"/>
        <v>1.3888888888888951E-2</v>
      </c>
      <c r="P952" s="45" t="e">
        <f t="shared" si="102"/>
        <v>#REF!</v>
      </c>
      <c r="Q952" s="46">
        <f>IF(K952="",0,COUNTIF('Timesheet - Week'!$A:$A,WorkingHoursUpdated!K952))</f>
        <v>0</v>
      </c>
      <c r="R952" s="44">
        <f>IF(K952="",0,COUNTIF('Timesheet - Week'!$A:$A,WorkingHoursUpdated!K952))</f>
        <v>0</v>
      </c>
    </row>
    <row r="953" spans="1:18" x14ac:dyDescent="0.25">
      <c r="A953" s="7">
        <f>WorkingHours[[#This Row],[Day]]</f>
        <v>44987</v>
      </c>
      <c r="B953" s="1">
        <f>WorkingHours[[#This Row],[Start]]</f>
        <v>0.81874999999999998</v>
      </c>
      <c r="C953" s="1">
        <f>WorkingHours[[#This Row],[End]]</f>
        <v>0.86111111111111116</v>
      </c>
      <c r="D953" t="str">
        <f>WorkingHours[[#This Row],[Work unit description]]</f>
        <v>Resource forecast annual</v>
      </c>
      <c r="E953" s="1">
        <f>WorkingHours[[#This Row],[Duration]]</f>
        <v>4.1666666666666664E-2</v>
      </c>
      <c r="F953" s="1" t="e">
        <f>#REF!</f>
        <v>#REF!</v>
      </c>
      <c r="G953" t="str">
        <f>WorkingHours[[#This Row],[Task]]</f>
        <v>STL Strategy</v>
      </c>
      <c r="H953" t="str">
        <f>WorkingHours[[#This Row],[Tags]]</f>
        <v>STL:BusinessMan:StrategicPlanning:938</v>
      </c>
      <c r="I953" t="b">
        <f t="shared" si="97"/>
        <v>0</v>
      </c>
      <c r="J953" s="7">
        <f t="shared" si="103"/>
        <v>44987</v>
      </c>
      <c r="K953" t="str">
        <f t="shared" si="98"/>
        <v>STL:BusinessMan:StrategicPlanning:938</v>
      </c>
      <c r="M953" s="43">
        <f t="shared" si="99"/>
        <v>0</v>
      </c>
      <c r="N953" s="1">
        <f t="shared" si="100"/>
        <v>0</v>
      </c>
      <c r="O953" s="1">
        <f t="shared" si="101"/>
        <v>0</v>
      </c>
      <c r="P953" s="45" t="e">
        <f t="shared" si="102"/>
        <v>#REF!</v>
      </c>
      <c r="Q953" s="46">
        <f>IF(K953="",0,COUNTIF('Timesheet - Week'!$A:$A,WorkingHoursUpdated!K953))</f>
        <v>0</v>
      </c>
      <c r="R953" s="44">
        <f>IF(K953="",0,COUNTIF('Timesheet - Week'!$A:$A,WorkingHoursUpdated!K953))</f>
        <v>0</v>
      </c>
    </row>
    <row r="954" spans="1:18" x14ac:dyDescent="0.25">
      <c r="A954" s="7">
        <f>WorkingHours[[#This Row],[Day]]</f>
        <v>44987</v>
      </c>
      <c r="B954" s="1">
        <f>WorkingHours[[#This Row],[Start]]</f>
        <v>0.86111111111111116</v>
      </c>
      <c r="C954" s="1">
        <f>WorkingHours[[#This Row],[End]]</f>
        <v>0.90416666666666667</v>
      </c>
      <c r="D954" t="str">
        <f>WorkingHours[[#This Row],[Work unit description]]</f>
        <v>Engineering process development</v>
      </c>
      <c r="E954" s="1">
        <f>WorkingHours[[#This Row],[Duration]]</f>
        <v>4.1666666666666664E-2</v>
      </c>
      <c r="F954" s="1" t="e">
        <f>#REF!</f>
        <v>#REF!</v>
      </c>
      <c r="G954" t="str">
        <f>WorkingHours[[#This Row],[Task]]</f>
        <v>Process and Practices Improvement</v>
      </c>
      <c r="H954" t="str">
        <f>WorkingHours[[#This Row],[Tags]]</f>
        <v>STL:Admin-BusinessMan:Processs:942</v>
      </c>
      <c r="I954" t="b">
        <f t="shared" si="97"/>
        <v>0</v>
      </c>
      <c r="J954" s="7">
        <f t="shared" si="103"/>
        <v>44987</v>
      </c>
      <c r="K954" t="str">
        <f t="shared" si="98"/>
        <v>STL:Admin-BusinessMan:Processs:942</v>
      </c>
      <c r="M954" s="43">
        <f t="shared" si="99"/>
        <v>0</v>
      </c>
      <c r="N954" s="1">
        <f t="shared" si="100"/>
        <v>0</v>
      </c>
      <c r="O954" s="1">
        <f t="shared" si="101"/>
        <v>0</v>
      </c>
      <c r="P954" s="45" t="e">
        <f t="shared" si="102"/>
        <v>#REF!</v>
      </c>
      <c r="Q954" s="46">
        <f>IF(K954="",0,COUNTIF('Timesheet - Week'!$A:$A,WorkingHoursUpdated!K954))</f>
        <v>0</v>
      </c>
      <c r="R954" s="44">
        <f>IF(K954="",0,COUNTIF('Timesheet - Week'!$A:$A,WorkingHoursUpdated!K954))</f>
        <v>0</v>
      </c>
    </row>
    <row r="955" spans="1:18" x14ac:dyDescent="0.25">
      <c r="A955" s="7">
        <f>WorkingHours[[#This Row],[Day]]</f>
        <v>44987</v>
      </c>
      <c r="B955" s="1">
        <f>WorkingHours[[#This Row],[Start]]</f>
        <v>0.90416666666666667</v>
      </c>
      <c r="C955" s="1">
        <f>WorkingHours[[#This Row],[End]]</f>
        <v>0.93055555555555558</v>
      </c>
      <c r="D955" t="str">
        <f>WorkingHours[[#This Row],[Work unit description]]</f>
        <v>Biotip library work to set files as generic</v>
      </c>
      <c r="E955" s="1">
        <f>WorkingHours[[#This Row],[Duration]]</f>
        <v>3.125E-2</v>
      </c>
      <c r="F955" s="1" t="e">
        <f>#REF!</f>
        <v>#REF!</v>
      </c>
      <c r="G955" t="str">
        <f>WorkingHours[[#This Row],[Task]]</f>
        <v>BioTip:Libraries</v>
      </c>
      <c r="H955" t="str">
        <f>WorkingHours[[#This Row],[Tags]]</f>
        <v>BioTip:Libraries:922</v>
      </c>
      <c r="I955" t="b">
        <f t="shared" si="97"/>
        <v>0</v>
      </c>
      <c r="J955" s="7">
        <f t="shared" si="103"/>
        <v>44987</v>
      </c>
      <c r="K955" t="str">
        <f t="shared" si="98"/>
        <v>BioTip:Libraries:922</v>
      </c>
      <c r="M955" s="43">
        <f t="shared" si="99"/>
        <v>0</v>
      </c>
      <c r="N955" s="1">
        <f t="shared" si="100"/>
        <v>0</v>
      </c>
      <c r="O955" s="1">
        <f t="shared" si="101"/>
        <v>0</v>
      </c>
      <c r="P955" s="45" t="e">
        <f t="shared" si="102"/>
        <v>#REF!</v>
      </c>
      <c r="Q955" s="46">
        <f>IF(K955="",0,COUNTIF('Timesheet - Week'!$A:$A,WorkingHoursUpdated!K955))</f>
        <v>0</v>
      </c>
      <c r="R955" s="44">
        <f>IF(K955="",0,COUNTIF('Timesheet - Week'!$A:$A,WorkingHoursUpdated!K955))</f>
        <v>0</v>
      </c>
    </row>
    <row r="956" spans="1:18" x14ac:dyDescent="0.25">
      <c r="A956" s="7">
        <f>WorkingHours[[#This Row],[Day]]</f>
        <v>44987</v>
      </c>
      <c r="B956" s="1">
        <f>WorkingHours[[#This Row],[Start]]</f>
        <v>0.95763888888888893</v>
      </c>
      <c r="C956" s="1">
        <f>WorkingHours[[#This Row],[End]]</f>
        <v>0.97152777777777777</v>
      </c>
      <c r="D956" t="str">
        <f>WorkingHours[[#This Row],[Work unit description]]</f>
        <v>Celestial planning</v>
      </c>
      <c r="E956" s="1">
        <f>WorkingHours[[#This Row],[Duration]]</f>
        <v>1.0416666666666666E-2</v>
      </c>
      <c r="F956" s="1" t="e">
        <f>#REF!</f>
        <v>#REF!</v>
      </c>
      <c r="G956" t="str">
        <f>WorkingHours[[#This Row],[Task]]</f>
        <v>NBD: Celestial</v>
      </c>
      <c r="H956" t="str">
        <f>WorkingHours[[#This Row],[Tags]]</f>
        <v>NBD: Celestial Technical Management:948</v>
      </c>
      <c r="I956" t="b">
        <f t="shared" si="97"/>
        <v>0</v>
      </c>
      <c r="J956" s="7">
        <f t="shared" si="103"/>
        <v>44987</v>
      </c>
      <c r="K956" t="str">
        <f t="shared" si="98"/>
        <v>NBD: Celestial Technical Management:948</v>
      </c>
      <c r="M956" s="43">
        <f t="shared" si="99"/>
        <v>2.7083333333333348E-2</v>
      </c>
      <c r="N956" s="1">
        <f t="shared" si="100"/>
        <v>0</v>
      </c>
      <c r="O956" s="1">
        <f t="shared" si="101"/>
        <v>2.7083333333333348E-2</v>
      </c>
      <c r="P956" s="45" t="e">
        <f t="shared" si="102"/>
        <v>#REF!</v>
      </c>
      <c r="Q956" s="46">
        <f>IF(K956="",0,COUNTIF('Timesheet - Week'!$A:$A,WorkingHoursUpdated!K956))</f>
        <v>0</v>
      </c>
      <c r="R956" s="44">
        <f>IF(K956="",0,COUNTIF('Timesheet - Week'!$A:$A,WorkingHoursUpdated!K956))</f>
        <v>0</v>
      </c>
    </row>
    <row r="957" spans="1:18" x14ac:dyDescent="0.25">
      <c r="A957" s="7">
        <f>WorkingHours[[#This Row],[Day]]</f>
        <v>44988</v>
      </c>
      <c r="B957" s="1">
        <f>WorkingHours[[#This Row],[Start]]</f>
        <v>0.33333333333333331</v>
      </c>
      <c r="C957" s="1">
        <f>WorkingHours[[#This Row],[End]]</f>
        <v>0.35416666666666669</v>
      </c>
      <c r="D957" t="str">
        <f>WorkingHours[[#This Row],[Work unit description]]</f>
        <v>Unknown</v>
      </c>
      <c r="E957" s="1">
        <f>WorkingHours[[#This Row],[Duration]]</f>
        <v>2.0833333333333332E-2</v>
      </c>
      <c r="F957" s="1" t="e">
        <f>#REF!</f>
        <v>#REF!</v>
      </c>
      <c r="G957" t="str">
        <f>WorkingHours[[#This Row],[Task]]</f>
        <v>STL Strategy</v>
      </c>
      <c r="H957" t="str">
        <f>WorkingHours[[#This Row],[Tags]]</f>
        <v>STL:BusinessMan:StrategicPlanning:938</v>
      </c>
      <c r="I957" t="b">
        <f t="shared" si="97"/>
        <v>0</v>
      </c>
      <c r="J957" s="7">
        <f t="shared" si="103"/>
        <v>44988</v>
      </c>
      <c r="K957" t="str">
        <f t="shared" si="98"/>
        <v>STL:BusinessMan:StrategicPlanning:938</v>
      </c>
      <c r="M957" s="43">
        <f t="shared" si="99"/>
        <v>0</v>
      </c>
      <c r="N957" s="1">
        <f t="shared" si="100"/>
        <v>0</v>
      </c>
      <c r="O957" s="1">
        <f t="shared" si="101"/>
        <v>0</v>
      </c>
      <c r="P957" s="45" t="e">
        <f t="shared" si="102"/>
        <v>#REF!</v>
      </c>
      <c r="Q957" s="46">
        <f>IF(K957="",0,COUNTIF('Timesheet - Week'!$A:$A,WorkingHoursUpdated!K957))</f>
        <v>0</v>
      </c>
      <c r="R957" s="44">
        <f>IF(K957="",0,COUNTIF('Timesheet - Week'!$A:$A,WorkingHoursUpdated!K957))</f>
        <v>0</v>
      </c>
    </row>
    <row r="958" spans="1:18" x14ac:dyDescent="0.25">
      <c r="A958" s="7">
        <f>WorkingHours[[#This Row],[Day]]</f>
        <v>44988</v>
      </c>
      <c r="B958" s="1">
        <f>WorkingHours[[#This Row],[Start]]</f>
        <v>0.375</v>
      </c>
      <c r="C958" s="1">
        <f>WorkingHours[[#This Row],[End]]</f>
        <v>0.39583333333333331</v>
      </c>
      <c r="D958" t="str">
        <f>WorkingHours[[#This Row],[Work unit description]]</f>
        <v>QLM Slides</v>
      </c>
      <c r="E958" s="1">
        <f>WorkingHours[[#This Row],[Duration]]</f>
        <v>2.0833333333333332E-2</v>
      </c>
      <c r="F958" s="1" t="e">
        <f>#REF!</f>
        <v>#REF!</v>
      </c>
      <c r="G958" t="str">
        <f>WorkingHours[[#This Row],[Task]]</f>
        <v>QLM Technical Management</v>
      </c>
      <c r="H958" t="str">
        <f>WorkingHours[[#This Row],[Tags]]</f>
        <v>QLM:Hardware:TechnicalManagement:998</v>
      </c>
      <c r="I958" t="b">
        <f t="shared" ref="I958:I1021" si="104">IF(ISNUMBER(SEARCH("CarryHours",H958)),TRUE,FALSE)</f>
        <v>0</v>
      </c>
      <c r="J958" s="7">
        <f t="shared" si="103"/>
        <v>44988</v>
      </c>
      <c r="K958" t="str">
        <f t="shared" si="98"/>
        <v>QLM:Hardware:TechnicalManagement:998</v>
      </c>
      <c r="M958" s="43">
        <f t="shared" si="99"/>
        <v>2.0833333333333315E-2</v>
      </c>
      <c r="N958" s="1">
        <f t="shared" si="100"/>
        <v>0</v>
      </c>
      <c r="O958" s="1">
        <f t="shared" si="101"/>
        <v>2.0833333333333315E-2</v>
      </c>
      <c r="P958" s="45" t="e">
        <f t="shared" si="102"/>
        <v>#REF!</v>
      </c>
      <c r="Q958" s="46">
        <f>IF(K958="",0,COUNTIF('Timesheet - Week'!$A:$A,WorkingHoursUpdated!K958))</f>
        <v>0</v>
      </c>
      <c r="R958" s="44">
        <f>IF(K958="",0,COUNTIF('Timesheet - Week'!$A:$A,WorkingHoursUpdated!K958))</f>
        <v>0</v>
      </c>
    </row>
    <row r="959" spans="1:18" x14ac:dyDescent="0.25">
      <c r="A959" s="7">
        <f>WorkingHours[[#This Row],[Day]]</f>
        <v>44988</v>
      </c>
      <c r="B959" s="1">
        <f>WorkingHours[[#This Row],[Start]]</f>
        <v>0.38194444444444442</v>
      </c>
      <c r="C959" s="1">
        <f>WorkingHours[[#This Row],[End]]</f>
        <v>0.39583333333333331</v>
      </c>
      <c r="D959" t="str">
        <f>WorkingHours[[#This Row],[Work unit description]]</f>
        <v>QLM Prep</v>
      </c>
      <c r="E959" s="1">
        <f>WorkingHours[[#This Row],[Duration]]</f>
        <v>1.0416666666666666E-2</v>
      </c>
      <c r="F959" s="1" t="e">
        <f>#REF!</f>
        <v>#REF!</v>
      </c>
      <c r="G959" t="str">
        <f>WorkingHours[[#This Row],[Task]]</f>
        <v>QLM Technical Management</v>
      </c>
      <c r="H959" t="str">
        <f>WorkingHours[[#This Row],[Tags]]</f>
        <v>QLM:Hardware:TechnicalManagement:998</v>
      </c>
      <c r="I959" t="b">
        <f t="shared" si="104"/>
        <v>0</v>
      </c>
      <c r="J959" s="7">
        <f t="shared" si="103"/>
        <v>44988</v>
      </c>
      <c r="K959" t="str">
        <f t="shared" ref="K959:K1022" si="105">IF(ISNUMBER(SEARCH(",",H959)),LEFT(H959, SEARCH(",",H959,1)-1),H959)</f>
        <v>QLM:Hardware:TechnicalManagement:998</v>
      </c>
      <c r="M959" s="43" t="str">
        <f t="shared" si="99"/>
        <v>Error</v>
      </c>
      <c r="N959" s="1">
        <f t="shared" si="100"/>
        <v>0</v>
      </c>
      <c r="O959" s="1" t="str">
        <f t="shared" si="101"/>
        <v>Error</v>
      </c>
      <c r="P959" s="45" t="e">
        <f t="shared" si="102"/>
        <v>#REF!</v>
      </c>
      <c r="Q959" s="46">
        <f>IF(K959="",0,COUNTIF('Timesheet - Week'!$A:$A,WorkingHoursUpdated!K959))</f>
        <v>0</v>
      </c>
      <c r="R959" s="44">
        <f>IF(K959="",0,COUNTIF('Timesheet - Week'!$A:$A,WorkingHoursUpdated!K959))</f>
        <v>0</v>
      </c>
    </row>
    <row r="960" spans="1:18" x14ac:dyDescent="0.25">
      <c r="A960" s="7">
        <f>WorkingHours[[#This Row],[Day]]</f>
        <v>44988</v>
      </c>
      <c r="B960" s="1">
        <f>WorkingHours[[#This Row],[Start]]</f>
        <v>0.41666666666666669</v>
      </c>
      <c r="C960" s="1">
        <f>WorkingHours[[#This Row],[End]]</f>
        <v>0.44444444444444442</v>
      </c>
      <c r="D960" t="str">
        <f>WorkingHours[[#This Row],[Work unit description]]</f>
        <v>One-to-one Peter Parks</v>
      </c>
      <c r="E960" s="1">
        <f>WorkingHours[[#This Row],[Duration]]</f>
        <v>3.125E-2</v>
      </c>
      <c r="F960" s="1" t="e">
        <f>#REF!</f>
        <v>#REF!</v>
      </c>
      <c r="G960" t="str">
        <f>WorkingHours[[#This Row],[Task]]</f>
        <v>STL: 1-2-1 Meeting</v>
      </c>
      <c r="H960" t="str">
        <f>WorkingHours[[#This Row],[Tags]]</f>
        <v/>
      </c>
      <c r="I960" t="b">
        <f t="shared" si="104"/>
        <v>0</v>
      </c>
      <c r="J960" s="7">
        <f t="shared" si="103"/>
        <v>44988</v>
      </c>
      <c r="K960" t="str">
        <f t="shared" si="105"/>
        <v/>
      </c>
      <c r="M960" s="43">
        <f t="shared" si="99"/>
        <v>2.083333333333337E-2</v>
      </c>
      <c r="N960" s="1">
        <f t="shared" si="100"/>
        <v>0</v>
      </c>
      <c r="O960" s="1">
        <f t="shared" si="101"/>
        <v>2.083333333333337E-2</v>
      </c>
      <c r="P960" s="45" t="e">
        <f t="shared" si="102"/>
        <v>#REF!</v>
      </c>
      <c r="Q960" s="46">
        <f>IF(K960="",0,COUNTIF('Timesheet - Week'!$A:$A,WorkingHoursUpdated!K960))</f>
        <v>0</v>
      </c>
      <c r="R960" s="44">
        <f>IF(K960="",0,COUNTIF('Timesheet - Week'!$A:$A,WorkingHoursUpdated!K960))</f>
        <v>0</v>
      </c>
    </row>
    <row r="961" spans="1:18" x14ac:dyDescent="0.25">
      <c r="A961" s="7">
        <f>WorkingHours[[#This Row],[Day]]</f>
        <v>44988</v>
      </c>
      <c r="B961" s="1">
        <f>WorkingHours[[#This Row],[Start]]</f>
        <v>0.44444444444444442</v>
      </c>
      <c r="C961" s="1">
        <f>WorkingHours[[#This Row],[End]]</f>
        <v>0.47222222222222221</v>
      </c>
      <c r="D961" t="str">
        <f>WorkingHours[[#This Row],[Work unit description]]</f>
        <v>BioTip Review</v>
      </c>
      <c r="E961" s="1">
        <f>WorkingHours[[#This Row],[Duration]]</f>
        <v>3.125E-2</v>
      </c>
      <c r="F961" s="1" t="e">
        <f>#REF!</f>
        <v>#REF!</v>
      </c>
      <c r="G961" t="str">
        <f>WorkingHours[[#This Row],[Task]]</f>
        <v>BioTip:Schematic</v>
      </c>
      <c r="H961" t="str">
        <f>WorkingHours[[#This Row],[Tags]]</f>
        <v>BioTip:Schematic:923</v>
      </c>
      <c r="I961" t="b">
        <f t="shared" si="104"/>
        <v>0</v>
      </c>
      <c r="J961" s="7">
        <f t="shared" si="103"/>
        <v>44988</v>
      </c>
      <c r="K961" t="str">
        <f t="shared" si="105"/>
        <v>BioTip:Schematic:923</v>
      </c>
      <c r="M961" s="43">
        <f t="shared" si="99"/>
        <v>0</v>
      </c>
      <c r="N961" s="1">
        <f t="shared" si="100"/>
        <v>0</v>
      </c>
      <c r="O961" s="1">
        <f t="shared" si="101"/>
        <v>0</v>
      </c>
      <c r="P961" s="45" t="e">
        <f t="shared" si="102"/>
        <v>#REF!</v>
      </c>
      <c r="Q961" s="46">
        <f>IF(K961="",0,COUNTIF('Timesheet - Week'!$A:$A,WorkingHoursUpdated!K961))</f>
        <v>0</v>
      </c>
      <c r="R961" s="44">
        <f>IF(K961="",0,COUNTIF('Timesheet - Week'!$A:$A,WorkingHoursUpdated!K961))</f>
        <v>0</v>
      </c>
    </row>
    <row r="962" spans="1:18" x14ac:dyDescent="0.25">
      <c r="A962" s="7">
        <f>WorkingHours[[#This Row],[Day]]</f>
        <v>44988</v>
      </c>
      <c r="B962" s="1">
        <f>WorkingHours[[#This Row],[Start]]</f>
        <v>0.46527777777777779</v>
      </c>
      <c r="C962" s="1">
        <f>WorkingHours[[#This Row],[End]]</f>
        <v>0.47708333333333336</v>
      </c>
      <c r="D962" t="str">
        <f>WorkingHours[[#This Row],[Work unit description]]</f>
        <v>Process and practices</v>
      </c>
      <c r="E962" s="1">
        <f>WorkingHours[[#This Row],[Duration]]</f>
        <v>1.0416666666666666E-2</v>
      </c>
      <c r="F962" s="1" t="e">
        <f>#REF!</f>
        <v>#REF!</v>
      </c>
      <c r="G962" t="str">
        <f>WorkingHours[[#This Row],[Task]]</f>
        <v>Process and Practices Improvement</v>
      </c>
      <c r="H962" t="str">
        <f>WorkingHours[[#This Row],[Tags]]</f>
        <v>STL:Admin-BusinessMan:Processs:942</v>
      </c>
      <c r="I962" t="b">
        <f t="shared" si="104"/>
        <v>0</v>
      </c>
      <c r="J962" s="7">
        <f t="shared" si="103"/>
        <v>44988</v>
      </c>
      <c r="K962" t="str">
        <f t="shared" si="105"/>
        <v>STL:Admin-BusinessMan:Processs:942</v>
      </c>
      <c r="M962" s="43" t="str">
        <f t="shared" si="99"/>
        <v>Error</v>
      </c>
      <c r="N962" s="1">
        <f t="shared" si="100"/>
        <v>0</v>
      </c>
      <c r="O962" s="1" t="str">
        <f t="shared" si="101"/>
        <v>Error</v>
      </c>
      <c r="P962" s="45" t="e">
        <f t="shared" si="102"/>
        <v>#REF!</v>
      </c>
      <c r="Q962" s="46">
        <f>IF(K962="",0,COUNTIF('Timesheet - Week'!$A:$A,WorkingHoursUpdated!K962))</f>
        <v>0</v>
      </c>
      <c r="R962" s="44">
        <f>IF(K962="",0,COUNTIF('Timesheet - Week'!$A:$A,WorkingHoursUpdated!K962))</f>
        <v>0</v>
      </c>
    </row>
    <row r="963" spans="1:18" x14ac:dyDescent="0.25">
      <c r="A963" s="7">
        <f>WorkingHours[[#This Row],[Day]]</f>
        <v>44988</v>
      </c>
      <c r="B963" s="1">
        <f>WorkingHours[[#This Row],[Start]]</f>
        <v>0.47708333333333336</v>
      </c>
      <c r="C963" s="1">
        <f>WorkingHours[[#This Row],[End]]</f>
        <v>0.5</v>
      </c>
      <c r="D963" t="str">
        <f>WorkingHours[[#This Row],[Work unit description]]</f>
        <v>BioTip Library</v>
      </c>
      <c r="E963" s="1">
        <f>WorkingHours[[#This Row],[Duration]]</f>
        <v>2.0833333333333332E-2</v>
      </c>
      <c r="F963" s="1" t="e">
        <f>#REF!</f>
        <v>#REF!</v>
      </c>
      <c r="G963" t="str">
        <f>WorkingHours[[#This Row],[Task]]</f>
        <v>BioTip:Libraries</v>
      </c>
      <c r="H963" t="str">
        <f>WorkingHours[[#This Row],[Tags]]</f>
        <v>BioTip:Libraries:922</v>
      </c>
      <c r="I963" t="b">
        <f t="shared" si="104"/>
        <v>0</v>
      </c>
      <c r="J963" s="7">
        <f t="shared" si="103"/>
        <v>44988</v>
      </c>
      <c r="K963" t="str">
        <f t="shared" si="105"/>
        <v>BioTip:Libraries:922</v>
      </c>
      <c r="M963" s="43">
        <f t="shared" ref="M963:M1026" si="106">IF(A963=A962,IF(B963&lt;C962,"Error",B963-C962),0)</f>
        <v>0</v>
      </c>
      <c r="N963" s="1">
        <f t="shared" ref="N963:N1026" si="107">IF(M963&lt;$T$1,M963,0)</f>
        <v>0</v>
      </c>
      <c r="O963" s="1">
        <f t="shared" ref="O963:O1026" si="108">IF(M963&gt;$T$1,M963,0)</f>
        <v>0</v>
      </c>
      <c r="P963" s="45" t="e">
        <f t="shared" ref="P963:P1026" si="109">E963+F963+N963</f>
        <v>#REF!</v>
      </c>
      <c r="Q963" s="46">
        <f>IF(K963="",0,COUNTIF('Timesheet - Week'!$A:$A,WorkingHoursUpdated!K963))</f>
        <v>0</v>
      </c>
      <c r="R963" s="44">
        <f>IF(K963="",0,COUNTIF('Timesheet - Week'!$A:$A,WorkingHoursUpdated!K963))</f>
        <v>0</v>
      </c>
    </row>
    <row r="964" spans="1:18" x14ac:dyDescent="0.25">
      <c r="A964" s="7">
        <f>WorkingHours[[#This Row],[Day]]</f>
        <v>44988</v>
      </c>
      <c r="B964" s="1">
        <f>WorkingHours[[#This Row],[Start]]</f>
        <v>0.5</v>
      </c>
      <c r="C964" s="1">
        <f>WorkingHours[[#This Row],[End]]</f>
        <v>0.54166666666666663</v>
      </c>
      <c r="D964" t="str">
        <f>WorkingHours[[#This Row],[Work unit description]]</f>
        <v>BoomTime emails and prep</v>
      </c>
      <c r="E964" s="1">
        <f>WorkingHours[[#This Row],[Duration]]</f>
        <v>4.1666666666666664E-2</v>
      </c>
      <c r="F964" s="1" t="e">
        <f>#REF!</f>
        <v>#REF!</v>
      </c>
      <c r="G964" t="str">
        <f>WorkingHours[[#This Row],[Task]]</f>
        <v>Boomtime: Component Research</v>
      </c>
      <c r="H964" t="str">
        <f>WorkingHours[[#This Row],[Tags]]</f>
        <v>Boomtime:Component Research:913</v>
      </c>
      <c r="I964" t="b">
        <f t="shared" si="104"/>
        <v>0</v>
      </c>
      <c r="J964" s="7">
        <f t="shared" ref="J964:J1027" si="110">IF(I964,A964+7,A964)</f>
        <v>44988</v>
      </c>
      <c r="K964" t="str">
        <f t="shared" si="105"/>
        <v>Boomtime:Component Research:913</v>
      </c>
      <c r="M964" s="43">
        <f t="shared" si="106"/>
        <v>0</v>
      </c>
      <c r="N964" s="1">
        <f t="shared" si="107"/>
        <v>0</v>
      </c>
      <c r="O964" s="1">
        <f t="shared" si="108"/>
        <v>0</v>
      </c>
      <c r="P964" s="45" t="e">
        <f t="shared" si="109"/>
        <v>#REF!</v>
      </c>
      <c r="Q964" s="46">
        <f>IF(K964="",0,COUNTIF('Timesheet - Week'!$A:$A,WorkingHoursUpdated!K964))</f>
        <v>0</v>
      </c>
      <c r="R964" s="44">
        <f>IF(K964="",0,COUNTIF('Timesheet - Week'!$A:$A,WorkingHoursUpdated!K964))</f>
        <v>0</v>
      </c>
    </row>
    <row r="965" spans="1:18" x14ac:dyDescent="0.25">
      <c r="A965" s="7">
        <f>WorkingHours[[#This Row],[Day]]</f>
        <v>44988</v>
      </c>
      <c r="B965" s="1">
        <f>WorkingHours[[#This Row],[Start]]</f>
        <v>0.54166666666666663</v>
      </c>
      <c r="C965" s="1">
        <f>WorkingHours[[#This Row],[End]]</f>
        <v>0.67708333333333337</v>
      </c>
      <c r="D965" t="str">
        <f>WorkingHours[[#This Row],[Work unit description]]</f>
        <v>Placeholder: QLM-STL Technical Governance Meeting</v>
      </c>
      <c r="E965" s="1">
        <f>WorkingHours[[#This Row],[Duration]]</f>
        <v>0.13541666666666666</v>
      </c>
      <c r="F965" s="1" t="e">
        <f>#REF!</f>
        <v>#REF!</v>
      </c>
      <c r="G965" t="str">
        <f>WorkingHours[[#This Row],[Task]]</f>
        <v>QLM Technical Management</v>
      </c>
      <c r="H965" t="str">
        <f>WorkingHours[[#This Row],[Tags]]</f>
        <v>QLM:Hardware:TechnicalManagement:998</v>
      </c>
      <c r="I965" t="b">
        <f t="shared" si="104"/>
        <v>0</v>
      </c>
      <c r="J965" s="7">
        <f t="shared" si="110"/>
        <v>44988</v>
      </c>
      <c r="K965" t="str">
        <f t="shared" si="105"/>
        <v>QLM:Hardware:TechnicalManagement:998</v>
      </c>
      <c r="M965" s="43">
        <f t="shared" si="106"/>
        <v>0</v>
      </c>
      <c r="N965" s="1">
        <f t="shared" si="107"/>
        <v>0</v>
      </c>
      <c r="O965" s="1">
        <f t="shared" si="108"/>
        <v>0</v>
      </c>
      <c r="P965" s="45" t="e">
        <f t="shared" si="109"/>
        <v>#REF!</v>
      </c>
      <c r="Q965" s="46">
        <f>IF(K965="",0,COUNTIF('Timesheet - Week'!$A:$A,WorkingHoursUpdated!K965))</f>
        <v>0</v>
      </c>
      <c r="R965" s="44">
        <f>IF(K965="",0,COUNTIF('Timesheet - Week'!$A:$A,WorkingHoursUpdated!K965))</f>
        <v>0</v>
      </c>
    </row>
    <row r="966" spans="1:18" x14ac:dyDescent="0.25">
      <c r="A966" s="7">
        <f>WorkingHours[[#This Row],[Day]]</f>
        <v>44988</v>
      </c>
      <c r="B966" s="1">
        <f>WorkingHours[[#This Row],[Start]]</f>
        <v>0.67708333333333337</v>
      </c>
      <c r="C966" s="1">
        <f>WorkingHours[[#This Row],[End]]</f>
        <v>0.71875</v>
      </c>
      <c r="D966" t="str">
        <f>WorkingHours[[#This Row],[Work unit description]]</f>
        <v>Celestial NBD discussion and email</v>
      </c>
      <c r="E966" s="1">
        <f>WorkingHours[[#This Row],[Duration]]</f>
        <v>4.1666666666666664E-2</v>
      </c>
      <c r="F966" s="1" t="e">
        <f>#REF!</f>
        <v>#REF!</v>
      </c>
      <c r="G966" t="str">
        <f>WorkingHours[[#This Row],[Task]]</f>
        <v>NBD: Celestial</v>
      </c>
      <c r="H966" t="str">
        <f>WorkingHours[[#This Row],[Tags]]</f>
        <v>NBD: Celestial Technical Management:948</v>
      </c>
      <c r="I966" t="b">
        <f t="shared" si="104"/>
        <v>0</v>
      </c>
      <c r="J966" s="7">
        <f t="shared" si="110"/>
        <v>44988</v>
      </c>
      <c r="K966" t="str">
        <f t="shared" si="105"/>
        <v>NBD: Celestial Technical Management:948</v>
      </c>
      <c r="M966" s="43">
        <f t="shared" si="106"/>
        <v>0</v>
      </c>
      <c r="N966" s="1">
        <f t="shared" si="107"/>
        <v>0</v>
      </c>
      <c r="O966" s="1">
        <f t="shared" si="108"/>
        <v>0</v>
      </c>
      <c r="P966" s="45" t="e">
        <f t="shared" si="109"/>
        <v>#REF!</v>
      </c>
      <c r="Q966" s="46">
        <f>IF(K966="",0,COUNTIF('Timesheet - Week'!$A:$A,WorkingHoursUpdated!K966))</f>
        <v>0</v>
      </c>
      <c r="R966" s="44">
        <f>IF(K966="",0,COUNTIF('Timesheet - Week'!$A:$A,WorkingHoursUpdated!K966))</f>
        <v>0</v>
      </c>
    </row>
    <row r="967" spans="1:18" x14ac:dyDescent="0.25">
      <c r="A967" s="7">
        <f>WorkingHours[[#This Row],[Day]]</f>
        <v>44988</v>
      </c>
      <c r="B967" s="1">
        <f>WorkingHours[[#This Row],[Start]]</f>
        <v>0.73611111111111116</v>
      </c>
      <c r="C967" s="1">
        <f>WorkingHours[[#This Row],[End]]</f>
        <v>0.75694444444444442</v>
      </c>
      <c r="D967" t="str">
        <f>WorkingHours[[#This Row],[Work unit description]]</f>
        <v>Unknown</v>
      </c>
      <c r="E967" s="1">
        <f>WorkingHours[[#This Row],[Duration]]</f>
        <v>2.0833333333333332E-2</v>
      </c>
      <c r="F967" s="1" t="e">
        <f>#REF!</f>
        <v>#REF!</v>
      </c>
      <c r="G967" t="str">
        <f>WorkingHours[[#This Row],[Task]]</f>
        <v>Process and Practices Improvement</v>
      </c>
      <c r="H967" t="str">
        <f>WorkingHours[[#This Row],[Tags]]</f>
        <v>STL:Admin-BusinessMan:Processs:942</v>
      </c>
      <c r="I967" t="b">
        <f t="shared" si="104"/>
        <v>0</v>
      </c>
      <c r="J967" s="7">
        <f t="shared" si="110"/>
        <v>44988</v>
      </c>
      <c r="K967" t="str">
        <f t="shared" si="105"/>
        <v>STL:Admin-BusinessMan:Processs:942</v>
      </c>
      <c r="M967" s="43">
        <f t="shared" si="106"/>
        <v>1.736111111111116E-2</v>
      </c>
      <c r="N967" s="1">
        <f t="shared" si="107"/>
        <v>0</v>
      </c>
      <c r="O967" s="1">
        <f t="shared" si="108"/>
        <v>1.736111111111116E-2</v>
      </c>
      <c r="P967" s="45" t="e">
        <f t="shared" si="109"/>
        <v>#REF!</v>
      </c>
      <c r="Q967" s="46">
        <f>IF(K967="",0,COUNTIF('Timesheet - Week'!$A:$A,WorkingHoursUpdated!K967))</f>
        <v>0</v>
      </c>
      <c r="R967" s="44">
        <f>IF(K967="",0,COUNTIF('Timesheet - Week'!$A:$A,WorkingHoursUpdated!K967))</f>
        <v>0</v>
      </c>
    </row>
    <row r="968" spans="1:18" x14ac:dyDescent="0.25">
      <c r="A968" s="7">
        <f>WorkingHours[[#This Row],[Day]]</f>
        <v>44990</v>
      </c>
      <c r="B968" s="1">
        <f>WorkingHours[[#This Row],[Start]]</f>
        <v>0.6875</v>
      </c>
      <c r="C968" s="1">
        <f>WorkingHours[[#This Row],[End]]</f>
        <v>0.83888888888888891</v>
      </c>
      <c r="D968" t="str">
        <f>WorkingHours[[#This Row],[Work unit description]]</f>
        <v>Boomtime Data Analysis</v>
      </c>
      <c r="E968" s="1">
        <f>WorkingHours[[#This Row],[Duration]]</f>
        <v>0.15625</v>
      </c>
      <c r="F968" s="1" t="e">
        <f>#REF!</f>
        <v>#REF!</v>
      </c>
      <c r="G968" t="str">
        <f>WorkingHours[[#This Row],[Task]]</f>
        <v>Boomtime: Component Research</v>
      </c>
      <c r="H968" t="str">
        <f>WorkingHours[[#This Row],[Tags]]</f>
        <v>Boomtime:Component Research:913</v>
      </c>
      <c r="I968" t="b">
        <f t="shared" si="104"/>
        <v>0</v>
      </c>
      <c r="J968" s="7">
        <f t="shared" si="110"/>
        <v>44990</v>
      </c>
      <c r="K968" t="str">
        <f t="shared" si="105"/>
        <v>Boomtime:Component Research:913</v>
      </c>
      <c r="M968" s="43">
        <f t="shared" si="106"/>
        <v>0</v>
      </c>
      <c r="N968" s="1">
        <f t="shared" si="107"/>
        <v>0</v>
      </c>
      <c r="O968" s="1">
        <f t="shared" si="108"/>
        <v>0</v>
      </c>
      <c r="P968" s="45" t="e">
        <f t="shared" si="109"/>
        <v>#REF!</v>
      </c>
      <c r="Q968" s="46">
        <f>IF(K968="",0,COUNTIF('Timesheet - Week'!$A:$A,WorkingHoursUpdated!K968))</f>
        <v>0</v>
      </c>
      <c r="R968" s="44">
        <f>IF(K968="",0,COUNTIF('Timesheet - Week'!$A:$A,WorkingHoursUpdated!K968))</f>
        <v>0</v>
      </c>
    </row>
    <row r="969" spans="1:18" x14ac:dyDescent="0.25">
      <c r="A969" s="7">
        <f>WorkingHours[[#This Row],[Day]]</f>
        <v>44990</v>
      </c>
      <c r="B969" s="1">
        <f>WorkingHours[[#This Row],[Start]]</f>
        <v>0.875</v>
      </c>
      <c r="C969" s="1">
        <f>WorkingHours[[#This Row],[End]]</f>
        <v>0.99930555555555556</v>
      </c>
      <c r="D969" t="str">
        <f>WorkingHours[[#This Row],[Work unit description]]</f>
        <v/>
      </c>
      <c r="E969" s="1">
        <f>WorkingHours[[#This Row],[Duration]]</f>
        <v>0.125</v>
      </c>
      <c r="F969" s="1" t="e">
        <f>#REF!</f>
        <v>#REF!</v>
      </c>
      <c r="G969" t="str">
        <f>WorkingHours[[#This Row],[Task]]</f>
        <v>Delta-G: Architecture</v>
      </c>
      <c r="H969" t="str">
        <f>WorkingHours[[#This Row],[Tags]]</f>
        <v>Delta-G:Architecture:899</v>
      </c>
      <c r="I969" t="b">
        <f t="shared" si="104"/>
        <v>0</v>
      </c>
      <c r="J969" s="7">
        <f t="shared" si="110"/>
        <v>44990</v>
      </c>
      <c r="K969" t="str">
        <f t="shared" si="105"/>
        <v>Delta-G:Architecture:899</v>
      </c>
      <c r="M969" s="43">
        <f t="shared" si="106"/>
        <v>3.6111111111111094E-2</v>
      </c>
      <c r="N969" s="1">
        <f t="shared" si="107"/>
        <v>0</v>
      </c>
      <c r="O969" s="1">
        <f t="shared" si="108"/>
        <v>3.6111111111111094E-2</v>
      </c>
      <c r="P969" s="45" t="e">
        <f t="shared" si="109"/>
        <v>#REF!</v>
      </c>
      <c r="Q969" s="46">
        <f>IF(K969="",0,COUNTIF('Timesheet - Week'!$A:$A,WorkingHoursUpdated!K969))</f>
        <v>0</v>
      </c>
      <c r="R969" s="44">
        <f>IF(K969="",0,COUNTIF('Timesheet - Week'!$A:$A,WorkingHoursUpdated!K969))</f>
        <v>0</v>
      </c>
    </row>
    <row r="970" spans="1:18" x14ac:dyDescent="0.25">
      <c r="A970" s="7">
        <f>WorkingHours[[#This Row],[Day]]</f>
        <v>44991</v>
      </c>
      <c r="B970" s="1">
        <f>WorkingHours[[#This Row],[Start]]</f>
        <v>0</v>
      </c>
      <c r="C970" s="1">
        <f>WorkingHours[[#This Row],[End]]</f>
        <v>2.7083333333333334E-2</v>
      </c>
      <c r="D970" t="str">
        <f>WorkingHours[[#This Row],[Work unit description]]</f>
        <v>Architecture updates</v>
      </c>
      <c r="E970" s="1">
        <f>WorkingHours[[#This Row],[Duration]]</f>
        <v>3.125E-2</v>
      </c>
      <c r="F970" s="1" t="e">
        <f>#REF!</f>
        <v>#REF!</v>
      </c>
      <c r="G970" t="str">
        <f>WorkingHours[[#This Row],[Task]]</f>
        <v>Delta-G: Architecture</v>
      </c>
      <c r="H970" t="str">
        <f>WorkingHours[[#This Row],[Tags]]</f>
        <v>Delta-G:Architecture:899</v>
      </c>
      <c r="I970" t="b">
        <f t="shared" si="104"/>
        <v>0</v>
      </c>
      <c r="J970" s="7">
        <f t="shared" si="110"/>
        <v>44991</v>
      </c>
      <c r="K970" t="str">
        <f t="shared" si="105"/>
        <v>Delta-G:Architecture:899</v>
      </c>
      <c r="M970" s="43">
        <f t="shared" si="106"/>
        <v>0</v>
      </c>
      <c r="N970" s="1">
        <f t="shared" si="107"/>
        <v>0</v>
      </c>
      <c r="O970" s="1">
        <f t="shared" si="108"/>
        <v>0</v>
      </c>
      <c r="P970" s="45" t="e">
        <f t="shared" si="109"/>
        <v>#REF!</v>
      </c>
      <c r="Q970" s="46">
        <f>IF(K970="",0,COUNTIF('Timesheet - Week'!$A:$A,WorkingHoursUpdated!K970))</f>
        <v>0</v>
      </c>
      <c r="R970" s="44">
        <f>IF(K970="",0,COUNTIF('Timesheet - Week'!$A:$A,WorkingHoursUpdated!K970))</f>
        <v>0</v>
      </c>
    </row>
    <row r="971" spans="1:18" x14ac:dyDescent="0.25">
      <c r="A971" s="7">
        <f>WorkingHours[[#This Row],[Day]]</f>
        <v>44991</v>
      </c>
      <c r="B971" s="1">
        <f>WorkingHours[[#This Row],[Start]]</f>
        <v>0.375</v>
      </c>
      <c r="C971" s="1">
        <f>WorkingHours[[#This Row],[End]]</f>
        <v>0.3888888888888889</v>
      </c>
      <c r="D971" t="str">
        <f>WorkingHours[[#This Row],[Work unit description]]</f>
        <v>Boomtime update email</v>
      </c>
      <c r="E971" s="1">
        <f>WorkingHours[[#This Row],[Duration]]</f>
        <v>1.0416666666666666E-2</v>
      </c>
      <c r="F971" s="1" t="e">
        <f>#REF!</f>
        <v>#REF!</v>
      </c>
      <c r="G971" t="str">
        <f>WorkingHours[[#This Row],[Task]]</f>
        <v>Boomtime:Technical Management</v>
      </c>
      <c r="H971" t="str">
        <f>WorkingHours[[#This Row],[Tags]]</f>
        <v>Boomtime: Technical Management:911</v>
      </c>
      <c r="I971" t="b">
        <f t="shared" si="104"/>
        <v>0</v>
      </c>
      <c r="J971" s="7">
        <f t="shared" si="110"/>
        <v>44991</v>
      </c>
      <c r="K971" t="str">
        <f t="shared" si="105"/>
        <v>Boomtime: Technical Management:911</v>
      </c>
      <c r="M971" s="43">
        <f t="shared" si="106"/>
        <v>0.34791666666666665</v>
      </c>
      <c r="N971" s="1">
        <f t="shared" si="107"/>
        <v>0</v>
      </c>
      <c r="O971" s="1">
        <f t="shared" si="108"/>
        <v>0.34791666666666665</v>
      </c>
      <c r="P971" s="45" t="e">
        <f t="shared" si="109"/>
        <v>#REF!</v>
      </c>
      <c r="Q971" s="46">
        <f>IF(K971="",0,COUNTIF('Timesheet - Week'!$A:$A,WorkingHoursUpdated!K971))</f>
        <v>0</v>
      </c>
      <c r="R971" s="44">
        <f>IF(K971="",0,COUNTIF('Timesheet - Week'!$A:$A,WorkingHoursUpdated!K971))</f>
        <v>0</v>
      </c>
    </row>
    <row r="972" spans="1:18" x14ac:dyDescent="0.25">
      <c r="A972" s="7">
        <f>WorkingHours[[#This Row],[Day]]</f>
        <v>44991</v>
      </c>
      <c r="B972" s="1">
        <f>WorkingHours[[#This Row],[Start]]</f>
        <v>0.3888888888888889</v>
      </c>
      <c r="C972" s="1">
        <f>WorkingHours[[#This Row],[End]]</f>
        <v>0.42708333333333331</v>
      </c>
      <c r="D972" t="str">
        <f>WorkingHours[[#This Row],[Work unit description]]</f>
        <v>Architecture updates</v>
      </c>
      <c r="E972" s="1">
        <f>WorkingHours[[#This Row],[Duration]]</f>
        <v>4.1666666666666664E-2</v>
      </c>
      <c r="F972" s="1" t="e">
        <f>#REF!</f>
        <v>#REF!</v>
      </c>
      <c r="G972" t="str">
        <f>WorkingHours[[#This Row],[Task]]</f>
        <v>Delta-G: Architecture</v>
      </c>
      <c r="H972" t="str">
        <f>WorkingHours[[#This Row],[Tags]]</f>
        <v>Delta-G:Architecture:899</v>
      </c>
      <c r="I972" t="b">
        <f t="shared" si="104"/>
        <v>0</v>
      </c>
      <c r="J972" s="7">
        <f t="shared" si="110"/>
        <v>44991</v>
      </c>
      <c r="K972" t="str">
        <f t="shared" si="105"/>
        <v>Delta-G:Architecture:899</v>
      </c>
      <c r="M972" s="43">
        <f t="shared" si="106"/>
        <v>0</v>
      </c>
      <c r="N972" s="1">
        <f t="shared" si="107"/>
        <v>0</v>
      </c>
      <c r="O972" s="1">
        <f t="shared" si="108"/>
        <v>0</v>
      </c>
      <c r="P972" s="45" t="e">
        <f t="shared" si="109"/>
        <v>#REF!</v>
      </c>
      <c r="Q972" s="46">
        <f>IF(K972="",0,COUNTIF('Timesheet - Week'!$A:$A,WorkingHoursUpdated!K972))</f>
        <v>0</v>
      </c>
      <c r="R972" s="44">
        <f>IF(K972="",0,COUNTIF('Timesheet - Week'!$A:$A,WorkingHoursUpdated!K972))</f>
        <v>0</v>
      </c>
    </row>
    <row r="973" spans="1:18" x14ac:dyDescent="0.25">
      <c r="A973" s="7">
        <f>WorkingHours[[#This Row],[Day]]</f>
        <v>44991</v>
      </c>
      <c r="B973" s="1">
        <f>WorkingHours[[#This Row],[Start]]</f>
        <v>0.42708333333333331</v>
      </c>
      <c r="C973" s="1">
        <f>WorkingHours[[#This Row],[End]]</f>
        <v>0.4548611111111111</v>
      </c>
      <c r="D973" t="str">
        <f>WorkingHours[[#This Row],[Work unit description]]</f>
        <v>Process and practices</v>
      </c>
      <c r="E973" s="1">
        <f>WorkingHours[[#This Row],[Duration]]</f>
        <v>3.125E-2</v>
      </c>
      <c r="F973" s="1" t="e">
        <f>#REF!</f>
        <v>#REF!</v>
      </c>
      <c r="G973" t="str">
        <f>WorkingHours[[#This Row],[Task]]</f>
        <v>Process and Practices Improvement</v>
      </c>
      <c r="H973" t="str">
        <f>WorkingHours[[#This Row],[Tags]]</f>
        <v>STL:Admin-BusinessMan:Processs:942</v>
      </c>
      <c r="I973" t="b">
        <f t="shared" si="104"/>
        <v>0</v>
      </c>
      <c r="J973" s="7">
        <f t="shared" si="110"/>
        <v>44991</v>
      </c>
      <c r="K973" t="str">
        <f t="shared" si="105"/>
        <v>STL:Admin-BusinessMan:Processs:942</v>
      </c>
      <c r="M973" s="43">
        <f t="shared" si="106"/>
        <v>0</v>
      </c>
      <c r="N973" s="1">
        <f t="shared" si="107"/>
        <v>0</v>
      </c>
      <c r="O973" s="1">
        <f t="shared" si="108"/>
        <v>0</v>
      </c>
      <c r="P973" s="45" t="e">
        <f t="shared" si="109"/>
        <v>#REF!</v>
      </c>
      <c r="Q973" s="46">
        <f>IF(K973="",0,COUNTIF('Timesheet - Week'!$A:$A,WorkingHoursUpdated!K973))</f>
        <v>0</v>
      </c>
      <c r="R973" s="44">
        <f>IF(K973="",0,COUNTIF('Timesheet - Week'!$A:$A,WorkingHoursUpdated!K973))</f>
        <v>0</v>
      </c>
    </row>
    <row r="974" spans="1:18" x14ac:dyDescent="0.25">
      <c r="A974" s="7">
        <f>WorkingHours[[#This Row],[Day]]</f>
        <v>44991</v>
      </c>
      <c r="B974" s="1">
        <f>WorkingHours[[#This Row],[Start]]</f>
        <v>0.4548611111111111</v>
      </c>
      <c r="C974" s="1">
        <f>WorkingHours[[#This Row],[End]]</f>
        <v>0.47083333333333333</v>
      </c>
      <c r="D974" t="str">
        <f>WorkingHours[[#This Row],[Work unit description]]</f>
        <v>BioTip Chat with Pete</v>
      </c>
      <c r="E974" s="1">
        <f>WorkingHours[[#This Row],[Duration]]</f>
        <v>2.0833333333333332E-2</v>
      </c>
      <c r="F974" s="1" t="e">
        <f>#REF!</f>
        <v>#REF!</v>
      </c>
      <c r="G974" t="str">
        <f>WorkingHours[[#This Row],[Task]]</f>
        <v>BioTip:Technical Management</v>
      </c>
      <c r="H974" t="str">
        <f>WorkingHours[[#This Row],[Tags]]</f>
        <v>BioTip:Technical Management:920</v>
      </c>
      <c r="I974" t="b">
        <f t="shared" si="104"/>
        <v>0</v>
      </c>
      <c r="J974" s="7">
        <f t="shared" si="110"/>
        <v>44991</v>
      </c>
      <c r="K974" t="str">
        <f t="shared" si="105"/>
        <v>BioTip:Technical Management:920</v>
      </c>
      <c r="M974" s="43">
        <f t="shared" si="106"/>
        <v>0</v>
      </c>
      <c r="N974" s="1">
        <f t="shared" si="107"/>
        <v>0</v>
      </c>
      <c r="O974" s="1">
        <f t="shared" si="108"/>
        <v>0</v>
      </c>
      <c r="P974" s="45" t="e">
        <f t="shared" si="109"/>
        <v>#REF!</v>
      </c>
      <c r="Q974" s="46">
        <f>IF(K974="",0,COUNTIF('Timesheet - Week'!$A:$A,WorkingHoursUpdated!K974))</f>
        <v>0</v>
      </c>
      <c r="R974" s="44">
        <f>IF(K974="",0,COUNTIF('Timesheet - Week'!$A:$A,WorkingHoursUpdated!K974))</f>
        <v>0</v>
      </c>
    </row>
    <row r="975" spans="1:18" x14ac:dyDescent="0.25">
      <c r="A975" s="7">
        <f>WorkingHours[[#This Row],[Day]]</f>
        <v>44991</v>
      </c>
      <c r="B975" s="1">
        <f>WorkingHours[[#This Row],[Start]]</f>
        <v>0.47083333333333333</v>
      </c>
      <c r="C975" s="1">
        <f>WorkingHours[[#This Row],[End]]</f>
        <v>0.5</v>
      </c>
      <c r="D975" t="str">
        <f>WorkingHours[[#This Row],[Work unit description]]</f>
        <v>Delta-G Architecture</v>
      </c>
      <c r="E975" s="1">
        <f>WorkingHours[[#This Row],[Duration]]</f>
        <v>3.125E-2</v>
      </c>
      <c r="F975" s="1" t="e">
        <f>#REF!</f>
        <v>#REF!</v>
      </c>
      <c r="G975" t="str">
        <f>WorkingHours[[#This Row],[Task]]</f>
        <v>Delta-G: Architecture</v>
      </c>
      <c r="H975" t="str">
        <f>WorkingHours[[#This Row],[Tags]]</f>
        <v>Delta-G:Architecture:899</v>
      </c>
      <c r="I975" t="b">
        <f t="shared" si="104"/>
        <v>0</v>
      </c>
      <c r="J975" s="7">
        <f t="shared" si="110"/>
        <v>44991</v>
      </c>
      <c r="K975" t="str">
        <f t="shared" si="105"/>
        <v>Delta-G:Architecture:899</v>
      </c>
      <c r="M975" s="43">
        <f t="shared" si="106"/>
        <v>0</v>
      </c>
      <c r="N975" s="1">
        <f t="shared" si="107"/>
        <v>0</v>
      </c>
      <c r="O975" s="1">
        <f t="shared" si="108"/>
        <v>0</v>
      </c>
      <c r="P975" s="45" t="e">
        <f t="shared" si="109"/>
        <v>#REF!</v>
      </c>
      <c r="Q975" s="46">
        <f>IF(K975="",0,COUNTIF('Timesheet - Week'!$A:$A,WorkingHoursUpdated!K975))</f>
        <v>0</v>
      </c>
      <c r="R975" s="44">
        <f>IF(K975="",0,COUNTIF('Timesheet - Week'!$A:$A,WorkingHoursUpdated!K975))</f>
        <v>0</v>
      </c>
    </row>
    <row r="976" spans="1:18" x14ac:dyDescent="0.25">
      <c r="A976" s="7">
        <f>WorkingHours[[#This Row],[Day]]</f>
        <v>44991</v>
      </c>
      <c r="B976" s="1">
        <f>WorkingHours[[#This Row],[Start]]</f>
        <v>0.52083333333333337</v>
      </c>
      <c r="C976" s="1">
        <f>WorkingHours[[#This Row],[End]]</f>
        <v>0.58333333333333337</v>
      </c>
      <c r="D976" t="str">
        <f>WorkingHours[[#This Row],[Work unit description]]</f>
        <v>Delta-G Architecture</v>
      </c>
      <c r="E976" s="1">
        <f>WorkingHours[[#This Row],[Duration]]</f>
        <v>6.25E-2</v>
      </c>
      <c r="F976" s="1" t="e">
        <f>#REF!</f>
        <v>#REF!</v>
      </c>
      <c r="G976" t="str">
        <f>WorkingHours[[#This Row],[Task]]</f>
        <v>Delta-G: Architecture</v>
      </c>
      <c r="H976" t="str">
        <f>WorkingHours[[#This Row],[Tags]]</f>
        <v>Delta-G:Architecture:899</v>
      </c>
      <c r="I976" t="b">
        <f t="shared" si="104"/>
        <v>0</v>
      </c>
      <c r="J976" s="7">
        <f t="shared" si="110"/>
        <v>44991</v>
      </c>
      <c r="K976" t="str">
        <f t="shared" si="105"/>
        <v>Delta-G:Architecture:899</v>
      </c>
      <c r="M976" s="43">
        <f t="shared" si="106"/>
        <v>2.083333333333337E-2</v>
      </c>
      <c r="N976" s="1">
        <f t="shared" si="107"/>
        <v>0</v>
      </c>
      <c r="O976" s="1">
        <f t="shared" si="108"/>
        <v>2.083333333333337E-2</v>
      </c>
      <c r="P976" s="45" t="e">
        <f t="shared" si="109"/>
        <v>#REF!</v>
      </c>
      <c r="Q976" s="46">
        <f>IF(K976="",0,COUNTIF('Timesheet - Week'!$A:$A,WorkingHoursUpdated!K976))</f>
        <v>0</v>
      </c>
      <c r="R976" s="44">
        <f>IF(K976="",0,COUNTIF('Timesheet - Week'!$A:$A,WorkingHoursUpdated!K976))</f>
        <v>0</v>
      </c>
    </row>
    <row r="977" spans="1:18" x14ac:dyDescent="0.25">
      <c r="A977" s="7">
        <f>WorkingHours[[#This Row],[Day]]</f>
        <v>44991</v>
      </c>
      <c r="B977" s="1">
        <f>WorkingHours[[#This Row],[Start]]</f>
        <v>0.58333333333333337</v>
      </c>
      <c r="C977" s="1">
        <f>WorkingHours[[#This Row],[End]]</f>
        <v>0.59722222222222221</v>
      </c>
      <c r="D977" t="str">
        <f>WorkingHours[[#This Row],[Work unit description]]</f>
        <v>BioTip Hardware catch-up</v>
      </c>
      <c r="E977" s="1">
        <f>WorkingHours[[#This Row],[Duration]]</f>
        <v>1.0416666666666666E-2</v>
      </c>
      <c r="F977" s="1" t="e">
        <f>#REF!</f>
        <v>#REF!</v>
      </c>
      <c r="G977" t="str">
        <f>WorkingHours[[#This Row],[Task]]</f>
        <v>BioTip:Project Management</v>
      </c>
      <c r="H977" t="str">
        <f>WorkingHours[[#This Row],[Tags]]</f>
        <v>BioTip:Project Management:919</v>
      </c>
      <c r="I977" t="b">
        <f t="shared" si="104"/>
        <v>0</v>
      </c>
      <c r="J977" s="7">
        <f t="shared" si="110"/>
        <v>44991</v>
      </c>
      <c r="K977" t="str">
        <f t="shared" si="105"/>
        <v>BioTip:Project Management:919</v>
      </c>
      <c r="M977" s="43">
        <f t="shared" si="106"/>
        <v>0</v>
      </c>
      <c r="N977" s="1">
        <f t="shared" si="107"/>
        <v>0</v>
      </c>
      <c r="O977" s="1">
        <f t="shared" si="108"/>
        <v>0</v>
      </c>
      <c r="P977" s="45" t="e">
        <f t="shared" si="109"/>
        <v>#REF!</v>
      </c>
      <c r="Q977" s="46">
        <f>IF(K977="",0,COUNTIF('Timesheet - Week'!$A:$A,WorkingHoursUpdated!K977))</f>
        <v>0</v>
      </c>
      <c r="R977" s="44">
        <f>IF(K977="",0,COUNTIF('Timesheet - Week'!$A:$A,WorkingHoursUpdated!K977))</f>
        <v>0</v>
      </c>
    </row>
    <row r="978" spans="1:18" x14ac:dyDescent="0.25">
      <c r="A978" s="7">
        <f>WorkingHours[[#This Row],[Day]]</f>
        <v>44991</v>
      </c>
      <c r="B978" s="1">
        <f>WorkingHours[[#This Row],[Start]]</f>
        <v>0.59722222222222221</v>
      </c>
      <c r="C978" s="1">
        <f>WorkingHours[[#This Row],[End]]</f>
        <v>0.60416666666666663</v>
      </c>
      <c r="D978" t="str">
        <f>WorkingHours[[#This Row],[Work unit description]]</f>
        <v>QLM Hardware catch-up</v>
      </c>
      <c r="E978" s="1">
        <f>WorkingHours[[#This Row],[Duration]]</f>
        <v>1.0416666666666666E-2</v>
      </c>
      <c r="F978" s="1" t="e">
        <f>#REF!</f>
        <v>#REF!</v>
      </c>
      <c r="G978" t="str">
        <f>WorkingHours[[#This Row],[Task]]</f>
        <v>QLM Technical Management</v>
      </c>
      <c r="H978" t="str">
        <f>WorkingHours[[#This Row],[Tags]]</f>
        <v>QLM:Hardware:TechnicalManagement:998</v>
      </c>
      <c r="I978" t="b">
        <f t="shared" si="104"/>
        <v>0</v>
      </c>
      <c r="J978" s="7">
        <f t="shared" si="110"/>
        <v>44991</v>
      </c>
      <c r="K978" t="str">
        <f t="shared" si="105"/>
        <v>QLM:Hardware:TechnicalManagement:998</v>
      </c>
      <c r="M978" s="43">
        <f t="shared" si="106"/>
        <v>0</v>
      </c>
      <c r="N978" s="1">
        <f t="shared" si="107"/>
        <v>0</v>
      </c>
      <c r="O978" s="1">
        <f t="shared" si="108"/>
        <v>0</v>
      </c>
      <c r="P978" s="45" t="e">
        <f t="shared" si="109"/>
        <v>#REF!</v>
      </c>
      <c r="Q978" s="46">
        <f>IF(K978="",0,COUNTIF('Timesheet - Week'!$A:$A,WorkingHoursUpdated!K978))</f>
        <v>0</v>
      </c>
      <c r="R978" s="44">
        <f>IF(K978="",0,COUNTIF('Timesheet - Week'!$A:$A,WorkingHoursUpdated!K978))</f>
        <v>0</v>
      </c>
    </row>
    <row r="979" spans="1:18" x14ac:dyDescent="0.25">
      <c r="A979" s="7">
        <f>WorkingHours[[#This Row],[Day]]</f>
        <v>44991</v>
      </c>
      <c r="B979" s="1">
        <f>WorkingHours[[#This Row],[Start]]</f>
        <v>0.60416666666666663</v>
      </c>
      <c r="C979" s="1">
        <f>WorkingHours[[#This Row],[End]]</f>
        <v>0.60972222222222228</v>
      </c>
      <c r="D979" t="str">
        <f>WorkingHours[[#This Row],[Work unit description]]</f>
        <v>Electronics catch-up</v>
      </c>
      <c r="E979" s="1">
        <f>WorkingHours[[#This Row],[Duration]]</f>
        <v>1.0416666666666666E-2</v>
      </c>
      <c r="F979" s="1" t="e">
        <f>#REF!</f>
        <v>#REF!</v>
      </c>
      <c r="G979" t="str">
        <f>WorkingHours[[#This Row],[Task]]</f>
        <v>STL: Hardware Weekly Meeting</v>
      </c>
      <c r="H979" t="str">
        <f>WorkingHours[[#This Row],[Tags]]</f>
        <v>STL:Admin-BusinessMan:One2OneTeamMeetings:941</v>
      </c>
      <c r="I979" t="b">
        <f t="shared" si="104"/>
        <v>0</v>
      </c>
      <c r="J979" s="7">
        <f t="shared" si="110"/>
        <v>44991</v>
      </c>
      <c r="K979" t="str">
        <f t="shared" si="105"/>
        <v>STL:Admin-BusinessMan:One2OneTeamMeetings:941</v>
      </c>
      <c r="M979" s="43">
        <f t="shared" si="106"/>
        <v>0</v>
      </c>
      <c r="N979" s="1">
        <f t="shared" si="107"/>
        <v>0</v>
      </c>
      <c r="O979" s="1">
        <f t="shared" si="108"/>
        <v>0</v>
      </c>
      <c r="P979" s="45" t="e">
        <f t="shared" si="109"/>
        <v>#REF!</v>
      </c>
      <c r="Q979" s="46">
        <f>IF(K979="",0,COUNTIF('Timesheet - Week'!$A:$A,WorkingHoursUpdated!K979))</f>
        <v>0</v>
      </c>
      <c r="R979" s="44">
        <f>IF(K979="",0,COUNTIF('Timesheet - Week'!$A:$A,WorkingHoursUpdated!K979))</f>
        <v>0</v>
      </c>
    </row>
    <row r="980" spans="1:18" x14ac:dyDescent="0.25">
      <c r="A980" s="7">
        <f>WorkingHours[[#This Row],[Day]]</f>
        <v>44991</v>
      </c>
      <c r="B980" s="1">
        <f>WorkingHours[[#This Row],[Start]]</f>
        <v>0.61111111111111116</v>
      </c>
      <c r="C980" s="1">
        <f>WorkingHours[[#This Row],[End]]</f>
        <v>0.625</v>
      </c>
      <c r="D980" t="str">
        <f>WorkingHours[[#This Row],[Work unit description]]</f>
        <v>Rescource planning</v>
      </c>
      <c r="E980" s="1">
        <f>WorkingHours[[#This Row],[Duration]]</f>
        <v>1.0416666666666666E-2</v>
      </c>
      <c r="F980" s="1" t="e">
        <f>#REF!</f>
        <v>#REF!</v>
      </c>
      <c r="G980" t="str">
        <f>WorkingHours[[#This Row],[Task]]</f>
        <v>STL: General Team Meeting</v>
      </c>
      <c r="H980" t="str">
        <f>WorkingHours[[#This Row],[Tags]]</f>
        <v>STL:Admin-BusinessMan:One2OneTeamMeetings:941</v>
      </c>
      <c r="I980" t="b">
        <f t="shared" si="104"/>
        <v>0</v>
      </c>
      <c r="J980" s="7">
        <f t="shared" si="110"/>
        <v>44991</v>
      </c>
      <c r="K980" t="str">
        <f t="shared" si="105"/>
        <v>STL:Admin-BusinessMan:One2OneTeamMeetings:941</v>
      </c>
      <c r="M980" s="43">
        <f t="shared" si="106"/>
        <v>1.388888888888884E-3</v>
      </c>
      <c r="N980" s="1">
        <f t="shared" si="107"/>
        <v>1.388888888888884E-3</v>
      </c>
      <c r="O980" s="1">
        <f t="shared" si="108"/>
        <v>0</v>
      </c>
      <c r="P980" s="45" t="e">
        <f t="shared" si="109"/>
        <v>#REF!</v>
      </c>
      <c r="Q980" s="46">
        <f>IF(K980="",0,COUNTIF('Timesheet - Week'!$A:$A,WorkingHoursUpdated!K980))</f>
        <v>0</v>
      </c>
      <c r="R980" s="44">
        <f>IF(K980="",0,COUNTIF('Timesheet - Week'!$A:$A,WorkingHoursUpdated!K980))</f>
        <v>0</v>
      </c>
    </row>
    <row r="981" spans="1:18" x14ac:dyDescent="0.25">
      <c r="A981" s="7">
        <f>WorkingHours[[#This Row],[Day]]</f>
        <v>44991</v>
      </c>
      <c r="B981" s="1">
        <f>WorkingHours[[#This Row],[Start]]</f>
        <v>0.625</v>
      </c>
      <c r="C981" s="1">
        <f>WorkingHours[[#This Row],[End]]</f>
        <v>0.6479166666666667</v>
      </c>
      <c r="D981" t="str">
        <f>WorkingHours[[#This Row],[Work unit description]]</f>
        <v>Weekly Short-Term Resource Forecasting</v>
      </c>
      <c r="E981" s="1">
        <f>WorkingHours[[#This Row],[Duration]]</f>
        <v>2.0833333333333332E-2</v>
      </c>
      <c r="F981" s="1" t="e">
        <f>#REF!</f>
        <v>#REF!</v>
      </c>
      <c r="G981" t="str">
        <f>WorkingHours[[#This Row],[Task]]</f>
        <v>QLM Technical Management</v>
      </c>
      <c r="H981" t="str">
        <f>WorkingHours[[#This Row],[Tags]]</f>
        <v>QLM:Hardware:TechnicalManagement:998</v>
      </c>
      <c r="I981" t="b">
        <f t="shared" si="104"/>
        <v>0</v>
      </c>
      <c r="J981" s="7">
        <f t="shared" si="110"/>
        <v>44991</v>
      </c>
      <c r="K981" t="str">
        <f t="shared" si="105"/>
        <v>QLM:Hardware:TechnicalManagement:998</v>
      </c>
      <c r="M981" s="43">
        <f t="shared" si="106"/>
        <v>0</v>
      </c>
      <c r="N981" s="1">
        <f t="shared" si="107"/>
        <v>0</v>
      </c>
      <c r="O981" s="1">
        <f t="shared" si="108"/>
        <v>0</v>
      </c>
      <c r="P981" s="45" t="e">
        <f t="shared" si="109"/>
        <v>#REF!</v>
      </c>
      <c r="Q981" s="46">
        <f>IF(K981="",0,COUNTIF('Timesheet - Week'!$A:$A,WorkingHoursUpdated!K981))</f>
        <v>0</v>
      </c>
      <c r="R981" s="44">
        <f>IF(K981="",0,COUNTIF('Timesheet - Week'!$A:$A,WorkingHoursUpdated!K981))</f>
        <v>0</v>
      </c>
    </row>
    <row r="982" spans="1:18" x14ac:dyDescent="0.25">
      <c r="A982" s="7">
        <f>WorkingHours[[#This Row],[Day]]</f>
        <v>44991</v>
      </c>
      <c r="B982" s="1">
        <f>WorkingHours[[#This Row],[Start]]</f>
        <v>0.6479166666666667</v>
      </c>
      <c r="C982" s="1">
        <f>WorkingHours[[#This Row],[End]]</f>
        <v>0.67152777777777772</v>
      </c>
      <c r="D982" t="str">
        <f>WorkingHours[[#This Row],[Work unit description]]</f>
        <v>Weekly Short-Term Resource Forecasting</v>
      </c>
      <c r="E982" s="1">
        <f>WorkingHours[[#This Row],[Duration]]</f>
        <v>2.0833333333333332E-2</v>
      </c>
      <c r="F982" s="1" t="e">
        <f>#REF!</f>
        <v>#REF!</v>
      </c>
      <c r="G982" t="str">
        <f>WorkingHours[[#This Row],[Task]]</f>
        <v>Delta-G: Technical Management</v>
      </c>
      <c r="H982" t="str">
        <f>WorkingHours[[#This Row],[Tags]]</f>
        <v>Delta-G:Technical Man:900</v>
      </c>
      <c r="I982" t="b">
        <f t="shared" si="104"/>
        <v>0</v>
      </c>
      <c r="J982" s="7">
        <f t="shared" si="110"/>
        <v>44991</v>
      </c>
      <c r="K982" t="str">
        <f t="shared" si="105"/>
        <v>Delta-G:Technical Man:900</v>
      </c>
      <c r="M982" s="43">
        <f t="shared" si="106"/>
        <v>0</v>
      </c>
      <c r="N982" s="1">
        <f t="shared" si="107"/>
        <v>0</v>
      </c>
      <c r="O982" s="1">
        <f t="shared" si="108"/>
        <v>0</v>
      </c>
      <c r="P982" s="45" t="e">
        <f t="shared" si="109"/>
        <v>#REF!</v>
      </c>
      <c r="Q982" s="46">
        <f>IF(K982="",0,COUNTIF('Timesheet - Week'!$A:$A,WorkingHoursUpdated!K982))</f>
        <v>0</v>
      </c>
      <c r="R982" s="44">
        <f>IF(K982="",0,COUNTIF('Timesheet - Week'!$A:$A,WorkingHoursUpdated!K982))</f>
        <v>0</v>
      </c>
    </row>
    <row r="983" spans="1:18" x14ac:dyDescent="0.25">
      <c r="A983" s="7">
        <f>WorkingHours[[#This Row],[Day]]</f>
        <v>44991</v>
      </c>
      <c r="B983" s="1">
        <f>WorkingHours[[#This Row],[Start]]</f>
        <v>0.67708333333333337</v>
      </c>
      <c r="C983" s="1">
        <f>WorkingHours[[#This Row],[End]]</f>
        <v>0.6875</v>
      </c>
      <c r="D983" t="str">
        <f>WorkingHours[[#This Row],[Work unit description]]</f>
        <v>Phone call t John on Scanner issues</v>
      </c>
      <c r="E983" s="1">
        <f>WorkingHours[[#This Row],[Duration]]</f>
        <v>1.0416666666666666E-2</v>
      </c>
      <c r="F983" s="1" t="e">
        <f>#REF!</f>
        <v>#REF!</v>
      </c>
      <c r="G983" t="str">
        <f>WorkingHours[[#This Row],[Task]]</f>
        <v>QLM Technical Management</v>
      </c>
      <c r="H983" t="str">
        <f>WorkingHours[[#This Row],[Tags]]</f>
        <v>QLM:Hardware:TechnicalManagement:998</v>
      </c>
      <c r="I983" t="b">
        <f t="shared" si="104"/>
        <v>0</v>
      </c>
      <c r="J983" s="7">
        <f t="shared" si="110"/>
        <v>44991</v>
      </c>
      <c r="K983" t="str">
        <f t="shared" si="105"/>
        <v>QLM:Hardware:TechnicalManagement:998</v>
      </c>
      <c r="M983" s="43">
        <f t="shared" si="106"/>
        <v>5.5555555555556468E-3</v>
      </c>
      <c r="N983" s="1">
        <f t="shared" si="107"/>
        <v>5.5555555555556468E-3</v>
      </c>
      <c r="O983" s="1">
        <f t="shared" si="108"/>
        <v>0</v>
      </c>
      <c r="P983" s="45" t="e">
        <f t="shared" si="109"/>
        <v>#REF!</v>
      </c>
      <c r="Q983" s="46">
        <f>IF(K983="",0,COUNTIF('Timesheet - Week'!$A:$A,WorkingHoursUpdated!K983))</f>
        <v>0</v>
      </c>
      <c r="R983" s="44">
        <f>IF(K983="",0,COUNTIF('Timesheet - Week'!$A:$A,WorkingHoursUpdated!K983))</f>
        <v>0</v>
      </c>
    </row>
    <row r="984" spans="1:18" x14ac:dyDescent="0.25">
      <c r="A984" s="7">
        <f>WorkingHours[[#This Row],[Day]]</f>
        <v>44991</v>
      </c>
      <c r="B984" s="1">
        <f>WorkingHours[[#This Row],[Start]]</f>
        <v>0.86458333333333337</v>
      </c>
      <c r="C984" s="1">
        <f>WorkingHours[[#This Row],[End]]</f>
        <v>0.94166666666666665</v>
      </c>
      <c r="D984" t="str">
        <f>WorkingHours[[#This Row],[Work unit description]]</f>
        <v>Final details before sending for review</v>
      </c>
      <c r="E984" s="1">
        <f>WorkingHours[[#This Row],[Duration]]</f>
        <v>7.2916666666666671E-2</v>
      </c>
      <c r="F984" s="1" t="e">
        <f>#REF!</f>
        <v>#REF!</v>
      </c>
      <c r="G984" t="str">
        <f>WorkingHours[[#This Row],[Task]]</f>
        <v>Delta-G: Architecture</v>
      </c>
      <c r="H984" t="str">
        <f>WorkingHours[[#This Row],[Tags]]</f>
        <v>Delta-G:Architecture:899</v>
      </c>
      <c r="I984" t="b">
        <f t="shared" si="104"/>
        <v>0</v>
      </c>
      <c r="J984" s="7">
        <f t="shared" si="110"/>
        <v>44991</v>
      </c>
      <c r="K984" t="str">
        <f t="shared" si="105"/>
        <v>Delta-G:Architecture:899</v>
      </c>
      <c r="M984" s="43">
        <f t="shared" si="106"/>
        <v>0.17708333333333337</v>
      </c>
      <c r="N984" s="1">
        <f t="shared" si="107"/>
        <v>0</v>
      </c>
      <c r="O984" s="1">
        <f t="shared" si="108"/>
        <v>0.17708333333333337</v>
      </c>
      <c r="P984" s="45" t="e">
        <f t="shared" si="109"/>
        <v>#REF!</v>
      </c>
      <c r="Q984" s="46">
        <f>IF(K984="",0,COUNTIF('Timesheet - Week'!$A:$A,WorkingHoursUpdated!K984))</f>
        <v>0</v>
      </c>
      <c r="R984" s="44">
        <f>IF(K984="",0,COUNTIF('Timesheet - Week'!$A:$A,WorkingHoursUpdated!K984))</f>
        <v>0</v>
      </c>
    </row>
    <row r="985" spans="1:18" x14ac:dyDescent="0.25">
      <c r="A985" s="7">
        <f>WorkingHours[[#This Row],[Day]]</f>
        <v>44991</v>
      </c>
      <c r="B985" s="1">
        <f>WorkingHours[[#This Row],[Start]]</f>
        <v>0.94513888888888886</v>
      </c>
      <c r="C985" s="1">
        <f>WorkingHours[[#This Row],[End]]</f>
        <v>0.99930555555555556</v>
      </c>
      <c r="D985" t="str">
        <f>WorkingHours[[#This Row],[Work unit description]]</f>
        <v>Approve capacitors</v>
      </c>
      <c r="E985" s="1">
        <f>WorkingHours[[#This Row],[Duration]]</f>
        <v>5.2083333333333336E-2</v>
      </c>
      <c r="F985" s="1" t="e">
        <f>#REF!</f>
        <v>#REF!</v>
      </c>
      <c r="G985" t="str">
        <f>WorkingHours[[#This Row],[Task]]</f>
        <v>BioTip:Libraries</v>
      </c>
      <c r="H985" t="str">
        <f>WorkingHours[[#This Row],[Tags]]</f>
        <v>BioTip:Libraries:922</v>
      </c>
      <c r="I985" t="b">
        <f t="shared" si="104"/>
        <v>0</v>
      </c>
      <c r="J985" s="7">
        <f t="shared" si="110"/>
        <v>44991</v>
      </c>
      <c r="K985" t="str">
        <f t="shared" si="105"/>
        <v>BioTip:Libraries:922</v>
      </c>
      <c r="M985" s="43">
        <f t="shared" si="106"/>
        <v>3.4722222222222099E-3</v>
      </c>
      <c r="N985" s="1">
        <f t="shared" si="107"/>
        <v>3.4722222222222099E-3</v>
      </c>
      <c r="O985" s="1">
        <f t="shared" si="108"/>
        <v>0</v>
      </c>
      <c r="P985" s="45" t="e">
        <f t="shared" si="109"/>
        <v>#REF!</v>
      </c>
      <c r="Q985" s="46">
        <f>IF(K985="",0,COUNTIF('Timesheet - Week'!$A:$A,WorkingHoursUpdated!K985))</f>
        <v>0</v>
      </c>
      <c r="R985" s="44">
        <f>IF(K985="",0,COUNTIF('Timesheet - Week'!$A:$A,WorkingHoursUpdated!K985))</f>
        <v>0</v>
      </c>
    </row>
    <row r="986" spans="1:18" x14ac:dyDescent="0.25">
      <c r="A986" s="7">
        <f>WorkingHours[[#This Row],[Day]]</f>
        <v>44992</v>
      </c>
      <c r="B986" s="1">
        <f>WorkingHours[[#This Row],[Start]]</f>
        <v>0</v>
      </c>
      <c r="C986" s="1">
        <f>WorkingHours[[#This Row],[End]]</f>
        <v>1.9444444444444445E-2</v>
      </c>
      <c r="D986" t="str">
        <f>WorkingHours[[#This Row],[Work unit description]]</f>
        <v>Approve capacitors</v>
      </c>
      <c r="E986" s="1">
        <f>WorkingHours[[#This Row],[Duration]]</f>
        <v>2.0833333333333332E-2</v>
      </c>
      <c r="F986" s="1" t="e">
        <f>#REF!</f>
        <v>#REF!</v>
      </c>
      <c r="G986" t="str">
        <f>WorkingHours[[#This Row],[Task]]</f>
        <v>BioTip:Libraries</v>
      </c>
      <c r="H986" t="str">
        <f>WorkingHours[[#This Row],[Tags]]</f>
        <v>BioTip:Libraries:922</v>
      </c>
      <c r="I986" t="b">
        <f t="shared" si="104"/>
        <v>0</v>
      </c>
      <c r="J986" s="7">
        <f t="shared" si="110"/>
        <v>44992</v>
      </c>
      <c r="K986" t="str">
        <f t="shared" si="105"/>
        <v>BioTip:Libraries:922</v>
      </c>
      <c r="M986" s="43">
        <f t="shared" si="106"/>
        <v>0</v>
      </c>
      <c r="N986" s="1">
        <f t="shared" si="107"/>
        <v>0</v>
      </c>
      <c r="O986" s="1">
        <f t="shared" si="108"/>
        <v>0</v>
      </c>
      <c r="P986" s="45" t="e">
        <f t="shared" si="109"/>
        <v>#REF!</v>
      </c>
      <c r="Q986" s="46">
        <f>IF(K986="",0,COUNTIF('Timesheet - Week'!$A:$A,WorkingHoursUpdated!K986))</f>
        <v>0</v>
      </c>
      <c r="R986" s="44">
        <f>IF(K986="",0,COUNTIF('Timesheet - Week'!$A:$A,WorkingHoursUpdated!K986))</f>
        <v>0</v>
      </c>
    </row>
    <row r="987" spans="1:18" x14ac:dyDescent="0.25">
      <c r="A987" s="7">
        <f>WorkingHours[[#This Row],[Day]]</f>
        <v>44992</v>
      </c>
      <c r="B987" s="1">
        <f>WorkingHours[[#This Row],[Start]]</f>
        <v>0.33333333333333331</v>
      </c>
      <c r="C987" s="1">
        <f>WorkingHours[[#This Row],[End]]</f>
        <v>0.35416666666666669</v>
      </c>
      <c r="D987" t="str">
        <f>WorkingHours[[#This Row],[Work unit description]]</f>
        <v>Emails</v>
      </c>
      <c r="E987" s="1">
        <f>WorkingHours[[#This Row],[Duration]]</f>
        <v>2.0833333333333332E-2</v>
      </c>
      <c r="F987" s="1" t="e">
        <f>#REF!</f>
        <v>#REF!</v>
      </c>
      <c r="G987" t="str">
        <f>WorkingHours[[#This Row],[Task]]</f>
        <v>Delta-G: Technical Management</v>
      </c>
      <c r="H987" t="str">
        <f>WorkingHours[[#This Row],[Tags]]</f>
        <v>Delta-G:Technical Man:900</v>
      </c>
      <c r="I987" t="b">
        <f t="shared" si="104"/>
        <v>0</v>
      </c>
      <c r="J987" s="7">
        <f t="shared" si="110"/>
        <v>44992</v>
      </c>
      <c r="K987" t="str">
        <f t="shared" si="105"/>
        <v>Delta-G:Technical Man:900</v>
      </c>
      <c r="M987" s="43">
        <f t="shared" si="106"/>
        <v>0.31388888888888888</v>
      </c>
      <c r="N987" s="1">
        <f t="shared" si="107"/>
        <v>0</v>
      </c>
      <c r="O987" s="1">
        <f t="shared" si="108"/>
        <v>0.31388888888888888</v>
      </c>
      <c r="P987" s="45" t="e">
        <f t="shared" si="109"/>
        <v>#REF!</v>
      </c>
      <c r="Q987" s="46">
        <f>IF(K987="",0,COUNTIF('Timesheet - Week'!$A:$A,WorkingHoursUpdated!K987))</f>
        <v>0</v>
      </c>
      <c r="R987" s="44">
        <f>IF(K987="",0,COUNTIF('Timesheet - Week'!$A:$A,WorkingHoursUpdated!K987))</f>
        <v>0</v>
      </c>
    </row>
    <row r="988" spans="1:18" x14ac:dyDescent="0.25">
      <c r="A988" s="7">
        <f>WorkingHours[[#This Row],[Day]]</f>
        <v>44992</v>
      </c>
      <c r="B988" s="1">
        <f>WorkingHours[[#This Row],[Start]]</f>
        <v>0.375</v>
      </c>
      <c r="C988" s="1">
        <f>WorkingHours[[#This Row],[End]]</f>
        <v>0.40069444444444446</v>
      </c>
      <c r="D988" t="str">
        <f>WorkingHours[[#This Row],[Work unit description]]</f>
        <v>QLM Optics board release</v>
      </c>
      <c r="E988" s="1">
        <f>WorkingHours[[#This Row],[Duration]]</f>
        <v>2.0833333333333332E-2</v>
      </c>
      <c r="F988" s="1" t="e">
        <f>#REF!</f>
        <v>#REF!</v>
      </c>
      <c r="G988" t="str">
        <f>WorkingHours[[#This Row],[Task]]</f>
        <v>QLM Technical Management</v>
      </c>
      <c r="H988" t="str">
        <f>WorkingHours[[#This Row],[Tags]]</f>
        <v>QLM:Hardware:TechnicalManagement:998</v>
      </c>
      <c r="I988" t="b">
        <f t="shared" si="104"/>
        <v>0</v>
      </c>
      <c r="J988" s="7">
        <f t="shared" si="110"/>
        <v>44992</v>
      </c>
      <c r="K988" t="str">
        <f t="shared" si="105"/>
        <v>QLM:Hardware:TechnicalManagement:998</v>
      </c>
      <c r="M988" s="43">
        <f t="shared" si="106"/>
        <v>2.0833333333333315E-2</v>
      </c>
      <c r="N988" s="1">
        <f t="shared" si="107"/>
        <v>0</v>
      </c>
      <c r="O988" s="1">
        <f t="shared" si="108"/>
        <v>2.0833333333333315E-2</v>
      </c>
      <c r="P988" s="45" t="e">
        <f t="shared" si="109"/>
        <v>#REF!</v>
      </c>
      <c r="Q988" s="46">
        <f>IF(K988="",0,COUNTIF('Timesheet - Week'!$A:$A,WorkingHoursUpdated!K988))</f>
        <v>0</v>
      </c>
      <c r="R988" s="44">
        <f>IF(K988="",0,COUNTIF('Timesheet - Week'!$A:$A,WorkingHoursUpdated!K988))</f>
        <v>0</v>
      </c>
    </row>
    <row r="989" spans="1:18" x14ac:dyDescent="0.25">
      <c r="A989" s="7">
        <f>WorkingHours[[#This Row],[Day]]</f>
        <v>44992</v>
      </c>
      <c r="B989" s="1">
        <f>WorkingHours[[#This Row],[Start]]</f>
        <v>0.40069444444444446</v>
      </c>
      <c r="C989" s="1">
        <f>WorkingHours[[#This Row],[End]]</f>
        <v>0.4375</v>
      </c>
      <c r="D989" t="str">
        <f>WorkingHours[[#This Row],[Work unit description]]</f>
        <v>Biotip Review</v>
      </c>
      <c r="E989" s="1">
        <f>WorkingHours[[#This Row],[Duration]]</f>
        <v>4.1666666666666664E-2</v>
      </c>
      <c r="F989" s="1" t="e">
        <f>#REF!</f>
        <v>#REF!</v>
      </c>
      <c r="G989" t="str">
        <f>WorkingHours[[#This Row],[Task]]</f>
        <v>BioTip:Schematic</v>
      </c>
      <c r="H989" t="str">
        <f>WorkingHours[[#This Row],[Tags]]</f>
        <v>BioTip:Schematic:923</v>
      </c>
      <c r="I989" t="b">
        <f t="shared" si="104"/>
        <v>0</v>
      </c>
      <c r="J989" s="7">
        <f t="shared" si="110"/>
        <v>44992</v>
      </c>
      <c r="K989" t="str">
        <f t="shared" si="105"/>
        <v>BioTip:Schematic:923</v>
      </c>
      <c r="M989" s="43">
        <f t="shared" si="106"/>
        <v>0</v>
      </c>
      <c r="N989" s="1">
        <f t="shared" si="107"/>
        <v>0</v>
      </c>
      <c r="O989" s="1">
        <f t="shared" si="108"/>
        <v>0</v>
      </c>
      <c r="P989" s="45" t="e">
        <f t="shared" si="109"/>
        <v>#REF!</v>
      </c>
      <c r="Q989" s="46">
        <f>IF(K989="",0,COUNTIF('Timesheet - Week'!$A:$A,WorkingHoursUpdated!K989))</f>
        <v>0</v>
      </c>
      <c r="R989" s="44">
        <f>IF(K989="",0,COUNTIF('Timesheet - Week'!$A:$A,WorkingHoursUpdated!K989))</f>
        <v>0</v>
      </c>
    </row>
    <row r="990" spans="1:18" x14ac:dyDescent="0.25">
      <c r="A990" s="7">
        <f>WorkingHours[[#This Row],[Day]]</f>
        <v>44992</v>
      </c>
      <c r="B990" s="1">
        <f>WorkingHours[[#This Row],[Start]]</f>
        <v>0.4375</v>
      </c>
      <c r="C990" s="1">
        <f>WorkingHours[[#This Row],[End]]</f>
        <v>0.5</v>
      </c>
      <c r="D990" t="str">
        <f>WorkingHours[[#This Row],[Work unit description]]</f>
        <v>Weekly Boomtime Internal Meeting</v>
      </c>
      <c r="E990" s="1">
        <f>WorkingHours[[#This Row],[Duration]]</f>
        <v>6.25E-2</v>
      </c>
      <c r="F990" s="1" t="e">
        <f>#REF!</f>
        <v>#REF!</v>
      </c>
      <c r="G990" t="str">
        <f>WorkingHours[[#This Row],[Task]]</f>
        <v>Boomtime:Technical Management</v>
      </c>
      <c r="H990" t="str">
        <f>WorkingHours[[#This Row],[Tags]]</f>
        <v>Boomtime: Technical Management:911</v>
      </c>
      <c r="I990" t="b">
        <f t="shared" si="104"/>
        <v>0</v>
      </c>
      <c r="J990" s="7">
        <f t="shared" si="110"/>
        <v>44992</v>
      </c>
      <c r="K990" t="str">
        <f t="shared" si="105"/>
        <v>Boomtime: Technical Management:911</v>
      </c>
      <c r="M990" s="43">
        <f t="shared" si="106"/>
        <v>0</v>
      </c>
      <c r="N990" s="1">
        <f t="shared" si="107"/>
        <v>0</v>
      </c>
      <c r="O990" s="1">
        <f t="shared" si="108"/>
        <v>0</v>
      </c>
      <c r="P990" s="45" t="e">
        <f t="shared" si="109"/>
        <v>#REF!</v>
      </c>
      <c r="Q990" s="46">
        <f>IF(K990="",0,COUNTIF('Timesheet - Week'!$A:$A,WorkingHoursUpdated!K990))</f>
        <v>0</v>
      </c>
      <c r="R990" s="44">
        <f>IF(K990="",0,COUNTIF('Timesheet - Week'!$A:$A,WorkingHoursUpdated!K990))</f>
        <v>0</v>
      </c>
    </row>
    <row r="991" spans="1:18" x14ac:dyDescent="0.25">
      <c r="A991" s="7">
        <f>WorkingHours[[#This Row],[Day]]</f>
        <v>44992</v>
      </c>
      <c r="B991" s="1">
        <f>WorkingHours[[#This Row],[Start]]</f>
        <v>0.5</v>
      </c>
      <c r="C991" s="1">
        <f>WorkingHours[[#This Row],[End]]</f>
        <v>0.54166666666666663</v>
      </c>
      <c r="D991" t="str">
        <f>WorkingHours[[#This Row],[Work unit description]]</f>
        <v>New Weekly Management Meeting.</v>
      </c>
      <c r="E991" s="1">
        <f>WorkingHours[[#This Row],[Duration]]</f>
        <v>4.1666666666666664E-2</v>
      </c>
      <c r="F991" s="1" t="e">
        <f>#REF!</f>
        <v>#REF!</v>
      </c>
      <c r="G991" t="str">
        <f>WorkingHours[[#This Row],[Task]]</f>
        <v>STL: Management meeting</v>
      </c>
      <c r="H991" t="str">
        <f>WorkingHours[[#This Row],[Tags]]</f>
        <v>STL:Admin-BusinessMan:Board Meetings:937</v>
      </c>
      <c r="I991" t="b">
        <f t="shared" si="104"/>
        <v>0</v>
      </c>
      <c r="J991" s="7">
        <f t="shared" si="110"/>
        <v>44992</v>
      </c>
      <c r="K991" t="str">
        <f t="shared" si="105"/>
        <v>STL:Admin-BusinessMan:Board Meetings:937</v>
      </c>
      <c r="M991" s="43">
        <f t="shared" si="106"/>
        <v>0</v>
      </c>
      <c r="N991" s="1">
        <f t="shared" si="107"/>
        <v>0</v>
      </c>
      <c r="O991" s="1">
        <f t="shared" si="108"/>
        <v>0</v>
      </c>
      <c r="P991" s="45" t="e">
        <f t="shared" si="109"/>
        <v>#REF!</v>
      </c>
      <c r="Q991" s="46">
        <f>IF(K991="",0,COUNTIF('Timesheet - Week'!$A:$A,WorkingHoursUpdated!K991))</f>
        <v>0</v>
      </c>
      <c r="R991" s="44">
        <f>IF(K991="",0,COUNTIF('Timesheet - Week'!$A:$A,WorkingHoursUpdated!K991))</f>
        <v>0</v>
      </c>
    </row>
    <row r="992" spans="1:18" x14ac:dyDescent="0.25">
      <c r="A992" s="7">
        <f>WorkingHours[[#This Row],[Day]]</f>
        <v>44992</v>
      </c>
      <c r="B992" s="1">
        <f>WorkingHours[[#This Row],[Start]]</f>
        <v>0.5625</v>
      </c>
      <c r="C992" s="1">
        <f>WorkingHours[[#This Row],[End]]</f>
        <v>0.58333333333333337</v>
      </c>
      <c r="D992" t="str">
        <f>WorkingHours[[#This Row],[Work unit description]]</f>
        <v>Internal Process and Policy Discussion</v>
      </c>
      <c r="E992" s="1">
        <f>WorkingHours[[#This Row],[Duration]]</f>
        <v>2.0833333333333332E-2</v>
      </c>
      <c r="F992" s="1" t="e">
        <f>#REF!</f>
        <v>#REF!</v>
      </c>
      <c r="G992" t="str">
        <f>WorkingHours[[#This Row],[Task]]</f>
        <v>Process and Practices Improvement</v>
      </c>
      <c r="H992" t="str">
        <f>WorkingHours[[#This Row],[Tags]]</f>
        <v>STL:Admin-BusinessMan:Processs:942</v>
      </c>
      <c r="I992" t="b">
        <f t="shared" si="104"/>
        <v>0</v>
      </c>
      <c r="J992" s="7">
        <f t="shared" si="110"/>
        <v>44992</v>
      </c>
      <c r="K992" t="str">
        <f t="shared" si="105"/>
        <v>STL:Admin-BusinessMan:Processs:942</v>
      </c>
      <c r="M992" s="43">
        <f t="shared" si="106"/>
        <v>2.083333333333337E-2</v>
      </c>
      <c r="N992" s="1">
        <f t="shared" si="107"/>
        <v>0</v>
      </c>
      <c r="O992" s="1">
        <f t="shared" si="108"/>
        <v>2.083333333333337E-2</v>
      </c>
      <c r="P992" s="45" t="e">
        <f t="shared" si="109"/>
        <v>#REF!</v>
      </c>
      <c r="Q992" s="46">
        <f>IF(K992="",0,COUNTIF('Timesheet - Week'!$A:$A,WorkingHoursUpdated!K992))</f>
        <v>0</v>
      </c>
      <c r="R992" s="44">
        <f>IF(K992="",0,COUNTIF('Timesheet - Week'!$A:$A,WorkingHoursUpdated!K992))</f>
        <v>0</v>
      </c>
    </row>
    <row r="993" spans="1:18" x14ac:dyDescent="0.25">
      <c r="A993" s="7">
        <f>WorkingHours[[#This Row],[Day]]</f>
        <v>44992</v>
      </c>
      <c r="B993" s="1">
        <f>WorkingHours[[#This Row],[Start]]</f>
        <v>0.58333333333333337</v>
      </c>
      <c r="C993" s="1">
        <f>WorkingHours[[#This Row],[End]]</f>
        <v>0.625</v>
      </c>
      <c r="D993" t="str">
        <f>WorkingHours[[#This Row],[Work unit description]]</f>
        <v>Delta-G FPGA- CPU discussion</v>
      </c>
      <c r="E993" s="1">
        <f>WorkingHours[[#This Row],[Duration]]</f>
        <v>4.1666666666666664E-2</v>
      </c>
      <c r="F993" s="1" t="e">
        <f>#REF!</f>
        <v>#REF!</v>
      </c>
      <c r="G993" t="str">
        <f>WorkingHours[[#This Row],[Task]]</f>
        <v>Delta-G: Technical Management</v>
      </c>
      <c r="H993" t="str">
        <f>WorkingHours[[#This Row],[Tags]]</f>
        <v>Delta-G:Technical Man:900</v>
      </c>
      <c r="I993" t="b">
        <f t="shared" si="104"/>
        <v>0</v>
      </c>
      <c r="J993" s="7">
        <f t="shared" si="110"/>
        <v>44992</v>
      </c>
      <c r="K993" t="str">
        <f t="shared" si="105"/>
        <v>Delta-G:Technical Man:900</v>
      </c>
      <c r="M993" s="43">
        <f t="shared" si="106"/>
        <v>0</v>
      </c>
      <c r="N993" s="1">
        <f t="shared" si="107"/>
        <v>0</v>
      </c>
      <c r="O993" s="1">
        <f t="shared" si="108"/>
        <v>0</v>
      </c>
      <c r="P993" s="45" t="e">
        <f t="shared" si="109"/>
        <v>#REF!</v>
      </c>
      <c r="Q993" s="46">
        <f>IF(K993="",0,COUNTIF('Timesheet - Week'!$A:$A,WorkingHoursUpdated!K993))</f>
        <v>0</v>
      </c>
      <c r="R993" s="44">
        <f>IF(K993="",0,COUNTIF('Timesheet - Week'!$A:$A,WorkingHoursUpdated!K993))</f>
        <v>0</v>
      </c>
    </row>
    <row r="994" spans="1:18" x14ac:dyDescent="0.25">
      <c r="A994" s="7">
        <f>WorkingHours[[#This Row],[Day]]</f>
        <v>44992</v>
      </c>
      <c r="B994" s="1">
        <f>WorkingHours[[#This Row],[Start]]</f>
        <v>0.625</v>
      </c>
      <c r="C994" s="1">
        <f>WorkingHours[[#This Row],[End]]</f>
        <v>0.66666666666666663</v>
      </c>
      <c r="D994" t="str">
        <f>WorkingHours[[#This Row],[Work unit description]]</f>
        <v>QLM / STL HW meeting</v>
      </c>
      <c r="E994" s="1">
        <f>WorkingHours[[#This Row],[Duration]]</f>
        <v>4.1666666666666664E-2</v>
      </c>
      <c r="F994" s="1" t="e">
        <f>#REF!</f>
        <v>#REF!</v>
      </c>
      <c r="G994" t="str">
        <f>WorkingHours[[#This Row],[Task]]</f>
        <v>QLM: Hardware weekly meeting</v>
      </c>
      <c r="H994" t="str">
        <f>WorkingHours[[#This Row],[Tags]]</f>
        <v>QLM:Hardware:TechnicalManagement:998</v>
      </c>
      <c r="I994" t="b">
        <f t="shared" si="104"/>
        <v>0</v>
      </c>
      <c r="J994" s="7">
        <f t="shared" si="110"/>
        <v>44992</v>
      </c>
      <c r="K994" t="str">
        <f t="shared" si="105"/>
        <v>QLM:Hardware:TechnicalManagement:998</v>
      </c>
      <c r="M994" s="43">
        <f t="shared" si="106"/>
        <v>0</v>
      </c>
      <c r="N994" s="1">
        <f t="shared" si="107"/>
        <v>0</v>
      </c>
      <c r="O994" s="1">
        <f t="shared" si="108"/>
        <v>0</v>
      </c>
      <c r="P994" s="45" t="e">
        <f t="shared" si="109"/>
        <v>#REF!</v>
      </c>
      <c r="Q994" s="46">
        <f>IF(K994="",0,COUNTIF('Timesheet - Week'!$A:$A,WorkingHoursUpdated!K994))</f>
        <v>0</v>
      </c>
      <c r="R994" s="44">
        <f>IF(K994="",0,COUNTIF('Timesheet - Week'!$A:$A,WorkingHoursUpdated!K994))</f>
        <v>0</v>
      </c>
    </row>
    <row r="995" spans="1:18" x14ac:dyDescent="0.25">
      <c r="A995" s="7">
        <f>WorkingHours[[#This Row],[Day]]</f>
        <v>44992</v>
      </c>
      <c r="B995" s="1">
        <f>WorkingHours[[#This Row],[Start]]</f>
        <v>0.66666666666666663</v>
      </c>
      <c r="C995" s="1">
        <f>WorkingHours[[#This Row],[End]]</f>
        <v>0.71875</v>
      </c>
      <c r="D995" t="str">
        <f>WorkingHours[[#This Row],[Work unit description]]</f>
        <v>STL March Town Hall</v>
      </c>
      <c r="E995" s="1">
        <f>WorkingHours[[#This Row],[Duration]]</f>
        <v>5.2083333333333336E-2</v>
      </c>
      <c r="F995" s="1" t="e">
        <f>#REF!</f>
        <v>#REF!</v>
      </c>
      <c r="G995" t="str">
        <f>WorkingHours[[#This Row],[Task]]</f>
        <v>STL: General Team Meeting</v>
      </c>
      <c r="H995" t="str">
        <f>WorkingHours[[#This Row],[Tags]]</f>
        <v>STL:Admin-BusinessMan:One2OneTeamMeetings:941</v>
      </c>
      <c r="I995" t="b">
        <f t="shared" si="104"/>
        <v>0</v>
      </c>
      <c r="J995" s="7">
        <f t="shared" si="110"/>
        <v>44992</v>
      </c>
      <c r="K995" t="str">
        <f t="shared" si="105"/>
        <v>STL:Admin-BusinessMan:One2OneTeamMeetings:941</v>
      </c>
      <c r="M995" s="43">
        <f t="shared" si="106"/>
        <v>0</v>
      </c>
      <c r="N995" s="1">
        <f t="shared" si="107"/>
        <v>0</v>
      </c>
      <c r="O995" s="1">
        <f t="shared" si="108"/>
        <v>0</v>
      </c>
      <c r="P995" s="45" t="e">
        <f t="shared" si="109"/>
        <v>#REF!</v>
      </c>
      <c r="Q995" s="46">
        <f>IF(K995="",0,COUNTIF('Timesheet - Week'!$A:$A,WorkingHoursUpdated!K995))</f>
        <v>0</v>
      </c>
      <c r="R995" s="44">
        <f>IF(K995="",0,COUNTIF('Timesheet - Week'!$A:$A,WorkingHoursUpdated!K995))</f>
        <v>0</v>
      </c>
    </row>
    <row r="996" spans="1:18" x14ac:dyDescent="0.25">
      <c r="A996" s="7">
        <f>WorkingHours[[#This Row],[Day]]</f>
        <v>44992</v>
      </c>
      <c r="B996" s="1">
        <f>WorkingHours[[#This Row],[Start]]</f>
        <v>0.73611111111111116</v>
      </c>
      <c r="C996" s="1">
        <f>WorkingHours[[#This Row],[End]]</f>
        <v>0.76041666666666663</v>
      </c>
      <c r="D996" t="str">
        <f>WorkingHours[[#This Row],[Work unit description]]</f>
        <v>Processes and Improvements slide pack</v>
      </c>
      <c r="E996" s="1">
        <f>WorkingHours[[#This Row],[Duration]]</f>
        <v>2.0833333333333332E-2</v>
      </c>
      <c r="F996" s="1" t="e">
        <f>#REF!</f>
        <v>#REF!</v>
      </c>
      <c r="G996" t="str">
        <f>WorkingHours[[#This Row],[Task]]</f>
        <v>Process and Practices Improvement</v>
      </c>
      <c r="H996" t="str">
        <f>WorkingHours[[#This Row],[Tags]]</f>
        <v>STL:Admin-BusinessMan:Processs:942</v>
      </c>
      <c r="I996" t="b">
        <f t="shared" si="104"/>
        <v>0</v>
      </c>
      <c r="J996" s="7">
        <f t="shared" si="110"/>
        <v>44992</v>
      </c>
      <c r="K996" t="str">
        <f t="shared" si="105"/>
        <v>STL:Admin-BusinessMan:Processs:942</v>
      </c>
      <c r="M996" s="43">
        <f t="shared" si="106"/>
        <v>1.736111111111116E-2</v>
      </c>
      <c r="N996" s="1">
        <f t="shared" si="107"/>
        <v>0</v>
      </c>
      <c r="O996" s="1">
        <f t="shared" si="108"/>
        <v>1.736111111111116E-2</v>
      </c>
      <c r="P996" s="45" t="e">
        <f t="shared" si="109"/>
        <v>#REF!</v>
      </c>
      <c r="Q996" s="46">
        <f>IF(K996="",0,COUNTIF('Timesheet - Week'!$A:$A,WorkingHoursUpdated!K996))</f>
        <v>0</v>
      </c>
      <c r="R996" s="44">
        <f>IF(K996="",0,COUNTIF('Timesheet - Week'!$A:$A,WorkingHoursUpdated!K996))</f>
        <v>0</v>
      </c>
    </row>
    <row r="997" spans="1:18" x14ac:dyDescent="0.25">
      <c r="A997" s="7">
        <f>WorkingHours[[#This Row],[Day]]</f>
        <v>44992</v>
      </c>
      <c r="B997" s="1">
        <f>WorkingHours[[#This Row],[Start]]</f>
        <v>0.77083333333333337</v>
      </c>
      <c r="C997" s="1">
        <f>WorkingHours[[#This Row],[End]]</f>
        <v>0.80208333333333337</v>
      </c>
      <c r="D997" t="str">
        <f>WorkingHours[[#This Row],[Work unit description]]</f>
        <v>Delta-G Planning</v>
      </c>
      <c r="E997" s="1">
        <f>WorkingHours[[#This Row],[Duration]]</f>
        <v>3.125E-2</v>
      </c>
      <c r="F997" s="1" t="e">
        <f>#REF!</f>
        <v>#REF!</v>
      </c>
      <c r="G997" t="str">
        <f>WorkingHours[[#This Row],[Task]]</f>
        <v>Delta-G: Technical Management</v>
      </c>
      <c r="H997" t="str">
        <f>WorkingHours[[#This Row],[Tags]]</f>
        <v>Delta-G:Technical Man:900</v>
      </c>
      <c r="I997" t="b">
        <f t="shared" si="104"/>
        <v>0</v>
      </c>
      <c r="J997" s="7">
        <f t="shared" si="110"/>
        <v>44992</v>
      </c>
      <c r="K997" t="str">
        <f t="shared" si="105"/>
        <v>Delta-G:Technical Man:900</v>
      </c>
      <c r="M997" s="43">
        <f t="shared" si="106"/>
        <v>1.0416666666666741E-2</v>
      </c>
      <c r="N997" s="1">
        <f t="shared" si="107"/>
        <v>0</v>
      </c>
      <c r="O997" s="1">
        <f t="shared" si="108"/>
        <v>0</v>
      </c>
      <c r="P997" s="45" t="e">
        <f t="shared" si="109"/>
        <v>#REF!</v>
      </c>
      <c r="Q997" s="46">
        <f>IF(K997="",0,COUNTIF('Timesheet - Week'!$A:$A,WorkingHoursUpdated!K997))</f>
        <v>0</v>
      </c>
      <c r="R997" s="44">
        <f>IF(K997="",0,COUNTIF('Timesheet - Week'!$A:$A,WorkingHoursUpdated!K997))</f>
        <v>0</v>
      </c>
    </row>
    <row r="998" spans="1:18" x14ac:dyDescent="0.25">
      <c r="A998" s="7">
        <f>WorkingHours[[#This Row],[Day]]</f>
        <v>44992</v>
      </c>
      <c r="B998" s="1">
        <f>WorkingHours[[#This Row],[Start]]</f>
        <v>0.9375</v>
      </c>
      <c r="C998" s="1">
        <f>WorkingHours[[#This Row],[End]]</f>
        <v>0.97222222222222221</v>
      </c>
      <c r="D998" t="str">
        <f>WorkingHours[[#This Row],[Work unit description]]</f>
        <v>Delta-G Planning</v>
      </c>
      <c r="E998" s="1">
        <f>WorkingHours[[#This Row],[Duration]]</f>
        <v>3.125E-2</v>
      </c>
      <c r="F998" s="1" t="e">
        <f>#REF!</f>
        <v>#REF!</v>
      </c>
      <c r="G998" t="str">
        <f>WorkingHours[[#This Row],[Task]]</f>
        <v>Delta-G: Technical Management</v>
      </c>
      <c r="H998" t="str">
        <f>WorkingHours[[#This Row],[Tags]]</f>
        <v>Delta-G:Technical Man:900</v>
      </c>
      <c r="I998" t="b">
        <f t="shared" si="104"/>
        <v>0</v>
      </c>
      <c r="J998" s="7">
        <f t="shared" si="110"/>
        <v>44992</v>
      </c>
      <c r="K998" t="str">
        <f t="shared" si="105"/>
        <v>Delta-G:Technical Man:900</v>
      </c>
      <c r="M998" s="43">
        <f t="shared" si="106"/>
        <v>0.13541666666666663</v>
      </c>
      <c r="N998" s="1">
        <f t="shared" si="107"/>
        <v>0</v>
      </c>
      <c r="O998" s="1">
        <f t="shared" si="108"/>
        <v>0.13541666666666663</v>
      </c>
      <c r="P998" s="45" t="e">
        <f t="shared" si="109"/>
        <v>#REF!</v>
      </c>
      <c r="Q998" s="46">
        <f>IF(K998="",0,COUNTIF('Timesheet - Week'!$A:$A,WorkingHoursUpdated!K998))</f>
        <v>0</v>
      </c>
      <c r="R998" s="44">
        <f>IF(K998="",0,COUNTIF('Timesheet - Week'!$A:$A,WorkingHoursUpdated!K998))</f>
        <v>0</v>
      </c>
    </row>
    <row r="999" spans="1:18" x14ac:dyDescent="0.25">
      <c r="A999" s="7">
        <f>WorkingHours[[#This Row],[Day]]</f>
        <v>44992</v>
      </c>
      <c r="B999" s="1">
        <f>WorkingHours[[#This Row],[Start]]</f>
        <v>0.97222222222222221</v>
      </c>
      <c r="C999" s="1">
        <f>WorkingHours[[#This Row],[End]]</f>
        <v>0.99930555555555556</v>
      </c>
      <c r="D999" t="str">
        <f>WorkingHours[[#This Row],[Work unit description]]</f>
        <v>Resistor approval</v>
      </c>
      <c r="E999" s="1">
        <f>WorkingHours[[#This Row],[Duration]]</f>
        <v>3.125E-2</v>
      </c>
      <c r="F999" s="1" t="e">
        <f>#REF!</f>
        <v>#REF!</v>
      </c>
      <c r="G999" t="str">
        <f>WorkingHours[[#This Row],[Task]]</f>
        <v>BioTip:Libraries</v>
      </c>
      <c r="H999" t="str">
        <f>WorkingHours[[#This Row],[Tags]]</f>
        <v>BioTip:Libraries:922</v>
      </c>
      <c r="I999" t="b">
        <f t="shared" si="104"/>
        <v>0</v>
      </c>
      <c r="J999" s="7">
        <f t="shared" si="110"/>
        <v>44992</v>
      </c>
      <c r="K999" t="str">
        <f t="shared" si="105"/>
        <v>BioTip:Libraries:922</v>
      </c>
      <c r="M999" s="43">
        <f t="shared" si="106"/>
        <v>0</v>
      </c>
      <c r="N999" s="1">
        <f t="shared" si="107"/>
        <v>0</v>
      </c>
      <c r="O999" s="1">
        <f t="shared" si="108"/>
        <v>0</v>
      </c>
      <c r="P999" s="45" t="e">
        <f t="shared" si="109"/>
        <v>#REF!</v>
      </c>
      <c r="Q999" s="46">
        <f>IF(K999="",0,COUNTIF('Timesheet - Week'!$A:$A,WorkingHoursUpdated!K999))</f>
        <v>0</v>
      </c>
      <c r="R999" s="44">
        <f>IF(K999="",0,COUNTIF('Timesheet - Week'!$A:$A,WorkingHoursUpdated!K999))</f>
        <v>0</v>
      </c>
    </row>
    <row r="1000" spans="1:18" x14ac:dyDescent="0.25">
      <c r="A1000" s="7">
        <f>WorkingHours[[#This Row],[Day]]</f>
        <v>44993</v>
      </c>
      <c r="B1000" s="1">
        <f>WorkingHours[[#This Row],[Start]]</f>
        <v>0.375</v>
      </c>
      <c r="C1000" s="1">
        <f>WorkingHours[[#This Row],[End]]</f>
        <v>0.41666666666666669</v>
      </c>
      <c r="D1000" t="str">
        <f>WorkingHours[[#This Row],[Work unit description]]</f>
        <v>Biotip Review</v>
      </c>
      <c r="E1000" s="1">
        <f>WorkingHours[[#This Row],[Duration]]</f>
        <v>4.1666666666666664E-2</v>
      </c>
      <c r="F1000" s="1" t="e">
        <f>#REF!</f>
        <v>#REF!</v>
      </c>
      <c r="G1000" t="str">
        <f>WorkingHours[[#This Row],[Task]]</f>
        <v>BioTip:Layout</v>
      </c>
      <c r="H1000" t="str">
        <f>WorkingHours[[#This Row],[Tags]]</f>
        <v>BioTip:Layout:924</v>
      </c>
      <c r="I1000" t="b">
        <f t="shared" si="104"/>
        <v>0</v>
      </c>
      <c r="J1000" s="7">
        <f t="shared" si="110"/>
        <v>44993</v>
      </c>
      <c r="K1000" t="str">
        <f t="shared" si="105"/>
        <v>BioTip:Layout:924</v>
      </c>
      <c r="M1000" s="43">
        <f t="shared" si="106"/>
        <v>0</v>
      </c>
      <c r="N1000" s="1">
        <f t="shared" si="107"/>
        <v>0</v>
      </c>
      <c r="O1000" s="1">
        <f t="shared" si="108"/>
        <v>0</v>
      </c>
      <c r="P1000" s="45" t="e">
        <f t="shared" si="109"/>
        <v>#REF!</v>
      </c>
      <c r="Q1000" s="46">
        <f>IF(K1000="",0,COUNTIF('Timesheet - Week'!$A:$A,WorkingHoursUpdated!K1000))</f>
        <v>0</v>
      </c>
      <c r="R1000" s="44">
        <f>IF(K1000="",0,COUNTIF('Timesheet - Week'!$A:$A,WorkingHoursUpdated!K1000))</f>
        <v>0</v>
      </c>
    </row>
    <row r="1001" spans="1:18" x14ac:dyDescent="0.25">
      <c r="A1001" s="7">
        <f>WorkingHours[[#This Row],[Day]]</f>
        <v>44993</v>
      </c>
      <c r="B1001" s="1">
        <f>WorkingHours[[#This Row],[Start]]</f>
        <v>0.41666666666666669</v>
      </c>
      <c r="C1001" s="1">
        <f>WorkingHours[[#This Row],[End]]</f>
        <v>0.45833333333333331</v>
      </c>
      <c r="D1001" t="str">
        <f>WorkingHours[[#This Row],[Work unit description]]</f>
        <v>Delta G Internal Core Team Meeting</v>
      </c>
      <c r="E1001" s="1">
        <f>WorkingHours[[#This Row],[Duration]]</f>
        <v>4.1666666666666664E-2</v>
      </c>
      <c r="F1001" s="1" t="e">
        <f>#REF!</f>
        <v>#REF!</v>
      </c>
      <c r="G1001" t="str">
        <f>WorkingHours[[#This Row],[Task]]</f>
        <v>Delta-G: Requirements</v>
      </c>
      <c r="H1001" t="str">
        <f>WorkingHours[[#This Row],[Tags]]</f>
        <v>Delta-G: Requirements:898</v>
      </c>
      <c r="I1001" t="b">
        <f t="shared" si="104"/>
        <v>0</v>
      </c>
      <c r="J1001" s="7">
        <f t="shared" si="110"/>
        <v>44993</v>
      </c>
      <c r="K1001" t="str">
        <f t="shared" si="105"/>
        <v>Delta-G: Requirements:898</v>
      </c>
      <c r="M1001" s="43">
        <f t="shared" si="106"/>
        <v>0</v>
      </c>
      <c r="N1001" s="1">
        <f t="shared" si="107"/>
        <v>0</v>
      </c>
      <c r="O1001" s="1">
        <f t="shared" si="108"/>
        <v>0</v>
      </c>
      <c r="P1001" s="45" t="e">
        <f t="shared" si="109"/>
        <v>#REF!</v>
      </c>
      <c r="Q1001" s="46">
        <f>IF(K1001="",0,COUNTIF('Timesheet - Week'!$A:$A,WorkingHoursUpdated!K1001))</f>
        <v>0</v>
      </c>
      <c r="R1001" s="44">
        <f>IF(K1001="",0,COUNTIF('Timesheet - Week'!$A:$A,WorkingHoursUpdated!K1001))</f>
        <v>0</v>
      </c>
    </row>
    <row r="1002" spans="1:18" x14ac:dyDescent="0.25">
      <c r="A1002" s="7">
        <f>WorkingHours[[#This Row],[Day]]</f>
        <v>44993</v>
      </c>
      <c r="B1002" s="1">
        <f>WorkingHours[[#This Row],[Start]]</f>
        <v>0.45833333333333331</v>
      </c>
      <c r="C1002" s="1">
        <f>WorkingHours[[#This Row],[End]]</f>
        <v>0.51041666666666663</v>
      </c>
      <c r="D1002" t="str">
        <f>WorkingHours[[#This Row],[Work unit description]]</f>
        <v>Document and Plan Review</v>
      </c>
      <c r="E1002" s="1">
        <f>WorkingHours[[#This Row],[Duration]]</f>
        <v>5.2083333333333336E-2</v>
      </c>
      <c r="F1002" s="1" t="e">
        <f>#REF!</f>
        <v>#REF!</v>
      </c>
      <c r="G1002" t="str">
        <f>WorkingHours[[#This Row],[Task]]</f>
        <v>Delta-G: Technical Management</v>
      </c>
      <c r="H1002" t="str">
        <f>WorkingHours[[#This Row],[Tags]]</f>
        <v>Delta-G:Technical Man:900</v>
      </c>
      <c r="I1002" t="b">
        <f t="shared" si="104"/>
        <v>0</v>
      </c>
      <c r="J1002" s="7">
        <f t="shared" si="110"/>
        <v>44993</v>
      </c>
      <c r="K1002" t="str">
        <f t="shared" si="105"/>
        <v>Delta-G:Technical Man:900</v>
      </c>
      <c r="M1002" s="43">
        <f t="shared" si="106"/>
        <v>0</v>
      </c>
      <c r="N1002" s="1">
        <f t="shared" si="107"/>
        <v>0</v>
      </c>
      <c r="O1002" s="1">
        <f t="shared" si="108"/>
        <v>0</v>
      </c>
      <c r="P1002" s="45" t="e">
        <f t="shared" si="109"/>
        <v>#REF!</v>
      </c>
      <c r="Q1002" s="46">
        <f>IF(K1002="",0,COUNTIF('Timesheet - Week'!$A:$A,WorkingHoursUpdated!K1002))</f>
        <v>0</v>
      </c>
      <c r="R1002" s="44">
        <f>IF(K1002="",0,COUNTIF('Timesheet - Week'!$A:$A,WorkingHoursUpdated!K1002))</f>
        <v>0</v>
      </c>
    </row>
    <row r="1003" spans="1:18" x14ac:dyDescent="0.25">
      <c r="A1003" s="7">
        <f>WorkingHours[[#This Row],[Day]]</f>
        <v>44993</v>
      </c>
      <c r="B1003" s="1">
        <f>WorkingHours[[#This Row],[Start]]</f>
        <v>0.52083333333333337</v>
      </c>
      <c r="C1003" s="1">
        <f>WorkingHours[[#This Row],[End]]</f>
        <v>0.54166666666666663</v>
      </c>
      <c r="D1003" t="str">
        <f>WorkingHours[[#This Row],[Work unit description]]</f>
        <v>Presentation plan</v>
      </c>
      <c r="E1003" s="1">
        <f>WorkingHours[[#This Row],[Duration]]</f>
        <v>2.0833333333333332E-2</v>
      </c>
      <c r="F1003" s="1" t="e">
        <f>#REF!</f>
        <v>#REF!</v>
      </c>
      <c r="G1003" t="str">
        <f>WorkingHours[[#This Row],[Task]]</f>
        <v>Process and Practices Improvement</v>
      </c>
      <c r="H1003" t="str">
        <f>WorkingHours[[#This Row],[Tags]]</f>
        <v>STL:Admin-BusinessMan:Processs:942</v>
      </c>
      <c r="I1003" t="b">
        <f t="shared" si="104"/>
        <v>0</v>
      </c>
      <c r="J1003" s="7">
        <f t="shared" si="110"/>
        <v>44993</v>
      </c>
      <c r="K1003" t="str">
        <f t="shared" si="105"/>
        <v>STL:Admin-BusinessMan:Processs:942</v>
      </c>
      <c r="M1003" s="43">
        <f t="shared" si="106"/>
        <v>1.0416666666666741E-2</v>
      </c>
      <c r="N1003" s="1">
        <f t="shared" si="107"/>
        <v>0</v>
      </c>
      <c r="O1003" s="1">
        <f t="shared" si="108"/>
        <v>0</v>
      </c>
      <c r="P1003" s="45" t="e">
        <f t="shared" si="109"/>
        <v>#REF!</v>
      </c>
      <c r="Q1003" s="46">
        <f>IF(K1003="",0,COUNTIF('Timesheet - Week'!$A:$A,WorkingHoursUpdated!K1003))</f>
        <v>0</v>
      </c>
      <c r="R1003" s="44">
        <f>IF(K1003="",0,COUNTIF('Timesheet - Week'!$A:$A,WorkingHoursUpdated!K1003))</f>
        <v>0</v>
      </c>
    </row>
    <row r="1004" spans="1:18" x14ac:dyDescent="0.25">
      <c r="A1004" s="7">
        <f>WorkingHours[[#This Row],[Day]]</f>
        <v>44993</v>
      </c>
      <c r="B1004" s="1">
        <f>WorkingHours[[#This Row],[Start]]</f>
        <v>0.54166666666666663</v>
      </c>
      <c r="C1004" s="1">
        <f>WorkingHours[[#This Row],[End]]</f>
        <v>0.57291666666666663</v>
      </c>
      <c r="D1004" t="str">
        <f>WorkingHours[[#This Row],[Work unit description]]</f>
        <v>STL Technical Practices and Processes - Part Numbers, Document Numbers and Confluence</v>
      </c>
      <c r="E1004" s="1">
        <f>WorkingHours[[#This Row],[Duration]]</f>
        <v>3.125E-2</v>
      </c>
      <c r="F1004" s="1" t="e">
        <f>#REF!</f>
        <v>#REF!</v>
      </c>
      <c r="G1004" t="str">
        <f>WorkingHours[[#This Row],[Task]]</f>
        <v>Process and Practices Improvement</v>
      </c>
      <c r="H1004" t="str">
        <f>WorkingHours[[#This Row],[Tags]]</f>
        <v>STL:Admin-BusinessMan:Processs:942</v>
      </c>
      <c r="I1004" t="b">
        <f t="shared" si="104"/>
        <v>0</v>
      </c>
      <c r="J1004" s="7">
        <f t="shared" si="110"/>
        <v>44993</v>
      </c>
      <c r="K1004" t="str">
        <f t="shared" si="105"/>
        <v>STL:Admin-BusinessMan:Processs:942</v>
      </c>
      <c r="M1004" s="43">
        <f t="shared" si="106"/>
        <v>0</v>
      </c>
      <c r="N1004" s="1">
        <f t="shared" si="107"/>
        <v>0</v>
      </c>
      <c r="O1004" s="1">
        <f t="shared" si="108"/>
        <v>0</v>
      </c>
      <c r="P1004" s="45" t="e">
        <f t="shared" si="109"/>
        <v>#REF!</v>
      </c>
      <c r="Q1004" s="46">
        <f>IF(K1004="",0,COUNTIF('Timesheet - Week'!$A:$A,WorkingHoursUpdated!K1004))</f>
        <v>0</v>
      </c>
      <c r="R1004" s="44">
        <f>IF(K1004="",0,COUNTIF('Timesheet - Week'!$A:$A,WorkingHoursUpdated!K1004))</f>
        <v>0</v>
      </c>
    </row>
    <row r="1005" spans="1:18" x14ac:dyDescent="0.25">
      <c r="A1005" s="7">
        <f>WorkingHours[[#This Row],[Day]]</f>
        <v>44993</v>
      </c>
      <c r="B1005" s="1">
        <f>WorkingHours[[#This Row],[Start]]</f>
        <v>0.57222222222222219</v>
      </c>
      <c r="C1005" s="1">
        <f>WorkingHours[[#This Row],[End]]</f>
        <v>0.6069444444444444</v>
      </c>
      <c r="D1005" t="str">
        <f>WorkingHours[[#This Row],[Work unit description]]</f>
        <v>Biotip review</v>
      </c>
      <c r="E1005" s="1">
        <f>WorkingHours[[#This Row],[Duration]]</f>
        <v>3.125E-2</v>
      </c>
      <c r="F1005" s="1" t="e">
        <f>#REF!</f>
        <v>#REF!</v>
      </c>
      <c r="G1005" t="str">
        <f>WorkingHours[[#This Row],[Task]]</f>
        <v>BioTip:Layout</v>
      </c>
      <c r="H1005" t="str">
        <f>WorkingHours[[#This Row],[Tags]]</f>
        <v>BioTip:Layout:924</v>
      </c>
      <c r="I1005" t="b">
        <f t="shared" si="104"/>
        <v>0</v>
      </c>
      <c r="J1005" s="7">
        <f t="shared" si="110"/>
        <v>44993</v>
      </c>
      <c r="K1005" t="str">
        <f t="shared" si="105"/>
        <v>BioTip:Layout:924</v>
      </c>
      <c r="M1005" s="43" t="str">
        <f t="shared" si="106"/>
        <v>Error</v>
      </c>
      <c r="N1005" s="1">
        <f t="shared" si="107"/>
        <v>0</v>
      </c>
      <c r="O1005" s="1" t="str">
        <f t="shared" si="108"/>
        <v>Error</v>
      </c>
      <c r="P1005" s="45" t="e">
        <f t="shared" si="109"/>
        <v>#REF!</v>
      </c>
      <c r="Q1005" s="46">
        <f>IF(K1005="",0,COUNTIF('Timesheet - Week'!$A:$A,WorkingHoursUpdated!K1005))</f>
        <v>0</v>
      </c>
      <c r="R1005" s="44">
        <f>IF(K1005="",0,COUNTIF('Timesheet - Week'!$A:$A,WorkingHoursUpdated!K1005))</f>
        <v>0</v>
      </c>
    </row>
    <row r="1006" spans="1:18" x14ac:dyDescent="0.25">
      <c r="A1006" s="7">
        <f>WorkingHours[[#This Row],[Day]]</f>
        <v>44993</v>
      </c>
      <c r="B1006" s="1">
        <f>WorkingHours[[#This Row],[Start]]</f>
        <v>0.6069444444444444</v>
      </c>
      <c r="C1006" s="1">
        <f>WorkingHours[[#This Row],[End]]</f>
        <v>0.64375000000000004</v>
      </c>
      <c r="D1006" t="str">
        <f>WorkingHours[[#This Row],[Work unit description]]</f>
        <v>Delta-G Planning</v>
      </c>
      <c r="E1006" s="1">
        <f>WorkingHours[[#This Row],[Duration]]</f>
        <v>4.1666666666666664E-2</v>
      </c>
      <c r="F1006" s="1" t="e">
        <f>#REF!</f>
        <v>#REF!</v>
      </c>
      <c r="G1006" t="str">
        <f>WorkingHours[[#This Row],[Task]]</f>
        <v>Delta-G: Technical Management</v>
      </c>
      <c r="H1006" t="str">
        <f>WorkingHours[[#This Row],[Tags]]</f>
        <v>Delta-G:Technical Man:900</v>
      </c>
      <c r="I1006" t="b">
        <f t="shared" si="104"/>
        <v>0</v>
      </c>
      <c r="J1006" s="7">
        <f t="shared" si="110"/>
        <v>44993</v>
      </c>
      <c r="K1006" t="str">
        <f t="shared" si="105"/>
        <v>Delta-G:Technical Man:900</v>
      </c>
      <c r="M1006" s="43">
        <f t="shared" si="106"/>
        <v>0</v>
      </c>
      <c r="N1006" s="1">
        <f t="shared" si="107"/>
        <v>0</v>
      </c>
      <c r="O1006" s="1">
        <f t="shared" si="108"/>
        <v>0</v>
      </c>
      <c r="P1006" s="45" t="e">
        <f t="shared" si="109"/>
        <v>#REF!</v>
      </c>
      <c r="Q1006" s="46">
        <f>IF(K1006="",0,COUNTIF('Timesheet - Week'!$A:$A,WorkingHoursUpdated!K1006))</f>
        <v>0</v>
      </c>
      <c r="R1006" s="44">
        <f>IF(K1006="",0,COUNTIF('Timesheet - Week'!$A:$A,WorkingHoursUpdated!K1006))</f>
        <v>0</v>
      </c>
    </row>
    <row r="1007" spans="1:18" x14ac:dyDescent="0.25">
      <c r="A1007" s="7">
        <f>WorkingHours[[#This Row],[Day]]</f>
        <v>44993</v>
      </c>
      <c r="B1007" s="1">
        <f>WorkingHours[[#This Row],[Start]]</f>
        <v>0.64375000000000004</v>
      </c>
      <c r="C1007" s="1">
        <f>WorkingHours[[#This Row],[End]]</f>
        <v>0.67222222222222228</v>
      </c>
      <c r="D1007" t="str">
        <f>WorkingHours[[#This Row],[Work unit description]]</f>
        <v>Architecture</v>
      </c>
      <c r="E1007" s="1">
        <f>WorkingHours[[#This Row],[Duration]]</f>
        <v>3.125E-2</v>
      </c>
      <c r="F1007" s="1" t="e">
        <f>#REF!</f>
        <v>#REF!</v>
      </c>
      <c r="G1007" t="str">
        <f>WorkingHours[[#This Row],[Task]]</f>
        <v>Delta-G: Architecture</v>
      </c>
      <c r="H1007" t="str">
        <f>WorkingHours[[#This Row],[Tags]]</f>
        <v>Delta-G:Architecture:899</v>
      </c>
      <c r="I1007" t="b">
        <f t="shared" si="104"/>
        <v>0</v>
      </c>
      <c r="J1007" s="7">
        <f t="shared" si="110"/>
        <v>44993</v>
      </c>
      <c r="K1007" t="str">
        <f t="shared" si="105"/>
        <v>Delta-G:Architecture:899</v>
      </c>
      <c r="M1007" s="43">
        <f t="shared" si="106"/>
        <v>0</v>
      </c>
      <c r="N1007" s="1">
        <f t="shared" si="107"/>
        <v>0</v>
      </c>
      <c r="O1007" s="1">
        <f t="shared" si="108"/>
        <v>0</v>
      </c>
      <c r="P1007" s="45" t="e">
        <f t="shared" si="109"/>
        <v>#REF!</v>
      </c>
      <c r="Q1007" s="46">
        <f>IF(K1007="",0,COUNTIF('Timesheet - Week'!$A:$A,WorkingHoursUpdated!K1007))</f>
        <v>0</v>
      </c>
      <c r="R1007" s="44">
        <f>IF(K1007="",0,COUNTIF('Timesheet - Week'!$A:$A,WorkingHoursUpdated!K1007))</f>
        <v>0</v>
      </c>
    </row>
    <row r="1008" spans="1:18" x14ac:dyDescent="0.25">
      <c r="A1008" s="7">
        <f>WorkingHours[[#This Row],[Day]]</f>
        <v>44994</v>
      </c>
      <c r="B1008" s="1">
        <f>WorkingHours[[#This Row],[Start]]</f>
        <v>0.33333333333333331</v>
      </c>
      <c r="C1008" s="1">
        <f>WorkingHours[[#This Row],[End]]</f>
        <v>0.35416666666666669</v>
      </c>
      <c r="D1008" t="str">
        <f>WorkingHours[[#This Row],[Work unit description]]</f>
        <v>STL Technical Practices and Processes</v>
      </c>
      <c r="E1008" s="1">
        <f>WorkingHours[[#This Row],[Duration]]</f>
        <v>2.0833333333333332E-2</v>
      </c>
      <c r="F1008" s="1" t="e">
        <f>#REF!</f>
        <v>#REF!</v>
      </c>
      <c r="G1008" t="str">
        <f>WorkingHours[[#This Row],[Task]]</f>
        <v>Process and Practices Improvement</v>
      </c>
      <c r="H1008" t="str">
        <f>WorkingHours[[#This Row],[Tags]]</f>
        <v>STL:Admin-BusinessMan:Processs:942</v>
      </c>
      <c r="I1008" t="b">
        <f t="shared" si="104"/>
        <v>0</v>
      </c>
      <c r="J1008" s="7">
        <f t="shared" si="110"/>
        <v>44994</v>
      </c>
      <c r="K1008" t="str">
        <f t="shared" si="105"/>
        <v>STL:Admin-BusinessMan:Processs:942</v>
      </c>
      <c r="M1008" s="43">
        <f t="shared" si="106"/>
        <v>0</v>
      </c>
      <c r="N1008" s="1">
        <f t="shared" si="107"/>
        <v>0</v>
      </c>
      <c r="O1008" s="1">
        <f t="shared" si="108"/>
        <v>0</v>
      </c>
      <c r="P1008" s="45" t="e">
        <f t="shared" si="109"/>
        <v>#REF!</v>
      </c>
      <c r="Q1008" s="46">
        <f>IF(K1008="",0,COUNTIF('Timesheet - Week'!$A:$A,WorkingHoursUpdated!K1008))</f>
        <v>0</v>
      </c>
      <c r="R1008" s="44">
        <f>IF(K1008="",0,COUNTIF('Timesheet - Week'!$A:$A,WorkingHoursUpdated!K1008))</f>
        <v>0</v>
      </c>
    </row>
    <row r="1009" spans="1:18" x14ac:dyDescent="0.25">
      <c r="A1009" s="7">
        <f>WorkingHours[[#This Row],[Day]]</f>
        <v>44994</v>
      </c>
      <c r="B1009" s="1">
        <f>WorkingHours[[#This Row],[Start]]</f>
        <v>0.35416666666666669</v>
      </c>
      <c r="C1009" s="1">
        <f>WorkingHours[[#This Row],[End]]</f>
        <v>0.375</v>
      </c>
      <c r="D1009" t="str">
        <f>WorkingHours[[#This Row],[Work unit description]]</f>
        <v>Boomtime chat with Rob on ESD and part tracking</v>
      </c>
      <c r="E1009" s="1">
        <f>WorkingHours[[#This Row],[Duration]]</f>
        <v>2.0833333333333332E-2</v>
      </c>
      <c r="F1009" s="1" t="e">
        <f>#REF!</f>
        <v>#REF!</v>
      </c>
      <c r="G1009" t="str">
        <f>WorkingHours[[#This Row],[Task]]</f>
        <v>Boomtime:Technical Management</v>
      </c>
      <c r="H1009" t="str">
        <f>WorkingHours[[#This Row],[Tags]]</f>
        <v>Boomtime: Technical Management:911</v>
      </c>
      <c r="I1009" t="b">
        <f t="shared" si="104"/>
        <v>0</v>
      </c>
      <c r="J1009" s="7">
        <f t="shared" si="110"/>
        <v>44994</v>
      </c>
      <c r="K1009" t="str">
        <f t="shared" si="105"/>
        <v>Boomtime: Technical Management:911</v>
      </c>
      <c r="M1009" s="43">
        <f t="shared" si="106"/>
        <v>0</v>
      </c>
      <c r="N1009" s="1">
        <f t="shared" si="107"/>
        <v>0</v>
      </c>
      <c r="O1009" s="1">
        <f t="shared" si="108"/>
        <v>0</v>
      </c>
      <c r="P1009" s="45" t="e">
        <f t="shared" si="109"/>
        <v>#REF!</v>
      </c>
      <c r="Q1009" s="46">
        <f>IF(K1009="",0,COUNTIF('Timesheet - Week'!$A:$A,WorkingHoursUpdated!K1009))</f>
        <v>0</v>
      </c>
      <c r="R1009" s="44">
        <f>IF(K1009="",0,COUNTIF('Timesheet - Week'!$A:$A,WorkingHoursUpdated!K1009))</f>
        <v>0</v>
      </c>
    </row>
    <row r="1010" spans="1:18" x14ac:dyDescent="0.25">
      <c r="A1010" s="7">
        <f>WorkingHours[[#This Row],[Day]]</f>
        <v>44994</v>
      </c>
      <c r="B1010" s="1">
        <f>WorkingHours[[#This Row],[Start]]</f>
        <v>0.375</v>
      </c>
      <c r="C1010" s="1">
        <f>WorkingHours[[#This Row],[End]]</f>
        <v>0.41666666666666669</v>
      </c>
      <c r="D1010" t="str">
        <f>WorkingHours[[#This Row],[Work unit description]]</f>
        <v>Connector Review</v>
      </c>
      <c r="E1010" s="1">
        <f>WorkingHours[[#This Row],[Duration]]</f>
        <v>4.1666666666666664E-2</v>
      </c>
      <c r="F1010" s="1" t="e">
        <f>#REF!</f>
        <v>#REF!</v>
      </c>
      <c r="G1010" t="str">
        <f>WorkingHours[[#This Row],[Task]]</f>
        <v>BioTip:Libraries</v>
      </c>
      <c r="H1010" t="str">
        <f>WorkingHours[[#This Row],[Tags]]</f>
        <v>BioTip:Libraries:922</v>
      </c>
      <c r="I1010" t="b">
        <f t="shared" si="104"/>
        <v>0</v>
      </c>
      <c r="J1010" s="7">
        <f t="shared" si="110"/>
        <v>44994</v>
      </c>
      <c r="K1010" t="str">
        <f t="shared" si="105"/>
        <v>BioTip:Libraries:922</v>
      </c>
      <c r="M1010" s="43">
        <f t="shared" si="106"/>
        <v>0</v>
      </c>
      <c r="N1010" s="1">
        <f t="shared" si="107"/>
        <v>0</v>
      </c>
      <c r="O1010" s="1">
        <f t="shared" si="108"/>
        <v>0</v>
      </c>
      <c r="P1010" s="45" t="e">
        <f t="shared" si="109"/>
        <v>#REF!</v>
      </c>
      <c r="Q1010" s="46">
        <f>IF(K1010="",0,COUNTIF('Timesheet - Week'!$A:$A,WorkingHoursUpdated!K1010))</f>
        <v>0</v>
      </c>
      <c r="R1010" s="44">
        <f>IF(K1010="",0,COUNTIF('Timesheet - Week'!$A:$A,WorkingHoursUpdated!K1010))</f>
        <v>0</v>
      </c>
    </row>
    <row r="1011" spans="1:18" x14ac:dyDescent="0.25">
      <c r="A1011" s="7">
        <f>WorkingHours[[#This Row],[Day]]</f>
        <v>44994</v>
      </c>
      <c r="B1011" s="1">
        <f>WorkingHours[[#This Row],[Start]]</f>
        <v>0.375</v>
      </c>
      <c r="C1011" s="1">
        <f>WorkingHours[[#This Row],[End]]</f>
        <v>0.41666666666666669</v>
      </c>
      <c r="D1011" t="str">
        <f>WorkingHours[[#This Row],[Work unit description]]</f>
        <v>Delta-G presentation</v>
      </c>
      <c r="E1011" s="1">
        <f>WorkingHours[[#This Row],[Duration]]</f>
        <v>4.1666666666666664E-2</v>
      </c>
      <c r="F1011" s="1" t="e">
        <f>#REF!</f>
        <v>#REF!</v>
      </c>
      <c r="G1011" t="str">
        <f>WorkingHours[[#This Row],[Task]]</f>
        <v>Delta-G: Architecture</v>
      </c>
      <c r="H1011" t="str">
        <f>WorkingHours[[#This Row],[Tags]]</f>
        <v>Delta-G:Architecture:899</v>
      </c>
      <c r="I1011" t="b">
        <f t="shared" si="104"/>
        <v>0</v>
      </c>
      <c r="J1011" s="7">
        <f t="shared" si="110"/>
        <v>44994</v>
      </c>
      <c r="K1011" t="str">
        <f t="shared" si="105"/>
        <v>Delta-G:Architecture:899</v>
      </c>
      <c r="M1011" s="43" t="str">
        <f t="shared" si="106"/>
        <v>Error</v>
      </c>
      <c r="N1011" s="1">
        <f t="shared" si="107"/>
        <v>0</v>
      </c>
      <c r="O1011" s="1" t="str">
        <f t="shared" si="108"/>
        <v>Error</v>
      </c>
      <c r="P1011" s="45" t="e">
        <f t="shared" si="109"/>
        <v>#REF!</v>
      </c>
      <c r="Q1011" s="46">
        <f>IF(K1011="",0,COUNTIF('Timesheet - Week'!$A:$A,WorkingHoursUpdated!K1011))</f>
        <v>0</v>
      </c>
      <c r="R1011" s="44">
        <f>IF(K1011="",0,COUNTIF('Timesheet - Week'!$A:$A,WorkingHoursUpdated!K1011))</f>
        <v>0</v>
      </c>
    </row>
    <row r="1012" spans="1:18" x14ac:dyDescent="0.25">
      <c r="A1012" s="7">
        <f>WorkingHours[[#This Row],[Day]]</f>
        <v>44994</v>
      </c>
      <c r="B1012" s="1">
        <f>WorkingHours[[#This Row],[Start]]</f>
        <v>0.41666666666666669</v>
      </c>
      <c r="C1012" s="1">
        <f>WorkingHours[[#This Row],[End]]</f>
        <v>0.43055555555555558</v>
      </c>
      <c r="D1012" t="str">
        <f>WorkingHours[[#This Row],[Work unit description]]</f>
        <v>NBD for NEWT</v>
      </c>
      <c r="E1012" s="1">
        <f>WorkingHours[[#This Row],[Duration]]</f>
        <v>1.0416666666666666E-2</v>
      </c>
      <c r="F1012" s="1" t="e">
        <f>#REF!</f>
        <v>#REF!</v>
      </c>
      <c r="G1012" t="str">
        <f>WorkingHours[[#This Row],[Task]]</f>
        <v>NBD - Meetings</v>
      </c>
      <c r="H1012" t="str">
        <f>WorkingHours[[#This Row],[Tags]]</f>
        <v>STL:NBD:Early Meetings:964</v>
      </c>
      <c r="I1012" t="b">
        <f t="shared" si="104"/>
        <v>0</v>
      </c>
      <c r="J1012" s="7">
        <f t="shared" si="110"/>
        <v>44994</v>
      </c>
      <c r="K1012" t="str">
        <f t="shared" si="105"/>
        <v>STL:NBD:Early Meetings:964</v>
      </c>
      <c r="M1012" s="43">
        <f t="shared" si="106"/>
        <v>0</v>
      </c>
      <c r="N1012" s="1">
        <f t="shared" si="107"/>
        <v>0</v>
      </c>
      <c r="O1012" s="1">
        <f t="shared" si="108"/>
        <v>0</v>
      </c>
      <c r="P1012" s="45" t="e">
        <f t="shared" si="109"/>
        <v>#REF!</v>
      </c>
      <c r="Q1012" s="46">
        <f>IF(K1012="",0,COUNTIF('Timesheet - Week'!$A:$A,WorkingHoursUpdated!K1012))</f>
        <v>0</v>
      </c>
      <c r="R1012" s="44">
        <f>IF(K1012="",0,COUNTIF('Timesheet - Week'!$A:$A,WorkingHoursUpdated!K1012))</f>
        <v>0</v>
      </c>
    </row>
    <row r="1013" spans="1:18" x14ac:dyDescent="0.25">
      <c r="A1013" s="7">
        <f>WorkingHours[[#This Row],[Day]]</f>
        <v>44994</v>
      </c>
      <c r="B1013" s="1">
        <f>WorkingHours[[#This Row],[Start]]</f>
        <v>0.43055555555555558</v>
      </c>
      <c r="C1013" s="1">
        <f>WorkingHours[[#This Row],[End]]</f>
        <v>0.44930555555555557</v>
      </c>
      <c r="D1013" t="str">
        <f>WorkingHours[[#This Row],[Work unit description]]</f>
        <v>Meeting to get ready for manufacture</v>
      </c>
      <c r="E1013" s="1">
        <f>WorkingHours[[#This Row],[Duration]]</f>
        <v>2.0833333333333332E-2</v>
      </c>
      <c r="F1013" s="1" t="e">
        <f>#REF!</f>
        <v>#REF!</v>
      </c>
      <c r="G1013" t="str">
        <f>WorkingHours[[#This Row],[Task]]</f>
        <v>BioTip:Technical Management</v>
      </c>
      <c r="H1013" t="str">
        <f>WorkingHours[[#This Row],[Tags]]</f>
        <v>BioTip:Technical Management:920</v>
      </c>
      <c r="I1013" t="b">
        <f t="shared" si="104"/>
        <v>0</v>
      </c>
      <c r="J1013" s="7">
        <f t="shared" si="110"/>
        <v>44994</v>
      </c>
      <c r="K1013" t="str">
        <f t="shared" si="105"/>
        <v>BioTip:Technical Management:920</v>
      </c>
      <c r="M1013" s="43">
        <f t="shared" si="106"/>
        <v>0</v>
      </c>
      <c r="N1013" s="1">
        <f t="shared" si="107"/>
        <v>0</v>
      </c>
      <c r="O1013" s="1">
        <f t="shared" si="108"/>
        <v>0</v>
      </c>
      <c r="P1013" s="45" t="e">
        <f t="shared" si="109"/>
        <v>#REF!</v>
      </c>
      <c r="Q1013" s="46">
        <f>IF(K1013="",0,COUNTIF('Timesheet - Week'!$A:$A,WorkingHoursUpdated!K1013))</f>
        <v>0</v>
      </c>
      <c r="R1013" s="44">
        <f>IF(K1013="",0,COUNTIF('Timesheet - Week'!$A:$A,WorkingHoursUpdated!K1013))</f>
        <v>0</v>
      </c>
    </row>
    <row r="1014" spans="1:18" x14ac:dyDescent="0.25">
      <c r="A1014" s="7">
        <f>WorkingHours[[#This Row],[Day]]</f>
        <v>44994</v>
      </c>
      <c r="B1014" s="1">
        <f>WorkingHours[[#This Row],[Start]]</f>
        <v>0.44930555555555557</v>
      </c>
      <c r="C1014" s="1">
        <f>WorkingHours[[#This Row],[End]]</f>
        <v>0.4597222222222222</v>
      </c>
      <c r="D1014" t="str">
        <f>WorkingHours[[#This Row],[Work unit description]]</f>
        <v>General planning</v>
      </c>
      <c r="E1014" s="1">
        <f>WorkingHours[[#This Row],[Duration]]</f>
        <v>1.0416666666666666E-2</v>
      </c>
      <c r="F1014" s="1" t="e">
        <f>#REF!</f>
        <v>#REF!</v>
      </c>
      <c r="G1014" t="str">
        <f>WorkingHours[[#This Row],[Task]]</f>
        <v>Delta-G: Technical Management</v>
      </c>
      <c r="H1014" t="str">
        <f>WorkingHours[[#This Row],[Tags]]</f>
        <v>Delta-G:Technical Man:900</v>
      </c>
      <c r="I1014" t="b">
        <f t="shared" si="104"/>
        <v>0</v>
      </c>
      <c r="J1014" s="7">
        <f t="shared" si="110"/>
        <v>44994</v>
      </c>
      <c r="K1014" t="str">
        <f t="shared" si="105"/>
        <v>Delta-G:Technical Man:900</v>
      </c>
      <c r="M1014" s="43">
        <f t="shared" si="106"/>
        <v>0</v>
      </c>
      <c r="N1014" s="1">
        <f t="shared" si="107"/>
        <v>0</v>
      </c>
      <c r="O1014" s="1">
        <f t="shared" si="108"/>
        <v>0</v>
      </c>
      <c r="P1014" s="45" t="e">
        <f t="shared" si="109"/>
        <v>#REF!</v>
      </c>
      <c r="Q1014" s="46">
        <f>IF(K1014="",0,COUNTIF('Timesheet - Week'!$A:$A,WorkingHoursUpdated!K1014))</f>
        <v>0</v>
      </c>
      <c r="R1014" s="44">
        <f>IF(K1014="",0,COUNTIF('Timesheet - Week'!$A:$A,WorkingHoursUpdated!K1014))</f>
        <v>0</v>
      </c>
    </row>
    <row r="1015" spans="1:18" x14ac:dyDescent="0.25">
      <c r="A1015" s="7">
        <f>WorkingHours[[#This Row],[Day]]</f>
        <v>44994</v>
      </c>
      <c r="B1015" s="1">
        <f>WorkingHours[[#This Row],[Start]]</f>
        <v>0.4597222222222222</v>
      </c>
      <c r="C1015" s="1">
        <f>WorkingHours[[#This Row],[End]]</f>
        <v>0.47569444444444442</v>
      </c>
      <c r="D1015" t="str">
        <f>WorkingHours[[#This Row],[Work unit description]]</f>
        <v>Biotip approval</v>
      </c>
      <c r="E1015" s="1">
        <f>WorkingHours[[#This Row],[Duration]]</f>
        <v>2.0833333333333332E-2</v>
      </c>
      <c r="F1015" s="1" t="e">
        <f>#REF!</f>
        <v>#REF!</v>
      </c>
      <c r="G1015" t="str">
        <f>WorkingHours[[#This Row],[Task]]</f>
        <v>BioTip:Technical Management</v>
      </c>
      <c r="H1015" t="str">
        <f>WorkingHours[[#This Row],[Tags]]</f>
        <v>BioTip:Technical Management:920</v>
      </c>
      <c r="I1015" t="b">
        <f t="shared" si="104"/>
        <v>0</v>
      </c>
      <c r="J1015" s="7">
        <f t="shared" si="110"/>
        <v>44994</v>
      </c>
      <c r="K1015" t="str">
        <f t="shared" si="105"/>
        <v>BioTip:Technical Management:920</v>
      </c>
      <c r="M1015" s="43">
        <f t="shared" si="106"/>
        <v>0</v>
      </c>
      <c r="N1015" s="1">
        <f t="shared" si="107"/>
        <v>0</v>
      </c>
      <c r="O1015" s="1">
        <f t="shared" si="108"/>
        <v>0</v>
      </c>
      <c r="P1015" s="45" t="e">
        <f t="shared" si="109"/>
        <v>#REF!</v>
      </c>
      <c r="Q1015" s="46">
        <f>IF(K1015="",0,COUNTIF('Timesheet - Week'!$A:$A,WorkingHoursUpdated!K1015))</f>
        <v>0</v>
      </c>
      <c r="R1015" s="44">
        <f>IF(K1015="",0,COUNTIF('Timesheet - Week'!$A:$A,WorkingHoursUpdated!K1015))</f>
        <v>0</v>
      </c>
    </row>
    <row r="1016" spans="1:18" x14ac:dyDescent="0.25">
      <c r="A1016" s="7">
        <f>WorkingHours[[#This Row],[Day]]</f>
        <v>44994</v>
      </c>
      <c r="B1016" s="1">
        <f>WorkingHours[[#This Row],[Start]]</f>
        <v>0.47569444444444442</v>
      </c>
      <c r="C1016" s="1">
        <f>WorkingHours[[#This Row],[End]]</f>
        <v>0.49305555555555558</v>
      </c>
      <c r="D1016" t="str">
        <f>WorkingHours[[#This Row],[Work unit description]]</f>
        <v>Delta-G Planning</v>
      </c>
      <c r="E1016" s="1">
        <f>WorkingHours[[#This Row],[Duration]]</f>
        <v>2.0833333333333332E-2</v>
      </c>
      <c r="F1016" s="1" t="e">
        <f>#REF!</f>
        <v>#REF!</v>
      </c>
      <c r="G1016" t="str">
        <f>WorkingHours[[#This Row],[Task]]</f>
        <v>Delta-G: Technical Management</v>
      </c>
      <c r="H1016" t="str">
        <f>WorkingHours[[#This Row],[Tags]]</f>
        <v>Delta-G:Technical Man:900</v>
      </c>
      <c r="I1016" t="b">
        <f t="shared" si="104"/>
        <v>0</v>
      </c>
      <c r="J1016" s="7">
        <f t="shared" si="110"/>
        <v>44994</v>
      </c>
      <c r="K1016" t="str">
        <f t="shared" si="105"/>
        <v>Delta-G:Technical Man:900</v>
      </c>
      <c r="M1016" s="43">
        <f t="shared" si="106"/>
        <v>0</v>
      </c>
      <c r="N1016" s="1">
        <f t="shared" si="107"/>
        <v>0</v>
      </c>
      <c r="O1016" s="1">
        <f t="shared" si="108"/>
        <v>0</v>
      </c>
      <c r="P1016" s="45" t="e">
        <f t="shared" si="109"/>
        <v>#REF!</v>
      </c>
      <c r="Q1016" s="46">
        <f>IF(K1016="",0,COUNTIF('Timesheet - Week'!$A:$A,WorkingHoursUpdated!K1016))</f>
        <v>0</v>
      </c>
      <c r="R1016" s="44">
        <f>IF(K1016="",0,COUNTIF('Timesheet - Week'!$A:$A,WorkingHoursUpdated!K1016))</f>
        <v>0</v>
      </c>
    </row>
    <row r="1017" spans="1:18" x14ac:dyDescent="0.25">
      <c r="A1017" s="7">
        <f>WorkingHours[[#This Row],[Day]]</f>
        <v>44994</v>
      </c>
      <c r="B1017" s="1">
        <f>WorkingHours[[#This Row],[Start]]</f>
        <v>0.49305555555555558</v>
      </c>
      <c r="C1017" s="1">
        <f>WorkingHours[[#This Row],[End]]</f>
        <v>0.50208333333333333</v>
      </c>
      <c r="D1017" t="str">
        <f>WorkingHours[[#This Row],[Work unit description]]</f>
        <v>Boomtime feasibility doc update</v>
      </c>
      <c r="E1017" s="1">
        <f>WorkingHours[[#This Row],[Duration]]</f>
        <v>1.0416666666666666E-2</v>
      </c>
      <c r="F1017" s="1" t="e">
        <f>#REF!</f>
        <v>#REF!</v>
      </c>
      <c r="G1017" t="str">
        <f>WorkingHours[[#This Row],[Task]]</f>
        <v>Boomtime: Component Research</v>
      </c>
      <c r="H1017" t="str">
        <f>WorkingHours[[#This Row],[Tags]]</f>
        <v>Boomtime:Component Research:913</v>
      </c>
      <c r="I1017" t="b">
        <f t="shared" si="104"/>
        <v>0</v>
      </c>
      <c r="J1017" s="7">
        <f t="shared" si="110"/>
        <v>44994</v>
      </c>
      <c r="K1017" t="str">
        <f t="shared" si="105"/>
        <v>Boomtime:Component Research:913</v>
      </c>
      <c r="M1017" s="43">
        <f t="shared" si="106"/>
        <v>0</v>
      </c>
      <c r="N1017" s="1">
        <f t="shared" si="107"/>
        <v>0</v>
      </c>
      <c r="O1017" s="1">
        <f t="shared" si="108"/>
        <v>0</v>
      </c>
      <c r="P1017" s="45" t="e">
        <f t="shared" si="109"/>
        <v>#REF!</v>
      </c>
      <c r="Q1017" s="46">
        <f>IF(K1017="",0,COUNTIF('Timesheet - Week'!$A:$A,WorkingHoursUpdated!K1017))</f>
        <v>0</v>
      </c>
      <c r="R1017" s="44">
        <f>IF(K1017="",0,COUNTIF('Timesheet - Week'!$A:$A,WorkingHoursUpdated!K1017))</f>
        <v>0</v>
      </c>
    </row>
    <row r="1018" spans="1:18" x14ac:dyDescent="0.25">
      <c r="A1018" s="7">
        <f>WorkingHours[[#This Row],[Day]]</f>
        <v>44994</v>
      </c>
      <c r="B1018" s="1">
        <f>WorkingHours[[#This Row],[Start]]</f>
        <v>0.55208333333333337</v>
      </c>
      <c r="C1018" s="1">
        <f>WorkingHours[[#This Row],[End]]</f>
        <v>0.56944444444444442</v>
      </c>
      <c r="D1018" t="str">
        <f>WorkingHours[[#This Row],[Work unit description]]</f>
        <v>Boomtime Document</v>
      </c>
      <c r="E1018" s="1">
        <f>WorkingHours[[#This Row],[Duration]]</f>
        <v>2.0833333333333332E-2</v>
      </c>
      <c r="F1018" s="1" t="e">
        <f>#REF!</f>
        <v>#REF!</v>
      </c>
      <c r="G1018" t="str">
        <f>WorkingHours[[#This Row],[Task]]</f>
        <v>Boomtime: Component Research</v>
      </c>
      <c r="H1018" t="str">
        <f>WorkingHours[[#This Row],[Tags]]</f>
        <v>Boomtime:Component Research:913</v>
      </c>
      <c r="I1018" t="b">
        <f t="shared" si="104"/>
        <v>0</v>
      </c>
      <c r="J1018" s="7">
        <f t="shared" si="110"/>
        <v>44994</v>
      </c>
      <c r="K1018" t="str">
        <f t="shared" si="105"/>
        <v>Boomtime:Component Research:913</v>
      </c>
      <c r="M1018" s="43">
        <f t="shared" si="106"/>
        <v>5.0000000000000044E-2</v>
      </c>
      <c r="N1018" s="1">
        <f t="shared" si="107"/>
        <v>0</v>
      </c>
      <c r="O1018" s="1">
        <f t="shared" si="108"/>
        <v>5.0000000000000044E-2</v>
      </c>
      <c r="P1018" s="45" t="e">
        <f t="shared" si="109"/>
        <v>#REF!</v>
      </c>
      <c r="Q1018" s="46">
        <f>IF(K1018="",0,COUNTIF('Timesheet - Week'!$A:$A,WorkingHoursUpdated!K1018))</f>
        <v>0</v>
      </c>
      <c r="R1018" s="44">
        <f>IF(K1018="",0,COUNTIF('Timesheet - Week'!$A:$A,WorkingHoursUpdated!K1018))</f>
        <v>0</v>
      </c>
    </row>
    <row r="1019" spans="1:18" x14ac:dyDescent="0.25">
      <c r="A1019" s="7">
        <f>WorkingHours[[#This Row],[Day]]</f>
        <v>44994</v>
      </c>
      <c r="B1019" s="1">
        <f>WorkingHours[[#This Row],[Start]]</f>
        <v>0.56944444444444442</v>
      </c>
      <c r="C1019" s="1">
        <f>WorkingHours[[#This Row],[End]]</f>
        <v>0.58333333333333337</v>
      </c>
      <c r="D1019" t="str">
        <f>WorkingHours[[#This Row],[Work unit description]]</f>
        <v>Biotip design approval</v>
      </c>
      <c r="E1019" s="1">
        <f>WorkingHours[[#This Row],[Duration]]</f>
        <v>1.0416666666666666E-2</v>
      </c>
      <c r="F1019" s="1" t="e">
        <f>#REF!</f>
        <v>#REF!</v>
      </c>
      <c r="G1019" t="str">
        <f>WorkingHours[[#This Row],[Task]]</f>
        <v>BioTip:Technical Management</v>
      </c>
      <c r="H1019" t="str">
        <f>WorkingHours[[#This Row],[Tags]]</f>
        <v>BioTip:Technical Management:920</v>
      </c>
      <c r="I1019" t="b">
        <f t="shared" si="104"/>
        <v>0</v>
      </c>
      <c r="J1019" s="7">
        <f t="shared" si="110"/>
        <v>44994</v>
      </c>
      <c r="K1019" t="str">
        <f t="shared" si="105"/>
        <v>BioTip:Technical Management:920</v>
      </c>
      <c r="M1019" s="43">
        <f t="shared" si="106"/>
        <v>0</v>
      </c>
      <c r="N1019" s="1">
        <f t="shared" si="107"/>
        <v>0</v>
      </c>
      <c r="O1019" s="1">
        <f t="shared" si="108"/>
        <v>0</v>
      </c>
      <c r="P1019" s="45" t="e">
        <f t="shared" si="109"/>
        <v>#REF!</v>
      </c>
      <c r="Q1019" s="46">
        <f>IF(K1019="",0,COUNTIF('Timesheet - Week'!$A:$A,WorkingHoursUpdated!K1019))</f>
        <v>0</v>
      </c>
      <c r="R1019" s="44">
        <f>IF(K1019="",0,COUNTIF('Timesheet - Week'!$A:$A,WorkingHoursUpdated!K1019))</f>
        <v>0</v>
      </c>
    </row>
    <row r="1020" spans="1:18" x14ac:dyDescent="0.25">
      <c r="A1020" s="7">
        <f>WorkingHours[[#This Row],[Day]]</f>
        <v>44994</v>
      </c>
      <c r="B1020" s="1">
        <f>WorkingHours[[#This Row],[Start]]</f>
        <v>0.58333333333333337</v>
      </c>
      <c r="C1020" s="1">
        <f>WorkingHours[[#This Row],[End]]</f>
        <v>0.59722222222222221</v>
      </c>
      <c r="D1020" t="str">
        <f>WorkingHours[[#This Row],[Work unit description]]</f>
        <v>Data collection chat with Rob on boomtime</v>
      </c>
      <c r="E1020" s="1">
        <f>WorkingHours[[#This Row],[Duration]]</f>
        <v>1.0416666666666666E-2</v>
      </c>
      <c r="F1020" s="1" t="e">
        <f>#REF!</f>
        <v>#REF!</v>
      </c>
      <c r="G1020" t="str">
        <f>WorkingHours[[#This Row],[Task]]</f>
        <v>Boomtime:Technical Management</v>
      </c>
      <c r="H1020" t="str">
        <f>WorkingHours[[#This Row],[Tags]]</f>
        <v>Boomtime: Technical Management:911</v>
      </c>
      <c r="I1020" t="b">
        <f t="shared" si="104"/>
        <v>0</v>
      </c>
      <c r="J1020" s="7">
        <f t="shared" si="110"/>
        <v>44994</v>
      </c>
      <c r="K1020" t="str">
        <f t="shared" si="105"/>
        <v>Boomtime: Technical Management:911</v>
      </c>
      <c r="M1020" s="43">
        <f t="shared" si="106"/>
        <v>0</v>
      </c>
      <c r="N1020" s="1">
        <f t="shared" si="107"/>
        <v>0</v>
      </c>
      <c r="O1020" s="1">
        <f t="shared" si="108"/>
        <v>0</v>
      </c>
      <c r="P1020" s="45" t="e">
        <f t="shared" si="109"/>
        <v>#REF!</v>
      </c>
      <c r="Q1020" s="46">
        <f>IF(K1020="",0,COUNTIF('Timesheet - Week'!$A:$A,WorkingHoursUpdated!K1020))</f>
        <v>0</v>
      </c>
      <c r="R1020" s="44">
        <f>IF(K1020="",0,COUNTIF('Timesheet - Week'!$A:$A,WorkingHoursUpdated!K1020))</f>
        <v>0</v>
      </c>
    </row>
    <row r="1021" spans="1:18" x14ac:dyDescent="0.25">
      <c r="A1021" s="7">
        <f>WorkingHours[[#This Row],[Day]]</f>
        <v>44994</v>
      </c>
      <c r="B1021" s="1">
        <f>WorkingHours[[#This Row],[Start]]</f>
        <v>0.59722222222222221</v>
      </c>
      <c r="C1021" s="1">
        <f>WorkingHours[[#This Row],[End]]</f>
        <v>0.625</v>
      </c>
      <c r="D1021" t="str">
        <f>WorkingHours[[#This Row],[Work unit description]]</f>
        <v>Delta-G Planning</v>
      </c>
      <c r="E1021" s="1">
        <f>WorkingHours[[#This Row],[Duration]]</f>
        <v>3.125E-2</v>
      </c>
      <c r="F1021" s="1" t="e">
        <f>#REF!</f>
        <v>#REF!</v>
      </c>
      <c r="G1021" t="str">
        <f>WorkingHours[[#This Row],[Task]]</f>
        <v>Delta-G: Technical Management</v>
      </c>
      <c r="H1021" t="str">
        <f>WorkingHours[[#This Row],[Tags]]</f>
        <v>Delta-G:Technical Man:900</v>
      </c>
      <c r="I1021" t="b">
        <f t="shared" si="104"/>
        <v>0</v>
      </c>
      <c r="J1021" s="7">
        <f t="shared" si="110"/>
        <v>44994</v>
      </c>
      <c r="K1021" t="str">
        <f t="shared" si="105"/>
        <v>Delta-G:Technical Man:900</v>
      </c>
      <c r="M1021" s="43">
        <f t="shared" si="106"/>
        <v>0</v>
      </c>
      <c r="N1021" s="1">
        <f t="shared" si="107"/>
        <v>0</v>
      </c>
      <c r="O1021" s="1">
        <f t="shared" si="108"/>
        <v>0</v>
      </c>
      <c r="P1021" s="45" t="e">
        <f t="shared" si="109"/>
        <v>#REF!</v>
      </c>
      <c r="Q1021" s="46">
        <f>IF(K1021="",0,COUNTIF('Timesheet - Week'!$A:$A,WorkingHoursUpdated!K1021))</f>
        <v>0</v>
      </c>
      <c r="R1021" s="44">
        <f>IF(K1021="",0,COUNTIF('Timesheet - Week'!$A:$A,WorkingHoursUpdated!K1021))</f>
        <v>0</v>
      </c>
    </row>
    <row r="1022" spans="1:18" x14ac:dyDescent="0.25">
      <c r="A1022" s="7">
        <f>WorkingHours[[#This Row],[Day]]</f>
        <v>44994</v>
      </c>
      <c r="B1022" s="1">
        <f>WorkingHours[[#This Row],[Start]]</f>
        <v>0.625</v>
      </c>
      <c r="C1022" s="1">
        <f>WorkingHours[[#This Row],[End]]</f>
        <v>0.64583333333333337</v>
      </c>
      <c r="D1022" t="str">
        <f>WorkingHours[[#This Row],[Work unit description]]</f>
        <v>Sketch of the timing</v>
      </c>
      <c r="E1022" s="1">
        <f>WorkingHours[[#This Row],[Duration]]</f>
        <v>2.0833333333333332E-2</v>
      </c>
      <c r="F1022" s="1" t="e">
        <f>#REF!</f>
        <v>#REF!</v>
      </c>
      <c r="G1022" t="str">
        <f>WorkingHours[[#This Row],[Task]]</f>
        <v>Delta-G: Architecture</v>
      </c>
      <c r="H1022" t="str">
        <f>WorkingHours[[#This Row],[Tags]]</f>
        <v>Delta-G:Architecture:899</v>
      </c>
      <c r="I1022" t="b">
        <f t="shared" ref="I1022:I1085" si="111">IF(ISNUMBER(SEARCH("CarryHours",H1022)),TRUE,FALSE)</f>
        <v>0</v>
      </c>
      <c r="J1022" s="7">
        <f t="shared" si="110"/>
        <v>44994</v>
      </c>
      <c r="K1022" t="str">
        <f t="shared" si="105"/>
        <v>Delta-G:Architecture:899</v>
      </c>
      <c r="M1022" s="43">
        <f t="shared" si="106"/>
        <v>0</v>
      </c>
      <c r="N1022" s="1">
        <f t="shared" si="107"/>
        <v>0</v>
      </c>
      <c r="O1022" s="1">
        <f t="shared" si="108"/>
        <v>0</v>
      </c>
      <c r="P1022" s="45" t="e">
        <f t="shared" si="109"/>
        <v>#REF!</v>
      </c>
      <c r="Q1022" s="46">
        <f>IF(K1022="",0,COUNTIF('Timesheet - Week'!$A:$A,WorkingHoursUpdated!K1022))</f>
        <v>0</v>
      </c>
      <c r="R1022" s="44">
        <f>IF(K1022="",0,COUNTIF('Timesheet - Week'!$A:$A,WorkingHoursUpdated!K1022))</f>
        <v>0</v>
      </c>
    </row>
    <row r="1023" spans="1:18" x14ac:dyDescent="0.25">
      <c r="A1023" s="7">
        <f>WorkingHours[[#This Row],[Day]]</f>
        <v>44994</v>
      </c>
      <c r="B1023" s="1">
        <f>WorkingHours[[#This Row],[Start]]</f>
        <v>0.64583333333333337</v>
      </c>
      <c r="C1023" s="1">
        <f>WorkingHours[[#This Row],[End]]</f>
        <v>0.66666666666666663</v>
      </c>
      <c r="D1023" t="str">
        <f>WorkingHours[[#This Row],[Work unit description]]</f>
        <v>Sensor Control details</v>
      </c>
      <c r="E1023" s="1">
        <f>WorkingHours[[#This Row],[Duration]]</f>
        <v>2.0833333333333332E-2</v>
      </c>
      <c r="F1023" s="1" t="e">
        <f>#REF!</f>
        <v>#REF!</v>
      </c>
      <c r="G1023" t="str">
        <f>WorkingHours[[#This Row],[Task]]</f>
        <v>Delta-G: Architecture</v>
      </c>
      <c r="H1023" t="str">
        <f>WorkingHours[[#This Row],[Tags]]</f>
        <v>Delta-G:Architecture:899</v>
      </c>
      <c r="I1023" t="b">
        <f t="shared" si="111"/>
        <v>0</v>
      </c>
      <c r="J1023" s="7">
        <f t="shared" si="110"/>
        <v>44994</v>
      </c>
      <c r="K1023" t="str">
        <f t="shared" ref="K1023:K1086" si="112">IF(ISNUMBER(SEARCH(",",H1023)),LEFT(H1023, SEARCH(",",H1023,1)-1),H1023)</f>
        <v>Delta-G:Architecture:899</v>
      </c>
      <c r="M1023" s="43">
        <f t="shared" si="106"/>
        <v>0</v>
      </c>
      <c r="N1023" s="1">
        <f t="shared" si="107"/>
        <v>0</v>
      </c>
      <c r="O1023" s="1">
        <f t="shared" si="108"/>
        <v>0</v>
      </c>
      <c r="P1023" s="45" t="e">
        <f t="shared" si="109"/>
        <v>#REF!</v>
      </c>
      <c r="Q1023" s="46">
        <f>IF(K1023="",0,COUNTIF('Timesheet - Week'!$A:$A,WorkingHoursUpdated!K1023))</f>
        <v>0</v>
      </c>
      <c r="R1023" s="44">
        <f>IF(K1023="",0,COUNTIF('Timesheet - Week'!$A:$A,WorkingHoursUpdated!K1023))</f>
        <v>0</v>
      </c>
    </row>
    <row r="1024" spans="1:18" x14ac:dyDescent="0.25">
      <c r="A1024" s="7">
        <f>WorkingHours[[#This Row],[Day]]</f>
        <v>44994</v>
      </c>
      <c r="B1024" s="1">
        <f>WorkingHours[[#This Row],[Start]]</f>
        <v>0.66666666666666663</v>
      </c>
      <c r="C1024" s="1">
        <f>WorkingHours[[#This Row],[End]]</f>
        <v>0.71875</v>
      </c>
      <c r="D1024" t="str">
        <f>WorkingHours[[#This Row],[Work unit description]]</f>
        <v>BTM-3096 Weekly Project Meeting</v>
      </c>
      <c r="E1024" s="1">
        <f>WorkingHours[[#This Row],[Duration]]</f>
        <v>5.2083333333333336E-2</v>
      </c>
      <c r="F1024" s="1" t="e">
        <f>#REF!</f>
        <v>#REF!</v>
      </c>
      <c r="G1024" t="str">
        <f>WorkingHours[[#This Row],[Task]]</f>
        <v>Boomtime:Technical Management</v>
      </c>
      <c r="H1024" t="str">
        <f>WorkingHours[[#This Row],[Tags]]</f>
        <v>Boomtime: Technical Management:911</v>
      </c>
      <c r="I1024" t="b">
        <f t="shared" si="111"/>
        <v>0</v>
      </c>
      <c r="J1024" s="7">
        <f t="shared" si="110"/>
        <v>44994</v>
      </c>
      <c r="K1024" t="str">
        <f t="shared" si="112"/>
        <v>Boomtime: Technical Management:911</v>
      </c>
      <c r="M1024" s="43">
        <f t="shared" si="106"/>
        <v>0</v>
      </c>
      <c r="N1024" s="1">
        <f t="shared" si="107"/>
        <v>0</v>
      </c>
      <c r="O1024" s="1">
        <f t="shared" si="108"/>
        <v>0</v>
      </c>
      <c r="P1024" s="45" t="e">
        <f t="shared" si="109"/>
        <v>#REF!</v>
      </c>
      <c r="Q1024" s="46">
        <f>IF(K1024="",0,COUNTIF('Timesheet - Week'!$A:$A,WorkingHoursUpdated!K1024))</f>
        <v>0</v>
      </c>
      <c r="R1024" s="44">
        <f>IF(K1024="",0,COUNTIF('Timesheet - Week'!$A:$A,WorkingHoursUpdated!K1024))</f>
        <v>0</v>
      </c>
    </row>
    <row r="1025" spans="1:18" x14ac:dyDescent="0.25">
      <c r="A1025" s="7">
        <f>WorkingHours[[#This Row],[Day]]</f>
        <v>44994</v>
      </c>
      <c r="B1025" s="1">
        <f>WorkingHours[[#This Row],[Start]]</f>
        <v>0.74305555555555558</v>
      </c>
      <c r="C1025" s="1">
        <f>WorkingHours[[#This Row],[End]]</f>
        <v>0.76041666666666663</v>
      </c>
      <c r="D1025" t="str">
        <f>WorkingHours[[#This Row],[Work unit description]]</f>
        <v>Delta-G presentation</v>
      </c>
      <c r="E1025" s="1">
        <f>WorkingHours[[#This Row],[Duration]]</f>
        <v>2.0833333333333332E-2</v>
      </c>
      <c r="F1025" s="1" t="e">
        <f>#REF!</f>
        <v>#REF!</v>
      </c>
      <c r="G1025" t="str">
        <f>WorkingHours[[#This Row],[Task]]</f>
        <v>Delta-G: Architecture</v>
      </c>
      <c r="H1025" t="str">
        <f>WorkingHours[[#This Row],[Tags]]</f>
        <v>Delta-G:Architecture:899</v>
      </c>
      <c r="I1025" t="b">
        <f t="shared" si="111"/>
        <v>0</v>
      </c>
      <c r="J1025" s="7">
        <f t="shared" si="110"/>
        <v>44994</v>
      </c>
      <c r="K1025" t="str">
        <f t="shared" si="112"/>
        <v>Delta-G:Architecture:899</v>
      </c>
      <c r="M1025" s="43">
        <f t="shared" si="106"/>
        <v>2.430555555555558E-2</v>
      </c>
      <c r="N1025" s="1">
        <f t="shared" si="107"/>
        <v>0</v>
      </c>
      <c r="O1025" s="1">
        <f t="shared" si="108"/>
        <v>2.430555555555558E-2</v>
      </c>
      <c r="P1025" s="45" t="e">
        <f t="shared" si="109"/>
        <v>#REF!</v>
      </c>
      <c r="Q1025" s="46">
        <f>IF(K1025="",0,COUNTIF('Timesheet - Week'!$A:$A,WorkingHoursUpdated!K1025))</f>
        <v>0</v>
      </c>
      <c r="R1025" s="44">
        <f>IF(K1025="",0,COUNTIF('Timesheet - Week'!$A:$A,WorkingHoursUpdated!K1025))</f>
        <v>0</v>
      </c>
    </row>
    <row r="1026" spans="1:18" x14ac:dyDescent="0.25">
      <c r="A1026" s="7">
        <f>WorkingHours[[#This Row],[Day]]</f>
        <v>44994</v>
      </c>
      <c r="B1026" s="1">
        <f>WorkingHours[[#This Row],[Start]]</f>
        <v>0.77083333333333337</v>
      </c>
      <c r="C1026" s="1">
        <f>WorkingHours[[#This Row],[End]]</f>
        <v>0.80208333333333337</v>
      </c>
      <c r="D1026" t="str">
        <f>WorkingHours[[#This Row],[Work unit description]]</f>
        <v>Delta-G presentation</v>
      </c>
      <c r="E1026" s="1">
        <f>WorkingHours[[#This Row],[Duration]]</f>
        <v>3.125E-2</v>
      </c>
      <c r="F1026" s="1" t="e">
        <f>#REF!</f>
        <v>#REF!</v>
      </c>
      <c r="G1026" t="str">
        <f>WorkingHours[[#This Row],[Task]]</f>
        <v>Delta-G: Architecture</v>
      </c>
      <c r="H1026" t="str">
        <f>WorkingHours[[#This Row],[Tags]]</f>
        <v>Delta-G:Architecture:899</v>
      </c>
      <c r="I1026" t="b">
        <f t="shared" si="111"/>
        <v>0</v>
      </c>
      <c r="J1026" s="7">
        <f t="shared" si="110"/>
        <v>44994</v>
      </c>
      <c r="K1026" t="str">
        <f t="shared" si="112"/>
        <v>Delta-G:Architecture:899</v>
      </c>
      <c r="M1026" s="43">
        <f t="shared" si="106"/>
        <v>1.0416666666666741E-2</v>
      </c>
      <c r="N1026" s="1">
        <f t="shared" si="107"/>
        <v>0</v>
      </c>
      <c r="O1026" s="1">
        <f t="shared" si="108"/>
        <v>0</v>
      </c>
      <c r="P1026" s="45" t="e">
        <f t="shared" si="109"/>
        <v>#REF!</v>
      </c>
      <c r="Q1026" s="46">
        <f>IF(K1026="",0,COUNTIF('Timesheet - Week'!$A:$A,WorkingHoursUpdated!K1026))</f>
        <v>0</v>
      </c>
      <c r="R1026" s="44">
        <f>IF(K1026="",0,COUNTIF('Timesheet - Week'!$A:$A,WorkingHoursUpdated!K1026))</f>
        <v>0</v>
      </c>
    </row>
    <row r="1027" spans="1:18" x14ac:dyDescent="0.25">
      <c r="A1027" s="7">
        <f>WorkingHours[[#This Row],[Day]]</f>
        <v>44995</v>
      </c>
      <c r="B1027" s="1">
        <f>WorkingHours[[#This Row],[Start]]</f>
        <v>0.35416666666666669</v>
      </c>
      <c r="C1027" s="1">
        <f>WorkingHours[[#This Row],[End]]</f>
        <v>0.4375</v>
      </c>
      <c r="D1027" t="str">
        <f>WorkingHours[[#This Row],[Work unit description]]</f>
        <v>Delta-G Architecture presentation</v>
      </c>
      <c r="E1027" s="1">
        <f>WorkingHours[[#This Row],[Duration]]</f>
        <v>8.3333333333333329E-2</v>
      </c>
      <c r="F1027" s="1" t="e">
        <f>#REF!</f>
        <v>#REF!</v>
      </c>
      <c r="G1027" t="str">
        <f>WorkingHours[[#This Row],[Task]]</f>
        <v>Delta-G: Architecture</v>
      </c>
      <c r="H1027" t="str">
        <f>WorkingHours[[#This Row],[Tags]]</f>
        <v>Delta-G:Architecture:899</v>
      </c>
      <c r="I1027" t="b">
        <f t="shared" si="111"/>
        <v>0</v>
      </c>
      <c r="J1027" s="7">
        <f t="shared" si="110"/>
        <v>44995</v>
      </c>
      <c r="K1027" t="str">
        <f t="shared" si="112"/>
        <v>Delta-G:Architecture:899</v>
      </c>
      <c r="M1027" s="43">
        <f t="shared" ref="M1027:M1090" si="113">IF(A1027=A1026,IF(B1027&lt;C1026,"Error",B1027-C1026),0)</f>
        <v>0</v>
      </c>
      <c r="N1027" s="1">
        <f t="shared" ref="N1027:N1090" si="114">IF(M1027&lt;$T$1,M1027,0)</f>
        <v>0</v>
      </c>
      <c r="O1027" s="1">
        <f t="shared" ref="O1027:O1090" si="115">IF(M1027&gt;$T$1,M1027,0)</f>
        <v>0</v>
      </c>
      <c r="P1027" s="45" t="e">
        <f t="shared" ref="P1027:P1090" si="116">E1027+F1027+N1027</f>
        <v>#REF!</v>
      </c>
      <c r="Q1027" s="46">
        <f>IF(K1027="",0,COUNTIF('Timesheet - Week'!$A:$A,WorkingHoursUpdated!K1027))</f>
        <v>0</v>
      </c>
      <c r="R1027" s="44">
        <f>IF(K1027="",0,COUNTIF('Timesheet - Week'!$A:$A,WorkingHoursUpdated!K1027))</f>
        <v>0</v>
      </c>
    </row>
    <row r="1028" spans="1:18" x14ac:dyDescent="0.25">
      <c r="A1028" s="7">
        <f>WorkingHours[[#This Row],[Day]]</f>
        <v>44995</v>
      </c>
      <c r="B1028" s="1">
        <f>WorkingHours[[#This Row],[Start]]</f>
        <v>0.4375</v>
      </c>
      <c r="C1028" s="1">
        <f>WorkingHours[[#This Row],[End]]</f>
        <v>0.46180555555555558</v>
      </c>
      <c r="D1028" t="str">
        <f>WorkingHours[[#This Row],[Work unit description]]</f>
        <v>Aerogel customer meeting</v>
      </c>
      <c r="E1028" s="1">
        <f>WorkingHours[[#This Row],[Duration]]</f>
        <v>2.0833333333333332E-2</v>
      </c>
      <c r="F1028" s="1" t="e">
        <f>#REF!</f>
        <v>#REF!</v>
      </c>
      <c r="G1028" t="str">
        <f>WorkingHours[[#This Row],[Task]]</f>
        <v>AeroGel:System Design and Reqs</v>
      </c>
      <c r="H1028" t="str">
        <f>WorkingHours[[#This Row],[Tags]]</f>
        <v>AeroGel: System Design:918</v>
      </c>
      <c r="I1028" t="b">
        <f t="shared" si="111"/>
        <v>0</v>
      </c>
      <c r="J1028" s="7">
        <f t="shared" ref="J1028:J1091" si="117">IF(I1028,A1028+7,A1028)</f>
        <v>44995</v>
      </c>
      <c r="K1028" t="str">
        <f t="shared" si="112"/>
        <v>AeroGel: System Design:918</v>
      </c>
      <c r="M1028" s="43">
        <f t="shared" si="113"/>
        <v>0</v>
      </c>
      <c r="N1028" s="1">
        <f t="shared" si="114"/>
        <v>0</v>
      </c>
      <c r="O1028" s="1">
        <f t="shared" si="115"/>
        <v>0</v>
      </c>
      <c r="P1028" s="45" t="e">
        <f t="shared" si="116"/>
        <v>#REF!</v>
      </c>
      <c r="Q1028" s="46">
        <f>IF(K1028="",0,COUNTIF('Timesheet - Week'!$A:$A,WorkingHoursUpdated!K1028))</f>
        <v>0</v>
      </c>
      <c r="R1028" s="44">
        <f>IF(K1028="",0,COUNTIF('Timesheet - Week'!$A:$A,WorkingHoursUpdated!K1028))</f>
        <v>0</v>
      </c>
    </row>
    <row r="1029" spans="1:18" x14ac:dyDescent="0.25">
      <c r="A1029" s="7">
        <f>WorkingHours[[#This Row],[Day]]</f>
        <v>44995</v>
      </c>
      <c r="B1029" s="1">
        <f>WorkingHours[[#This Row],[Start]]</f>
        <v>0.46180555555555558</v>
      </c>
      <c r="C1029" s="1">
        <f>WorkingHours[[#This Row],[End]]</f>
        <v>0.47916666666666669</v>
      </c>
      <c r="D1029" t="str">
        <f>WorkingHours[[#This Row],[Work unit description]]</f>
        <v>Chat with pete</v>
      </c>
      <c r="E1029" s="1">
        <f>WorkingHours[[#This Row],[Duration]]</f>
        <v>2.0833333333333332E-2</v>
      </c>
      <c r="F1029" s="1" t="e">
        <f>#REF!</f>
        <v>#REF!</v>
      </c>
      <c r="G1029" t="str">
        <f>WorkingHours[[#This Row],[Task]]</f>
        <v>Delta-G: Technical Management</v>
      </c>
      <c r="H1029" t="str">
        <f>WorkingHours[[#This Row],[Tags]]</f>
        <v>Delta-G:Technical Man:900</v>
      </c>
      <c r="I1029" t="b">
        <f t="shared" si="111"/>
        <v>0</v>
      </c>
      <c r="J1029" s="7">
        <f t="shared" si="117"/>
        <v>44995</v>
      </c>
      <c r="K1029" t="str">
        <f t="shared" si="112"/>
        <v>Delta-G:Technical Man:900</v>
      </c>
      <c r="M1029" s="43">
        <f t="shared" si="113"/>
        <v>0</v>
      </c>
      <c r="N1029" s="1">
        <f t="shared" si="114"/>
        <v>0</v>
      </c>
      <c r="O1029" s="1">
        <f t="shared" si="115"/>
        <v>0</v>
      </c>
      <c r="P1029" s="45" t="e">
        <f t="shared" si="116"/>
        <v>#REF!</v>
      </c>
      <c r="Q1029" s="46">
        <f>IF(K1029="",0,COUNTIF('Timesheet - Week'!$A:$A,WorkingHoursUpdated!K1029))</f>
        <v>0</v>
      </c>
      <c r="R1029" s="44">
        <f>IF(K1029="",0,COUNTIF('Timesheet - Week'!$A:$A,WorkingHoursUpdated!K1029))</f>
        <v>0</v>
      </c>
    </row>
    <row r="1030" spans="1:18" x14ac:dyDescent="0.25">
      <c r="A1030" s="7">
        <f>WorkingHours[[#This Row],[Day]]</f>
        <v>44995</v>
      </c>
      <c r="B1030" s="1">
        <f>WorkingHours[[#This Row],[Start]]</f>
        <v>0.47916666666666669</v>
      </c>
      <c r="C1030" s="1">
        <f>WorkingHours[[#This Row],[End]]</f>
        <v>0.5</v>
      </c>
      <c r="D1030" t="str">
        <f>WorkingHours[[#This Row],[Work unit description]]</f>
        <v>Worked Example of Part Numbering</v>
      </c>
      <c r="E1030" s="1">
        <f>WorkingHours[[#This Row],[Duration]]</f>
        <v>2.0833333333333332E-2</v>
      </c>
      <c r="F1030" s="1" t="e">
        <f>#REF!</f>
        <v>#REF!</v>
      </c>
      <c r="G1030" t="str">
        <f>WorkingHours[[#This Row],[Task]]</f>
        <v>Process and Practices Improvement</v>
      </c>
      <c r="H1030" t="str">
        <f>WorkingHours[[#This Row],[Tags]]</f>
        <v>STL:Admin-BusinessMan:Processs:942</v>
      </c>
      <c r="I1030" t="b">
        <f t="shared" si="111"/>
        <v>0</v>
      </c>
      <c r="J1030" s="7">
        <f t="shared" si="117"/>
        <v>44995</v>
      </c>
      <c r="K1030" t="str">
        <f t="shared" si="112"/>
        <v>STL:Admin-BusinessMan:Processs:942</v>
      </c>
      <c r="M1030" s="43">
        <f t="shared" si="113"/>
        <v>0</v>
      </c>
      <c r="N1030" s="1">
        <f t="shared" si="114"/>
        <v>0</v>
      </c>
      <c r="O1030" s="1">
        <f t="shared" si="115"/>
        <v>0</v>
      </c>
      <c r="P1030" s="45" t="e">
        <f t="shared" si="116"/>
        <v>#REF!</v>
      </c>
      <c r="Q1030" s="46">
        <f>IF(K1030="",0,COUNTIF('Timesheet - Week'!$A:$A,WorkingHoursUpdated!K1030))</f>
        <v>0</v>
      </c>
      <c r="R1030" s="44">
        <f>IF(K1030="",0,COUNTIF('Timesheet - Week'!$A:$A,WorkingHoursUpdated!K1030))</f>
        <v>0</v>
      </c>
    </row>
    <row r="1031" spans="1:18" x14ac:dyDescent="0.25">
      <c r="A1031" s="7">
        <f>WorkingHours[[#This Row],[Day]]</f>
        <v>44995</v>
      </c>
      <c r="B1031" s="1">
        <f>WorkingHours[[#This Row],[Start]]</f>
        <v>0.52083333333333337</v>
      </c>
      <c r="C1031" s="1">
        <f>WorkingHours[[#This Row],[End]]</f>
        <v>0.53472222222222221</v>
      </c>
      <c r="D1031" t="str">
        <f>WorkingHours[[#This Row],[Work unit description]]</f>
        <v>BoomTime Steps</v>
      </c>
      <c r="E1031" s="1">
        <f>WorkingHours[[#This Row],[Duration]]</f>
        <v>1.0416666666666666E-2</v>
      </c>
      <c r="F1031" s="1" t="e">
        <f>#REF!</f>
        <v>#REF!</v>
      </c>
      <c r="G1031" t="str">
        <f>WorkingHours[[#This Row],[Task]]</f>
        <v>Boomtime:Technical Management</v>
      </c>
      <c r="H1031" t="str">
        <f>WorkingHours[[#This Row],[Tags]]</f>
        <v>Boomtime: Technical Management:911</v>
      </c>
      <c r="I1031" t="b">
        <f t="shared" si="111"/>
        <v>0</v>
      </c>
      <c r="J1031" s="7">
        <f t="shared" si="117"/>
        <v>44995</v>
      </c>
      <c r="K1031" t="str">
        <f t="shared" si="112"/>
        <v>Boomtime: Technical Management:911</v>
      </c>
      <c r="M1031" s="43">
        <f t="shared" si="113"/>
        <v>2.083333333333337E-2</v>
      </c>
      <c r="N1031" s="1">
        <f t="shared" si="114"/>
        <v>0</v>
      </c>
      <c r="O1031" s="1">
        <f t="shared" si="115"/>
        <v>2.083333333333337E-2</v>
      </c>
      <c r="P1031" s="45" t="e">
        <f t="shared" si="116"/>
        <v>#REF!</v>
      </c>
      <c r="Q1031" s="46">
        <f>IF(K1031="",0,COUNTIF('Timesheet - Week'!$A:$A,WorkingHoursUpdated!K1031))</f>
        <v>0</v>
      </c>
      <c r="R1031" s="44">
        <f>IF(K1031="",0,COUNTIF('Timesheet - Week'!$A:$A,WorkingHoursUpdated!K1031))</f>
        <v>0</v>
      </c>
    </row>
    <row r="1032" spans="1:18" x14ac:dyDescent="0.25">
      <c r="A1032" s="7">
        <f>WorkingHours[[#This Row],[Day]]</f>
        <v>44995</v>
      </c>
      <c r="B1032" s="1">
        <f>WorkingHours[[#This Row],[Start]]</f>
        <v>0.53472222222222221</v>
      </c>
      <c r="C1032" s="1">
        <f>WorkingHours[[#This Row],[End]]</f>
        <v>0.5625</v>
      </c>
      <c r="D1032" t="str">
        <f>WorkingHours[[#This Row],[Work unit description]]</f>
        <v>STL Technical Practices and Processes - Roles, responsibilities, and Versioning</v>
      </c>
      <c r="E1032" s="1">
        <f>WorkingHours[[#This Row],[Duration]]</f>
        <v>3.125E-2</v>
      </c>
      <c r="F1032" s="1" t="e">
        <f>#REF!</f>
        <v>#REF!</v>
      </c>
      <c r="G1032" t="str">
        <f>WorkingHours[[#This Row],[Task]]</f>
        <v>Process and Practices Improvement</v>
      </c>
      <c r="H1032" t="str">
        <f>WorkingHours[[#This Row],[Tags]]</f>
        <v>STL:Admin-BusinessMan:Processs:942</v>
      </c>
      <c r="I1032" t="b">
        <f t="shared" si="111"/>
        <v>0</v>
      </c>
      <c r="J1032" s="7">
        <f t="shared" si="117"/>
        <v>44995</v>
      </c>
      <c r="K1032" t="str">
        <f t="shared" si="112"/>
        <v>STL:Admin-BusinessMan:Processs:942</v>
      </c>
      <c r="M1032" s="43">
        <f t="shared" si="113"/>
        <v>0</v>
      </c>
      <c r="N1032" s="1">
        <f t="shared" si="114"/>
        <v>0</v>
      </c>
      <c r="O1032" s="1">
        <f t="shared" si="115"/>
        <v>0</v>
      </c>
      <c r="P1032" s="45" t="e">
        <f t="shared" si="116"/>
        <v>#REF!</v>
      </c>
      <c r="Q1032" s="46">
        <f>IF(K1032="",0,COUNTIF('Timesheet - Week'!$A:$A,WorkingHoursUpdated!K1032))</f>
        <v>0</v>
      </c>
      <c r="R1032" s="44">
        <f>IF(K1032="",0,COUNTIF('Timesheet - Week'!$A:$A,WorkingHoursUpdated!K1032))</f>
        <v>0</v>
      </c>
    </row>
    <row r="1033" spans="1:18" x14ac:dyDescent="0.25">
      <c r="A1033" s="7">
        <f>WorkingHours[[#This Row],[Day]]</f>
        <v>44998</v>
      </c>
      <c r="B1033" s="1">
        <f>WorkingHours[[#This Row],[Start]]</f>
        <v>0.35486111111111113</v>
      </c>
      <c r="C1033" s="1">
        <f>WorkingHours[[#This Row],[End]]</f>
        <v>0.39652777777777776</v>
      </c>
      <c r="D1033" t="str">
        <f>WorkingHours[[#This Row],[Work unit description]]</f>
        <v>Add timesheet</v>
      </c>
      <c r="E1033" s="1">
        <f>WorkingHours[[#This Row],[Duration]]</f>
        <v>4.1666666666666664E-2</v>
      </c>
      <c r="F1033" s="1" t="e">
        <f>#REF!</f>
        <v>#REF!</v>
      </c>
      <c r="G1033" t="str">
        <f>WorkingHours[[#This Row],[Task]]</f>
        <v>Delta-G: Technical Management</v>
      </c>
      <c r="H1033" t="str">
        <f>WorkingHours[[#This Row],[Tags]]</f>
        <v>Delta-G:Technical Man:900</v>
      </c>
      <c r="I1033" t="b">
        <f t="shared" si="111"/>
        <v>0</v>
      </c>
      <c r="J1033" s="7">
        <f t="shared" si="117"/>
        <v>44998</v>
      </c>
      <c r="K1033" t="str">
        <f t="shared" si="112"/>
        <v>Delta-G:Technical Man:900</v>
      </c>
      <c r="M1033" s="43">
        <f t="shared" si="113"/>
        <v>0</v>
      </c>
      <c r="N1033" s="1">
        <f t="shared" si="114"/>
        <v>0</v>
      </c>
      <c r="O1033" s="1">
        <f t="shared" si="115"/>
        <v>0</v>
      </c>
      <c r="P1033" s="45" t="e">
        <f t="shared" si="116"/>
        <v>#REF!</v>
      </c>
      <c r="Q1033" s="46">
        <f>IF(K1033="",0,COUNTIF('Timesheet - Week'!$A:$A,WorkingHoursUpdated!K1033))</f>
        <v>0</v>
      </c>
      <c r="R1033" s="44">
        <f>IF(K1033="",0,COUNTIF('Timesheet - Week'!$A:$A,WorkingHoursUpdated!K1033))</f>
        <v>0</v>
      </c>
    </row>
    <row r="1034" spans="1:18" x14ac:dyDescent="0.25">
      <c r="A1034" s="7">
        <f>WorkingHours[[#This Row],[Day]]</f>
        <v>44998</v>
      </c>
      <c r="B1034" s="1">
        <f>WorkingHours[[#This Row],[Start]]</f>
        <v>0.39652777777777776</v>
      </c>
      <c r="C1034" s="1">
        <f>WorkingHours[[#This Row],[End]]</f>
        <v>0.40833333333333333</v>
      </c>
      <c r="D1034" t="str">
        <f>WorkingHours[[#This Row],[Work unit description]]</f>
        <v>Venturi Email</v>
      </c>
      <c r="E1034" s="1">
        <f>WorkingHours[[#This Row],[Duration]]</f>
        <v>1.0416666666666666E-2</v>
      </c>
      <c r="F1034" s="1" t="e">
        <f>#REF!</f>
        <v>#REF!</v>
      </c>
      <c r="G1034" t="str">
        <f>WorkingHours[[#This Row],[Task]]</f>
        <v>Boomtime:Technical Management</v>
      </c>
      <c r="H1034" t="str">
        <f>WorkingHours[[#This Row],[Tags]]</f>
        <v>Boomtime: Technical Management:911</v>
      </c>
      <c r="I1034" t="b">
        <f t="shared" si="111"/>
        <v>0</v>
      </c>
      <c r="J1034" s="7">
        <f t="shared" si="117"/>
        <v>44998</v>
      </c>
      <c r="K1034" t="str">
        <f t="shared" si="112"/>
        <v>Boomtime: Technical Management:911</v>
      </c>
      <c r="M1034" s="43">
        <f t="shared" si="113"/>
        <v>0</v>
      </c>
      <c r="N1034" s="1">
        <f t="shared" si="114"/>
        <v>0</v>
      </c>
      <c r="O1034" s="1">
        <f t="shared" si="115"/>
        <v>0</v>
      </c>
      <c r="P1034" s="45" t="e">
        <f t="shared" si="116"/>
        <v>#REF!</v>
      </c>
      <c r="Q1034" s="46">
        <f>IF(K1034="",0,COUNTIF('Timesheet - Week'!$A:$A,WorkingHoursUpdated!K1034))</f>
        <v>0</v>
      </c>
      <c r="R1034" s="44">
        <f>IF(K1034="",0,COUNTIF('Timesheet - Week'!$A:$A,WorkingHoursUpdated!K1034))</f>
        <v>0</v>
      </c>
    </row>
    <row r="1035" spans="1:18" x14ac:dyDescent="0.25">
      <c r="A1035" s="7">
        <f>WorkingHours[[#This Row],[Day]]</f>
        <v>44998</v>
      </c>
      <c r="B1035" s="1">
        <f>WorkingHours[[#This Row],[Start]]</f>
        <v>0.40833333333333333</v>
      </c>
      <c r="C1035" s="1">
        <f>WorkingHours[[#This Row],[End]]</f>
        <v>0.44513888888888886</v>
      </c>
      <c r="D1035" t="str">
        <f>WorkingHours[[#This Row],[Work unit description]]</f>
        <v>Celestial, emails and process improvement setup</v>
      </c>
      <c r="E1035" s="1">
        <f>WorkingHours[[#This Row],[Duration]]</f>
        <v>4.1666666666666664E-2</v>
      </c>
      <c r="F1035" s="1" t="e">
        <f>#REF!</f>
        <v>#REF!</v>
      </c>
      <c r="G1035" t="str">
        <f>WorkingHours[[#This Row],[Task]]</f>
        <v>Celestial: Technical Management</v>
      </c>
      <c r="H1035" t="str">
        <f>WorkingHours[[#This Row],[Tags]]</f>
        <v>Celestial:Technical Management:972</v>
      </c>
      <c r="I1035" t="b">
        <f t="shared" si="111"/>
        <v>0</v>
      </c>
      <c r="J1035" s="7">
        <f t="shared" si="117"/>
        <v>44998</v>
      </c>
      <c r="K1035" t="str">
        <f t="shared" si="112"/>
        <v>Celestial:Technical Management:972</v>
      </c>
      <c r="M1035" s="43">
        <f t="shared" si="113"/>
        <v>0</v>
      </c>
      <c r="N1035" s="1">
        <f t="shared" si="114"/>
        <v>0</v>
      </c>
      <c r="O1035" s="1">
        <f t="shared" si="115"/>
        <v>0</v>
      </c>
      <c r="P1035" s="45" t="e">
        <f t="shared" si="116"/>
        <v>#REF!</v>
      </c>
      <c r="Q1035" s="46">
        <f>IF(K1035="",0,COUNTIF('Timesheet - Week'!$A:$A,WorkingHoursUpdated!K1035))</f>
        <v>0</v>
      </c>
      <c r="R1035" s="44">
        <f>IF(K1035="",0,COUNTIF('Timesheet - Week'!$A:$A,WorkingHoursUpdated!K1035))</f>
        <v>0</v>
      </c>
    </row>
    <row r="1036" spans="1:18" x14ac:dyDescent="0.25">
      <c r="A1036" s="7">
        <f>WorkingHours[[#This Row],[Day]]</f>
        <v>44998</v>
      </c>
      <c r="B1036" s="1">
        <f>WorkingHours[[#This Row],[Start]]</f>
        <v>0.44513888888888886</v>
      </c>
      <c r="C1036" s="1">
        <f>WorkingHours[[#This Row],[End]]</f>
        <v>0.46111111111111114</v>
      </c>
      <c r="D1036" t="str">
        <f>WorkingHours[[#This Row],[Work unit description]]</f>
        <v>Management meeting slides</v>
      </c>
      <c r="E1036" s="1">
        <f>WorkingHours[[#This Row],[Duration]]</f>
        <v>2.0833333333333332E-2</v>
      </c>
      <c r="F1036" s="1" t="e">
        <f>#REF!</f>
        <v>#REF!</v>
      </c>
      <c r="G1036" t="str">
        <f>WorkingHours[[#This Row],[Task]]</f>
        <v>STL: Management Meeting Preparation</v>
      </c>
      <c r="H1036" t="str">
        <f>WorkingHours[[#This Row],[Tags]]</f>
        <v>STL:Admin-BusinessMan:Board Meetings:937</v>
      </c>
      <c r="I1036" t="b">
        <f t="shared" si="111"/>
        <v>0</v>
      </c>
      <c r="J1036" s="7">
        <f t="shared" si="117"/>
        <v>44998</v>
      </c>
      <c r="K1036" t="str">
        <f t="shared" si="112"/>
        <v>STL:Admin-BusinessMan:Board Meetings:937</v>
      </c>
      <c r="M1036" s="43">
        <f t="shared" si="113"/>
        <v>0</v>
      </c>
      <c r="N1036" s="1">
        <f t="shared" si="114"/>
        <v>0</v>
      </c>
      <c r="O1036" s="1">
        <f t="shared" si="115"/>
        <v>0</v>
      </c>
      <c r="P1036" s="45" t="e">
        <f t="shared" si="116"/>
        <v>#REF!</v>
      </c>
      <c r="Q1036" s="46">
        <f>IF(K1036="",0,COUNTIF('Timesheet - Week'!$A:$A,WorkingHoursUpdated!K1036))</f>
        <v>0</v>
      </c>
      <c r="R1036" s="44">
        <f>IF(K1036="",0,COUNTIF('Timesheet - Week'!$A:$A,WorkingHoursUpdated!K1036))</f>
        <v>0</v>
      </c>
    </row>
    <row r="1037" spans="1:18" x14ac:dyDescent="0.25">
      <c r="A1037" s="7">
        <f>WorkingHours[[#This Row],[Day]]</f>
        <v>44998</v>
      </c>
      <c r="B1037" s="1">
        <f>WorkingHours[[#This Row],[Start]]</f>
        <v>0.46111111111111114</v>
      </c>
      <c r="C1037" s="1">
        <f>WorkingHours[[#This Row],[End]]</f>
        <v>0.48333333333333334</v>
      </c>
      <c r="D1037" t="str">
        <f>WorkingHours[[#This Row],[Work unit description]]</f>
        <v>Update of register</v>
      </c>
      <c r="E1037" s="1">
        <f>WorkingHours[[#This Row],[Duration]]</f>
        <v>2.0833333333333332E-2</v>
      </c>
      <c r="F1037" s="1" t="e">
        <f>#REF!</f>
        <v>#REF!</v>
      </c>
      <c r="G1037" t="str">
        <f>WorkingHours[[#This Row],[Task]]</f>
        <v>Process and Practices Improvement</v>
      </c>
      <c r="H1037" t="str">
        <f>WorkingHours[[#This Row],[Tags]]</f>
        <v>STL:Admin-BusinessMan:Processs:942</v>
      </c>
      <c r="I1037" t="b">
        <f t="shared" si="111"/>
        <v>0</v>
      </c>
      <c r="J1037" s="7">
        <f t="shared" si="117"/>
        <v>44998</v>
      </c>
      <c r="K1037" t="str">
        <f t="shared" si="112"/>
        <v>STL:Admin-BusinessMan:Processs:942</v>
      </c>
      <c r="M1037" s="43">
        <f t="shared" si="113"/>
        <v>0</v>
      </c>
      <c r="N1037" s="1">
        <f t="shared" si="114"/>
        <v>0</v>
      </c>
      <c r="O1037" s="1">
        <f t="shared" si="115"/>
        <v>0</v>
      </c>
      <c r="P1037" s="45" t="e">
        <f t="shared" si="116"/>
        <v>#REF!</v>
      </c>
      <c r="Q1037" s="46">
        <f>IF(K1037="",0,COUNTIF('Timesheet - Week'!$A:$A,WorkingHoursUpdated!K1037))</f>
        <v>0</v>
      </c>
      <c r="R1037" s="44">
        <f>IF(K1037="",0,COUNTIF('Timesheet - Week'!$A:$A,WorkingHoursUpdated!K1037))</f>
        <v>0</v>
      </c>
    </row>
    <row r="1038" spans="1:18" x14ac:dyDescent="0.25">
      <c r="A1038" s="7">
        <f>WorkingHours[[#This Row],[Day]]</f>
        <v>44998</v>
      </c>
      <c r="B1038" s="1">
        <f>WorkingHours[[#This Row],[Start]]</f>
        <v>0.48333333333333334</v>
      </c>
      <c r="C1038" s="1">
        <f>WorkingHours[[#This Row],[End]]</f>
        <v>0.5</v>
      </c>
      <c r="D1038" t="str">
        <f>WorkingHours[[#This Row],[Work unit description]]</f>
        <v>Celestial Planning</v>
      </c>
      <c r="E1038" s="1">
        <f>WorkingHours[[#This Row],[Duration]]</f>
        <v>2.0833333333333332E-2</v>
      </c>
      <c r="F1038" s="1" t="e">
        <f>#REF!</f>
        <v>#REF!</v>
      </c>
      <c r="G1038" t="str">
        <f>WorkingHours[[#This Row],[Task]]</f>
        <v>Celestial: Technical Management</v>
      </c>
      <c r="H1038" t="str">
        <f>WorkingHours[[#This Row],[Tags]]</f>
        <v>Celestial:Technical Management:972</v>
      </c>
      <c r="I1038" t="b">
        <f t="shared" si="111"/>
        <v>0</v>
      </c>
      <c r="J1038" s="7">
        <f t="shared" si="117"/>
        <v>44998</v>
      </c>
      <c r="K1038" t="str">
        <f t="shared" si="112"/>
        <v>Celestial:Technical Management:972</v>
      </c>
      <c r="M1038" s="43">
        <f t="shared" si="113"/>
        <v>0</v>
      </c>
      <c r="N1038" s="1">
        <f t="shared" si="114"/>
        <v>0</v>
      </c>
      <c r="O1038" s="1">
        <f t="shared" si="115"/>
        <v>0</v>
      </c>
      <c r="P1038" s="45" t="e">
        <f t="shared" si="116"/>
        <v>#REF!</v>
      </c>
      <c r="Q1038" s="46">
        <f>IF(K1038="",0,COUNTIF('Timesheet - Week'!$A:$A,WorkingHoursUpdated!K1038))</f>
        <v>0</v>
      </c>
      <c r="R1038" s="44">
        <f>IF(K1038="",0,COUNTIF('Timesheet - Week'!$A:$A,WorkingHoursUpdated!K1038))</f>
        <v>0</v>
      </c>
    </row>
    <row r="1039" spans="1:18" x14ac:dyDescent="0.25">
      <c r="A1039" s="7">
        <f>WorkingHours[[#This Row],[Day]]</f>
        <v>44998</v>
      </c>
      <c r="B1039" s="1">
        <f>WorkingHours[[#This Row],[Start]]</f>
        <v>0.51041666666666663</v>
      </c>
      <c r="C1039" s="1">
        <f>WorkingHours[[#This Row],[End]]</f>
        <v>0.54166666666666663</v>
      </c>
      <c r="D1039" t="str">
        <f>WorkingHours[[#This Row],[Work unit description]]</f>
        <v>Celestial travel arrangements</v>
      </c>
      <c r="E1039" s="1">
        <f>WorkingHours[[#This Row],[Duration]]</f>
        <v>3.125E-2</v>
      </c>
      <c r="F1039" s="1" t="e">
        <f>#REF!</f>
        <v>#REF!</v>
      </c>
      <c r="G1039" t="str">
        <f>WorkingHours[[#This Row],[Task]]</f>
        <v>NBD: Celestial</v>
      </c>
      <c r="H1039" t="str">
        <f>WorkingHours[[#This Row],[Tags]]</f>
        <v>NBD: Celestial Technical Management:948</v>
      </c>
      <c r="I1039" t="b">
        <f t="shared" si="111"/>
        <v>0</v>
      </c>
      <c r="J1039" s="7">
        <f t="shared" si="117"/>
        <v>44998</v>
      </c>
      <c r="K1039" t="str">
        <f t="shared" si="112"/>
        <v>NBD: Celestial Technical Management:948</v>
      </c>
      <c r="M1039" s="43">
        <f t="shared" si="113"/>
        <v>1.041666666666663E-2</v>
      </c>
      <c r="N1039" s="1">
        <f t="shared" si="114"/>
        <v>1.041666666666663E-2</v>
      </c>
      <c r="O1039" s="1">
        <f t="shared" si="115"/>
        <v>0</v>
      </c>
      <c r="P1039" s="45" t="e">
        <f t="shared" si="116"/>
        <v>#REF!</v>
      </c>
      <c r="Q1039" s="46">
        <f>IF(K1039="",0,COUNTIF('Timesheet - Week'!$A:$A,WorkingHoursUpdated!K1039))</f>
        <v>0</v>
      </c>
      <c r="R1039" s="44">
        <f>IF(K1039="",0,COUNTIF('Timesheet - Week'!$A:$A,WorkingHoursUpdated!K1039))</f>
        <v>0</v>
      </c>
    </row>
    <row r="1040" spans="1:18" x14ac:dyDescent="0.25">
      <c r="A1040" s="7">
        <f>WorkingHours[[#This Row],[Day]]</f>
        <v>44998</v>
      </c>
      <c r="B1040" s="1">
        <f>WorkingHours[[#This Row],[Start]]</f>
        <v>0.54166666666666663</v>
      </c>
      <c r="C1040" s="1">
        <f>WorkingHours[[#This Row],[End]]</f>
        <v>0.63541666666666663</v>
      </c>
      <c r="D1040" t="str">
        <f>WorkingHours[[#This Row],[Work unit description]]</f>
        <v>Monthly Management Meeting</v>
      </c>
      <c r="E1040" s="1">
        <f>WorkingHours[[#This Row],[Duration]]</f>
        <v>9.375E-2</v>
      </c>
      <c r="F1040" s="1" t="e">
        <f>#REF!</f>
        <v>#REF!</v>
      </c>
      <c r="G1040" t="str">
        <f>WorkingHours[[#This Row],[Task]]</f>
        <v>STL: Management meeting</v>
      </c>
      <c r="H1040" t="str">
        <f>WorkingHours[[#This Row],[Tags]]</f>
        <v>STL:Admin-BusinessMan:Board Meetings:937</v>
      </c>
      <c r="I1040" t="b">
        <f t="shared" si="111"/>
        <v>0</v>
      </c>
      <c r="J1040" s="7">
        <f t="shared" si="117"/>
        <v>44998</v>
      </c>
      <c r="K1040" t="str">
        <f t="shared" si="112"/>
        <v>STL:Admin-BusinessMan:Board Meetings:937</v>
      </c>
      <c r="M1040" s="43">
        <f t="shared" si="113"/>
        <v>0</v>
      </c>
      <c r="N1040" s="1">
        <f t="shared" si="114"/>
        <v>0</v>
      </c>
      <c r="O1040" s="1">
        <f t="shared" si="115"/>
        <v>0</v>
      </c>
      <c r="P1040" s="45" t="e">
        <f t="shared" si="116"/>
        <v>#REF!</v>
      </c>
      <c r="Q1040" s="46">
        <f>IF(K1040="",0,COUNTIF('Timesheet - Week'!$A:$A,WorkingHoursUpdated!K1040))</f>
        <v>0</v>
      </c>
      <c r="R1040" s="44">
        <f>IF(K1040="",0,COUNTIF('Timesheet - Week'!$A:$A,WorkingHoursUpdated!K1040))</f>
        <v>0</v>
      </c>
    </row>
    <row r="1041" spans="1:18" x14ac:dyDescent="0.25">
      <c r="A1041" s="7">
        <f>WorkingHours[[#This Row],[Day]]</f>
        <v>44998</v>
      </c>
      <c r="B1041" s="1">
        <f>WorkingHours[[#This Row],[Start]]</f>
        <v>0.63541666666666663</v>
      </c>
      <c r="C1041" s="1">
        <f>WorkingHours[[#This Row],[End]]</f>
        <v>0.64583333333333337</v>
      </c>
      <c r="D1041" t="str">
        <f>WorkingHours[[#This Row],[Work unit description]]</f>
        <v>Shake test analysis</v>
      </c>
      <c r="E1041" s="1">
        <f>WorkingHours[[#This Row],[Duration]]</f>
        <v>1.0416666666666666E-2</v>
      </c>
      <c r="F1041" s="1" t="e">
        <f>#REF!</f>
        <v>#REF!</v>
      </c>
      <c r="G1041" t="str">
        <f>WorkingHours[[#This Row],[Task]]</f>
        <v>Boomtime:Technical Management</v>
      </c>
      <c r="H1041" t="str">
        <f>WorkingHours[[#This Row],[Tags]]</f>
        <v>Boomtime: Technical Management:911</v>
      </c>
      <c r="I1041" t="b">
        <f t="shared" si="111"/>
        <v>0</v>
      </c>
      <c r="J1041" s="7">
        <f t="shared" si="117"/>
        <v>44998</v>
      </c>
      <c r="K1041" t="str">
        <f t="shared" si="112"/>
        <v>Boomtime: Technical Management:911</v>
      </c>
      <c r="M1041" s="43">
        <f t="shared" si="113"/>
        <v>0</v>
      </c>
      <c r="N1041" s="1">
        <f t="shared" si="114"/>
        <v>0</v>
      </c>
      <c r="O1041" s="1">
        <f t="shared" si="115"/>
        <v>0</v>
      </c>
      <c r="P1041" s="45" t="e">
        <f t="shared" si="116"/>
        <v>#REF!</v>
      </c>
      <c r="Q1041" s="46">
        <f>IF(K1041="",0,COUNTIF('Timesheet - Week'!$A:$A,WorkingHoursUpdated!K1041))</f>
        <v>0</v>
      </c>
      <c r="R1041" s="44">
        <f>IF(K1041="",0,COUNTIF('Timesheet - Week'!$A:$A,WorkingHoursUpdated!K1041))</f>
        <v>0</v>
      </c>
    </row>
    <row r="1042" spans="1:18" x14ac:dyDescent="0.25">
      <c r="A1042" s="7">
        <f>WorkingHours[[#This Row],[Day]]</f>
        <v>44998</v>
      </c>
      <c r="B1042" s="1">
        <f>WorkingHours[[#This Row],[Start]]</f>
        <v>0.64583333333333337</v>
      </c>
      <c r="C1042" s="1">
        <f>WorkingHours[[#This Row],[End]]</f>
        <v>0.66666666666666663</v>
      </c>
      <c r="D1042" t="str">
        <f>WorkingHours[[#This Row],[Work unit description]]</f>
        <v>Meeting: Product Orientated sharepoint structure</v>
      </c>
      <c r="E1042" s="1">
        <f>WorkingHours[[#This Row],[Duration]]</f>
        <v>2.0833333333333332E-2</v>
      </c>
      <c r="F1042" s="1" t="e">
        <f>#REF!</f>
        <v>#REF!</v>
      </c>
      <c r="G1042" t="str">
        <f>WorkingHours[[#This Row],[Task]]</f>
        <v>Process and Practices Improvement</v>
      </c>
      <c r="H1042" t="str">
        <f>WorkingHours[[#This Row],[Tags]]</f>
        <v>STL:Admin-BusinessMan:Processs:942</v>
      </c>
      <c r="I1042" t="b">
        <f t="shared" si="111"/>
        <v>0</v>
      </c>
      <c r="J1042" s="7">
        <f t="shared" si="117"/>
        <v>44998</v>
      </c>
      <c r="K1042" t="str">
        <f t="shared" si="112"/>
        <v>STL:Admin-BusinessMan:Processs:942</v>
      </c>
      <c r="M1042" s="43">
        <f t="shared" si="113"/>
        <v>0</v>
      </c>
      <c r="N1042" s="1">
        <f t="shared" si="114"/>
        <v>0</v>
      </c>
      <c r="O1042" s="1">
        <f t="shared" si="115"/>
        <v>0</v>
      </c>
      <c r="P1042" s="45" t="e">
        <f t="shared" si="116"/>
        <v>#REF!</v>
      </c>
      <c r="Q1042" s="46">
        <f>IF(K1042="",0,COUNTIF('Timesheet - Week'!$A:$A,WorkingHoursUpdated!K1042))</f>
        <v>0</v>
      </c>
      <c r="R1042" s="44">
        <f>IF(K1042="",0,COUNTIF('Timesheet - Week'!$A:$A,WorkingHoursUpdated!K1042))</f>
        <v>0</v>
      </c>
    </row>
    <row r="1043" spans="1:18" x14ac:dyDescent="0.25">
      <c r="A1043" s="7">
        <f>WorkingHours[[#This Row],[Day]]</f>
        <v>44999</v>
      </c>
      <c r="B1043" s="1">
        <f>WorkingHours[[#This Row],[Start]]</f>
        <v>0.33333333333333331</v>
      </c>
      <c r="C1043" s="1">
        <f>WorkingHours[[#This Row],[End]]</f>
        <v>0.35416666666666669</v>
      </c>
      <c r="D1043" t="str">
        <f>WorkingHours[[#This Row],[Work unit description]]</f>
        <v>Boomtime document update</v>
      </c>
      <c r="E1043" s="1">
        <f>WorkingHours[[#This Row],[Duration]]</f>
        <v>2.0833333333333332E-2</v>
      </c>
      <c r="F1043" s="1" t="e">
        <f>#REF!</f>
        <v>#REF!</v>
      </c>
      <c r="G1043" t="str">
        <f>WorkingHours[[#This Row],[Task]]</f>
        <v>Boomtime: Component Research</v>
      </c>
      <c r="H1043" t="str">
        <f>WorkingHours[[#This Row],[Tags]]</f>
        <v>Boomtime:Component Research:913</v>
      </c>
      <c r="I1043" t="b">
        <f t="shared" si="111"/>
        <v>0</v>
      </c>
      <c r="J1043" s="7">
        <f t="shared" si="117"/>
        <v>44999</v>
      </c>
      <c r="K1043" t="str">
        <f t="shared" si="112"/>
        <v>Boomtime:Component Research:913</v>
      </c>
      <c r="M1043" s="43">
        <f t="shared" si="113"/>
        <v>0</v>
      </c>
      <c r="N1043" s="1">
        <f t="shared" si="114"/>
        <v>0</v>
      </c>
      <c r="O1043" s="1">
        <f t="shared" si="115"/>
        <v>0</v>
      </c>
      <c r="P1043" s="45" t="e">
        <f t="shared" si="116"/>
        <v>#REF!</v>
      </c>
      <c r="Q1043" s="46">
        <f>IF(K1043="",0,COUNTIF('Timesheet - Week'!$A:$A,WorkingHoursUpdated!K1043))</f>
        <v>0</v>
      </c>
      <c r="R1043" s="44">
        <f>IF(K1043="",0,COUNTIF('Timesheet - Week'!$A:$A,WorkingHoursUpdated!K1043))</f>
        <v>0</v>
      </c>
    </row>
    <row r="1044" spans="1:18" x14ac:dyDescent="0.25">
      <c r="A1044" s="7">
        <f>WorkingHours[[#This Row],[Day]]</f>
        <v>44999</v>
      </c>
      <c r="B1044" s="1">
        <f>WorkingHours[[#This Row],[Start]]</f>
        <v>0.375</v>
      </c>
      <c r="C1044" s="1">
        <f>WorkingHours[[#This Row],[End]]</f>
        <v>0.3888888888888889</v>
      </c>
      <c r="D1044" t="str">
        <f>WorkingHours[[#This Row],[Work unit description]]</f>
        <v>Weekly Short-Term Resource Forecasting</v>
      </c>
      <c r="E1044" s="1">
        <f>WorkingHours[[#This Row],[Duration]]</f>
        <v>1.0416666666666666E-2</v>
      </c>
      <c r="F1044" s="1" t="e">
        <f>#REF!</f>
        <v>#REF!</v>
      </c>
      <c r="G1044" t="str">
        <f>WorkingHours[[#This Row],[Task]]</f>
        <v>QLM Technical Management</v>
      </c>
      <c r="H1044" t="str">
        <f>WorkingHours[[#This Row],[Tags]]</f>
        <v>QLM:Hardware:TechnicalManagement:998</v>
      </c>
      <c r="I1044" t="b">
        <f t="shared" si="111"/>
        <v>0</v>
      </c>
      <c r="J1044" s="7">
        <f t="shared" si="117"/>
        <v>44999</v>
      </c>
      <c r="K1044" t="str">
        <f t="shared" si="112"/>
        <v>QLM:Hardware:TechnicalManagement:998</v>
      </c>
      <c r="M1044" s="43">
        <f t="shared" si="113"/>
        <v>2.0833333333333315E-2</v>
      </c>
      <c r="N1044" s="1">
        <f t="shared" si="114"/>
        <v>0</v>
      </c>
      <c r="O1044" s="1">
        <f t="shared" si="115"/>
        <v>2.0833333333333315E-2</v>
      </c>
      <c r="P1044" s="45" t="e">
        <f t="shared" si="116"/>
        <v>#REF!</v>
      </c>
      <c r="Q1044" s="46">
        <f>IF(K1044="",0,COUNTIF('Timesheet - Week'!$A:$A,WorkingHoursUpdated!K1044))</f>
        <v>0</v>
      </c>
      <c r="R1044" s="44">
        <f>IF(K1044="",0,COUNTIF('Timesheet - Week'!$A:$A,WorkingHoursUpdated!K1044))</f>
        <v>0</v>
      </c>
    </row>
    <row r="1045" spans="1:18" x14ac:dyDescent="0.25">
      <c r="A1045" s="7">
        <f>WorkingHours[[#This Row],[Day]]</f>
        <v>44999</v>
      </c>
      <c r="B1045" s="1">
        <f>WorkingHours[[#This Row],[Start]]</f>
        <v>0.3888888888888889</v>
      </c>
      <c r="C1045" s="1">
        <f>WorkingHours[[#This Row],[End]]</f>
        <v>0.40277777777777779</v>
      </c>
      <c r="D1045" t="str">
        <f>WorkingHours[[#This Row],[Work unit description]]</f>
        <v>Weekly Short-Term Resource Forecasting</v>
      </c>
      <c r="E1045" s="1">
        <f>WorkingHours[[#This Row],[Duration]]</f>
        <v>1.0416666666666666E-2</v>
      </c>
      <c r="F1045" s="1" t="e">
        <f>#REF!</f>
        <v>#REF!</v>
      </c>
      <c r="G1045" t="str">
        <f>WorkingHours[[#This Row],[Task]]</f>
        <v>Boomtime:Technical Management</v>
      </c>
      <c r="H1045" t="str">
        <f>WorkingHours[[#This Row],[Tags]]</f>
        <v>Boomtime: Technical Management:911</v>
      </c>
      <c r="I1045" t="b">
        <f t="shared" si="111"/>
        <v>0</v>
      </c>
      <c r="J1045" s="7">
        <f t="shared" si="117"/>
        <v>44999</v>
      </c>
      <c r="K1045" t="str">
        <f t="shared" si="112"/>
        <v>Boomtime: Technical Management:911</v>
      </c>
      <c r="M1045" s="43">
        <f t="shared" si="113"/>
        <v>0</v>
      </c>
      <c r="N1045" s="1">
        <f t="shared" si="114"/>
        <v>0</v>
      </c>
      <c r="O1045" s="1">
        <f t="shared" si="115"/>
        <v>0</v>
      </c>
      <c r="P1045" s="45" t="e">
        <f t="shared" si="116"/>
        <v>#REF!</v>
      </c>
      <c r="Q1045" s="46">
        <f>IF(K1045="",0,COUNTIF('Timesheet - Week'!$A:$A,WorkingHoursUpdated!K1045))</f>
        <v>0</v>
      </c>
      <c r="R1045" s="44">
        <f>IF(K1045="",0,COUNTIF('Timesheet - Week'!$A:$A,WorkingHoursUpdated!K1045))</f>
        <v>0</v>
      </c>
    </row>
    <row r="1046" spans="1:18" x14ac:dyDescent="0.25">
      <c r="A1046" s="7">
        <f>WorkingHours[[#This Row],[Day]]</f>
        <v>44999</v>
      </c>
      <c r="B1046" s="1">
        <f>WorkingHours[[#This Row],[Start]]</f>
        <v>0.40277777777777779</v>
      </c>
      <c r="C1046" s="1">
        <f>WorkingHours[[#This Row],[End]]</f>
        <v>0.41666666666666669</v>
      </c>
      <c r="D1046" t="str">
        <f>WorkingHours[[#This Row],[Work unit description]]</f>
        <v>Weekly Short-Term Resource Forecasting</v>
      </c>
      <c r="E1046" s="1">
        <f>WorkingHours[[#This Row],[Duration]]</f>
        <v>1.0416666666666666E-2</v>
      </c>
      <c r="F1046" s="1" t="e">
        <f>#REF!</f>
        <v>#REF!</v>
      </c>
      <c r="G1046" t="str">
        <f>WorkingHours[[#This Row],[Task]]</f>
        <v>Delta-G: Technical Management</v>
      </c>
      <c r="H1046" t="str">
        <f>WorkingHours[[#This Row],[Tags]]</f>
        <v>Delta-G:Technical Man:900</v>
      </c>
      <c r="I1046" t="b">
        <f t="shared" si="111"/>
        <v>0</v>
      </c>
      <c r="J1046" s="7">
        <f t="shared" si="117"/>
        <v>44999</v>
      </c>
      <c r="K1046" t="str">
        <f t="shared" si="112"/>
        <v>Delta-G:Technical Man:900</v>
      </c>
      <c r="M1046" s="43">
        <f t="shared" si="113"/>
        <v>0</v>
      </c>
      <c r="N1046" s="1">
        <f t="shared" si="114"/>
        <v>0</v>
      </c>
      <c r="O1046" s="1">
        <f t="shared" si="115"/>
        <v>0</v>
      </c>
      <c r="P1046" s="45" t="e">
        <f t="shared" si="116"/>
        <v>#REF!</v>
      </c>
      <c r="Q1046" s="46">
        <f>IF(K1046="",0,COUNTIF('Timesheet - Week'!$A:$A,WorkingHoursUpdated!K1046))</f>
        <v>0</v>
      </c>
      <c r="R1046" s="44">
        <f>IF(K1046="",0,COUNTIF('Timesheet - Week'!$A:$A,WorkingHoursUpdated!K1046))</f>
        <v>0</v>
      </c>
    </row>
    <row r="1047" spans="1:18" x14ac:dyDescent="0.25">
      <c r="A1047" s="7">
        <f>WorkingHours[[#This Row],[Day]]</f>
        <v>44999</v>
      </c>
      <c r="B1047" s="1">
        <f>WorkingHours[[#This Row],[Start]]</f>
        <v>0.41666666666666669</v>
      </c>
      <c r="C1047" s="1">
        <f>WorkingHours[[#This Row],[End]]</f>
        <v>0.4375</v>
      </c>
      <c r="D1047" t="str">
        <f>WorkingHours[[#This Row],[Work unit description]]</f>
        <v>QLM internal catchup</v>
      </c>
      <c r="E1047" s="1">
        <f>WorkingHours[[#This Row],[Duration]]</f>
        <v>2.0833333333333332E-2</v>
      </c>
      <c r="F1047" s="1" t="e">
        <f>#REF!</f>
        <v>#REF!</v>
      </c>
      <c r="G1047" t="str">
        <f>WorkingHours[[#This Row],[Task]]</f>
        <v>QLM Technical Management</v>
      </c>
      <c r="H1047" t="str">
        <f>WorkingHours[[#This Row],[Tags]]</f>
        <v>QLM:Hardware:TechnicalManagement:998</v>
      </c>
      <c r="I1047" t="b">
        <f t="shared" si="111"/>
        <v>0</v>
      </c>
      <c r="J1047" s="7">
        <f t="shared" si="117"/>
        <v>44999</v>
      </c>
      <c r="K1047" t="str">
        <f t="shared" si="112"/>
        <v>QLM:Hardware:TechnicalManagement:998</v>
      </c>
      <c r="M1047" s="43">
        <f t="shared" si="113"/>
        <v>0</v>
      </c>
      <c r="N1047" s="1">
        <f t="shared" si="114"/>
        <v>0</v>
      </c>
      <c r="O1047" s="1">
        <f t="shared" si="115"/>
        <v>0</v>
      </c>
      <c r="P1047" s="45" t="e">
        <f t="shared" si="116"/>
        <v>#REF!</v>
      </c>
      <c r="Q1047" s="46">
        <f>IF(K1047="",0,COUNTIF('Timesheet - Week'!$A:$A,WorkingHoursUpdated!K1047))</f>
        <v>0</v>
      </c>
      <c r="R1047" s="44">
        <f>IF(K1047="",0,COUNTIF('Timesheet - Week'!$A:$A,WorkingHoursUpdated!K1047))</f>
        <v>0</v>
      </c>
    </row>
    <row r="1048" spans="1:18" x14ac:dyDescent="0.25">
      <c r="A1048" s="7">
        <f>WorkingHours[[#This Row],[Day]]</f>
        <v>44999</v>
      </c>
      <c r="B1048" s="1">
        <f>WorkingHours[[#This Row],[Start]]</f>
        <v>0.4375</v>
      </c>
      <c r="C1048" s="1">
        <f>WorkingHours[[#This Row],[End]]</f>
        <v>0.45833333333333331</v>
      </c>
      <c r="D1048" t="str">
        <f>WorkingHours[[#This Row],[Work unit description]]</f>
        <v>Emails and details for celestial trip</v>
      </c>
      <c r="E1048" s="1">
        <f>WorkingHours[[#This Row],[Duration]]</f>
        <v>2.0833333333333332E-2</v>
      </c>
      <c r="F1048" s="1" t="e">
        <f>#REF!</f>
        <v>#REF!</v>
      </c>
      <c r="G1048" t="str">
        <f>WorkingHours[[#This Row],[Task]]</f>
        <v>Celestial: Technical Management</v>
      </c>
      <c r="H1048" t="str">
        <f>WorkingHours[[#This Row],[Tags]]</f>
        <v>Celestial:Technical Management:972</v>
      </c>
      <c r="I1048" t="b">
        <f t="shared" si="111"/>
        <v>0</v>
      </c>
      <c r="J1048" s="7">
        <f t="shared" si="117"/>
        <v>44999</v>
      </c>
      <c r="K1048" t="str">
        <f t="shared" si="112"/>
        <v>Celestial:Technical Management:972</v>
      </c>
      <c r="M1048" s="43">
        <f t="shared" si="113"/>
        <v>0</v>
      </c>
      <c r="N1048" s="1">
        <f t="shared" si="114"/>
        <v>0</v>
      </c>
      <c r="O1048" s="1">
        <f t="shared" si="115"/>
        <v>0</v>
      </c>
      <c r="P1048" s="45" t="e">
        <f t="shared" si="116"/>
        <v>#REF!</v>
      </c>
      <c r="Q1048" s="46">
        <f>IF(K1048="",0,COUNTIF('Timesheet - Week'!$A:$A,WorkingHoursUpdated!K1048))</f>
        <v>0</v>
      </c>
      <c r="R1048" s="44">
        <f>IF(K1048="",0,COUNTIF('Timesheet - Week'!$A:$A,WorkingHoursUpdated!K1048))</f>
        <v>0</v>
      </c>
    </row>
    <row r="1049" spans="1:18" x14ac:dyDescent="0.25">
      <c r="A1049" s="7">
        <f>WorkingHours[[#This Row],[Day]]</f>
        <v>44999</v>
      </c>
      <c r="B1049" s="1">
        <f>WorkingHours[[#This Row],[Start]]</f>
        <v>0.45833333333333331</v>
      </c>
      <c r="C1049" s="1">
        <f>WorkingHours[[#This Row],[End]]</f>
        <v>0.47916666666666669</v>
      </c>
      <c r="D1049" t="str">
        <f>WorkingHours[[#This Row],[Work unit description]]</f>
        <v>Weekly Aerogel Internal Meeting</v>
      </c>
      <c r="E1049" s="1">
        <f>WorkingHours[[#This Row],[Duration]]</f>
        <v>2.0833333333333332E-2</v>
      </c>
      <c r="F1049" s="1" t="e">
        <f>#REF!</f>
        <v>#REF!</v>
      </c>
      <c r="G1049" t="str">
        <f>WorkingHours[[#This Row],[Task]]</f>
        <v>AeroGel:System Design and Reqs</v>
      </c>
      <c r="H1049" t="str">
        <f>WorkingHours[[#This Row],[Tags]]</f>
        <v>AeroGel: System Design:918</v>
      </c>
      <c r="I1049" t="b">
        <f t="shared" si="111"/>
        <v>0</v>
      </c>
      <c r="J1049" s="7">
        <f t="shared" si="117"/>
        <v>44999</v>
      </c>
      <c r="K1049" t="str">
        <f t="shared" si="112"/>
        <v>AeroGel: System Design:918</v>
      </c>
      <c r="M1049" s="43">
        <f t="shared" si="113"/>
        <v>0</v>
      </c>
      <c r="N1049" s="1">
        <f t="shared" si="114"/>
        <v>0</v>
      </c>
      <c r="O1049" s="1">
        <f t="shared" si="115"/>
        <v>0</v>
      </c>
      <c r="P1049" s="45" t="e">
        <f t="shared" si="116"/>
        <v>#REF!</v>
      </c>
      <c r="Q1049" s="46">
        <f>IF(K1049="",0,COUNTIF('Timesheet - Week'!$A:$A,WorkingHoursUpdated!K1049))</f>
        <v>0</v>
      </c>
      <c r="R1049" s="44">
        <f>IF(K1049="",0,COUNTIF('Timesheet - Week'!$A:$A,WorkingHoursUpdated!K1049))</f>
        <v>0</v>
      </c>
    </row>
    <row r="1050" spans="1:18" x14ac:dyDescent="0.25">
      <c r="A1050" s="7">
        <f>WorkingHours[[#This Row],[Day]]</f>
        <v>44999</v>
      </c>
      <c r="B1050" s="1">
        <f>WorkingHours[[#This Row],[Start]]</f>
        <v>0.47916666666666669</v>
      </c>
      <c r="C1050" s="1">
        <f>WorkingHours[[#This Row],[End]]</f>
        <v>0.54166666666666663</v>
      </c>
      <c r="D1050" t="str">
        <f>WorkingHours[[#This Row],[Work unit description]]</f>
        <v>Hardware Weekly Meeting</v>
      </c>
      <c r="E1050" s="1">
        <f>WorkingHours[[#This Row],[Duration]]</f>
        <v>6.25E-2</v>
      </c>
      <c r="F1050" s="1" t="e">
        <f>#REF!</f>
        <v>#REF!</v>
      </c>
      <c r="G1050" t="str">
        <f>WorkingHours[[#This Row],[Task]]</f>
        <v>Delta-G: Technical Management</v>
      </c>
      <c r="H1050" t="str">
        <f>WorkingHours[[#This Row],[Tags]]</f>
        <v>Delta-G:Technical Man:900</v>
      </c>
      <c r="I1050" t="b">
        <f t="shared" si="111"/>
        <v>0</v>
      </c>
      <c r="J1050" s="7">
        <f t="shared" si="117"/>
        <v>44999</v>
      </c>
      <c r="K1050" t="str">
        <f t="shared" si="112"/>
        <v>Delta-G:Technical Man:900</v>
      </c>
      <c r="M1050" s="43">
        <f t="shared" si="113"/>
        <v>0</v>
      </c>
      <c r="N1050" s="1">
        <f t="shared" si="114"/>
        <v>0</v>
      </c>
      <c r="O1050" s="1">
        <f t="shared" si="115"/>
        <v>0</v>
      </c>
      <c r="P1050" s="45" t="e">
        <f t="shared" si="116"/>
        <v>#REF!</v>
      </c>
      <c r="Q1050" s="46">
        <f>IF(K1050="",0,COUNTIF('Timesheet - Week'!$A:$A,WorkingHoursUpdated!K1050))</f>
        <v>0</v>
      </c>
      <c r="R1050" s="44">
        <f>IF(K1050="",0,COUNTIF('Timesheet - Week'!$A:$A,WorkingHoursUpdated!K1050))</f>
        <v>0</v>
      </c>
    </row>
    <row r="1051" spans="1:18" x14ac:dyDescent="0.25">
      <c r="A1051" s="7">
        <f>WorkingHours[[#This Row],[Day]]</f>
        <v>44999</v>
      </c>
      <c r="B1051" s="1">
        <f>WorkingHours[[#This Row],[Start]]</f>
        <v>0.47916666666666669</v>
      </c>
      <c r="C1051" s="1">
        <f>WorkingHours[[#This Row],[End]]</f>
        <v>0.54166666666666663</v>
      </c>
      <c r="D1051" t="str">
        <f>WorkingHours[[#This Row],[Work unit description]]</f>
        <v>Emails and details for celestial trip</v>
      </c>
      <c r="E1051" s="1">
        <f>WorkingHours[[#This Row],[Duration]]</f>
        <v>6.25E-2</v>
      </c>
      <c r="F1051" s="1" t="e">
        <f>#REF!</f>
        <v>#REF!</v>
      </c>
      <c r="G1051" t="str">
        <f>WorkingHours[[#This Row],[Task]]</f>
        <v>Celestial: Technical Management</v>
      </c>
      <c r="H1051" t="str">
        <f>WorkingHours[[#This Row],[Tags]]</f>
        <v>Celestial:Technical Management:972</v>
      </c>
      <c r="I1051" t="b">
        <f t="shared" si="111"/>
        <v>0</v>
      </c>
      <c r="J1051" s="7">
        <f t="shared" si="117"/>
        <v>44999</v>
      </c>
      <c r="K1051" t="str">
        <f t="shared" si="112"/>
        <v>Celestial:Technical Management:972</v>
      </c>
      <c r="M1051" s="43" t="str">
        <f t="shared" si="113"/>
        <v>Error</v>
      </c>
      <c r="N1051" s="1">
        <f t="shared" si="114"/>
        <v>0</v>
      </c>
      <c r="O1051" s="1" t="str">
        <f t="shared" si="115"/>
        <v>Error</v>
      </c>
      <c r="P1051" s="45" t="e">
        <f t="shared" si="116"/>
        <v>#REF!</v>
      </c>
      <c r="Q1051" s="46">
        <f>IF(K1051="",0,COUNTIF('Timesheet - Week'!$A:$A,WorkingHoursUpdated!K1051))</f>
        <v>0</v>
      </c>
      <c r="R1051" s="44">
        <f>IF(K1051="",0,COUNTIF('Timesheet - Week'!$A:$A,WorkingHoursUpdated!K1051))</f>
        <v>0</v>
      </c>
    </row>
    <row r="1052" spans="1:18" x14ac:dyDescent="0.25">
      <c r="A1052" s="7">
        <f>WorkingHours[[#This Row],[Day]]</f>
        <v>44999</v>
      </c>
      <c r="B1052" s="1">
        <f>WorkingHours[[#This Row],[Start]]</f>
        <v>0.55972222222222223</v>
      </c>
      <c r="C1052" s="1">
        <f>WorkingHours[[#This Row],[End]]</f>
        <v>0.58263888888888893</v>
      </c>
      <c r="D1052" t="str">
        <f>WorkingHours[[#This Row],[Work unit description]]</f>
        <v/>
      </c>
      <c r="E1052" s="1">
        <f>WorkingHours[[#This Row],[Duration]]</f>
        <v>2.0833333333333332E-2</v>
      </c>
      <c r="F1052" s="1" t="e">
        <f>#REF!</f>
        <v>#REF!</v>
      </c>
      <c r="G1052" t="str">
        <f>WorkingHours[[#This Row],[Task]]</f>
        <v>Boomtime: Component Research</v>
      </c>
      <c r="H1052" t="str">
        <f>WorkingHours[[#This Row],[Tags]]</f>
        <v>Boomtime:Component Research:913</v>
      </c>
      <c r="I1052" t="b">
        <f t="shared" si="111"/>
        <v>0</v>
      </c>
      <c r="J1052" s="7">
        <f t="shared" si="117"/>
        <v>44999</v>
      </c>
      <c r="K1052" t="str">
        <f t="shared" si="112"/>
        <v>Boomtime:Component Research:913</v>
      </c>
      <c r="M1052" s="43">
        <f t="shared" si="113"/>
        <v>1.8055555555555602E-2</v>
      </c>
      <c r="N1052" s="1">
        <f t="shared" si="114"/>
        <v>0</v>
      </c>
      <c r="O1052" s="1">
        <f t="shared" si="115"/>
        <v>1.8055555555555602E-2</v>
      </c>
      <c r="P1052" s="45" t="e">
        <f t="shared" si="116"/>
        <v>#REF!</v>
      </c>
      <c r="Q1052" s="46">
        <f>IF(K1052="",0,COUNTIF('Timesheet - Week'!$A:$A,WorkingHoursUpdated!K1052))</f>
        <v>0</v>
      </c>
      <c r="R1052" s="44">
        <f>IF(K1052="",0,COUNTIF('Timesheet - Week'!$A:$A,WorkingHoursUpdated!K1052))</f>
        <v>0</v>
      </c>
    </row>
    <row r="1053" spans="1:18" x14ac:dyDescent="0.25">
      <c r="A1053" s="7">
        <f>WorkingHours[[#This Row],[Day]]</f>
        <v>44999</v>
      </c>
      <c r="B1053" s="1">
        <f>WorkingHours[[#This Row],[Start]]</f>
        <v>0.58263888888888893</v>
      </c>
      <c r="C1053" s="1">
        <f>WorkingHours[[#This Row],[End]]</f>
        <v>0.6020833333333333</v>
      </c>
      <c r="D1053" t="str">
        <f>WorkingHours[[#This Row],[Work unit description]]</f>
        <v>Recruitment chat with Matt</v>
      </c>
      <c r="E1053" s="1">
        <f>WorkingHours[[#This Row],[Duration]]</f>
        <v>2.0833333333333332E-2</v>
      </c>
      <c r="F1053" s="1" t="e">
        <f>#REF!</f>
        <v>#REF!</v>
      </c>
      <c r="G1053" t="str">
        <f>WorkingHours[[#This Row],[Task]]</f>
        <v>STL:Recruitment: Candidate Management</v>
      </c>
      <c r="H1053" t="str">
        <f>WorkingHours[[#This Row],[Tags]]</f>
        <v>STL:Recruitment:CandidateMan:950</v>
      </c>
      <c r="I1053" t="b">
        <f t="shared" si="111"/>
        <v>0</v>
      </c>
      <c r="J1053" s="7">
        <f t="shared" si="117"/>
        <v>44999</v>
      </c>
      <c r="K1053" t="str">
        <f t="shared" si="112"/>
        <v>STL:Recruitment:CandidateMan:950</v>
      </c>
      <c r="M1053" s="43">
        <f t="shared" si="113"/>
        <v>0</v>
      </c>
      <c r="N1053" s="1">
        <f t="shared" si="114"/>
        <v>0</v>
      </c>
      <c r="O1053" s="1">
        <f t="shared" si="115"/>
        <v>0</v>
      </c>
      <c r="P1053" s="45" t="e">
        <f t="shared" si="116"/>
        <v>#REF!</v>
      </c>
      <c r="Q1053" s="46">
        <f>IF(K1053="",0,COUNTIF('Timesheet - Week'!$A:$A,WorkingHoursUpdated!K1053))</f>
        <v>0</v>
      </c>
      <c r="R1053" s="44">
        <f>IF(K1053="",0,COUNTIF('Timesheet - Week'!$A:$A,WorkingHoursUpdated!K1053))</f>
        <v>0</v>
      </c>
    </row>
    <row r="1054" spans="1:18" x14ac:dyDescent="0.25">
      <c r="A1054" s="7">
        <f>WorkingHours[[#This Row],[Day]]</f>
        <v>44999</v>
      </c>
      <c r="B1054" s="1">
        <f>WorkingHours[[#This Row],[Start]]</f>
        <v>0.60416666666666663</v>
      </c>
      <c r="C1054" s="1">
        <f>WorkingHours[[#This Row],[End]]</f>
        <v>0.625</v>
      </c>
      <c r="D1054" t="str">
        <f>WorkingHours[[#This Row],[Work unit description]]</f>
        <v>Celestial travel arrangements</v>
      </c>
      <c r="E1054" s="1">
        <f>WorkingHours[[#This Row],[Duration]]</f>
        <v>2.0833333333333332E-2</v>
      </c>
      <c r="F1054" s="1" t="e">
        <f>#REF!</f>
        <v>#REF!</v>
      </c>
      <c r="G1054" t="str">
        <f>WorkingHours[[#This Row],[Task]]</f>
        <v>Celestial: Technical Management</v>
      </c>
      <c r="H1054" t="str">
        <f>WorkingHours[[#This Row],[Tags]]</f>
        <v>Celestial:Technical Management:972</v>
      </c>
      <c r="I1054" t="b">
        <f t="shared" si="111"/>
        <v>0</v>
      </c>
      <c r="J1054" s="7">
        <f t="shared" si="117"/>
        <v>44999</v>
      </c>
      <c r="K1054" t="str">
        <f t="shared" si="112"/>
        <v>Celestial:Technical Management:972</v>
      </c>
      <c r="M1054" s="43">
        <f t="shared" si="113"/>
        <v>2.0833333333333259E-3</v>
      </c>
      <c r="N1054" s="1">
        <f t="shared" si="114"/>
        <v>2.0833333333333259E-3</v>
      </c>
      <c r="O1054" s="1">
        <f t="shared" si="115"/>
        <v>0</v>
      </c>
      <c r="P1054" s="45" t="e">
        <f t="shared" si="116"/>
        <v>#REF!</v>
      </c>
      <c r="Q1054" s="46">
        <f>IF(K1054="",0,COUNTIF('Timesheet - Week'!$A:$A,WorkingHoursUpdated!K1054))</f>
        <v>0</v>
      </c>
      <c r="R1054" s="44">
        <f>IF(K1054="",0,COUNTIF('Timesheet - Week'!$A:$A,WorkingHoursUpdated!K1054))</f>
        <v>0</v>
      </c>
    </row>
    <row r="1055" spans="1:18" x14ac:dyDescent="0.25">
      <c r="A1055" s="7">
        <f>WorkingHours[[#This Row],[Day]]</f>
        <v>44999</v>
      </c>
      <c r="B1055" s="1">
        <f>WorkingHours[[#This Row],[Start]]</f>
        <v>0.625</v>
      </c>
      <c r="C1055" s="1">
        <f>WorkingHours[[#This Row],[End]]</f>
        <v>0.66666666666666663</v>
      </c>
      <c r="D1055" t="str">
        <f>WorkingHours[[#This Row],[Work unit description]]</f>
        <v>QLM / STL HW meeting</v>
      </c>
      <c r="E1055" s="1">
        <f>WorkingHours[[#This Row],[Duration]]</f>
        <v>4.1666666666666664E-2</v>
      </c>
      <c r="F1055" s="1" t="e">
        <f>#REF!</f>
        <v>#REF!</v>
      </c>
      <c r="G1055" t="str">
        <f>WorkingHours[[#This Row],[Task]]</f>
        <v>QLM: Hardware weekly meeting</v>
      </c>
      <c r="H1055" t="str">
        <f>WorkingHours[[#This Row],[Tags]]</f>
        <v>QLM:Hardware:TechnicalManagement:998</v>
      </c>
      <c r="I1055" t="b">
        <f t="shared" si="111"/>
        <v>0</v>
      </c>
      <c r="J1055" s="7">
        <f t="shared" si="117"/>
        <v>44999</v>
      </c>
      <c r="K1055" t="str">
        <f t="shared" si="112"/>
        <v>QLM:Hardware:TechnicalManagement:998</v>
      </c>
      <c r="M1055" s="43">
        <f t="shared" si="113"/>
        <v>0</v>
      </c>
      <c r="N1055" s="1">
        <f t="shared" si="114"/>
        <v>0</v>
      </c>
      <c r="O1055" s="1">
        <f t="shared" si="115"/>
        <v>0</v>
      </c>
      <c r="P1055" s="45" t="e">
        <f t="shared" si="116"/>
        <v>#REF!</v>
      </c>
      <c r="Q1055" s="46">
        <f>IF(K1055="",0,COUNTIF('Timesheet - Week'!$A:$A,WorkingHoursUpdated!K1055))</f>
        <v>0</v>
      </c>
      <c r="R1055" s="44">
        <f>IF(K1055="",0,COUNTIF('Timesheet - Week'!$A:$A,WorkingHoursUpdated!K1055))</f>
        <v>0</v>
      </c>
    </row>
    <row r="1056" spans="1:18" x14ac:dyDescent="0.25">
      <c r="A1056" s="7">
        <f>WorkingHours[[#This Row],[Day]]</f>
        <v>44999</v>
      </c>
      <c r="B1056" s="1">
        <f>WorkingHours[[#This Row],[Start]]</f>
        <v>0.66666666666666663</v>
      </c>
      <c r="C1056" s="1">
        <f>WorkingHours[[#This Row],[End]]</f>
        <v>0.69791666666666663</v>
      </c>
      <c r="D1056" t="str">
        <f>WorkingHours[[#This Row],[Work unit description]]</f>
        <v>Celestial KO</v>
      </c>
      <c r="E1056" s="1">
        <f>WorkingHours[[#This Row],[Duration]]</f>
        <v>3.125E-2</v>
      </c>
      <c r="F1056" s="1" t="e">
        <f>#REF!</f>
        <v>#REF!</v>
      </c>
      <c r="G1056" t="str">
        <f>WorkingHours[[#This Row],[Task]]</f>
        <v>Celestial: Technical Management</v>
      </c>
      <c r="H1056" t="str">
        <f>WorkingHours[[#This Row],[Tags]]</f>
        <v>Celestial:Technical Management:972</v>
      </c>
      <c r="I1056" t="b">
        <f t="shared" si="111"/>
        <v>0</v>
      </c>
      <c r="J1056" s="7">
        <f t="shared" si="117"/>
        <v>44999</v>
      </c>
      <c r="K1056" t="str">
        <f t="shared" si="112"/>
        <v>Celestial:Technical Management:972</v>
      </c>
      <c r="M1056" s="43">
        <f t="shared" si="113"/>
        <v>0</v>
      </c>
      <c r="N1056" s="1">
        <f t="shared" si="114"/>
        <v>0</v>
      </c>
      <c r="O1056" s="1">
        <f t="shared" si="115"/>
        <v>0</v>
      </c>
      <c r="P1056" s="45" t="e">
        <f t="shared" si="116"/>
        <v>#REF!</v>
      </c>
      <c r="Q1056" s="46">
        <f>IF(K1056="",0,COUNTIF('Timesheet - Week'!$A:$A,WorkingHoursUpdated!K1056))</f>
        <v>0</v>
      </c>
      <c r="R1056" s="44">
        <f>IF(K1056="",0,COUNTIF('Timesheet - Week'!$A:$A,WorkingHoursUpdated!K1056))</f>
        <v>0</v>
      </c>
    </row>
    <row r="1057" spans="1:18" x14ac:dyDescent="0.25">
      <c r="A1057" s="7">
        <f>WorkingHours[[#This Row],[Day]]</f>
        <v>44999</v>
      </c>
      <c r="B1057" s="1">
        <f>WorkingHours[[#This Row],[Start]]</f>
        <v>0.7416666666666667</v>
      </c>
      <c r="C1057" s="1">
        <f>WorkingHours[[#This Row],[End]]</f>
        <v>0.80208333333333337</v>
      </c>
      <c r="D1057" t="str">
        <f>WorkingHours[[#This Row],[Work unit description]]</f>
        <v/>
      </c>
      <c r="E1057" s="1">
        <f>WorkingHours[[#This Row],[Duration]]</f>
        <v>6.25E-2</v>
      </c>
      <c r="F1057" s="1" t="e">
        <f>#REF!</f>
        <v>#REF!</v>
      </c>
      <c r="G1057" t="str">
        <f>WorkingHours[[#This Row],[Task]]</f>
        <v>Boomtime: Component Research</v>
      </c>
      <c r="H1057" t="str">
        <f>WorkingHours[[#This Row],[Tags]]</f>
        <v>Boomtime:Component Research:913</v>
      </c>
      <c r="I1057" t="b">
        <f t="shared" si="111"/>
        <v>0</v>
      </c>
      <c r="J1057" s="7">
        <f t="shared" si="117"/>
        <v>44999</v>
      </c>
      <c r="K1057" t="str">
        <f t="shared" si="112"/>
        <v>Boomtime:Component Research:913</v>
      </c>
      <c r="M1057" s="43">
        <f t="shared" si="113"/>
        <v>4.3750000000000067E-2</v>
      </c>
      <c r="N1057" s="1">
        <f t="shared" si="114"/>
        <v>0</v>
      </c>
      <c r="O1057" s="1">
        <f t="shared" si="115"/>
        <v>4.3750000000000067E-2</v>
      </c>
      <c r="P1057" s="45" t="e">
        <f t="shared" si="116"/>
        <v>#REF!</v>
      </c>
      <c r="Q1057" s="46">
        <f>IF(K1057="",0,COUNTIF('Timesheet - Week'!$A:$A,WorkingHoursUpdated!K1057))</f>
        <v>0</v>
      </c>
      <c r="R1057" s="44">
        <f>IF(K1057="",0,COUNTIF('Timesheet - Week'!$A:$A,WorkingHoursUpdated!K1057))</f>
        <v>0</v>
      </c>
    </row>
    <row r="1058" spans="1:18" x14ac:dyDescent="0.25">
      <c r="A1058" s="7">
        <f>WorkingHours[[#This Row],[Day]]</f>
        <v>44999</v>
      </c>
      <c r="B1058" s="1">
        <f>WorkingHours[[#This Row],[Start]]</f>
        <v>0.81874999999999998</v>
      </c>
      <c r="C1058" s="1">
        <f>WorkingHours[[#This Row],[End]]</f>
        <v>0.84375</v>
      </c>
      <c r="D1058" t="str">
        <f>WorkingHours[[#This Row],[Work unit description]]</f>
        <v/>
      </c>
      <c r="E1058" s="1">
        <f>WorkingHours[[#This Row],[Duration]]</f>
        <v>2.0833333333333332E-2</v>
      </c>
      <c r="F1058" s="1" t="e">
        <f>#REF!</f>
        <v>#REF!</v>
      </c>
      <c r="G1058" t="str">
        <f>WorkingHours[[#This Row],[Task]]</f>
        <v>Boomtime: Component Research</v>
      </c>
      <c r="H1058" t="str">
        <f>WorkingHours[[#This Row],[Tags]]</f>
        <v>Boomtime:Component Research:913</v>
      </c>
      <c r="I1058" t="b">
        <f t="shared" si="111"/>
        <v>0</v>
      </c>
      <c r="J1058" s="7">
        <f t="shared" si="117"/>
        <v>44999</v>
      </c>
      <c r="K1058" t="str">
        <f t="shared" si="112"/>
        <v>Boomtime:Component Research:913</v>
      </c>
      <c r="M1058" s="43">
        <f t="shared" si="113"/>
        <v>1.6666666666666607E-2</v>
      </c>
      <c r="N1058" s="1">
        <f t="shared" si="114"/>
        <v>0</v>
      </c>
      <c r="O1058" s="1">
        <f t="shared" si="115"/>
        <v>1.6666666666666607E-2</v>
      </c>
      <c r="P1058" s="45" t="e">
        <f t="shared" si="116"/>
        <v>#REF!</v>
      </c>
      <c r="Q1058" s="46">
        <f>IF(K1058="",0,COUNTIF('Timesheet - Week'!$A:$A,WorkingHoursUpdated!K1058))</f>
        <v>0</v>
      </c>
      <c r="R1058" s="44">
        <f>IF(K1058="",0,COUNTIF('Timesheet - Week'!$A:$A,WorkingHoursUpdated!K1058))</f>
        <v>0</v>
      </c>
    </row>
    <row r="1059" spans="1:18" x14ac:dyDescent="0.25">
      <c r="A1059" s="7">
        <f>WorkingHours[[#This Row],[Day]]</f>
        <v>44999</v>
      </c>
      <c r="B1059" s="1">
        <f>WorkingHours[[#This Row],[Start]]</f>
        <v>0.91666666666666663</v>
      </c>
      <c r="C1059" s="1">
        <f>WorkingHours[[#This Row],[End]]</f>
        <v>0.99930555555555556</v>
      </c>
      <c r="D1059" t="str">
        <f>WorkingHours[[#This Row],[Work unit description]]</f>
        <v/>
      </c>
      <c r="E1059" s="1">
        <f>WorkingHours[[#This Row],[Duration]]</f>
        <v>8.3333333333333329E-2</v>
      </c>
      <c r="F1059" s="1" t="e">
        <f>#REF!</f>
        <v>#REF!</v>
      </c>
      <c r="G1059" t="str">
        <f>WorkingHours[[#This Row],[Task]]</f>
        <v>Boomtime: Component Research</v>
      </c>
      <c r="H1059" t="str">
        <f>WorkingHours[[#This Row],[Tags]]</f>
        <v>Boomtime:Component Research:913</v>
      </c>
      <c r="I1059" t="b">
        <f t="shared" si="111"/>
        <v>0</v>
      </c>
      <c r="J1059" s="7">
        <f t="shared" si="117"/>
        <v>44999</v>
      </c>
      <c r="K1059" t="str">
        <f t="shared" si="112"/>
        <v>Boomtime:Component Research:913</v>
      </c>
      <c r="M1059" s="43">
        <f t="shared" si="113"/>
        <v>7.291666666666663E-2</v>
      </c>
      <c r="N1059" s="1">
        <f t="shared" si="114"/>
        <v>0</v>
      </c>
      <c r="O1059" s="1">
        <f t="shared" si="115"/>
        <v>7.291666666666663E-2</v>
      </c>
      <c r="P1059" s="45" t="e">
        <f t="shared" si="116"/>
        <v>#REF!</v>
      </c>
      <c r="Q1059" s="46">
        <f>IF(K1059="",0,COUNTIF('Timesheet - Week'!$A:$A,WorkingHoursUpdated!K1059))</f>
        <v>0</v>
      </c>
      <c r="R1059" s="44">
        <f>IF(K1059="",0,COUNTIF('Timesheet - Week'!$A:$A,WorkingHoursUpdated!K1059))</f>
        <v>0</v>
      </c>
    </row>
    <row r="1060" spans="1:18" x14ac:dyDescent="0.25">
      <c r="A1060" s="7">
        <f>WorkingHours[[#This Row],[Day]]</f>
        <v>45000</v>
      </c>
      <c r="B1060" s="1">
        <f>WorkingHours[[#This Row],[Start]]</f>
        <v>0</v>
      </c>
      <c r="C1060" s="1">
        <f>WorkingHours[[#This Row],[End]]</f>
        <v>1.7361111111111112E-2</v>
      </c>
      <c r="D1060" t="str">
        <f>WorkingHours[[#This Row],[Work unit description]]</f>
        <v/>
      </c>
      <c r="E1060" s="1">
        <f>WorkingHours[[#This Row],[Duration]]</f>
        <v>2.0833333333333332E-2</v>
      </c>
      <c r="F1060" s="1" t="e">
        <f>#REF!</f>
        <v>#REF!</v>
      </c>
      <c r="G1060" t="str">
        <f>WorkingHours[[#This Row],[Task]]</f>
        <v>Boomtime: Component Research</v>
      </c>
      <c r="H1060" t="str">
        <f>WorkingHours[[#This Row],[Tags]]</f>
        <v>Boomtime:Component Research:913</v>
      </c>
      <c r="I1060" t="b">
        <f t="shared" si="111"/>
        <v>0</v>
      </c>
      <c r="J1060" s="7">
        <f t="shared" si="117"/>
        <v>45000</v>
      </c>
      <c r="K1060" t="str">
        <f t="shared" si="112"/>
        <v>Boomtime:Component Research:913</v>
      </c>
      <c r="M1060" s="43">
        <f t="shared" si="113"/>
        <v>0</v>
      </c>
      <c r="N1060" s="1">
        <f t="shared" si="114"/>
        <v>0</v>
      </c>
      <c r="O1060" s="1">
        <f t="shared" si="115"/>
        <v>0</v>
      </c>
      <c r="P1060" s="45" t="e">
        <f t="shared" si="116"/>
        <v>#REF!</v>
      </c>
      <c r="Q1060" s="46">
        <f>IF(K1060="",0,COUNTIF('Timesheet - Week'!$A:$A,WorkingHoursUpdated!K1060))</f>
        <v>0</v>
      </c>
      <c r="R1060" s="44">
        <f>IF(K1060="",0,COUNTIF('Timesheet - Week'!$A:$A,WorkingHoursUpdated!K1060))</f>
        <v>0</v>
      </c>
    </row>
    <row r="1061" spans="1:18" x14ac:dyDescent="0.25">
      <c r="A1061" s="7">
        <f>WorkingHours[[#This Row],[Day]]</f>
        <v>45000</v>
      </c>
      <c r="B1061" s="1">
        <f>WorkingHours[[#This Row],[Start]]</f>
        <v>0.3125</v>
      </c>
      <c r="C1061" s="1">
        <f>WorkingHours[[#This Row],[End]]</f>
        <v>0.33333333333333331</v>
      </c>
      <c r="D1061" t="str">
        <f>WorkingHours[[#This Row],[Work unit description]]</f>
        <v xml:space="preserve">Boomtime updates </v>
      </c>
      <c r="E1061" s="1">
        <f>WorkingHours[[#This Row],[Duration]]</f>
        <v>2.0833333333333332E-2</v>
      </c>
      <c r="F1061" s="1" t="e">
        <f>#REF!</f>
        <v>#REF!</v>
      </c>
      <c r="G1061" t="str">
        <f>WorkingHours[[#This Row],[Task]]</f>
        <v>Boomtime: Component Research</v>
      </c>
      <c r="H1061" t="str">
        <f>WorkingHours[[#This Row],[Tags]]</f>
        <v>Boomtime:Component Research:913</v>
      </c>
      <c r="I1061" t="b">
        <f t="shared" si="111"/>
        <v>0</v>
      </c>
      <c r="J1061" s="7">
        <f t="shared" si="117"/>
        <v>45000</v>
      </c>
      <c r="K1061" t="str">
        <f t="shared" si="112"/>
        <v>Boomtime:Component Research:913</v>
      </c>
      <c r="M1061" s="43">
        <f t="shared" si="113"/>
        <v>0.2951388888888889</v>
      </c>
      <c r="N1061" s="1">
        <f t="shared" si="114"/>
        <v>0</v>
      </c>
      <c r="O1061" s="1">
        <f t="shared" si="115"/>
        <v>0.2951388888888889</v>
      </c>
      <c r="P1061" s="45" t="e">
        <f t="shared" si="116"/>
        <v>#REF!</v>
      </c>
      <c r="Q1061" s="46">
        <f>IF(K1061="",0,COUNTIF('Timesheet - Week'!$A:$A,WorkingHoursUpdated!K1061))</f>
        <v>0</v>
      </c>
      <c r="R1061" s="44">
        <f>IF(K1061="",0,COUNTIF('Timesheet - Week'!$A:$A,WorkingHoursUpdated!K1061))</f>
        <v>0</v>
      </c>
    </row>
    <row r="1062" spans="1:18" x14ac:dyDescent="0.25">
      <c r="A1062" s="7">
        <f>WorkingHours[[#This Row],[Day]]</f>
        <v>45000</v>
      </c>
      <c r="B1062" s="1">
        <f>WorkingHours[[#This Row],[Start]]</f>
        <v>0.33333333333333331</v>
      </c>
      <c r="C1062" s="1">
        <f>WorkingHours[[#This Row],[End]]</f>
        <v>0.58333333333333337</v>
      </c>
      <c r="D1062" t="str">
        <f>WorkingHours[[#This Row],[Work unit description]]</f>
        <v>Celestial travel</v>
      </c>
      <c r="E1062" s="1">
        <f>WorkingHours[[#This Row],[Duration]]</f>
        <v>0.25</v>
      </c>
      <c r="F1062" s="1" t="e">
        <f>#REF!</f>
        <v>#REF!</v>
      </c>
      <c r="G1062" t="str">
        <f>WorkingHours[[#This Row],[Task]]</f>
        <v>Celestial: Travel</v>
      </c>
      <c r="H1062" t="str">
        <f>WorkingHours[[#This Row],[Tags]]</f>
        <v>Celestial:Travel:971</v>
      </c>
      <c r="I1062" t="b">
        <f t="shared" si="111"/>
        <v>0</v>
      </c>
      <c r="J1062" s="7">
        <f t="shared" si="117"/>
        <v>45000</v>
      </c>
      <c r="K1062" t="str">
        <f t="shared" si="112"/>
        <v>Celestial:Travel:971</v>
      </c>
      <c r="M1062" s="43">
        <f t="shared" si="113"/>
        <v>0</v>
      </c>
      <c r="N1062" s="1">
        <f t="shared" si="114"/>
        <v>0</v>
      </c>
      <c r="O1062" s="1">
        <f t="shared" si="115"/>
        <v>0</v>
      </c>
      <c r="P1062" s="45" t="e">
        <f t="shared" si="116"/>
        <v>#REF!</v>
      </c>
      <c r="Q1062" s="46">
        <f>IF(K1062="",0,COUNTIF('Timesheet - Week'!$A:$A,WorkingHoursUpdated!K1062))</f>
        <v>0</v>
      </c>
      <c r="R1062" s="44">
        <f>IF(K1062="",0,COUNTIF('Timesheet - Week'!$A:$A,WorkingHoursUpdated!K1062))</f>
        <v>0</v>
      </c>
    </row>
    <row r="1063" spans="1:18" x14ac:dyDescent="0.25">
      <c r="A1063" s="7">
        <f>WorkingHours[[#This Row],[Day]]</f>
        <v>45000</v>
      </c>
      <c r="B1063" s="1">
        <f>WorkingHours[[#This Row],[Start]]</f>
        <v>0.45833333333333331</v>
      </c>
      <c r="C1063" s="1">
        <f>WorkingHours[[#This Row],[End]]</f>
        <v>0.58333333333333337</v>
      </c>
      <c r="D1063" t="str">
        <f>WorkingHours[[#This Row],[Work unit description]]</f>
        <v>Delta-G Planning</v>
      </c>
      <c r="E1063" s="1">
        <f>WorkingHours[[#This Row],[Duration]]</f>
        <v>0.125</v>
      </c>
      <c r="F1063" s="1" t="e">
        <f>#REF!</f>
        <v>#REF!</v>
      </c>
      <c r="G1063" t="str">
        <f>WorkingHours[[#This Row],[Task]]</f>
        <v>DeltaG: Project Management</v>
      </c>
      <c r="H1063" t="str">
        <f>WorkingHours[[#This Row],[Tags]]</f>
        <v>Delta-G:Project Management:859</v>
      </c>
      <c r="I1063" t="b">
        <f t="shared" si="111"/>
        <v>0</v>
      </c>
      <c r="J1063" s="7">
        <f t="shared" si="117"/>
        <v>45000</v>
      </c>
      <c r="K1063" t="str">
        <f t="shared" si="112"/>
        <v>Delta-G:Project Management:859</v>
      </c>
      <c r="M1063" s="43" t="str">
        <f t="shared" si="113"/>
        <v>Error</v>
      </c>
      <c r="N1063" s="1">
        <f t="shared" si="114"/>
        <v>0</v>
      </c>
      <c r="O1063" s="1" t="str">
        <f t="shared" si="115"/>
        <v>Error</v>
      </c>
      <c r="P1063" s="45" t="e">
        <f t="shared" si="116"/>
        <v>#REF!</v>
      </c>
      <c r="Q1063" s="46">
        <f>IF(K1063="",0,COUNTIF('Timesheet - Week'!$A:$A,WorkingHoursUpdated!K1063))</f>
        <v>0</v>
      </c>
      <c r="R1063" s="44">
        <f>IF(K1063="",0,COUNTIF('Timesheet - Week'!$A:$A,WorkingHoursUpdated!K1063))</f>
        <v>0</v>
      </c>
    </row>
    <row r="1064" spans="1:18" x14ac:dyDescent="0.25">
      <c r="A1064" s="7">
        <f>WorkingHours[[#This Row],[Day]]</f>
        <v>45000</v>
      </c>
      <c r="B1064" s="1">
        <f>WorkingHours[[#This Row],[Start]]</f>
        <v>0.60416666666666663</v>
      </c>
      <c r="C1064" s="1">
        <f>WorkingHours[[#This Row],[End]]</f>
        <v>0.625</v>
      </c>
      <c r="D1064" t="str">
        <f>WorkingHours[[#This Row],[Work unit description]]</f>
        <v>Chat with Justin for QLM work</v>
      </c>
      <c r="E1064" s="1">
        <f>WorkingHours[[#This Row],[Duration]]</f>
        <v>2.0833333333333332E-2</v>
      </c>
      <c r="F1064" s="1" t="e">
        <f>#REF!</f>
        <v>#REF!</v>
      </c>
      <c r="G1064" t="str">
        <f>WorkingHours[[#This Row],[Task]]</f>
        <v>STL: Recruitment: Interviews</v>
      </c>
      <c r="H1064" t="str">
        <f>WorkingHours[[#This Row],[Tags]]</f>
        <v>STL:Recruitment:Interviews:949</v>
      </c>
      <c r="I1064" t="b">
        <f t="shared" si="111"/>
        <v>0</v>
      </c>
      <c r="J1064" s="7">
        <f t="shared" si="117"/>
        <v>45000</v>
      </c>
      <c r="K1064" t="str">
        <f t="shared" si="112"/>
        <v>STL:Recruitment:Interviews:949</v>
      </c>
      <c r="M1064" s="43">
        <f t="shared" si="113"/>
        <v>2.0833333333333259E-2</v>
      </c>
      <c r="N1064" s="1">
        <f t="shared" si="114"/>
        <v>0</v>
      </c>
      <c r="O1064" s="1">
        <f t="shared" si="115"/>
        <v>2.0833333333333259E-2</v>
      </c>
      <c r="P1064" s="45" t="e">
        <f t="shared" si="116"/>
        <v>#REF!</v>
      </c>
      <c r="Q1064" s="46">
        <f>IF(K1064="",0,COUNTIF('Timesheet - Week'!$A:$A,WorkingHoursUpdated!K1064))</f>
        <v>0</v>
      </c>
      <c r="R1064" s="44">
        <f>IF(K1064="",0,COUNTIF('Timesheet - Week'!$A:$A,WorkingHoursUpdated!K1064))</f>
        <v>0</v>
      </c>
    </row>
    <row r="1065" spans="1:18" x14ac:dyDescent="0.25">
      <c r="A1065" s="7">
        <f>WorkingHours[[#This Row],[Day]]</f>
        <v>45000</v>
      </c>
      <c r="B1065" s="1">
        <f>WorkingHours[[#This Row],[Start]]</f>
        <v>0.625</v>
      </c>
      <c r="C1065" s="1">
        <f>WorkingHours[[#This Row],[End]]</f>
        <v>0.63541666666666663</v>
      </c>
      <c r="D1065" t="str">
        <f>WorkingHours[[#This Row],[Work unit description]]</f>
        <v>Call with Ben on plan</v>
      </c>
      <c r="E1065" s="1">
        <f>WorkingHours[[#This Row],[Duration]]</f>
        <v>1.0416666666666666E-2</v>
      </c>
      <c r="F1065" s="1" t="e">
        <f>#REF!</f>
        <v>#REF!</v>
      </c>
      <c r="G1065" t="str">
        <f>WorkingHours[[#This Row],[Task]]</f>
        <v>Delta-G: Technical Management</v>
      </c>
      <c r="H1065" t="str">
        <f>WorkingHours[[#This Row],[Tags]]</f>
        <v>Delta-G:Technical Man:900</v>
      </c>
      <c r="I1065" t="b">
        <f t="shared" si="111"/>
        <v>0</v>
      </c>
      <c r="J1065" s="7">
        <f t="shared" si="117"/>
        <v>45000</v>
      </c>
      <c r="K1065" t="str">
        <f t="shared" si="112"/>
        <v>Delta-G:Technical Man:900</v>
      </c>
      <c r="M1065" s="43">
        <f t="shared" si="113"/>
        <v>0</v>
      </c>
      <c r="N1065" s="1">
        <f t="shared" si="114"/>
        <v>0</v>
      </c>
      <c r="O1065" s="1">
        <f t="shared" si="115"/>
        <v>0</v>
      </c>
      <c r="P1065" s="45" t="e">
        <f t="shared" si="116"/>
        <v>#REF!</v>
      </c>
      <c r="Q1065" s="46">
        <f>IF(K1065="",0,COUNTIF('Timesheet - Week'!$A:$A,WorkingHoursUpdated!K1065))</f>
        <v>0</v>
      </c>
      <c r="R1065" s="44">
        <f>IF(K1065="",0,COUNTIF('Timesheet - Week'!$A:$A,WorkingHoursUpdated!K1065))</f>
        <v>0</v>
      </c>
    </row>
    <row r="1066" spans="1:18" x14ac:dyDescent="0.25">
      <c r="A1066" s="7">
        <f>WorkingHours[[#This Row],[Day]]</f>
        <v>45000</v>
      </c>
      <c r="B1066" s="1">
        <f>WorkingHours[[#This Row],[Start]]</f>
        <v>0.63541666666666663</v>
      </c>
      <c r="C1066" s="1">
        <f>WorkingHours[[#This Row],[End]]</f>
        <v>0.65277777777777779</v>
      </c>
      <c r="D1066" t="str">
        <f>WorkingHours[[#This Row],[Work unit description]]</f>
        <v>Boomtime Meeting</v>
      </c>
      <c r="E1066" s="1">
        <f>WorkingHours[[#This Row],[Duration]]</f>
        <v>2.0833333333333332E-2</v>
      </c>
      <c r="F1066" s="1" t="e">
        <f>#REF!</f>
        <v>#REF!</v>
      </c>
      <c r="G1066" t="str">
        <f>WorkingHours[[#This Row],[Task]]</f>
        <v>Boomtime:Technical Management</v>
      </c>
      <c r="H1066" t="str">
        <f>WorkingHours[[#This Row],[Tags]]</f>
        <v>Boomtime: Technical Management:911</v>
      </c>
      <c r="I1066" t="b">
        <f t="shared" si="111"/>
        <v>0</v>
      </c>
      <c r="J1066" s="7">
        <f t="shared" si="117"/>
        <v>45000</v>
      </c>
      <c r="K1066" t="str">
        <f t="shared" si="112"/>
        <v>Boomtime: Technical Management:911</v>
      </c>
      <c r="M1066" s="43">
        <f t="shared" si="113"/>
        <v>0</v>
      </c>
      <c r="N1066" s="1">
        <f t="shared" si="114"/>
        <v>0</v>
      </c>
      <c r="O1066" s="1">
        <f t="shared" si="115"/>
        <v>0</v>
      </c>
      <c r="P1066" s="45" t="e">
        <f t="shared" si="116"/>
        <v>#REF!</v>
      </c>
      <c r="Q1066" s="46">
        <f>IF(K1066="",0,COUNTIF('Timesheet - Week'!$A:$A,WorkingHoursUpdated!K1066))</f>
        <v>0</v>
      </c>
      <c r="R1066" s="44">
        <f>IF(K1066="",0,COUNTIF('Timesheet - Week'!$A:$A,WorkingHoursUpdated!K1066))</f>
        <v>0</v>
      </c>
    </row>
    <row r="1067" spans="1:18" x14ac:dyDescent="0.25">
      <c r="A1067" s="7">
        <f>WorkingHours[[#This Row],[Day]]</f>
        <v>45000</v>
      </c>
      <c r="B1067" s="1">
        <f>WorkingHours[[#This Row],[Start]]</f>
        <v>0.75</v>
      </c>
      <c r="C1067" s="1">
        <f>WorkingHours[[#This Row],[End]]</f>
        <v>0.77083333333333337</v>
      </c>
      <c r="D1067" t="str">
        <f>WorkingHours[[#This Row],[Work unit description]]</f>
        <v>Email on hardware platform</v>
      </c>
      <c r="E1067" s="1">
        <f>WorkingHours[[#This Row],[Duration]]</f>
        <v>2.0833333333333332E-2</v>
      </c>
      <c r="F1067" s="1" t="e">
        <f>#REF!</f>
        <v>#REF!</v>
      </c>
      <c r="G1067" t="str">
        <f>WorkingHours[[#This Row],[Task]]</f>
        <v>Boomtime: Component Research</v>
      </c>
      <c r="H1067" t="str">
        <f>WorkingHours[[#This Row],[Tags]]</f>
        <v>Boomtime:Component Research:913</v>
      </c>
      <c r="I1067" t="b">
        <f t="shared" si="111"/>
        <v>0</v>
      </c>
      <c r="J1067" s="7">
        <f t="shared" si="117"/>
        <v>45000</v>
      </c>
      <c r="K1067" t="str">
        <f t="shared" si="112"/>
        <v>Boomtime:Component Research:913</v>
      </c>
      <c r="M1067" s="43">
        <f t="shared" si="113"/>
        <v>9.722222222222221E-2</v>
      </c>
      <c r="N1067" s="1">
        <f t="shared" si="114"/>
        <v>0</v>
      </c>
      <c r="O1067" s="1">
        <f t="shared" si="115"/>
        <v>9.722222222222221E-2</v>
      </c>
      <c r="P1067" s="45" t="e">
        <f t="shared" si="116"/>
        <v>#REF!</v>
      </c>
      <c r="Q1067" s="46">
        <f>IF(K1067="",0,COUNTIF('Timesheet - Week'!$A:$A,WorkingHoursUpdated!K1067))</f>
        <v>0</v>
      </c>
      <c r="R1067" s="44">
        <f>IF(K1067="",0,COUNTIF('Timesheet - Week'!$A:$A,WorkingHoursUpdated!K1067))</f>
        <v>0</v>
      </c>
    </row>
    <row r="1068" spans="1:18" x14ac:dyDescent="0.25">
      <c r="A1068" s="7">
        <f>WorkingHours[[#This Row],[Day]]</f>
        <v>45000</v>
      </c>
      <c r="B1068" s="1">
        <f>WorkingHours[[#This Row],[Start]]</f>
        <v>0.80208333333333337</v>
      </c>
      <c r="C1068" s="1">
        <f>WorkingHours[[#This Row],[End]]</f>
        <v>0.86388888888888893</v>
      </c>
      <c r="D1068" t="str">
        <f>WorkingHours[[#This Row],[Work unit description]]</f>
        <v>v0.2 tidy up</v>
      </c>
      <c r="E1068" s="1">
        <f>WorkingHours[[#This Row],[Duration]]</f>
        <v>6.25E-2</v>
      </c>
      <c r="F1068" s="1" t="e">
        <f>#REF!</f>
        <v>#REF!</v>
      </c>
      <c r="G1068" t="str">
        <f>WorkingHours[[#This Row],[Task]]</f>
        <v>Delta-G: Architecture</v>
      </c>
      <c r="H1068" t="str">
        <f>WorkingHours[[#This Row],[Tags]]</f>
        <v>Delta-G:Architecture:899</v>
      </c>
      <c r="I1068" t="b">
        <f t="shared" si="111"/>
        <v>0</v>
      </c>
      <c r="J1068" s="7">
        <f t="shared" si="117"/>
        <v>45000</v>
      </c>
      <c r="K1068" t="str">
        <f t="shared" si="112"/>
        <v>Delta-G:Architecture:899</v>
      </c>
      <c r="M1068" s="43">
        <f t="shared" si="113"/>
        <v>3.125E-2</v>
      </c>
      <c r="N1068" s="1">
        <f t="shared" si="114"/>
        <v>0</v>
      </c>
      <c r="O1068" s="1">
        <f t="shared" si="115"/>
        <v>3.125E-2</v>
      </c>
      <c r="P1068" s="45" t="e">
        <f t="shared" si="116"/>
        <v>#REF!</v>
      </c>
      <c r="Q1068" s="46">
        <f>IF(K1068="",0,COUNTIF('Timesheet - Week'!$A:$A,WorkingHoursUpdated!K1068))</f>
        <v>0</v>
      </c>
      <c r="R1068" s="44">
        <f>IF(K1068="",0,COUNTIF('Timesheet - Week'!$A:$A,WorkingHoursUpdated!K1068))</f>
        <v>0</v>
      </c>
    </row>
    <row r="1069" spans="1:18" x14ac:dyDescent="0.25">
      <c r="A1069" s="7">
        <f>WorkingHours[[#This Row],[Day]]</f>
        <v>45001</v>
      </c>
      <c r="B1069" s="1">
        <f>WorkingHours[[#This Row],[Start]]</f>
        <v>0.33333333333333331</v>
      </c>
      <c r="C1069" s="1">
        <f>WorkingHours[[#This Row],[End]]</f>
        <v>0.66666666666666663</v>
      </c>
      <c r="D1069" t="str">
        <f>WorkingHours[[#This Row],[Work unit description]]</f>
        <v>Celestial</v>
      </c>
      <c r="E1069" s="1">
        <f>WorkingHours[[#This Row],[Duration]]</f>
        <v>0.33333333333333331</v>
      </c>
      <c r="F1069" s="1" t="e">
        <f>#REF!</f>
        <v>#REF!</v>
      </c>
      <c r="G1069" t="str">
        <f>WorkingHours[[#This Row],[Task]]</f>
        <v>Celestial: Technical Management</v>
      </c>
      <c r="H1069" t="str">
        <f>WorkingHours[[#This Row],[Tags]]</f>
        <v>Celestial:Technical Management:972</v>
      </c>
      <c r="I1069" t="b">
        <f t="shared" si="111"/>
        <v>0</v>
      </c>
      <c r="J1069" s="7">
        <f t="shared" si="117"/>
        <v>45001</v>
      </c>
      <c r="K1069" t="str">
        <f t="shared" si="112"/>
        <v>Celestial:Technical Management:972</v>
      </c>
      <c r="M1069" s="43">
        <f t="shared" si="113"/>
        <v>0</v>
      </c>
      <c r="N1069" s="1">
        <f t="shared" si="114"/>
        <v>0</v>
      </c>
      <c r="O1069" s="1">
        <f t="shared" si="115"/>
        <v>0</v>
      </c>
      <c r="P1069" s="45" t="e">
        <f t="shared" si="116"/>
        <v>#REF!</v>
      </c>
      <c r="Q1069" s="46">
        <f>IF(K1069="",0,COUNTIF('Timesheet - Week'!$A:$A,WorkingHoursUpdated!K1069))</f>
        <v>0</v>
      </c>
      <c r="R1069" s="44">
        <f>IF(K1069="",0,COUNTIF('Timesheet - Week'!$A:$A,WorkingHoursUpdated!K1069))</f>
        <v>0</v>
      </c>
    </row>
    <row r="1070" spans="1:18" x14ac:dyDescent="0.25">
      <c r="A1070" s="7">
        <f>WorkingHours[[#This Row],[Day]]</f>
        <v>45002</v>
      </c>
      <c r="B1070" s="1">
        <f>WorkingHours[[#This Row],[Start]]</f>
        <v>0.33333333333333331</v>
      </c>
      <c r="C1070" s="1">
        <f>WorkingHours[[#This Row],[End]]</f>
        <v>0.66666666666666663</v>
      </c>
      <c r="D1070" t="str">
        <f>WorkingHours[[#This Row],[Work unit description]]</f>
        <v>Celestial</v>
      </c>
      <c r="E1070" s="1">
        <f>WorkingHours[[#This Row],[Duration]]</f>
        <v>0.33333333333333331</v>
      </c>
      <c r="F1070" s="1" t="e">
        <f>#REF!</f>
        <v>#REF!</v>
      </c>
      <c r="G1070" t="str">
        <f>WorkingHours[[#This Row],[Task]]</f>
        <v>Celestial: Technical Management</v>
      </c>
      <c r="H1070" t="str">
        <f>WorkingHours[[#This Row],[Tags]]</f>
        <v>Celestial:Technical Management:972</v>
      </c>
      <c r="I1070" t="b">
        <f t="shared" si="111"/>
        <v>0</v>
      </c>
      <c r="J1070" s="7">
        <f t="shared" si="117"/>
        <v>45002</v>
      </c>
      <c r="K1070" t="str">
        <f t="shared" si="112"/>
        <v>Celestial:Technical Management:972</v>
      </c>
      <c r="M1070" s="43">
        <f t="shared" si="113"/>
        <v>0</v>
      </c>
      <c r="N1070" s="1">
        <f t="shared" si="114"/>
        <v>0</v>
      </c>
      <c r="O1070" s="1">
        <f t="shared" si="115"/>
        <v>0</v>
      </c>
      <c r="P1070" s="45" t="e">
        <f t="shared" si="116"/>
        <v>#REF!</v>
      </c>
      <c r="Q1070" s="46">
        <f>IF(K1070="",0,COUNTIF('Timesheet - Week'!$A:$A,WorkingHoursUpdated!K1070))</f>
        <v>0</v>
      </c>
      <c r="R1070" s="44">
        <f>IF(K1070="",0,COUNTIF('Timesheet - Week'!$A:$A,WorkingHoursUpdated!K1070))</f>
        <v>0</v>
      </c>
    </row>
    <row r="1071" spans="1:18" x14ac:dyDescent="0.25">
      <c r="A1071" s="7">
        <f>WorkingHours[[#This Row],[Day]]</f>
        <v>45005</v>
      </c>
      <c r="B1071" s="1">
        <f>WorkingHours[[#This Row],[Start]]</f>
        <v>0.33333333333333331</v>
      </c>
      <c r="C1071" s="1">
        <f>WorkingHours[[#This Row],[End]]</f>
        <v>0.66666666666666663</v>
      </c>
      <c r="D1071" t="str">
        <f>WorkingHours[[#This Row],[Work unit description]]</f>
        <v>Celestial Travel</v>
      </c>
      <c r="E1071" s="1">
        <f>WorkingHours[[#This Row],[Duration]]</f>
        <v>0.33333333333333331</v>
      </c>
      <c r="F1071" s="1" t="e">
        <f>#REF!</f>
        <v>#REF!</v>
      </c>
      <c r="G1071" t="str">
        <f>WorkingHours[[#This Row],[Task]]</f>
        <v>Celestial: Travel</v>
      </c>
      <c r="H1071" t="str">
        <f>WorkingHours[[#This Row],[Tags]]</f>
        <v>Celestial:Travel:971</v>
      </c>
      <c r="I1071" t="b">
        <f t="shared" si="111"/>
        <v>0</v>
      </c>
      <c r="J1071" s="7">
        <f t="shared" si="117"/>
        <v>45005</v>
      </c>
      <c r="K1071" t="str">
        <f t="shared" si="112"/>
        <v>Celestial:Travel:971</v>
      </c>
      <c r="M1071" s="43">
        <f t="shared" si="113"/>
        <v>0</v>
      </c>
      <c r="N1071" s="1">
        <f t="shared" si="114"/>
        <v>0</v>
      </c>
      <c r="O1071" s="1">
        <f t="shared" si="115"/>
        <v>0</v>
      </c>
      <c r="P1071" s="45" t="e">
        <f t="shared" si="116"/>
        <v>#REF!</v>
      </c>
      <c r="Q1071" s="46">
        <f>IF(K1071="",0,COUNTIF('Timesheet - Week'!$A:$A,WorkingHoursUpdated!K1071))</f>
        <v>0</v>
      </c>
      <c r="R1071" s="44">
        <f>IF(K1071="",0,COUNTIF('Timesheet - Week'!$A:$A,WorkingHoursUpdated!K1071))</f>
        <v>0</v>
      </c>
    </row>
    <row r="1072" spans="1:18" x14ac:dyDescent="0.25">
      <c r="A1072" s="7">
        <f>WorkingHours[[#This Row],[Day]]</f>
        <v>45006</v>
      </c>
      <c r="B1072" s="1">
        <f>WorkingHours[[#This Row],[Start]]</f>
        <v>0.375</v>
      </c>
      <c r="C1072" s="1">
        <f>WorkingHours[[#This Row],[End]]</f>
        <v>0.40416666666666667</v>
      </c>
      <c r="D1072" t="str">
        <f>WorkingHours[[#This Row],[Work unit description]]</f>
        <v>Timesheet and oup dates</v>
      </c>
      <c r="E1072" s="1">
        <f>WorkingHours[[#This Row],[Duration]]</f>
        <v>3.125E-2</v>
      </c>
      <c r="F1072" s="1" t="e">
        <f>#REF!</f>
        <v>#REF!</v>
      </c>
      <c r="G1072" t="str">
        <f>WorkingHours[[#This Row],[Task]]</f>
        <v>Delta-G: Technical Management</v>
      </c>
      <c r="H1072" t="str">
        <f>WorkingHours[[#This Row],[Tags]]</f>
        <v>Delta-G:Technical Man:900</v>
      </c>
      <c r="I1072" t="b">
        <f t="shared" si="111"/>
        <v>0</v>
      </c>
      <c r="J1072" s="7">
        <f t="shared" si="117"/>
        <v>45006</v>
      </c>
      <c r="K1072" t="str">
        <f t="shared" si="112"/>
        <v>Delta-G:Technical Man:900</v>
      </c>
      <c r="M1072" s="43">
        <f t="shared" si="113"/>
        <v>0</v>
      </c>
      <c r="N1072" s="1">
        <f t="shared" si="114"/>
        <v>0</v>
      </c>
      <c r="O1072" s="1">
        <f t="shared" si="115"/>
        <v>0</v>
      </c>
      <c r="P1072" s="45" t="e">
        <f t="shared" si="116"/>
        <v>#REF!</v>
      </c>
      <c r="Q1072" s="46">
        <f>IF(K1072="",0,COUNTIF('Timesheet - Week'!$A:$A,WorkingHoursUpdated!K1072))</f>
        <v>0</v>
      </c>
      <c r="R1072" s="44">
        <f>IF(K1072="",0,COUNTIF('Timesheet - Week'!$A:$A,WorkingHoursUpdated!K1072))</f>
        <v>0</v>
      </c>
    </row>
    <row r="1073" spans="1:18" x14ac:dyDescent="0.25">
      <c r="A1073" s="7">
        <f>WorkingHours[[#This Row],[Day]]</f>
        <v>45006</v>
      </c>
      <c r="B1073" s="1">
        <f>WorkingHours[[#This Row],[Start]]</f>
        <v>0.40416666666666667</v>
      </c>
      <c r="C1073" s="1">
        <f>WorkingHours[[#This Row],[End]]</f>
        <v>0.44583333333333336</v>
      </c>
      <c r="D1073" t="str">
        <f>WorkingHours[[#This Row],[Work unit description]]</f>
        <v>QLM Internal Catch-up</v>
      </c>
      <c r="E1073" s="1">
        <f>WorkingHours[[#This Row],[Duration]]</f>
        <v>4.1666666666666664E-2</v>
      </c>
      <c r="F1073" s="1" t="e">
        <f>#REF!</f>
        <v>#REF!</v>
      </c>
      <c r="G1073" t="str">
        <f>WorkingHours[[#This Row],[Task]]</f>
        <v>QLM Technical Management</v>
      </c>
      <c r="H1073" t="str">
        <f>WorkingHours[[#This Row],[Tags]]</f>
        <v>QLM:Hardware:TechnicalManagement:998</v>
      </c>
      <c r="I1073" t="b">
        <f t="shared" si="111"/>
        <v>0</v>
      </c>
      <c r="J1073" s="7">
        <f t="shared" si="117"/>
        <v>45006</v>
      </c>
      <c r="K1073" t="str">
        <f t="shared" si="112"/>
        <v>QLM:Hardware:TechnicalManagement:998</v>
      </c>
      <c r="M1073" s="43">
        <f t="shared" si="113"/>
        <v>0</v>
      </c>
      <c r="N1073" s="1">
        <f t="shared" si="114"/>
        <v>0</v>
      </c>
      <c r="O1073" s="1">
        <f t="shared" si="115"/>
        <v>0</v>
      </c>
      <c r="P1073" s="45" t="e">
        <f t="shared" si="116"/>
        <v>#REF!</v>
      </c>
      <c r="Q1073" s="46">
        <f>IF(K1073="",0,COUNTIF('Timesheet - Week'!$A:$A,WorkingHoursUpdated!K1073))</f>
        <v>0</v>
      </c>
      <c r="R1073" s="44">
        <f>IF(K1073="",0,COUNTIF('Timesheet - Week'!$A:$A,WorkingHoursUpdated!K1073))</f>
        <v>0</v>
      </c>
    </row>
    <row r="1074" spans="1:18" x14ac:dyDescent="0.25">
      <c r="A1074" s="7">
        <f>WorkingHours[[#This Row],[Day]]</f>
        <v>45006</v>
      </c>
      <c r="B1074" s="1">
        <f>WorkingHours[[#This Row],[Start]]</f>
        <v>0.44583333333333336</v>
      </c>
      <c r="C1074" s="1">
        <f>WorkingHours[[#This Row],[End]]</f>
        <v>0.45833333333333331</v>
      </c>
      <c r="D1074" t="str">
        <f>WorkingHours[[#This Row],[Work unit description]]</f>
        <v>Boomtime chat with Rob</v>
      </c>
      <c r="E1074" s="1">
        <f>WorkingHours[[#This Row],[Duration]]</f>
        <v>1.0416666666666666E-2</v>
      </c>
      <c r="F1074" s="1" t="e">
        <f>#REF!</f>
        <v>#REF!</v>
      </c>
      <c r="G1074" t="str">
        <f>WorkingHours[[#This Row],[Task]]</f>
        <v>Boomtime:Technical Management</v>
      </c>
      <c r="H1074" t="str">
        <f>WorkingHours[[#This Row],[Tags]]</f>
        <v>Boomtime: Technical Management:911</v>
      </c>
      <c r="I1074" t="b">
        <f t="shared" si="111"/>
        <v>0</v>
      </c>
      <c r="J1074" s="7">
        <f t="shared" si="117"/>
        <v>45006</v>
      </c>
      <c r="K1074" t="str">
        <f t="shared" si="112"/>
        <v>Boomtime: Technical Management:911</v>
      </c>
      <c r="M1074" s="43">
        <f t="shared" si="113"/>
        <v>0</v>
      </c>
      <c r="N1074" s="1">
        <f t="shared" si="114"/>
        <v>0</v>
      </c>
      <c r="O1074" s="1">
        <f t="shared" si="115"/>
        <v>0</v>
      </c>
      <c r="P1074" s="45" t="e">
        <f t="shared" si="116"/>
        <v>#REF!</v>
      </c>
      <c r="Q1074" s="46">
        <f>IF(K1074="",0,COUNTIF('Timesheet - Week'!$A:$A,WorkingHoursUpdated!K1074))</f>
        <v>0</v>
      </c>
      <c r="R1074" s="44">
        <f>IF(K1074="",0,COUNTIF('Timesheet - Week'!$A:$A,WorkingHoursUpdated!K1074))</f>
        <v>0</v>
      </c>
    </row>
    <row r="1075" spans="1:18" x14ac:dyDescent="0.25">
      <c r="A1075" s="7">
        <f>WorkingHours[[#This Row],[Day]]</f>
        <v>45006</v>
      </c>
      <c r="B1075" s="1">
        <f>WorkingHours[[#This Row],[Start]]</f>
        <v>0.45833333333333331</v>
      </c>
      <c r="C1075" s="1">
        <f>WorkingHours[[#This Row],[End]]</f>
        <v>0.46736111111111112</v>
      </c>
      <c r="D1075" t="str">
        <f>WorkingHours[[#This Row],[Work unit description]]</f>
        <v>Aerogel weekly meeting</v>
      </c>
      <c r="E1075" s="1">
        <f>WorkingHours[[#This Row],[Duration]]</f>
        <v>1.0416666666666666E-2</v>
      </c>
      <c r="F1075" s="1" t="e">
        <f>#REF!</f>
        <v>#REF!</v>
      </c>
      <c r="G1075" t="str">
        <f>WorkingHours[[#This Row],[Task]]</f>
        <v>AeroGel:System Design and Reqs</v>
      </c>
      <c r="H1075" t="str">
        <f>WorkingHours[[#This Row],[Tags]]</f>
        <v>AeroGel: System Design:918</v>
      </c>
      <c r="I1075" t="b">
        <f t="shared" si="111"/>
        <v>0</v>
      </c>
      <c r="J1075" s="7">
        <f t="shared" si="117"/>
        <v>45006</v>
      </c>
      <c r="K1075" t="str">
        <f t="shared" si="112"/>
        <v>AeroGel: System Design:918</v>
      </c>
      <c r="M1075" s="43">
        <f t="shared" si="113"/>
        <v>0</v>
      </c>
      <c r="N1075" s="1">
        <f t="shared" si="114"/>
        <v>0</v>
      </c>
      <c r="O1075" s="1">
        <f t="shared" si="115"/>
        <v>0</v>
      </c>
      <c r="P1075" s="45" t="e">
        <f t="shared" si="116"/>
        <v>#REF!</v>
      </c>
      <c r="Q1075" s="46">
        <f>IF(K1075="",0,COUNTIF('Timesheet - Week'!$A:$A,WorkingHoursUpdated!K1075))</f>
        <v>0</v>
      </c>
      <c r="R1075" s="44">
        <f>IF(K1075="",0,COUNTIF('Timesheet - Week'!$A:$A,WorkingHoursUpdated!K1075))</f>
        <v>0</v>
      </c>
    </row>
    <row r="1076" spans="1:18" x14ac:dyDescent="0.25">
      <c r="A1076" s="7">
        <f>WorkingHours[[#This Row],[Day]]</f>
        <v>45006</v>
      </c>
      <c r="B1076" s="1">
        <f>WorkingHours[[#This Row],[Start]]</f>
        <v>0.46736111111111112</v>
      </c>
      <c r="C1076" s="1">
        <f>WorkingHours[[#This Row],[End]]</f>
        <v>0.47708333333333336</v>
      </c>
      <c r="D1076" t="str">
        <f>WorkingHours[[#This Row],[Work unit description]]</f>
        <v>Timesheet updates</v>
      </c>
      <c r="E1076" s="1">
        <f>WorkingHours[[#This Row],[Duration]]</f>
        <v>1.0416666666666666E-2</v>
      </c>
      <c r="F1076" s="1" t="e">
        <f>#REF!</f>
        <v>#REF!</v>
      </c>
      <c r="G1076" t="str">
        <f>WorkingHours[[#This Row],[Task]]</f>
        <v>Celestial Project Management</v>
      </c>
      <c r="H1076" t="str">
        <f>WorkingHours[[#This Row],[Tags]]</f>
        <v>Celestial:Projectl Management:970</v>
      </c>
      <c r="I1076" t="b">
        <f t="shared" si="111"/>
        <v>0</v>
      </c>
      <c r="J1076" s="7">
        <f t="shared" si="117"/>
        <v>45006</v>
      </c>
      <c r="K1076" t="str">
        <f t="shared" si="112"/>
        <v>Celestial:Projectl Management:970</v>
      </c>
      <c r="M1076" s="43">
        <f t="shared" si="113"/>
        <v>0</v>
      </c>
      <c r="N1076" s="1">
        <f t="shared" si="114"/>
        <v>0</v>
      </c>
      <c r="O1076" s="1">
        <f t="shared" si="115"/>
        <v>0</v>
      </c>
      <c r="P1076" s="45" t="e">
        <f t="shared" si="116"/>
        <v>#REF!</v>
      </c>
      <c r="Q1076" s="46">
        <f>IF(K1076="",0,COUNTIF('Timesheet - Week'!$A:$A,WorkingHoursUpdated!K1076))</f>
        <v>0</v>
      </c>
      <c r="R1076" s="44">
        <f>IF(K1076="",0,COUNTIF('Timesheet - Week'!$A:$A,WorkingHoursUpdated!K1076))</f>
        <v>0</v>
      </c>
    </row>
    <row r="1077" spans="1:18" x14ac:dyDescent="0.25">
      <c r="A1077" s="7">
        <f>WorkingHours[[#This Row],[Day]]</f>
        <v>45006</v>
      </c>
      <c r="B1077" s="1">
        <f>WorkingHours[[#This Row],[Start]]</f>
        <v>0.47916666666666669</v>
      </c>
      <c r="C1077" s="1">
        <f>WorkingHours[[#This Row],[End]]</f>
        <v>0.5</v>
      </c>
      <c r="D1077" t="str">
        <f>WorkingHours[[#This Row],[Work unit description]]</f>
        <v>Review of Product Sharepoint setup</v>
      </c>
      <c r="E1077" s="1">
        <f>WorkingHours[[#This Row],[Duration]]</f>
        <v>2.0833333333333332E-2</v>
      </c>
      <c r="F1077" s="1" t="e">
        <f>#REF!</f>
        <v>#REF!</v>
      </c>
      <c r="G1077" t="str">
        <f>WorkingHours[[#This Row],[Task]]</f>
        <v>Process and Practices Improvement</v>
      </c>
      <c r="H1077" t="str">
        <f>WorkingHours[[#This Row],[Tags]]</f>
        <v>STL:Admin-BusinessMan:Processs:942</v>
      </c>
      <c r="I1077" t="b">
        <f t="shared" si="111"/>
        <v>0</v>
      </c>
      <c r="J1077" s="7">
        <f t="shared" si="117"/>
        <v>45006</v>
      </c>
      <c r="K1077" t="str">
        <f t="shared" si="112"/>
        <v>STL:Admin-BusinessMan:Processs:942</v>
      </c>
      <c r="M1077" s="43">
        <f t="shared" si="113"/>
        <v>2.0833333333333259E-3</v>
      </c>
      <c r="N1077" s="1">
        <f t="shared" si="114"/>
        <v>2.0833333333333259E-3</v>
      </c>
      <c r="O1077" s="1">
        <f t="shared" si="115"/>
        <v>0</v>
      </c>
      <c r="P1077" s="45" t="e">
        <f t="shared" si="116"/>
        <v>#REF!</v>
      </c>
      <c r="Q1077" s="46">
        <f>IF(K1077="",0,COUNTIF('Timesheet - Week'!$A:$A,WorkingHoursUpdated!K1077))</f>
        <v>0</v>
      </c>
      <c r="R1077" s="44">
        <f>IF(K1077="",0,COUNTIF('Timesheet - Week'!$A:$A,WorkingHoursUpdated!K1077))</f>
        <v>0</v>
      </c>
    </row>
    <row r="1078" spans="1:18" x14ac:dyDescent="0.25">
      <c r="A1078" s="7">
        <f>WorkingHours[[#This Row],[Day]]</f>
        <v>45006</v>
      </c>
      <c r="B1078" s="1">
        <f>WorkingHours[[#This Row],[Start]]</f>
        <v>0.52083333333333337</v>
      </c>
      <c r="C1078" s="1">
        <f>WorkingHours[[#This Row],[End]]</f>
        <v>0.5625</v>
      </c>
      <c r="D1078" t="str">
        <f>WorkingHours[[#This Row],[Work unit description]]</f>
        <v>Catch-up</v>
      </c>
      <c r="E1078" s="1">
        <f>WorkingHours[[#This Row],[Duration]]</f>
        <v>4.1666666666666664E-2</v>
      </c>
      <c r="F1078" s="1" t="e">
        <f>#REF!</f>
        <v>#REF!</v>
      </c>
      <c r="G1078" t="str">
        <f>WorkingHours[[#This Row],[Task]]</f>
        <v>Delta-G: Technical Management</v>
      </c>
      <c r="H1078" t="str">
        <f>WorkingHours[[#This Row],[Tags]]</f>
        <v>Delta-G:Technical Man:900</v>
      </c>
      <c r="I1078" t="b">
        <f t="shared" si="111"/>
        <v>0</v>
      </c>
      <c r="J1078" s="7">
        <f t="shared" si="117"/>
        <v>45006</v>
      </c>
      <c r="K1078" t="str">
        <f t="shared" si="112"/>
        <v>Delta-G:Technical Man:900</v>
      </c>
      <c r="M1078" s="43">
        <f t="shared" si="113"/>
        <v>2.083333333333337E-2</v>
      </c>
      <c r="N1078" s="1">
        <f t="shared" si="114"/>
        <v>0</v>
      </c>
      <c r="O1078" s="1">
        <f t="shared" si="115"/>
        <v>2.083333333333337E-2</v>
      </c>
      <c r="P1078" s="45" t="e">
        <f t="shared" si="116"/>
        <v>#REF!</v>
      </c>
      <c r="Q1078" s="46">
        <f>IF(K1078="",0,COUNTIF('Timesheet - Week'!$A:$A,WorkingHoursUpdated!K1078))</f>
        <v>0</v>
      </c>
      <c r="R1078" s="44">
        <f>IF(K1078="",0,COUNTIF('Timesheet - Week'!$A:$A,WorkingHoursUpdated!K1078))</f>
        <v>0</v>
      </c>
    </row>
    <row r="1079" spans="1:18" x14ac:dyDescent="0.25">
      <c r="A1079" s="7">
        <f>WorkingHours[[#This Row],[Day]]</f>
        <v>45006</v>
      </c>
      <c r="B1079" s="1">
        <f>WorkingHours[[#This Row],[Start]]</f>
        <v>0.5625</v>
      </c>
      <c r="C1079" s="1">
        <f>WorkingHours[[#This Row],[End]]</f>
        <v>0.58333333333333337</v>
      </c>
      <c r="D1079" t="str">
        <f>WorkingHours[[#This Row],[Work unit description]]</f>
        <v>BoomTime - Device decision</v>
      </c>
      <c r="E1079" s="1">
        <f>WorkingHours[[#This Row],[Duration]]</f>
        <v>2.0833333333333332E-2</v>
      </c>
      <c r="F1079" s="1" t="e">
        <f>#REF!</f>
        <v>#REF!</v>
      </c>
      <c r="G1079" t="str">
        <f>WorkingHours[[#This Row],[Task]]</f>
        <v>Boomtime:Technical Management</v>
      </c>
      <c r="H1079" t="str">
        <f>WorkingHours[[#This Row],[Tags]]</f>
        <v>Boomtime: Technical Management:911</v>
      </c>
      <c r="I1079" t="b">
        <f t="shared" si="111"/>
        <v>0</v>
      </c>
      <c r="J1079" s="7">
        <f t="shared" si="117"/>
        <v>45006</v>
      </c>
      <c r="K1079" t="str">
        <f t="shared" si="112"/>
        <v>Boomtime: Technical Management:911</v>
      </c>
      <c r="M1079" s="43">
        <f t="shared" si="113"/>
        <v>0</v>
      </c>
      <c r="N1079" s="1">
        <f t="shared" si="114"/>
        <v>0</v>
      </c>
      <c r="O1079" s="1">
        <f t="shared" si="115"/>
        <v>0</v>
      </c>
      <c r="P1079" s="45" t="e">
        <f t="shared" si="116"/>
        <v>#REF!</v>
      </c>
      <c r="Q1079" s="46">
        <f>IF(K1079="",0,COUNTIF('Timesheet - Week'!$A:$A,WorkingHoursUpdated!K1079))</f>
        <v>0</v>
      </c>
      <c r="R1079" s="44">
        <f>IF(K1079="",0,COUNTIF('Timesheet - Week'!$A:$A,WorkingHoursUpdated!K1079))</f>
        <v>0</v>
      </c>
    </row>
    <row r="1080" spans="1:18" x14ac:dyDescent="0.25">
      <c r="A1080" s="7">
        <f>WorkingHours[[#This Row],[Day]]</f>
        <v>45006</v>
      </c>
      <c r="B1080" s="1">
        <f>WorkingHours[[#This Row],[Start]]</f>
        <v>0.58333333333333337</v>
      </c>
      <c r="C1080" s="1">
        <f>WorkingHours[[#This Row],[End]]</f>
        <v>0.625</v>
      </c>
      <c r="D1080" t="str">
        <f>WorkingHours[[#This Row],[Work unit description]]</f>
        <v>Boomtime doc updates and next steps email</v>
      </c>
      <c r="E1080" s="1">
        <f>WorkingHours[[#This Row],[Duration]]</f>
        <v>4.1666666666666664E-2</v>
      </c>
      <c r="F1080" s="1" t="e">
        <f>#REF!</f>
        <v>#REF!</v>
      </c>
      <c r="G1080" t="str">
        <f>WorkingHours[[#This Row],[Task]]</f>
        <v>Boomtime:Technical Management</v>
      </c>
      <c r="H1080" t="str">
        <f>WorkingHours[[#This Row],[Tags]]</f>
        <v>Boomtime: Technical Management:911</v>
      </c>
      <c r="I1080" t="b">
        <f t="shared" si="111"/>
        <v>0</v>
      </c>
      <c r="J1080" s="7">
        <f t="shared" si="117"/>
        <v>45006</v>
      </c>
      <c r="K1080" t="str">
        <f t="shared" si="112"/>
        <v>Boomtime: Technical Management:911</v>
      </c>
      <c r="M1080" s="43">
        <f t="shared" si="113"/>
        <v>0</v>
      </c>
      <c r="N1080" s="1">
        <f t="shared" si="114"/>
        <v>0</v>
      </c>
      <c r="O1080" s="1">
        <f t="shared" si="115"/>
        <v>0</v>
      </c>
      <c r="P1080" s="45" t="e">
        <f t="shared" si="116"/>
        <v>#REF!</v>
      </c>
      <c r="Q1080" s="46">
        <f>IF(K1080="",0,COUNTIF('Timesheet - Week'!$A:$A,WorkingHoursUpdated!K1080))</f>
        <v>0</v>
      </c>
      <c r="R1080" s="44">
        <f>IF(K1080="",0,COUNTIF('Timesheet - Week'!$A:$A,WorkingHoursUpdated!K1080))</f>
        <v>0</v>
      </c>
    </row>
    <row r="1081" spans="1:18" x14ac:dyDescent="0.25">
      <c r="A1081" s="7">
        <f>WorkingHours[[#This Row],[Day]]</f>
        <v>45006</v>
      </c>
      <c r="B1081" s="1">
        <f>WorkingHours[[#This Row],[Start]]</f>
        <v>0.625</v>
      </c>
      <c r="C1081" s="1">
        <f>WorkingHours[[#This Row],[End]]</f>
        <v>0.64583333333333337</v>
      </c>
      <c r="D1081" t="str">
        <f>WorkingHours[[#This Row],[Work unit description]]</f>
        <v>QLM / STL HW meeting</v>
      </c>
      <c r="E1081" s="1">
        <f>WorkingHours[[#This Row],[Duration]]</f>
        <v>2.0833333333333332E-2</v>
      </c>
      <c r="F1081" s="1" t="e">
        <f>#REF!</f>
        <v>#REF!</v>
      </c>
      <c r="G1081" t="str">
        <f>WorkingHours[[#This Row],[Task]]</f>
        <v>QLM Technical Management</v>
      </c>
      <c r="H1081" t="str">
        <f>WorkingHours[[#This Row],[Tags]]</f>
        <v>QLM:Hardware:TechnicalManagement:998</v>
      </c>
      <c r="I1081" t="b">
        <f t="shared" si="111"/>
        <v>0</v>
      </c>
      <c r="J1081" s="7">
        <f t="shared" si="117"/>
        <v>45006</v>
      </c>
      <c r="K1081" t="str">
        <f t="shared" si="112"/>
        <v>QLM:Hardware:TechnicalManagement:998</v>
      </c>
      <c r="M1081" s="43">
        <f t="shared" si="113"/>
        <v>0</v>
      </c>
      <c r="N1081" s="1">
        <f t="shared" si="114"/>
        <v>0</v>
      </c>
      <c r="O1081" s="1">
        <f t="shared" si="115"/>
        <v>0</v>
      </c>
      <c r="P1081" s="45" t="e">
        <f t="shared" si="116"/>
        <v>#REF!</v>
      </c>
      <c r="Q1081" s="46">
        <f>IF(K1081="",0,COUNTIF('Timesheet - Week'!$A:$A,WorkingHoursUpdated!K1081))</f>
        <v>0</v>
      </c>
      <c r="R1081" s="44">
        <f>IF(K1081="",0,COUNTIF('Timesheet - Week'!$A:$A,WorkingHoursUpdated!K1081))</f>
        <v>0</v>
      </c>
    </row>
    <row r="1082" spans="1:18" x14ac:dyDescent="0.25">
      <c r="A1082" s="7">
        <f>WorkingHours[[#This Row],[Day]]</f>
        <v>45006</v>
      </c>
      <c r="B1082" s="1">
        <f>WorkingHours[[#This Row],[Start]]</f>
        <v>0.64583333333333337</v>
      </c>
      <c r="C1082" s="1">
        <f>WorkingHours[[#This Row],[End]]</f>
        <v>0.69791666666666663</v>
      </c>
      <c r="D1082" t="str">
        <f>WorkingHours[[#This Row],[Work unit description]]</f>
        <v>ODrive Scanner Workshop</v>
      </c>
      <c r="E1082" s="1">
        <f>WorkingHours[[#This Row],[Duration]]</f>
        <v>5.2083333333333336E-2</v>
      </c>
      <c r="F1082" s="1" t="e">
        <f>#REF!</f>
        <v>#REF!</v>
      </c>
      <c r="G1082" t="str">
        <f>WorkingHours[[#This Row],[Task]]</f>
        <v>QLM Technical Management</v>
      </c>
      <c r="H1082" t="str">
        <f>WorkingHours[[#This Row],[Tags]]</f>
        <v>QLM:Hardware:TechnicalManagement:998</v>
      </c>
      <c r="I1082" t="b">
        <f t="shared" si="111"/>
        <v>0</v>
      </c>
      <c r="J1082" s="7">
        <f t="shared" si="117"/>
        <v>45006</v>
      </c>
      <c r="K1082" t="str">
        <f t="shared" si="112"/>
        <v>QLM:Hardware:TechnicalManagement:998</v>
      </c>
      <c r="M1082" s="43">
        <f t="shared" si="113"/>
        <v>0</v>
      </c>
      <c r="N1082" s="1">
        <f t="shared" si="114"/>
        <v>0</v>
      </c>
      <c r="O1082" s="1">
        <f t="shared" si="115"/>
        <v>0</v>
      </c>
      <c r="P1082" s="45" t="e">
        <f t="shared" si="116"/>
        <v>#REF!</v>
      </c>
      <c r="Q1082" s="46">
        <f>IF(K1082="",0,COUNTIF('Timesheet - Week'!$A:$A,WorkingHoursUpdated!K1082))</f>
        <v>0</v>
      </c>
      <c r="R1082" s="44">
        <f>IF(K1082="",0,COUNTIF('Timesheet - Week'!$A:$A,WorkingHoursUpdated!K1082))</f>
        <v>0</v>
      </c>
    </row>
    <row r="1083" spans="1:18" x14ac:dyDescent="0.25">
      <c r="A1083" s="7">
        <f>WorkingHours[[#This Row],[Day]]</f>
        <v>45006</v>
      </c>
      <c r="B1083" s="1">
        <f>WorkingHours[[#This Row],[Start]]</f>
        <v>0.69791666666666663</v>
      </c>
      <c r="C1083" s="1">
        <f>WorkingHours[[#This Row],[End]]</f>
        <v>0.72430555555555554</v>
      </c>
      <c r="D1083" t="str">
        <f>WorkingHours[[#This Row],[Work unit description]]</f>
        <v>QLM meeting follow -up</v>
      </c>
      <c r="E1083" s="1">
        <f>WorkingHours[[#This Row],[Duration]]</f>
        <v>3.125E-2</v>
      </c>
      <c r="F1083" s="1" t="e">
        <f>#REF!</f>
        <v>#REF!</v>
      </c>
      <c r="G1083" t="str">
        <f>WorkingHours[[#This Row],[Task]]</f>
        <v>QLM Technical Management</v>
      </c>
      <c r="H1083" t="str">
        <f>WorkingHours[[#This Row],[Tags]]</f>
        <v>QLM:Hardware:TechnicalManagement:998</v>
      </c>
      <c r="I1083" t="b">
        <f t="shared" si="111"/>
        <v>0</v>
      </c>
      <c r="J1083" s="7">
        <f t="shared" si="117"/>
        <v>45006</v>
      </c>
      <c r="K1083" t="str">
        <f t="shared" si="112"/>
        <v>QLM:Hardware:TechnicalManagement:998</v>
      </c>
      <c r="M1083" s="43">
        <f t="shared" si="113"/>
        <v>0</v>
      </c>
      <c r="N1083" s="1">
        <f t="shared" si="114"/>
        <v>0</v>
      </c>
      <c r="O1083" s="1">
        <f t="shared" si="115"/>
        <v>0</v>
      </c>
      <c r="P1083" s="45" t="e">
        <f t="shared" si="116"/>
        <v>#REF!</v>
      </c>
      <c r="Q1083" s="46">
        <f>IF(K1083="",0,COUNTIF('Timesheet - Week'!$A:$A,WorkingHoursUpdated!K1083))</f>
        <v>0</v>
      </c>
      <c r="R1083" s="44">
        <f>IF(K1083="",0,COUNTIF('Timesheet - Week'!$A:$A,WorkingHoursUpdated!K1083))</f>
        <v>0</v>
      </c>
    </row>
    <row r="1084" spans="1:18" x14ac:dyDescent="0.25">
      <c r="A1084" s="7">
        <f>WorkingHours[[#This Row],[Day]]</f>
        <v>45006</v>
      </c>
      <c r="B1084" s="1">
        <f>WorkingHours[[#This Row],[Start]]</f>
        <v>0.72430555555555554</v>
      </c>
      <c r="C1084" s="1">
        <f>WorkingHours[[#This Row],[End]]</f>
        <v>0.74583333333333335</v>
      </c>
      <c r="D1084" t="str">
        <f>WorkingHours[[#This Row],[Work unit description]]</f>
        <v>Celestial Expenses</v>
      </c>
      <c r="E1084" s="1">
        <f>WorkingHours[[#This Row],[Duration]]</f>
        <v>2.0833333333333332E-2</v>
      </c>
      <c r="F1084" s="1" t="e">
        <f>#REF!</f>
        <v>#REF!</v>
      </c>
      <c r="G1084" t="str">
        <f>WorkingHours[[#This Row],[Task]]</f>
        <v>Celestial: Travel</v>
      </c>
      <c r="H1084" t="str">
        <f>WorkingHours[[#This Row],[Tags]]</f>
        <v>Celestial:Travel:971</v>
      </c>
      <c r="I1084" t="b">
        <f t="shared" si="111"/>
        <v>0</v>
      </c>
      <c r="J1084" s="7">
        <f t="shared" si="117"/>
        <v>45006</v>
      </c>
      <c r="K1084" t="str">
        <f t="shared" si="112"/>
        <v>Celestial:Travel:971</v>
      </c>
      <c r="M1084" s="43">
        <f t="shared" si="113"/>
        <v>0</v>
      </c>
      <c r="N1084" s="1">
        <f t="shared" si="114"/>
        <v>0</v>
      </c>
      <c r="O1084" s="1">
        <f t="shared" si="115"/>
        <v>0</v>
      </c>
      <c r="P1084" s="45" t="e">
        <f t="shared" si="116"/>
        <v>#REF!</v>
      </c>
      <c r="Q1084" s="46">
        <f>IF(K1084="",0,COUNTIF('Timesheet - Week'!$A:$A,WorkingHoursUpdated!K1084))</f>
        <v>0</v>
      </c>
      <c r="R1084" s="44">
        <f>IF(K1084="",0,COUNTIF('Timesheet - Week'!$A:$A,WorkingHoursUpdated!K1084))</f>
        <v>0</v>
      </c>
    </row>
    <row r="1085" spans="1:18" x14ac:dyDescent="0.25">
      <c r="A1085" s="7">
        <f>WorkingHours[[#This Row],[Day]]</f>
        <v>45006</v>
      </c>
      <c r="B1085" s="1">
        <f>WorkingHours[[#This Row],[Start]]</f>
        <v>0.74583333333333335</v>
      </c>
      <c r="C1085" s="1">
        <f>WorkingHours[[#This Row],[End]]</f>
        <v>0.80138888888888893</v>
      </c>
      <c r="D1085" t="str">
        <f>WorkingHours[[#This Row],[Work unit description]]</f>
        <v>Boomtime file review and confluence update</v>
      </c>
      <c r="E1085" s="1">
        <f>WorkingHours[[#This Row],[Duration]]</f>
        <v>5.2083333333333336E-2</v>
      </c>
      <c r="F1085" s="1" t="e">
        <f>#REF!</f>
        <v>#REF!</v>
      </c>
      <c r="G1085" t="str">
        <f>WorkingHours[[#This Row],[Task]]</f>
        <v>Boomtime:Technical Management</v>
      </c>
      <c r="H1085" t="str">
        <f>WorkingHours[[#This Row],[Tags]]</f>
        <v>Boomtime: Technical Management:911</v>
      </c>
      <c r="I1085" t="b">
        <f t="shared" si="111"/>
        <v>0</v>
      </c>
      <c r="J1085" s="7">
        <f t="shared" si="117"/>
        <v>45006</v>
      </c>
      <c r="K1085" t="str">
        <f t="shared" si="112"/>
        <v>Boomtime: Technical Management:911</v>
      </c>
      <c r="M1085" s="43">
        <f t="shared" si="113"/>
        <v>0</v>
      </c>
      <c r="N1085" s="1">
        <f t="shared" si="114"/>
        <v>0</v>
      </c>
      <c r="O1085" s="1">
        <f t="shared" si="115"/>
        <v>0</v>
      </c>
      <c r="P1085" s="45" t="e">
        <f t="shared" si="116"/>
        <v>#REF!</v>
      </c>
      <c r="Q1085" s="46">
        <f>IF(K1085="",0,COUNTIF('Timesheet - Week'!$A:$A,WorkingHoursUpdated!K1085))</f>
        <v>0</v>
      </c>
      <c r="R1085" s="44">
        <f>IF(K1085="",0,COUNTIF('Timesheet - Week'!$A:$A,WorkingHoursUpdated!K1085))</f>
        <v>0</v>
      </c>
    </row>
    <row r="1086" spans="1:18" x14ac:dyDescent="0.25">
      <c r="A1086" s="7">
        <f>WorkingHours[[#This Row],[Day]]</f>
        <v>45006</v>
      </c>
      <c r="B1086" s="1">
        <f>WorkingHours[[#This Row],[Start]]</f>
        <v>0.83333333333333337</v>
      </c>
      <c r="C1086" s="1">
        <f>WorkingHours[[#This Row],[End]]</f>
        <v>0.84375</v>
      </c>
      <c r="D1086" t="str">
        <f>WorkingHours[[#This Row],[Work unit description]]</f>
        <v>Celestial block diagram</v>
      </c>
      <c r="E1086" s="1">
        <f>WorkingHours[[#This Row],[Duration]]</f>
        <v>1.0416666666666666E-2</v>
      </c>
      <c r="F1086" s="1" t="e">
        <f>#REF!</f>
        <v>#REF!</v>
      </c>
      <c r="G1086" t="str">
        <f>WorkingHours[[#This Row],[Task]]</f>
        <v>Celestial: Technical Management</v>
      </c>
      <c r="H1086" t="str">
        <f>WorkingHours[[#This Row],[Tags]]</f>
        <v>Celestial:Technical Management:972</v>
      </c>
      <c r="I1086" t="b">
        <f t="shared" ref="I1086:I1149" si="118">IF(ISNUMBER(SEARCH("CarryHours",H1086)),TRUE,FALSE)</f>
        <v>0</v>
      </c>
      <c r="J1086" s="7">
        <f t="shared" si="117"/>
        <v>45006</v>
      </c>
      <c r="K1086" t="str">
        <f t="shared" si="112"/>
        <v>Celestial:Technical Management:972</v>
      </c>
      <c r="M1086" s="43">
        <f t="shared" si="113"/>
        <v>3.1944444444444442E-2</v>
      </c>
      <c r="N1086" s="1">
        <f t="shared" si="114"/>
        <v>0</v>
      </c>
      <c r="O1086" s="1">
        <f t="shared" si="115"/>
        <v>3.1944444444444442E-2</v>
      </c>
      <c r="P1086" s="45" t="e">
        <f t="shared" si="116"/>
        <v>#REF!</v>
      </c>
      <c r="Q1086" s="46">
        <f>IF(K1086="",0,COUNTIF('Timesheet - Week'!$A:$A,WorkingHoursUpdated!K1086))</f>
        <v>0</v>
      </c>
      <c r="R1086" s="44">
        <f>IF(K1086="",0,COUNTIF('Timesheet - Week'!$A:$A,WorkingHoursUpdated!K1086))</f>
        <v>0</v>
      </c>
    </row>
    <row r="1087" spans="1:18" x14ac:dyDescent="0.25">
      <c r="A1087" s="7">
        <f>WorkingHours[[#This Row],[Day]]</f>
        <v>45007</v>
      </c>
      <c r="B1087" s="1">
        <f>WorkingHours[[#This Row],[Start]]</f>
        <v>0.375</v>
      </c>
      <c r="C1087" s="1">
        <f>WorkingHours[[#This Row],[End]]</f>
        <v>0.41666666666666669</v>
      </c>
      <c r="D1087" t="str">
        <f>WorkingHours[[#This Row],[Work unit description]]</f>
        <v>Hardware discussions</v>
      </c>
      <c r="E1087" s="1">
        <f>WorkingHours[[#This Row],[Duration]]</f>
        <v>4.1666666666666664E-2</v>
      </c>
      <c r="F1087" s="1" t="e">
        <f>#REF!</f>
        <v>#REF!</v>
      </c>
      <c r="G1087" t="str">
        <f>WorkingHours[[#This Row],[Task]]</f>
        <v>Delta-G: Technical Management</v>
      </c>
      <c r="H1087" t="str">
        <f>WorkingHours[[#This Row],[Tags]]</f>
        <v>Delta-G:Technical Man:900</v>
      </c>
      <c r="I1087" t="b">
        <f t="shared" si="118"/>
        <v>0</v>
      </c>
      <c r="J1087" s="7">
        <f t="shared" si="117"/>
        <v>45007</v>
      </c>
      <c r="K1087" t="str">
        <f t="shared" ref="K1087:K1150" si="119">IF(ISNUMBER(SEARCH(",",H1087)),LEFT(H1087, SEARCH(",",H1087,1)-1),H1087)</f>
        <v>Delta-G:Technical Man:900</v>
      </c>
      <c r="M1087" s="43">
        <f t="shared" si="113"/>
        <v>0</v>
      </c>
      <c r="N1087" s="1">
        <f t="shared" si="114"/>
        <v>0</v>
      </c>
      <c r="O1087" s="1">
        <f t="shared" si="115"/>
        <v>0</v>
      </c>
      <c r="P1087" s="45" t="e">
        <f t="shared" si="116"/>
        <v>#REF!</v>
      </c>
      <c r="Q1087" s="46">
        <f>IF(K1087="",0,COUNTIF('Timesheet - Week'!$A:$A,WorkingHoursUpdated!K1087))</f>
        <v>0</v>
      </c>
      <c r="R1087" s="44">
        <f>IF(K1087="",0,COUNTIF('Timesheet - Week'!$A:$A,WorkingHoursUpdated!K1087))</f>
        <v>0</v>
      </c>
    </row>
    <row r="1088" spans="1:18" x14ac:dyDescent="0.25">
      <c r="A1088" s="7">
        <f>WorkingHours[[#This Row],[Day]]</f>
        <v>45007</v>
      </c>
      <c r="B1088" s="1">
        <f>WorkingHours[[#This Row],[Start]]</f>
        <v>0.41666666666666669</v>
      </c>
      <c r="C1088" s="1">
        <f>WorkingHours[[#This Row],[End]]</f>
        <v>0.47916666666666669</v>
      </c>
      <c r="D1088" t="str">
        <f>WorkingHours[[#This Row],[Work unit description]]</f>
        <v>Delta G Internal Core Team Meeting</v>
      </c>
      <c r="E1088" s="1">
        <f>WorkingHours[[#This Row],[Duration]]</f>
        <v>6.25E-2</v>
      </c>
      <c r="F1088" s="1" t="e">
        <f>#REF!</f>
        <v>#REF!</v>
      </c>
      <c r="G1088" t="str">
        <f>WorkingHours[[#This Row],[Task]]</f>
        <v>Delta-G: Technical Management</v>
      </c>
      <c r="H1088" t="str">
        <f>WorkingHours[[#This Row],[Tags]]</f>
        <v>Delta-G:Technical Man:900</v>
      </c>
      <c r="I1088" t="b">
        <f t="shared" si="118"/>
        <v>0</v>
      </c>
      <c r="J1088" s="7">
        <f t="shared" si="117"/>
        <v>45007</v>
      </c>
      <c r="K1088" t="str">
        <f t="shared" si="119"/>
        <v>Delta-G:Technical Man:900</v>
      </c>
      <c r="M1088" s="43">
        <f t="shared" si="113"/>
        <v>0</v>
      </c>
      <c r="N1088" s="1">
        <f t="shared" si="114"/>
        <v>0</v>
      </c>
      <c r="O1088" s="1">
        <f t="shared" si="115"/>
        <v>0</v>
      </c>
      <c r="P1088" s="45" t="e">
        <f t="shared" si="116"/>
        <v>#REF!</v>
      </c>
      <c r="Q1088" s="46">
        <f>IF(K1088="",0,COUNTIF('Timesheet - Week'!$A:$A,WorkingHoursUpdated!K1088))</f>
        <v>0</v>
      </c>
      <c r="R1088" s="44">
        <f>IF(K1088="",0,COUNTIF('Timesheet - Week'!$A:$A,WorkingHoursUpdated!K1088))</f>
        <v>0</v>
      </c>
    </row>
    <row r="1089" spans="1:18" x14ac:dyDescent="0.25">
      <c r="A1089" s="7">
        <f>WorkingHours[[#This Row],[Day]]</f>
        <v>45007</v>
      </c>
      <c r="B1089" s="1">
        <f>WorkingHours[[#This Row],[Start]]</f>
        <v>0.54166666666666663</v>
      </c>
      <c r="C1089" s="1">
        <f>WorkingHours[[#This Row],[End]]</f>
        <v>0.625</v>
      </c>
      <c r="D1089" t="str">
        <f>WorkingHours[[#This Row],[Work unit description]]</f>
        <v>Boomtime Planning</v>
      </c>
      <c r="E1089" s="1">
        <f>WorkingHours[[#This Row],[Duration]]</f>
        <v>8.3333333333333329E-2</v>
      </c>
      <c r="F1089" s="1" t="e">
        <f>#REF!</f>
        <v>#REF!</v>
      </c>
      <c r="G1089" t="str">
        <f>WorkingHours[[#This Row],[Task]]</f>
        <v>Boomtime:Project Management</v>
      </c>
      <c r="H1089" t="str">
        <f>WorkingHours[[#This Row],[Tags]]</f>
        <v>Boomtime: Project Management:910</v>
      </c>
      <c r="I1089" t="b">
        <f t="shared" si="118"/>
        <v>0</v>
      </c>
      <c r="J1089" s="7">
        <f t="shared" si="117"/>
        <v>45007</v>
      </c>
      <c r="K1089" t="str">
        <f t="shared" si="119"/>
        <v>Boomtime: Project Management:910</v>
      </c>
      <c r="M1089" s="43">
        <f t="shared" si="113"/>
        <v>6.2499999999999944E-2</v>
      </c>
      <c r="N1089" s="1">
        <f t="shared" si="114"/>
        <v>0</v>
      </c>
      <c r="O1089" s="1">
        <f t="shared" si="115"/>
        <v>6.2499999999999944E-2</v>
      </c>
      <c r="P1089" s="45" t="e">
        <f t="shared" si="116"/>
        <v>#REF!</v>
      </c>
      <c r="Q1089" s="46">
        <f>IF(K1089="",0,COUNTIF('Timesheet - Week'!$A:$A,WorkingHoursUpdated!K1089))</f>
        <v>0</v>
      </c>
      <c r="R1089" s="44">
        <f>IF(K1089="",0,COUNTIF('Timesheet - Week'!$A:$A,WorkingHoursUpdated!K1089))</f>
        <v>0</v>
      </c>
    </row>
    <row r="1090" spans="1:18" x14ac:dyDescent="0.25">
      <c r="A1090" s="7">
        <f>WorkingHours[[#This Row],[Day]]</f>
        <v>45007</v>
      </c>
      <c r="B1090" s="1">
        <f>WorkingHours[[#This Row],[Start]]</f>
        <v>0.625</v>
      </c>
      <c r="C1090" s="1">
        <f>WorkingHours[[#This Row],[End]]</f>
        <v>0.64652777777777781</v>
      </c>
      <c r="D1090" t="str">
        <f>WorkingHours[[#This Row],[Work unit description]]</f>
        <v>Weekly Boomtime Internal Meeting</v>
      </c>
      <c r="E1090" s="1">
        <f>WorkingHours[[#This Row],[Duration]]</f>
        <v>2.0833333333333332E-2</v>
      </c>
      <c r="F1090" s="1" t="e">
        <f>#REF!</f>
        <v>#REF!</v>
      </c>
      <c r="G1090" t="str">
        <f>WorkingHours[[#This Row],[Task]]</f>
        <v>Boomtime:Technical Management</v>
      </c>
      <c r="H1090" t="str">
        <f>WorkingHours[[#This Row],[Tags]]</f>
        <v>Boomtime: Technical Management:911</v>
      </c>
      <c r="I1090" t="b">
        <f t="shared" si="118"/>
        <v>0</v>
      </c>
      <c r="J1090" s="7">
        <f t="shared" si="117"/>
        <v>45007</v>
      </c>
      <c r="K1090" t="str">
        <f t="shared" si="119"/>
        <v>Boomtime: Technical Management:911</v>
      </c>
      <c r="M1090" s="43">
        <f t="shared" si="113"/>
        <v>0</v>
      </c>
      <c r="N1090" s="1">
        <f t="shared" si="114"/>
        <v>0</v>
      </c>
      <c r="O1090" s="1">
        <f t="shared" si="115"/>
        <v>0</v>
      </c>
      <c r="P1090" s="45" t="e">
        <f t="shared" si="116"/>
        <v>#REF!</v>
      </c>
      <c r="Q1090" s="46">
        <f>IF(K1090="",0,COUNTIF('Timesheet - Week'!$A:$A,WorkingHoursUpdated!K1090))</f>
        <v>0</v>
      </c>
      <c r="R1090" s="44">
        <f>IF(K1090="",0,COUNTIF('Timesheet - Week'!$A:$A,WorkingHoursUpdated!K1090))</f>
        <v>0</v>
      </c>
    </row>
    <row r="1091" spans="1:18" x14ac:dyDescent="0.25">
      <c r="A1091" s="7">
        <f>WorkingHours[[#This Row],[Day]]</f>
        <v>45007</v>
      </c>
      <c r="B1091" s="1">
        <f>WorkingHours[[#This Row],[Start]]</f>
        <v>0.64652777777777781</v>
      </c>
      <c r="C1091" s="1">
        <f>WorkingHours[[#This Row],[End]]</f>
        <v>0.67361111111111116</v>
      </c>
      <c r="D1091" t="str">
        <f>WorkingHours[[#This Row],[Work unit description]]</f>
        <v>Delta-G analogue cabling</v>
      </c>
      <c r="E1091" s="1">
        <f>WorkingHours[[#This Row],[Duration]]</f>
        <v>3.125E-2</v>
      </c>
      <c r="F1091" s="1" t="e">
        <f>#REF!</f>
        <v>#REF!</v>
      </c>
      <c r="G1091" t="str">
        <f>WorkingHours[[#This Row],[Task]]</f>
        <v>Delta-G: Technical Management</v>
      </c>
      <c r="H1091" t="str">
        <f>WorkingHours[[#This Row],[Tags]]</f>
        <v>Delta-G:Technical Man:900</v>
      </c>
      <c r="I1091" t="b">
        <f t="shared" si="118"/>
        <v>0</v>
      </c>
      <c r="J1091" s="7">
        <f t="shared" si="117"/>
        <v>45007</v>
      </c>
      <c r="K1091" t="str">
        <f t="shared" si="119"/>
        <v>Delta-G:Technical Man:900</v>
      </c>
      <c r="M1091" s="43">
        <f t="shared" ref="M1091:M1154" si="120">IF(A1091=A1090,IF(B1091&lt;C1090,"Error",B1091-C1090),0)</f>
        <v>0</v>
      </c>
      <c r="N1091" s="1">
        <f t="shared" ref="N1091:N1154" si="121">IF(M1091&lt;$T$1,M1091,0)</f>
        <v>0</v>
      </c>
      <c r="O1091" s="1">
        <f t="shared" ref="O1091:O1154" si="122">IF(M1091&gt;$T$1,M1091,0)</f>
        <v>0</v>
      </c>
      <c r="P1091" s="45" t="e">
        <f t="shared" ref="P1091:P1154" si="123">E1091+F1091+N1091</f>
        <v>#REF!</v>
      </c>
      <c r="Q1091" s="46">
        <f>IF(K1091="",0,COUNTIF('Timesheet - Week'!$A:$A,WorkingHoursUpdated!K1091))</f>
        <v>0</v>
      </c>
      <c r="R1091" s="44">
        <f>IF(K1091="",0,COUNTIF('Timesheet - Week'!$A:$A,WorkingHoursUpdated!K1091))</f>
        <v>0</v>
      </c>
    </row>
    <row r="1092" spans="1:18" x14ac:dyDescent="0.25">
      <c r="A1092" s="7">
        <f>WorkingHours[[#This Row],[Day]]</f>
        <v>45007</v>
      </c>
      <c r="B1092" s="1">
        <f>WorkingHours[[#This Row],[Start]]</f>
        <v>0.90347222222222223</v>
      </c>
      <c r="C1092" s="1">
        <f>WorkingHours[[#This Row],[End]]</f>
        <v>0.91249999999999998</v>
      </c>
      <c r="D1092" t="str">
        <f>WorkingHours[[#This Row],[Work unit description]]</f>
        <v>Delta-G agenda</v>
      </c>
      <c r="E1092" s="1">
        <f>WorkingHours[[#This Row],[Duration]]</f>
        <v>1.0416666666666666E-2</v>
      </c>
      <c r="F1092" s="1" t="e">
        <f>#REF!</f>
        <v>#REF!</v>
      </c>
      <c r="G1092" t="str">
        <f>WorkingHours[[#This Row],[Task]]</f>
        <v>Delta-G: Technical Management</v>
      </c>
      <c r="H1092" t="str">
        <f>WorkingHours[[#This Row],[Tags]]</f>
        <v>Delta-G:Technical Man:900</v>
      </c>
      <c r="I1092" t="b">
        <f t="shared" si="118"/>
        <v>0</v>
      </c>
      <c r="J1092" s="7">
        <f t="shared" ref="J1092:J1155" si="124">IF(I1092,A1092+7,A1092)</f>
        <v>45007</v>
      </c>
      <c r="K1092" t="str">
        <f t="shared" si="119"/>
        <v>Delta-G:Technical Man:900</v>
      </c>
      <c r="M1092" s="43">
        <f t="shared" si="120"/>
        <v>0.22986111111111107</v>
      </c>
      <c r="N1092" s="1">
        <f t="shared" si="121"/>
        <v>0</v>
      </c>
      <c r="O1092" s="1">
        <f t="shared" si="122"/>
        <v>0.22986111111111107</v>
      </c>
      <c r="P1092" s="45" t="e">
        <f t="shared" si="123"/>
        <v>#REF!</v>
      </c>
      <c r="Q1092" s="46">
        <f>IF(K1092="",0,COUNTIF('Timesheet - Week'!$A:$A,WorkingHoursUpdated!K1092))</f>
        <v>0</v>
      </c>
      <c r="R1092" s="44">
        <f>IF(K1092="",0,COUNTIF('Timesheet - Week'!$A:$A,WorkingHoursUpdated!K1092))</f>
        <v>0</v>
      </c>
    </row>
    <row r="1093" spans="1:18" x14ac:dyDescent="0.25">
      <c r="A1093" s="7">
        <f>WorkingHours[[#This Row],[Day]]</f>
        <v>45007</v>
      </c>
      <c r="B1093" s="1">
        <f>WorkingHours[[#This Row],[Start]]</f>
        <v>0.91249999999999998</v>
      </c>
      <c r="C1093" s="1">
        <f>WorkingHours[[#This Row],[End]]</f>
        <v>0.92013888888888884</v>
      </c>
      <c r="D1093" t="str">
        <f>WorkingHours[[#This Row],[Work unit description]]</f>
        <v>Boomtime email, delta-G agenda</v>
      </c>
      <c r="E1093" s="1">
        <f>WorkingHours[[#This Row],[Duration]]</f>
        <v>1.0416666666666666E-2</v>
      </c>
      <c r="F1093" s="1" t="e">
        <f>#REF!</f>
        <v>#REF!</v>
      </c>
      <c r="G1093" t="str">
        <f>WorkingHours[[#This Row],[Task]]</f>
        <v>Boomtime:Technical Management</v>
      </c>
      <c r="H1093" t="str">
        <f>WorkingHours[[#This Row],[Tags]]</f>
        <v>Boomtime: Technical Management:911</v>
      </c>
      <c r="I1093" t="b">
        <f t="shared" si="118"/>
        <v>0</v>
      </c>
      <c r="J1093" s="7">
        <f t="shared" si="124"/>
        <v>45007</v>
      </c>
      <c r="K1093" t="str">
        <f t="shared" si="119"/>
        <v>Boomtime: Technical Management:911</v>
      </c>
      <c r="M1093" s="43">
        <f t="shared" si="120"/>
        <v>0</v>
      </c>
      <c r="N1093" s="1">
        <f t="shared" si="121"/>
        <v>0</v>
      </c>
      <c r="O1093" s="1">
        <f t="shared" si="122"/>
        <v>0</v>
      </c>
      <c r="P1093" s="45" t="e">
        <f t="shared" si="123"/>
        <v>#REF!</v>
      </c>
      <c r="Q1093" s="46">
        <f>IF(K1093="",0,COUNTIF('Timesheet - Week'!$A:$A,WorkingHoursUpdated!K1093))</f>
        <v>0</v>
      </c>
      <c r="R1093" s="44">
        <f>IF(K1093="",0,COUNTIF('Timesheet - Week'!$A:$A,WorkingHoursUpdated!K1093))</f>
        <v>0</v>
      </c>
    </row>
    <row r="1094" spans="1:18" x14ac:dyDescent="0.25">
      <c r="A1094" s="7">
        <f>WorkingHours[[#This Row],[Day]]</f>
        <v>45008</v>
      </c>
      <c r="B1094" s="1">
        <f>WorkingHours[[#This Row],[Start]]</f>
        <v>0.3298611111111111</v>
      </c>
      <c r="C1094" s="1">
        <f>WorkingHours[[#This Row],[End]]</f>
        <v>0.3611111111111111</v>
      </c>
      <c r="D1094" t="str">
        <f>WorkingHours[[#This Row],[Work unit description]]</f>
        <v>Delta-G Architecture 1.0 update</v>
      </c>
      <c r="E1094" s="1">
        <f>WorkingHours[[#This Row],[Duration]]</f>
        <v>3.125E-2</v>
      </c>
      <c r="F1094" s="1" t="e">
        <f>#REF!</f>
        <v>#REF!</v>
      </c>
      <c r="G1094" t="str">
        <f>WorkingHours[[#This Row],[Task]]</f>
        <v>Delta-G: Architecture</v>
      </c>
      <c r="H1094" t="str">
        <f>WorkingHours[[#This Row],[Tags]]</f>
        <v>Delta-G:Architecture:899</v>
      </c>
      <c r="I1094" t="b">
        <f t="shared" si="118"/>
        <v>0</v>
      </c>
      <c r="J1094" s="7">
        <f t="shared" si="124"/>
        <v>45008</v>
      </c>
      <c r="K1094" t="str">
        <f t="shared" si="119"/>
        <v>Delta-G:Architecture:899</v>
      </c>
      <c r="M1094" s="43">
        <f t="shared" si="120"/>
        <v>0</v>
      </c>
      <c r="N1094" s="1">
        <f t="shared" si="121"/>
        <v>0</v>
      </c>
      <c r="O1094" s="1">
        <f t="shared" si="122"/>
        <v>0</v>
      </c>
      <c r="P1094" s="45" t="e">
        <f t="shared" si="123"/>
        <v>#REF!</v>
      </c>
      <c r="Q1094" s="46">
        <f>IF(K1094="",0,COUNTIF('Timesheet - Week'!$A:$A,WorkingHoursUpdated!K1094))</f>
        <v>0</v>
      </c>
      <c r="R1094" s="44">
        <f>IF(K1094="",0,COUNTIF('Timesheet - Week'!$A:$A,WorkingHoursUpdated!K1094))</f>
        <v>0</v>
      </c>
    </row>
    <row r="1095" spans="1:18" x14ac:dyDescent="0.25">
      <c r="A1095" s="7">
        <f>WorkingHours[[#This Row],[Day]]</f>
        <v>45008</v>
      </c>
      <c r="B1095" s="1">
        <f>WorkingHours[[#This Row],[Start]]</f>
        <v>0.375</v>
      </c>
      <c r="C1095" s="1">
        <f>WorkingHours[[#This Row],[End]]</f>
        <v>0.39027777777777778</v>
      </c>
      <c r="D1095" t="str">
        <f>WorkingHours[[#This Row],[Work unit description]]</f>
        <v>Update of confluence meeting notes for Delta-G</v>
      </c>
      <c r="E1095" s="1">
        <f>WorkingHours[[#This Row],[Duration]]</f>
        <v>1.0416666666666666E-2</v>
      </c>
      <c r="F1095" s="1" t="e">
        <f>#REF!</f>
        <v>#REF!</v>
      </c>
      <c r="G1095" t="str">
        <f>WorkingHours[[#This Row],[Task]]</f>
        <v>DeltaG: Project Management</v>
      </c>
      <c r="H1095" t="str">
        <f>WorkingHours[[#This Row],[Tags]]</f>
        <v>Delta-G:Project Management:859</v>
      </c>
      <c r="I1095" t="b">
        <f t="shared" si="118"/>
        <v>0</v>
      </c>
      <c r="J1095" s="7">
        <f t="shared" si="124"/>
        <v>45008</v>
      </c>
      <c r="K1095" t="str">
        <f t="shared" si="119"/>
        <v>Delta-G:Project Management:859</v>
      </c>
      <c r="M1095" s="43">
        <f t="shared" si="120"/>
        <v>1.3888888888888895E-2</v>
      </c>
      <c r="N1095" s="1">
        <f t="shared" si="121"/>
        <v>0</v>
      </c>
      <c r="O1095" s="1">
        <f t="shared" si="122"/>
        <v>1.3888888888888895E-2</v>
      </c>
      <c r="P1095" s="45" t="e">
        <f t="shared" si="123"/>
        <v>#REF!</v>
      </c>
      <c r="Q1095" s="46">
        <f>IF(K1095="",0,COUNTIF('Timesheet - Week'!$A:$A,WorkingHoursUpdated!K1095))</f>
        <v>0</v>
      </c>
      <c r="R1095" s="44">
        <f>IF(K1095="",0,COUNTIF('Timesheet - Week'!$A:$A,WorkingHoursUpdated!K1095))</f>
        <v>0</v>
      </c>
    </row>
    <row r="1096" spans="1:18" x14ac:dyDescent="0.25">
      <c r="A1096" s="7">
        <f>WorkingHours[[#This Row],[Day]]</f>
        <v>45008</v>
      </c>
      <c r="B1096" s="1">
        <f>WorkingHours[[#This Row],[Start]]</f>
        <v>0.39027777777777778</v>
      </c>
      <c r="C1096" s="1">
        <f>WorkingHours[[#This Row],[End]]</f>
        <v>0.40694444444444444</v>
      </c>
      <c r="D1096" t="str">
        <f>WorkingHours[[#This Row],[Work unit description]]</f>
        <v>Update of confluence meeting notes for, Boomtime</v>
      </c>
      <c r="E1096" s="1">
        <f>WorkingHours[[#This Row],[Duration]]</f>
        <v>2.0833333333333332E-2</v>
      </c>
      <c r="F1096" s="1" t="e">
        <f>#REF!</f>
        <v>#REF!</v>
      </c>
      <c r="G1096" t="str">
        <f>WorkingHours[[#This Row],[Task]]</f>
        <v>Boomtime:Project Management</v>
      </c>
      <c r="H1096" t="str">
        <f>WorkingHours[[#This Row],[Tags]]</f>
        <v>Boomtime: Project Management:910</v>
      </c>
      <c r="I1096" t="b">
        <f t="shared" si="118"/>
        <v>0</v>
      </c>
      <c r="J1096" s="7">
        <f t="shared" si="124"/>
        <v>45008</v>
      </c>
      <c r="K1096" t="str">
        <f t="shared" si="119"/>
        <v>Boomtime: Project Management:910</v>
      </c>
      <c r="M1096" s="43">
        <f t="shared" si="120"/>
        <v>0</v>
      </c>
      <c r="N1096" s="1">
        <f t="shared" si="121"/>
        <v>0</v>
      </c>
      <c r="O1096" s="1">
        <f t="shared" si="122"/>
        <v>0</v>
      </c>
      <c r="P1096" s="45" t="e">
        <f t="shared" si="123"/>
        <v>#REF!</v>
      </c>
      <c r="Q1096" s="46">
        <f>IF(K1096="",0,COUNTIF('Timesheet - Week'!$A:$A,WorkingHoursUpdated!K1096))</f>
        <v>0</v>
      </c>
      <c r="R1096" s="44">
        <f>IF(K1096="",0,COUNTIF('Timesheet - Week'!$A:$A,WorkingHoursUpdated!K1096))</f>
        <v>0</v>
      </c>
    </row>
    <row r="1097" spans="1:18" x14ac:dyDescent="0.25">
      <c r="A1097" s="7">
        <f>WorkingHours[[#This Row],[Day]]</f>
        <v>45008</v>
      </c>
      <c r="B1097" s="1">
        <f>WorkingHours[[#This Row],[Start]]</f>
        <v>0.41666666666666669</v>
      </c>
      <c r="C1097" s="1">
        <f>WorkingHours[[#This Row],[End]]</f>
        <v>0.47916666666666669</v>
      </c>
      <c r="D1097" t="str">
        <f>WorkingHours[[#This Row],[Work unit description]]</f>
        <v>Long Term Resource Planning Session</v>
      </c>
      <c r="E1097" s="1">
        <f>WorkingHours[[#This Row],[Duration]]</f>
        <v>6.25E-2</v>
      </c>
      <c r="F1097" s="1" t="e">
        <f>#REF!</f>
        <v>#REF!</v>
      </c>
      <c r="G1097" t="str">
        <f>WorkingHours[[#This Row],[Task]]</f>
        <v>STL: General Team Meeting</v>
      </c>
      <c r="H1097" t="str">
        <f>WorkingHours[[#This Row],[Tags]]</f>
        <v>STL:Admin-BusinessMan:One2OneTeamMeetings:941</v>
      </c>
      <c r="I1097" t="b">
        <f t="shared" si="118"/>
        <v>0</v>
      </c>
      <c r="J1097" s="7">
        <f t="shared" si="124"/>
        <v>45008</v>
      </c>
      <c r="K1097" t="str">
        <f t="shared" si="119"/>
        <v>STL:Admin-BusinessMan:One2OneTeamMeetings:941</v>
      </c>
      <c r="M1097" s="43">
        <f t="shared" si="120"/>
        <v>9.7222222222222432E-3</v>
      </c>
      <c r="N1097" s="1">
        <f t="shared" si="121"/>
        <v>9.7222222222222432E-3</v>
      </c>
      <c r="O1097" s="1">
        <f t="shared" si="122"/>
        <v>0</v>
      </c>
      <c r="P1097" s="45" t="e">
        <f t="shared" si="123"/>
        <v>#REF!</v>
      </c>
      <c r="Q1097" s="46">
        <f>IF(K1097="",0,COUNTIF('Timesheet - Week'!$A:$A,WorkingHoursUpdated!K1097))</f>
        <v>0</v>
      </c>
      <c r="R1097" s="44">
        <f>IF(K1097="",0,COUNTIF('Timesheet - Week'!$A:$A,WorkingHoursUpdated!K1097))</f>
        <v>0</v>
      </c>
    </row>
    <row r="1098" spans="1:18" x14ac:dyDescent="0.25">
      <c r="A1098" s="7">
        <f>WorkingHours[[#This Row],[Day]]</f>
        <v>45008</v>
      </c>
      <c r="B1098" s="1">
        <f>WorkingHours[[#This Row],[Start]]</f>
        <v>0.5</v>
      </c>
      <c r="C1098" s="1">
        <f>WorkingHours[[#This Row],[End]]</f>
        <v>0.55694444444444446</v>
      </c>
      <c r="D1098" t="str">
        <f>WorkingHours[[#This Row],[Work unit description]]</f>
        <v>Job specs for Matt</v>
      </c>
      <c r="E1098" s="1">
        <f>WorkingHours[[#This Row],[Duration]]</f>
        <v>5.2083333333333336E-2</v>
      </c>
      <c r="F1098" s="1" t="e">
        <f>#REF!</f>
        <v>#REF!</v>
      </c>
      <c r="G1098" t="str">
        <f>WorkingHours[[#This Row],[Task]]</f>
        <v>STL:Recruitment: Candidate Management</v>
      </c>
      <c r="H1098" t="str">
        <f>WorkingHours[[#This Row],[Tags]]</f>
        <v>STL:Recruitment:CandidateMan:950</v>
      </c>
      <c r="I1098" t="b">
        <f t="shared" si="118"/>
        <v>0</v>
      </c>
      <c r="J1098" s="7">
        <f t="shared" si="124"/>
        <v>45008</v>
      </c>
      <c r="K1098" t="str">
        <f t="shared" si="119"/>
        <v>STL:Recruitment:CandidateMan:950</v>
      </c>
      <c r="M1098" s="43">
        <f t="shared" si="120"/>
        <v>2.0833333333333315E-2</v>
      </c>
      <c r="N1098" s="1">
        <f t="shared" si="121"/>
        <v>0</v>
      </c>
      <c r="O1098" s="1">
        <f t="shared" si="122"/>
        <v>2.0833333333333315E-2</v>
      </c>
      <c r="P1098" s="45" t="e">
        <f t="shared" si="123"/>
        <v>#REF!</v>
      </c>
      <c r="Q1098" s="46">
        <f>IF(K1098="",0,COUNTIF('Timesheet - Week'!$A:$A,WorkingHoursUpdated!K1098))</f>
        <v>0</v>
      </c>
      <c r="R1098" s="44">
        <f>IF(K1098="",0,COUNTIF('Timesheet - Week'!$A:$A,WorkingHoursUpdated!K1098))</f>
        <v>0</v>
      </c>
    </row>
    <row r="1099" spans="1:18" x14ac:dyDescent="0.25">
      <c r="A1099" s="7">
        <f>WorkingHours[[#This Row],[Day]]</f>
        <v>45008</v>
      </c>
      <c r="B1099" s="1">
        <f>WorkingHours[[#This Row],[Start]]</f>
        <v>0.55694444444444446</v>
      </c>
      <c r="C1099" s="1">
        <f>WorkingHours[[#This Row],[End]]</f>
        <v>0.62569444444444444</v>
      </c>
      <c r="D1099" t="str">
        <f>WorkingHours[[#This Row],[Work unit description]]</f>
        <v>Delta-G architecture v1.0 release</v>
      </c>
      <c r="E1099" s="1">
        <f>WorkingHours[[#This Row],[Duration]]</f>
        <v>7.2916666666666671E-2</v>
      </c>
      <c r="F1099" s="1" t="e">
        <f>#REF!</f>
        <v>#REF!</v>
      </c>
      <c r="G1099" t="str">
        <f>WorkingHours[[#This Row],[Task]]</f>
        <v>Delta-G: Architecture</v>
      </c>
      <c r="H1099" t="str">
        <f>WorkingHours[[#This Row],[Tags]]</f>
        <v>Delta-G:Architecture:899</v>
      </c>
      <c r="I1099" t="b">
        <f t="shared" si="118"/>
        <v>0</v>
      </c>
      <c r="J1099" s="7">
        <f t="shared" si="124"/>
        <v>45008</v>
      </c>
      <c r="K1099" t="str">
        <f t="shared" si="119"/>
        <v>Delta-G:Architecture:899</v>
      </c>
      <c r="M1099" s="43">
        <f t="shared" si="120"/>
        <v>0</v>
      </c>
      <c r="N1099" s="1">
        <f t="shared" si="121"/>
        <v>0</v>
      </c>
      <c r="O1099" s="1">
        <f t="shared" si="122"/>
        <v>0</v>
      </c>
      <c r="P1099" s="45" t="e">
        <f t="shared" si="123"/>
        <v>#REF!</v>
      </c>
      <c r="Q1099" s="46">
        <f>IF(K1099="",0,COUNTIF('Timesheet - Week'!$A:$A,WorkingHoursUpdated!K1099))</f>
        <v>0</v>
      </c>
      <c r="R1099" s="44">
        <f>IF(K1099="",0,COUNTIF('Timesheet - Week'!$A:$A,WorkingHoursUpdated!K1099))</f>
        <v>0</v>
      </c>
    </row>
    <row r="1100" spans="1:18" x14ac:dyDescent="0.25">
      <c r="A1100" s="7">
        <f>WorkingHours[[#This Row],[Day]]</f>
        <v>45008</v>
      </c>
      <c r="B1100" s="1">
        <f>WorkingHours[[#This Row],[Start]]</f>
        <v>0.625</v>
      </c>
      <c r="C1100" s="1">
        <f>WorkingHours[[#This Row],[End]]</f>
        <v>0.67361111111111116</v>
      </c>
      <c r="D1100" t="str">
        <f>WorkingHours[[#This Row],[Work unit description]]</f>
        <v>Update meeting</v>
      </c>
      <c r="E1100" s="1">
        <f>WorkingHours[[#This Row],[Duration]]</f>
        <v>5.2083333333333336E-2</v>
      </c>
      <c r="F1100" s="1" t="e">
        <f>#REF!</f>
        <v>#REF!</v>
      </c>
      <c r="G1100" t="str">
        <f>WorkingHours[[#This Row],[Task]]</f>
        <v>Boomtime:Technical Management</v>
      </c>
      <c r="H1100" t="str">
        <f>WorkingHours[[#This Row],[Tags]]</f>
        <v>Boomtime: Technical Management:911</v>
      </c>
      <c r="I1100" t="b">
        <f t="shared" si="118"/>
        <v>0</v>
      </c>
      <c r="J1100" s="7">
        <f t="shared" si="124"/>
        <v>45008</v>
      </c>
      <c r="K1100" t="str">
        <f t="shared" si="119"/>
        <v>Boomtime: Technical Management:911</v>
      </c>
      <c r="M1100" s="43" t="str">
        <f t="shared" si="120"/>
        <v>Error</v>
      </c>
      <c r="N1100" s="1">
        <f t="shared" si="121"/>
        <v>0</v>
      </c>
      <c r="O1100" s="1" t="str">
        <f t="shared" si="122"/>
        <v>Error</v>
      </c>
      <c r="P1100" s="45" t="e">
        <f t="shared" si="123"/>
        <v>#REF!</v>
      </c>
      <c r="Q1100" s="46">
        <f>IF(K1100="",0,COUNTIF('Timesheet - Week'!$A:$A,WorkingHoursUpdated!K1100))</f>
        <v>0</v>
      </c>
      <c r="R1100" s="44">
        <f>IF(K1100="",0,COUNTIF('Timesheet - Week'!$A:$A,WorkingHoursUpdated!K1100))</f>
        <v>0</v>
      </c>
    </row>
    <row r="1101" spans="1:18" x14ac:dyDescent="0.25">
      <c r="A1101" s="7">
        <f>WorkingHours[[#This Row],[Day]]</f>
        <v>45008</v>
      </c>
      <c r="B1101" s="1">
        <f>WorkingHours[[#This Row],[Start]]</f>
        <v>0.67361111111111116</v>
      </c>
      <c r="C1101" s="1">
        <f>WorkingHours[[#This Row],[End]]</f>
        <v>0.76041666666666663</v>
      </c>
      <c r="D1101" t="str">
        <f>WorkingHours[[#This Row],[Work unit description]]</f>
        <v>BiotIP System knowledge refresh</v>
      </c>
      <c r="E1101" s="1">
        <f>WorkingHours[[#This Row],[Duration]]</f>
        <v>8.3333333333333329E-2</v>
      </c>
      <c r="F1101" s="1" t="e">
        <f>#REF!</f>
        <v>#REF!</v>
      </c>
      <c r="G1101" t="str">
        <f>WorkingHours[[#This Row],[Task]]</f>
        <v>BioTip:Bring-up</v>
      </c>
      <c r="H1101" t="str">
        <f>WorkingHours[[#This Row],[Tags]]</f>
        <v>BioTip:Bring-Up:926</v>
      </c>
      <c r="I1101" t="b">
        <f t="shared" si="118"/>
        <v>0</v>
      </c>
      <c r="J1101" s="7">
        <f t="shared" si="124"/>
        <v>45008</v>
      </c>
      <c r="K1101" t="str">
        <f t="shared" si="119"/>
        <v>BioTip:Bring-Up:926</v>
      </c>
      <c r="M1101" s="43">
        <f t="shared" si="120"/>
        <v>0</v>
      </c>
      <c r="N1101" s="1">
        <f t="shared" si="121"/>
        <v>0</v>
      </c>
      <c r="O1101" s="1">
        <f t="shared" si="122"/>
        <v>0</v>
      </c>
      <c r="P1101" s="45" t="e">
        <f t="shared" si="123"/>
        <v>#REF!</v>
      </c>
      <c r="Q1101" s="46">
        <f>IF(K1101="",0,COUNTIF('Timesheet - Week'!$A:$A,WorkingHoursUpdated!K1101))</f>
        <v>0</v>
      </c>
      <c r="R1101" s="44">
        <f>IF(K1101="",0,COUNTIF('Timesheet - Week'!$A:$A,WorkingHoursUpdated!K1101))</f>
        <v>0</v>
      </c>
    </row>
    <row r="1102" spans="1:18" x14ac:dyDescent="0.25">
      <c r="A1102" s="7">
        <f>WorkingHours[[#This Row],[Day]]</f>
        <v>45008</v>
      </c>
      <c r="B1102" s="1">
        <f>WorkingHours[[#This Row],[Start]]</f>
        <v>0.78472222222222221</v>
      </c>
      <c r="C1102" s="1">
        <f>WorkingHours[[#This Row],[End]]</f>
        <v>0.80208333333333337</v>
      </c>
      <c r="D1102" t="str">
        <f>WorkingHours[[#This Row],[Work unit description]]</f>
        <v>Delta-G Requirements</v>
      </c>
      <c r="E1102" s="1">
        <f>WorkingHours[[#This Row],[Duration]]</f>
        <v>2.0833333333333332E-2</v>
      </c>
      <c r="F1102" s="1" t="e">
        <f>#REF!</f>
        <v>#REF!</v>
      </c>
      <c r="G1102" t="str">
        <f>WorkingHours[[#This Row],[Task]]</f>
        <v>Delta-G: Requirements</v>
      </c>
      <c r="H1102" t="str">
        <f>WorkingHours[[#This Row],[Tags]]</f>
        <v>Delta-G: Requirements:898</v>
      </c>
      <c r="I1102" t="b">
        <f t="shared" si="118"/>
        <v>0</v>
      </c>
      <c r="J1102" s="7">
        <f t="shared" si="124"/>
        <v>45008</v>
      </c>
      <c r="K1102" t="str">
        <f t="shared" si="119"/>
        <v>Delta-G: Requirements:898</v>
      </c>
      <c r="M1102" s="43">
        <f t="shared" si="120"/>
        <v>2.430555555555558E-2</v>
      </c>
      <c r="N1102" s="1">
        <f t="shared" si="121"/>
        <v>0</v>
      </c>
      <c r="O1102" s="1">
        <f t="shared" si="122"/>
        <v>2.430555555555558E-2</v>
      </c>
      <c r="P1102" s="45" t="e">
        <f t="shared" si="123"/>
        <v>#REF!</v>
      </c>
      <c r="Q1102" s="46">
        <f>IF(K1102="",0,COUNTIF('Timesheet - Week'!$A:$A,WorkingHoursUpdated!K1102))</f>
        <v>0</v>
      </c>
      <c r="R1102" s="44">
        <f>IF(K1102="",0,COUNTIF('Timesheet - Week'!$A:$A,WorkingHoursUpdated!K1102))</f>
        <v>0</v>
      </c>
    </row>
    <row r="1103" spans="1:18" x14ac:dyDescent="0.25">
      <c r="A1103" s="7">
        <f>WorkingHours[[#This Row],[Day]]</f>
        <v>45008</v>
      </c>
      <c r="B1103" s="1">
        <f>WorkingHours[[#This Row],[Start]]</f>
        <v>0.83333333333333337</v>
      </c>
      <c r="C1103" s="1">
        <f>WorkingHours[[#This Row],[End]]</f>
        <v>0.85416666666666663</v>
      </c>
      <c r="D1103" t="str">
        <f>WorkingHours[[#This Row],[Work unit description]]</f>
        <v>Boomtime Feasibility Review comments</v>
      </c>
      <c r="E1103" s="1">
        <f>WorkingHours[[#This Row],[Duration]]</f>
        <v>2.0833333333333332E-2</v>
      </c>
      <c r="F1103" s="1" t="e">
        <f>#REF!</f>
        <v>#REF!</v>
      </c>
      <c r="G1103" t="str">
        <f>WorkingHours[[#This Row],[Task]]</f>
        <v>Boomtime:Technical Management</v>
      </c>
      <c r="H1103" t="str">
        <f>WorkingHours[[#This Row],[Tags]]</f>
        <v>Boomtime: Technical Management:911</v>
      </c>
      <c r="I1103" t="b">
        <f t="shared" si="118"/>
        <v>0</v>
      </c>
      <c r="J1103" s="7">
        <f t="shared" si="124"/>
        <v>45008</v>
      </c>
      <c r="K1103" t="str">
        <f t="shared" si="119"/>
        <v>Boomtime: Technical Management:911</v>
      </c>
      <c r="M1103" s="43">
        <f t="shared" si="120"/>
        <v>3.125E-2</v>
      </c>
      <c r="N1103" s="1">
        <f t="shared" si="121"/>
        <v>0</v>
      </c>
      <c r="O1103" s="1">
        <f t="shared" si="122"/>
        <v>3.125E-2</v>
      </c>
      <c r="P1103" s="45" t="e">
        <f t="shared" si="123"/>
        <v>#REF!</v>
      </c>
      <c r="Q1103" s="46">
        <f>IF(K1103="",0,COUNTIF('Timesheet - Week'!$A:$A,WorkingHoursUpdated!K1103))</f>
        <v>0</v>
      </c>
      <c r="R1103" s="44">
        <f>IF(K1103="",0,COUNTIF('Timesheet - Week'!$A:$A,WorkingHoursUpdated!K1103))</f>
        <v>0</v>
      </c>
    </row>
    <row r="1104" spans="1:18" x14ac:dyDescent="0.25">
      <c r="A1104" s="7">
        <f>WorkingHours[[#This Row],[Day]]</f>
        <v>45009</v>
      </c>
      <c r="B1104" s="1">
        <f>WorkingHours[[#This Row],[Start]]</f>
        <v>0.33263888888888887</v>
      </c>
      <c r="C1104" s="1">
        <f>WorkingHours[[#This Row],[End]]</f>
        <v>0.35416666666666669</v>
      </c>
      <c r="D1104" t="str">
        <f>WorkingHours[[#This Row],[Work unit description]]</f>
        <v>Celestial planning ROM</v>
      </c>
      <c r="E1104" s="1">
        <f>WorkingHours[[#This Row],[Duration]]</f>
        <v>2.0833333333333332E-2</v>
      </c>
      <c r="F1104" s="1" t="e">
        <f>#REF!</f>
        <v>#REF!</v>
      </c>
      <c r="G1104" t="str">
        <f>WorkingHours[[#This Row],[Task]]</f>
        <v>Celestial Project Management</v>
      </c>
      <c r="H1104" t="str">
        <f>WorkingHours[[#This Row],[Tags]]</f>
        <v>Celestial:Projectl Management:970</v>
      </c>
      <c r="I1104" t="b">
        <f t="shared" si="118"/>
        <v>0</v>
      </c>
      <c r="J1104" s="7">
        <f t="shared" si="124"/>
        <v>45009</v>
      </c>
      <c r="K1104" t="str">
        <f t="shared" si="119"/>
        <v>Celestial:Projectl Management:970</v>
      </c>
      <c r="M1104" s="43">
        <f t="shared" si="120"/>
        <v>0</v>
      </c>
      <c r="N1104" s="1">
        <f t="shared" si="121"/>
        <v>0</v>
      </c>
      <c r="O1104" s="1">
        <f t="shared" si="122"/>
        <v>0</v>
      </c>
      <c r="P1104" s="45" t="e">
        <f t="shared" si="123"/>
        <v>#REF!</v>
      </c>
      <c r="Q1104" s="46">
        <f>IF(K1104="",0,COUNTIF('Timesheet - Week'!$A:$A,WorkingHoursUpdated!K1104))</f>
        <v>0</v>
      </c>
      <c r="R1104" s="44">
        <f>IF(K1104="",0,COUNTIF('Timesheet - Week'!$A:$A,WorkingHoursUpdated!K1104))</f>
        <v>0</v>
      </c>
    </row>
    <row r="1105" spans="1:18" x14ac:dyDescent="0.25">
      <c r="A1105" s="7">
        <f>WorkingHours[[#This Row],[Day]]</f>
        <v>45009</v>
      </c>
      <c r="B1105" s="1">
        <f>WorkingHours[[#This Row],[Start]]</f>
        <v>0.375</v>
      </c>
      <c r="C1105" s="1">
        <f>WorkingHours[[#This Row],[End]]</f>
        <v>0.41666666666666669</v>
      </c>
      <c r="D1105" t="str">
        <f>WorkingHours[[#This Row],[Work unit description]]</f>
        <v>Boomtime and meetings</v>
      </c>
      <c r="E1105" s="1">
        <f>WorkingHours[[#This Row],[Duration]]</f>
        <v>4.1666666666666664E-2</v>
      </c>
      <c r="F1105" s="1" t="e">
        <f>#REF!</f>
        <v>#REF!</v>
      </c>
      <c r="G1105" t="str">
        <f>WorkingHours[[#This Row],[Task]]</f>
        <v>Boomtime:Technical Management</v>
      </c>
      <c r="H1105" t="str">
        <f>WorkingHours[[#This Row],[Tags]]</f>
        <v>Boomtime: Technical Management:911</v>
      </c>
      <c r="I1105" t="b">
        <f t="shared" si="118"/>
        <v>0</v>
      </c>
      <c r="J1105" s="7">
        <f t="shared" si="124"/>
        <v>45009</v>
      </c>
      <c r="K1105" t="str">
        <f t="shared" si="119"/>
        <v>Boomtime: Technical Management:911</v>
      </c>
      <c r="M1105" s="43">
        <f t="shared" si="120"/>
        <v>2.0833333333333315E-2</v>
      </c>
      <c r="N1105" s="1">
        <f t="shared" si="121"/>
        <v>0</v>
      </c>
      <c r="O1105" s="1">
        <f t="shared" si="122"/>
        <v>2.0833333333333315E-2</v>
      </c>
      <c r="P1105" s="45" t="e">
        <f t="shared" si="123"/>
        <v>#REF!</v>
      </c>
      <c r="Q1105" s="46">
        <f>IF(K1105="",0,COUNTIF('Timesheet - Week'!$A:$A,WorkingHoursUpdated!K1105))</f>
        <v>0</v>
      </c>
      <c r="R1105" s="44">
        <f>IF(K1105="",0,COUNTIF('Timesheet - Week'!$A:$A,WorkingHoursUpdated!K1105))</f>
        <v>0</v>
      </c>
    </row>
    <row r="1106" spans="1:18" x14ac:dyDescent="0.25">
      <c r="A1106" s="7">
        <f>WorkingHours[[#This Row],[Day]]</f>
        <v>45009</v>
      </c>
      <c r="B1106" s="1">
        <f>WorkingHours[[#This Row],[Start]]</f>
        <v>0.41666666666666669</v>
      </c>
      <c r="C1106" s="1">
        <f>WorkingHours[[#This Row],[End]]</f>
        <v>0.45902777777777776</v>
      </c>
      <c r="D1106" t="str">
        <f>WorkingHours[[#This Row],[Work unit description]]</f>
        <v>1st Interview Jalaledin Mamabdolah</v>
      </c>
      <c r="E1106" s="1">
        <f>WorkingHours[[#This Row],[Duration]]</f>
        <v>4.1666666666666664E-2</v>
      </c>
      <c r="F1106" s="1" t="e">
        <f>#REF!</f>
        <v>#REF!</v>
      </c>
      <c r="G1106" t="str">
        <f>WorkingHours[[#This Row],[Task]]</f>
        <v>STL: Recruitment: Interviews</v>
      </c>
      <c r="H1106" t="str">
        <f>WorkingHours[[#This Row],[Tags]]</f>
        <v>STL:Recruitment:Interviews:949</v>
      </c>
      <c r="I1106" t="b">
        <f t="shared" si="118"/>
        <v>0</v>
      </c>
      <c r="J1106" s="7">
        <f t="shared" si="124"/>
        <v>45009</v>
      </c>
      <c r="K1106" t="str">
        <f t="shared" si="119"/>
        <v>STL:Recruitment:Interviews:949</v>
      </c>
      <c r="M1106" s="43">
        <f t="shared" si="120"/>
        <v>0</v>
      </c>
      <c r="N1106" s="1">
        <f t="shared" si="121"/>
        <v>0</v>
      </c>
      <c r="O1106" s="1">
        <f t="shared" si="122"/>
        <v>0</v>
      </c>
      <c r="P1106" s="45" t="e">
        <f t="shared" si="123"/>
        <v>#REF!</v>
      </c>
      <c r="Q1106" s="46">
        <f>IF(K1106="",0,COUNTIF('Timesheet - Week'!$A:$A,WorkingHoursUpdated!K1106))</f>
        <v>0</v>
      </c>
      <c r="R1106" s="44">
        <f>IF(K1106="",0,COUNTIF('Timesheet - Week'!$A:$A,WorkingHoursUpdated!K1106))</f>
        <v>0</v>
      </c>
    </row>
    <row r="1107" spans="1:18" x14ac:dyDescent="0.25">
      <c r="A1107" s="7">
        <f>WorkingHours[[#This Row],[Day]]</f>
        <v>45009</v>
      </c>
      <c r="B1107" s="1">
        <f>WorkingHours[[#This Row],[Start]]</f>
        <v>0.45902777777777776</v>
      </c>
      <c r="C1107" s="1">
        <f>WorkingHours[[#This Row],[End]]</f>
        <v>0.52083333333333337</v>
      </c>
      <c r="D1107" t="str">
        <f>WorkingHours[[#This Row],[Work unit description]]</f>
        <v>Delta-G Planning</v>
      </c>
      <c r="E1107" s="1">
        <f>WorkingHours[[#This Row],[Duration]]</f>
        <v>6.25E-2</v>
      </c>
      <c r="F1107" s="1" t="e">
        <f>#REF!</f>
        <v>#REF!</v>
      </c>
      <c r="G1107" t="str">
        <f>WorkingHours[[#This Row],[Task]]</f>
        <v>DeltaG: Project Management</v>
      </c>
      <c r="H1107" t="str">
        <f>WorkingHours[[#This Row],[Tags]]</f>
        <v>Delta-G:Project Management:859</v>
      </c>
      <c r="I1107" t="b">
        <f t="shared" si="118"/>
        <v>0</v>
      </c>
      <c r="J1107" s="7">
        <f t="shared" si="124"/>
        <v>45009</v>
      </c>
      <c r="K1107" t="str">
        <f t="shared" si="119"/>
        <v>Delta-G:Project Management:859</v>
      </c>
      <c r="M1107" s="43">
        <f t="shared" si="120"/>
        <v>0</v>
      </c>
      <c r="N1107" s="1">
        <f t="shared" si="121"/>
        <v>0</v>
      </c>
      <c r="O1107" s="1">
        <f t="shared" si="122"/>
        <v>0</v>
      </c>
      <c r="P1107" s="45" t="e">
        <f t="shared" si="123"/>
        <v>#REF!</v>
      </c>
      <c r="Q1107" s="46">
        <f>IF(K1107="",0,COUNTIF('Timesheet - Week'!$A:$A,WorkingHoursUpdated!K1107))</f>
        <v>0</v>
      </c>
      <c r="R1107" s="44">
        <f>IF(K1107="",0,COUNTIF('Timesheet - Week'!$A:$A,WorkingHoursUpdated!K1107))</f>
        <v>0</v>
      </c>
    </row>
    <row r="1108" spans="1:18" x14ac:dyDescent="0.25">
      <c r="A1108" s="7">
        <f>WorkingHours[[#This Row],[Day]]</f>
        <v>45009</v>
      </c>
      <c r="B1108" s="1">
        <f>WorkingHours[[#This Row],[Start]]</f>
        <v>0.54861111111111116</v>
      </c>
      <c r="C1108" s="1">
        <f>WorkingHours[[#This Row],[End]]</f>
        <v>0.57361111111111107</v>
      </c>
      <c r="D1108" t="str">
        <f>WorkingHours[[#This Row],[Work unit description]]</f>
        <v>Delta-G Planning</v>
      </c>
      <c r="E1108" s="1">
        <f>WorkingHours[[#This Row],[Duration]]</f>
        <v>2.0833333333333332E-2</v>
      </c>
      <c r="F1108" s="1" t="e">
        <f>#REF!</f>
        <v>#REF!</v>
      </c>
      <c r="G1108" t="str">
        <f>WorkingHours[[#This Row],[Task]]</f>
        <v>DeltaG: Project Management</v>
      </c>
      <c r="H1108" t="str">
        <f>WorkingHours[[#This Row],[Tags]]</f>
        <v>Delta-G:Project Management:859</v>
      </c>
      <c r="I1108" t="b">
        <f t="shared" si="118"/>
        <v>0</v>
      </c>
      <c r="J1108" s="7">
        <f t="shared" si="124"/>
        <v>45009</v>
      </c>
      <c r="K1108" t="str">
        <f t="shared" si="119"/>
        <v>Delta-G:Project Management:859</v>
      </c>
      <c r="M1108" s="43">
        <f t="shared" si="120"/>
        <v>2.777777777777779E-2</v>
      </c>
      <c r="N1108" s="1">
        <f t="shared" si="121"/>
        <v>0</v>
      </c>
      <c r="O1108" s="1">
        <f t="shared" si="122"/>
        <v>2.777777777777779E-2</v>
      </c>
      <c r="P1108" s="45" t="e">
        <f t="shared" si="123"/>
        <v>#REF!</v>
      </c>
      <c r="Q1108" s="46">
        <f>IF(K1108="",0,COUNTIF('Timesheet - Week'!$A:$A,WorkingHoursUpdated!K1108))</f>
        <v>0</v>
      </c>
      <c r="R1108" s="44">
        <f>IF(K1108="",0,COUNTIF('Timesheet - Week'!$A:$A,WorkingHoursUpdated!K1108))</f>
        <v>0</v>
      </c>
    </row>
    <row r="1109" spans="1:18" x14ac:dyDescent="0.25">
      <c r="A1109" s="7">
        <f>WorkingHours[[#This Row],[Day]]</f>
        <v>45009</v>
      </c>
      <c r="B1109" s="1">
        <f>WorkingHours[[#This Row],[Start]]</f>
        <v>0.57361111111111107</v>
      </c>
      <c r="C1109" s="1">
        <f>WorkingHours[[#This Row],[End]]</f>
        <v>0.60138888888888886</v>
      </c>
      <c r="D1109" t="str">
        <f>WorkingHours[[#This Row],[Work unit description]]</f>
        <v>BiotIP System knowledge refresh</v>
      </c>
      <c r="E1109" s="1">
        <f>WorkingHours[[#This Row],[Duration]]</f>
        <v>3.125E-2</v>
      </c>
      <c r="F1109" s="1" t="e">
        <f>#REF!</f>
        <v>#REF!</v>
      </c>
      <c r="G1109" t="str">
        <f>WorkingHours[[#This Row],[Task]]</f>
        <v>BioTip:Bring-up</v>
      </c>
      <c r="H1109" t="str">
        <f>WorkingHours[[#This Row],[Tags]]</f>
        <v>BioTip:Bring-Up:926</v>
      </c>
      <c r="I1109" t="b">
        <f t="shared" si="118"/>
        <v>0</v>
      </c>
      <c r="J1109" s="7">
        <f t="shared" si="124"/>
        <v>45009</v>
      </c>
      <c r="K1109" t="str">
        <f t="shared" si="119"/>
        <v>BioTip:Bring-Up:926</v>
      </c>
      <c r="M1109" s="43">
        <f t="shared" si="120"/>
        <v>0</v>
      </c>
      <c r="N1109" s="1">
        <f t="shared" si="121"/>
        <v>0</v>
      </c>
      <c r="O1109" s="1">
        <f t="shared" si="122"/>
        <v>0</v>
      </c>
      <c r="P1109" s="45" t="e">
        <f t="shared" si="123"/>
        <v>#REF!</v>
      </c>
      <c r="Q1109" s="46">
        <f>IF(K1109="",0,COUNTIF('Timesheet - Week'!$A:$A,WorkingHoursUpdated!K1109))</f>
        <v>0</v>
      </c>
      <c r="R1109" s="44">
        <f>IF(K1109="",0,COUNTIF('Timesheet - Week'!$A:$A,WorkingHoursUpdated!K1109))</f>
        <v>0</v>
      </c>
    </row>
    <row r="1110" spans="1:18" x14ac:dyDescent="0.25">
      <c r="A1110" s="7">
        <f>WorkingHours[[#This Row],[Day]]</f>
        <v>45009</v>
      </c>
      <c r="B1110" s="1">
        <f>WorkingHours[[#This Row],[Start]]</f>
        <v>0.60138888888888886</v>
      </c>
      <c r="C1110" s="1">
        <f>WorkingHours[[#This Row],[End]]</f>
        <v>0.7055555555555556</v>
      </c>
      <c r="D1110" t="str">
        <f>WorkingHours[[#This Row],[Work unit description]]</f>
        <v>BioTip Bring-up</v>
      </c>
      <c r="E1110" s="1">
        <f>WorkingHours[[#This Row],[Duration]]</f>
        <v>0.10416666666666667</v>
      </c>
      <c r="F1110" s="1" t="e">
        <f>#REF!</f>
        <v>#REF!</v>
      </c>
      <c r="G1110" t="str">
        <f>WorkingHours[[#This Row],[Task]]</f>
        <v>BioTip:Bring-up</v>
      </c>
      <c r="H1110" t="str">
        <f>WorkingHours[[#This Row],[Tags]]</f>
        <v>BioTip:Bring-Up:926</v>
      </c>
      <c r="I1110" t="b">
        <f t="shared" si="118"/>
        <v>0</v>
      </c>
      <c r="J1110" s="7">
        <f t="shared" si="124"/>
        <v>45009</v>
      </c>
      <c r="K1110" t="str">
        <f t="shared" si="119"/>
        <v>BioTip:Bring-Up:926</v>
      </c>
      <c r="M1110" s="43">
        <f t="shared" si="120"/>
        <v>0</v>
      </c>
      <c r="N1110" s="1">
        <f t="shared" si="121"/>
        <v>0</v>
      </c>
      <c r="O1110" s="1">
        <f t="shared" si="122"/>
        <v>0</v>
      </c>
      <c r="P1110" s="45" t="e">
        <f t="shared" si="123"/>
        <v>#REF!</v>
      </c>
      <c r="Q1110" s="46">
        <f>IF(K1110="",0,COUNTIF('Timesheet - Week'!$A:$A,WorkingHoursUpdated!K1110))</f>
        <v>0</v>
      </c>
      <c r="R1110" s="44">
        <f>IF(K1110="",0,COUNTIF('Timesheet - Week'!$A:$A,WorkingHoursUpdated!K1110))</f>
        <v>0</v>
      </c>
    </row>
    <row r="1111" spans="1:18" x14ac:dyDescent="0.25">
      <c r="A1111" s="7">
        <f>WorkingHours[[#This Row],[Day]]</f>
        <v>45009</v>
      </c>
      <c r="B1111" s="1">
        <f>WorkingHours[[#This Row],[Start]]</f>
        <v>0.7055555555555556</v>
      </c>
      <c r="C1111" s="1">
        <f>WorkingHours[[#This Row],[End]]</f>
        <v>0.71875</v>
      </c>
      <c r="D1111" t="str">
        <f>WorkingHours[[#This Row],[Work unit description]]</f>
        <v>Messing around reviews and organising Review meeting</v>
      </c>
      <c r="E1111" s="1">
        <f>WorkingHours[[#This Row],[Duration]]</f>
        <v>1.0416666666666666E-2</v>
      </c>
      <c r="F1111" s="1" t="e">
        <f>#REF!</f>
        <v>#REF!</v>
      </c>
      <c r="G1111" t="str">
        <f>WorkingHours[[#This Row],[Task]]</f>
        <v>Process and Practices Improvement</v>
      </c>
      <c r="H1111" t="str">
        <f>WorkingHours[[#This Row],[Tags]]</f>
        <v>STL:Admin-BusinessMan:Processs:942</v>
      </c>
      <c r="I1111" t="b">
        <f t="shared" si="118"/>
        <v>0</v>
      </c>
      <c r="J1111" s="7">
        <f t="shared" si="124"/>
        <v>45009</v>
      </c>
      <c r="K1111" t="str">
        <f t="shared" si="119"/>
        <v>STL:Admin-BusinessMan:Processs:942</v>
      </c>
      <c r="M1111" s="43">
        <f t="shared" si="120"/>
        <v>0</v>
      </c>
      <c r="N1111" s="1">
        <f t="shared" si="121"/>
        <v>0</v>
      </c>
      <c r="O1111" s="1">
        <f t="shared" si="122"/>
        <v>0</v>
      </c>
      <c r="P1111" s="45" t="e">
        <f t="shared" si="123"/>
        <v>#REF!</v>
      </c>
      <c r="Q1111" s="46">
        <f>IF(K1111="",0,COUNTIF('Timesheet - Week'!$A:$A,WorkingHoursUpdated!K1111))</f>
        <v>0</v>
      </c>
      <c r="R1111" s="44">
        <f>IF(K1111="",0,COUNTIF('Timesheet - Week'!$A:$A,WorkingHoursUpdated!K1111))</f>
        <v>0</v>
      </c>
    </row>
    <row r="1112" spans="1:18" x14ac:dyDescent="0.25">
      <c r="A1112" s="7">
        <f>WorkingHours[[#This Row],[Day]]</f>
        <v>45009</v>
      </c>
      <c r="B1112" s="1">
        <f>WorkingHours[[#This Row],[Start]]</f>
        <v>0.72916666666666663</v>
      </c>
      <c r="C1112" s="1">
        <f>WorkingHours[[#This Row],[End]]</f>
        <v>0.73611111111111116</v>
      </c>
      <c r="D1112" t="str">
        <f>WorkingHours[[#This Row],[Work unit description]]</f>
        <v>Chat with Pete on Celestial</v>
      </c>
      <c r="E1112" s="1">
        <f>WorkingHours[[#This Row],[Duration]]</f>
        <v>1.0416666666666666E-2</v>
      </c>
      <c r="F1112" s="1" t="e">
        <f>#REF!</f>
        <v>#REF!</v>
      </c>
      <c r="G1112" t="str">
        <f>WorkingHours[[#This Row],[Task]]</f>
        <v>Celestial Project Management</v>
      </c>
      <c r="H1112" t="str">
        <f>WorkingHours[[#This Row],[Tags]]</f>
        <v>Celestial:Projectl Management:970</v>
      </c>
      <c r="I1112" t="b">
        <f t="shared" si="118"/>
        <v>0</v>
      </c>
      <c r="J1112" s="7">
        <f t="shared" si="124"/>
        <v>45009</v>
      </c>
      <c r="K1112" t="str">
        <f t="shared" si="119"/>
        <v>Celestial:Projectl Management:970</v>
      </c>
      <c r="M1112" s="43">
        <f t="shared" si="120"/>
        <v>1.041666666666663E-2</v>
      </c>
      <c r="N1112" s="1">
        <f t="shared" si="121"/>
        <v>1.041666666666663E-2</v>
      </c>
      <c r="O1112" s="1">
        <f t="shared" si="122"/>
        <v>0</v>
      </c>
      <c r="P1112" s="45" t="e">
        <f t="shared" si="123"/>
        <v>#REF!</v>
      </c>
      <c r="Q1112" s="46">
        <f>IF(K1112="",0,COUNTIF('Timesheet - Week'!$A:$A,WorkingHoursUpdated!K1112))</f>
        <v>0</v>
      </c>
      <c r="R1112" s="44">
        <f>IF(K1112="",0,COUNTIF('Timesheet - Week'!$A:$A,WorkingHoursUpdated!K1112))</f>
        <v>0</v>
      </c>
    </row>
    <row r="1113" spans="1:18" x14ac:dyDescent="0.25">
      <c r="A1113" s="7">
        <f>WorkingHours[[#This Row],[Day]]</f>
        <v>45012</v>
      </c>
      <c r="B1113" s="1">
        <f>WorkingHours[[#This Row],[Start]]</f>
        <v>0.375</v>
      </c>
      <c r="C1113" s="1">
        <f>WorkingHours[[#This Row],[End]]</f>
        <v>0.45833333333333331</v>
      </c>
      <c r="D1113" t="str">
        <f>WorkingHours[[#This Row],[Work unit description]]</f>
        <v>Celestial placeholder</v>
      </c>
      <c r="E1113" s="1">
        <f>WorkingHours[[#This Row],[Duration]]</f>
        <v>8.3333333333333329E-2</v>
      </c>
      <c r="F1113" s="1" t="e">
        <f>#REF!</f>
        <v>#REF!</v>
      </c>
      <c r="G1113" t="str">
        <f>WorkingHours[[#This Row],[Task]]</f>
        <v>Celestial: Technical Management</v>
      </c>
      <c r="H1113" t="str">
        <f>WorkingHours[[#This Row],[Tags]]</f>
        <v>Celestial:Technical Management:972</v>
      </c>
      <c r="I1113" t="b">
        <f t="shared" si="118"/>
        <v>0</v>
      </c>
      <c r="J1113" s="7">
        <f t="shared" si="124"/>
        <v>45012</v>
      </c>
      <c r="K1113" t="str">
        <f t="shared" si="119"/>
        <v>Celestial:Technical Management:972</v>
      </c>
      <c r="M1113" s="43">
        <f t="shared" si="120"/>
        <v>0</v>
      </c>
      <c r="N1113" s="1">
        <f t="shared" si="121"/>
        <v>0</v>
      </c>
      <c r="O1113" s="1">
        <f t="shared" si="122"/>
        <v>0</v>
      </c>
      <c r="P1113" s="45" t="e">
        <f t="shared" si="123"/>
        <v>#REF!</v>
      </c>
      <c r="Q1113" s="46">
        <f>IF(K1113="",0,COUNTIF('Timesheet - Week'!$A:$A,WorkingHoursUpdated!K1113))</f>
        <v>0</v>
      </c>
      <c r="R1113" s="44">
        <f>IF(K1113="",0,COUNTIF('Timesheet - Week'!$A:$A,WorkingHoursUpdated!K1113))</f>
        <v>0</v>
      </c>
    </row>
    <row r="1114" spans="1:18" x14ac:dyDescent="0.25">
      <c r="A1114" s="7">
        <f>WorkingHours[[#This Row],[Day]]</f>
        <v>45012</v>
      </c>
      <c r="B1114" s="1">
        <f>WorkingHours[[#This Row],[Start]]</f>
        <v>0.45833333333333331</v>
      </c>
      <c r="C1114" s="1">
        <f>WorkingHours[[#This Row],[End]]</f>
        <v>0.47916666666666669</v>
      </c>
      <c r="D1114" t="str">
        <f>WorkingHours[[#This Row],[Work unit description]]</f>
        <v>Boomtime contract management</v>
      </c>
      <c r="E1114" s="1">
        <f>WorkingHours[[#This Row],[Duration]]</f>
        <v>2.0833333333333332E-2</v>
      </c>
      <c r="F1114" s="1" t="e">
        <f>#REF!</f>
        <v>#REF!</v>
      </c>
      <c r="G1114" t="str">
        <f>WorkingHours[[#This Row],[Task]]</f>
        <v>Boomtime:Technical Management</v>
      </c>
      <c r="H1114" t="str">
        <f>WorkingHours[[#This Row],[Tags]]</f>
        <v>Boomtime: Technical Management:911</v>
      </c>
      <c r="I1114" t="b">
        <f t="shared" si="118"/>
        <v>0</v>
      </c>
      <c r="J1114" s="7">
        <f t="shared" si="124"/>
        <v>45012</v>
      </c>
      <c r="K1114" t="str">
        <f t="shared" si="119"/>
        <v>Boomtime: Technical Management:911</v>
      </c>
      <c r="M1114" s="43">
        <f t="shared" si="120"/>
        <v>0</v>
      </c>
      <c r="N1114" s="1">
        <f t="shared" si="121"/>
        <v>0</v>
      </c>
      <c r="O1114" s="1">
        <f t="shared" si="122"/>
        <v>0</v>
      </c>
      <c r="P1114" s="45" t="e">
        <f t="shared" si="123"/>
        <v>#REF!</v>
      </c>
      <c r="Q1114" s="46">
        <f>IF(K1114="",0,COUNTIF('Timesheet - Week'!$A:$A,WorkingHoursUpdated!K1114))</f>
        <v>0</v>
      </c>
      <c r="R1114" s="44">
        <f>IF(K1114="",0,COUNTIF('Timesheet - Week'!$A:$A,WorkingHoursUpdated!K1114))</f>
        <v>0</v>
      </c>
    </row>
    <row r="1115" spans="1:18" x14ac:dyDescent="0.25">
      <c r="A1115" s="7">
        <f>WorkingHours[[#This Row],[Day]]</f>
        <v>45012</v>
      </c>
      <c r="B1115" s="1">
        <f>WorkingHours[[#This Row],[Start]]</f>
        <v>0.5</v>
      </c>
      <c r="C1115" s="1">
        <f>WorkingHours[[#This Row],[End]]</f>
        <v>0.54513888888888884</v>
      </c>
      <c r="D1115" t="str">
        <f>WorkingHours[[#This Row],[Work unit description]]</f>
        <v>New Weekly Management Meeting.</v>
      </c>
      <c r="E1115" s="1">
        <f>WorkingHours[[#This Row],[Duration]]</f>
        <v>4.1666666666666664E-2</v>
      </c>
      <c r="F1115" s="1" t="e">
        <f>#REF!</f>
        <v>#REF!</v>
      </c>
      <c r="G1115" t="str">
        <f>WorkingHours[[#This Row],[Task]]</f>
        <v>STL: Management meeting</v>
      </c>
      <c r="H1115" t="str">
        <f>WorkingHours[[#This Row],[Tags]]</f>
        <v>STL:Admin-BusinessMan:Board Meetings:937</v>
      </c>
      <c r="I1115" t="b">
        <f t="shared" si="118"/>
        <v>0</v>
      </c>
      <c r="J1115" s="7">
        <f t="shared" si="124"/>
        <v>45012</v>
      </c>
      <c r="K1115" t="str">
        <f t="shared" si="119"/>
        <v>STL:Admin-BusinessMan:Board Meetings:937</v>
      </c>
      <c r="M1115" s="43">
        <f t="shared" si="120"/>
        <v>2.0833333333333315E-2</v>
      </c>
      <c r="N1115" s="1">
        <f t="shared" si="121"/>
        <v>0</v>
      </c>
      <c r="O1115" s="1">
        <f t="shared" si="122"/>
        <v>2.0833333333333315E-2</v>
      </c>
      <c r="P1115" s="45" t="e">
        <f t="shared" si="123"/>
        <v>#REF!</v>
      </c>
      <c r="Q1115" s="46">
        <f>IF(K1115="",0,COUNTIF('Timesheet - Week'!$A:$A,WorkingHoursUpdated!K1115))</f>
        <v>0</v>
      </c>
      <c r="R1115" s="44">
        <f>IF(K1115="",0,COUNTIF('Timesheet - Week'!$A:$A,WorkingHoursUpdated!K1115))</f>
        <v>0</v>
      </c>
    </row>
    <row r="1116" spans="1:18" x14ac:dyDescent="0.25">
      <c r="A1116" s="7">
        <f>WorkingHours[[#This Row],[Day]]</f>
        <v>45012</v>
      </c>
      <c r="B1116" s="1">
        <f>WorkingHours[[#This Row],[Start]]</f>
        <v>0.54513888888888884</v>
      </c>
      <c r="C1116" s="1">
        <f>WorkingHours[[#This Row],[End]]</f>
        <v>0.5625</v>
      </c>
      <c r="D1116" t="str">
        <f>WorkingHours[[#This Row],[Work unit description]]</f>
        <v>Approval Process - Documents</v>
      </c>
      <c r="E1116" s="1">
        <f>WorkingHours[[#This Row],[Duration]]</f>
        <v>2.0833333333333332E-2</v>
      </c>
      <c r="F1116" s="1" t="e">
        <f>#REF!</f>
        <v>#REF!</v>
      </c>
      <c r="G1116" t="str">
        <f>WorkingHours[[#This Row],[Task]]</f>
        <v>Process and Practices Improvement</v>
      </c>
      <c r="H1116" t="str">
        <f>WorkingHours[[#This Row],[Tags]]</f>
        <v>STL:Admin-BusinessMan:Processs:942</v>
      </c>
      <c r="I1116" t="b">
        <f t="shared" si="118"/>
        <v>0</v>
      </c>
      <c r="J1116" s="7">
        <f t="shared" si="124"/>
        <v>45012</v>
      </c>
      <c r="K1116" t="str">
        <f t="shared" si="119"/>
        <v>STL:Admin-BusinessMan:Processs:942</v>
      </c>
      <c r="M1116" s="43">
        <f t="shared" si="120"/>
        <v>0</v>
      </c>
      <c r="N1116" s="1">
        <f t="shared" si="121"/>
        <v>0</v>
      </c>
      <c r="O1116" s="1">
        <f t="shared" si="122"/>
        <v>0</v>
      </c>
      <c r="P1116" s="45" t="e">
        <f t="shared" si="123"/>
        <v>#REF!</v>
      </c>
      <c r="Q1116" s="46">
        <f>IF(K1116="",0,COUNTIF('Timesheet - Week'!$A:$A,WorkingHoursUpdated!K1116))</f>
        <v>0</v>
      </c>
      <c r="R1116" s="44">
        <f>IF(K1116="",0,COUNTIF('Timesheet - Week'!$A:$A,WorkingHoursUpdated!K1116))</f>
        <v>0</v>
      </c>
    </row>
    <row r="1117" spans="1:18" x14ac:dyDescent="0.25">
      <c r="A1117" s="7">
        <f>WorkingHours[[#This Row],[Day]]</f>
        <v>45012</v>
      </c>
      <c r="B1117" s="1">
        <f>WorkingHours[[#This Row],[Start]]</f>
        <v>0.5625</v>
      </c>
      <c r="C1117" s="1">
        <f>WorkingHours[[#This Row],[End]]</f>
        <v>0.59375</v>
      </c>
      <c r="D1117" t="str">
        <f>WorkingHours[[#This Row],[Work unit description]]</f>
        <v>Approval Process - Documents</v>
      </c>
      <c r="E1117" s="1">
        <f>WorkingHours[[#This Row],[Duration]]</f>
        <v>3.125E-2</v>
      </c>
      <c r="F1117" s="1" t="e">
        <f>#REF!</f>
        <v>#REF!</v>
      </c>
      <c r="G1117" t="str">
        <f>WorkingHours[[#This Row],[Task]]</f>
        <v>Process and Practices Improvement</v>
      </c>
      <c r="H1117" t="str">
        <f>WorkingHours[[#This Row],[Tags]]</f>
        <v>STL:Admin-BusinessMan:Processs:942</v>
      </c>
      <c r="I1117" t="b">
        <f t="shared" si="118"/>
        <v>0</v>
      </c>
      <c r="J1117" s="7">
        <f t="shared" si="124"/>
        <v>45012</v>
      </c>
      <c r="K1117" t="str">
        <f t="shared" si="119"/>
        <v>STL:Admin-BusinessMan:Processs:942</v>
      </c>
      <c r="M1117" s="43">
        <f t="shared" si="120"/>
        <v>0</v>
      </c>
      <c r="N1117" s="1">
        <f t="shared" si="121"/>
        <v>0</v>
      </c>
      <c r="O1117" s="1">
        <f t="shared" si="122"/>
        <v>0</v>
      </c>
      <c r="P1117" s="45" t="e">
        <f t="shared" si="123"/>
        <v>#REF!</v>
      </c>
      <c r="Q1117" s="46">
        <f>IF(K1117="",0,COUNTIF('Timesheet - Week'!$A:$A,WorkingHoursUpdated!K1117))</f>
        <v>0</v>
      </c>
      <c r="R1117" s="44">
        <f>IF(K1117="",0,COUNTIF('Timesheet - Week'!$A:$A,WorkingHoursUpdated!K1117))</f>
        <v>0</v>
      </c>
    </row>
    <row r="1118" spans="1:18" x14ac:dyDescent="0.25">
      <c r="A1118" s="7">
        <f>WorkingHours[[#This Row],[Day]]</f>
        <v>45012</v>
      </c>
      <c r="B1118" s="1">
        <f>WorkingHours[[#This Row],[Start]]</f>
        <v>0.59375</v>
      </c>
      <c r="C1118" s="1">
        <f>WorkingHours[[#This Row],[End]]</f>
        <v>0.625</v>
      </c>
      <c r="D1118" t="str">
        <f>WorkingHours[[#This Row],[Work unit description]]</f>
        <v>Hardware Weekly Meeting</v>
      </c>
      <c r="E1118" s="1">
        <f>WorkingHours[[#This Row],[Duration]]</f>
        <v>3.125E-2</v>
      </c>
      <c r="F1118" s="1" t="e">
        <f>#REF!</f>
        <v>#REF!</v>
      </c>
      <c r="G1118" t="str">
        <f>WorkingHours[[#This Row],[Task]]</f>
        <v>QLM Technical Management</v>
      </c>
      <c r="H1118" t="str">
        <f>WorkingHours[[#This Row],[Tags]]</f>
        <v>QLM:Hardware:TechnicalManagement:998</v>
      </c>
      <c r="I1118" t="b">
        <f t="shared" si="118"/>
        <v>0</v>
      </c>
      <c r="J1118" s="7">
        <f t="shared" si="124"/>
        <v>45012</v>
      </c>
      <c r="K1118" t="str">
        <f t="shared" si="119"/>
        <v>QLM:Hardware:TechnicalManagement:998</v>
      </c>
      <c r="M1118" s="43">
        <f t="shared" si="120"/>
        <v>0</v>
      </c>
      <c r="N1118" s="1">
        <f t="shared" si="121"/>
        <v>0</v>
      </c>
      <c r="O1118" s="1">
        <f t="shared" si="122"/>
        <v>0</v>
      </c>
      <c r="P1118" s="45" t="e">
        <f t="shared" si="123"/>
        <v>#REF!</v>
      </c>
      <c r="Q1118" s="46">
        <f>IF(K1118="",0,COUNTIF('Timesheet - Week'!$A:$A,WorkingHoursUpdated!K1118))</f>
        <v>0</v>
      </c>
      <c r="R1118" s="44">
        <f>IF(K1118="",0,COUNTIF('Timesheet - Week'!$A:$A,WorkingHoursUpdated!K1118))</f>
        <v>0</v>
      </c>
    </row>
    <row r="1119" spans="1:18" x14ac:dyDescent="0.25">
      <c r="A1119" s="7">
        <f>WorkingHours[[#This Row],[Day]]</f>
        <v>45012</v>
      </c>
      <c r="B1119" s="1">
        <f>WorkingHours[[#This Row],[Start]]</f>
        <v>0.625</v>
      </c>
      <c r="C1119" s="1">
        <f>WorkingHours[[#This Row],[End]]</f>
        <v>0.65625</v>
      </c>
      <c r="D1119" t="str">
        <f>WorkingHours[[#This Row],[Work unit description]]</f>
        <v>Weekly Short-Term Resource Forecasting</v>
      </c>
      <c r="E1119" s="1">
        <f>WorkingHours[[#This Row],[Duration]]</f>
        <v>3.125E-2</v>
      </c>
      <c r="F1119" s="1" t="e">
        <f>#REF!</f>
        <v>#REF!</v>
      </c>
      <c r="G1119" t="str">
        <f>WorkingHours[[#This Row],[Task]]</f>
        <v>Celestial: Technical Management</v>
      </c>
      <c r="H1119" t="str">
        <f>WorkingHours[[#This Row],[Tags]]</f>
        <v>Celestial:Technical Management:972</v>
      </c>
      <c r="I1119" t="b">
        <f t="shared" si="118"/>
        <v>0</v>
      </c>
      <c r="J1119" s="7">
        <f t="shared" si="124"/>
        <v>45012</v>
      </c>
      <c r="K1119" t="str">
        <f t="shared" si="119"/>
        <v>Celestial:Technical Management:972</v>
      </c>
      <c r="M1119" s="43">
        <f t="shared" si="120"/>
        <v>0</v>
      </c>
      <c r="N1119" s="1">
        <f t="shared" si="121"/>
        <v>0</v>
      </c>
      <c r="O1119" s="1">
        <f t="shared" si="122"/>
        <v>0</v>
      </c>
      <c r="P1119" s="45" t="e">
        <f t="shared" si="123"/>
        <v>#REF!</v>
      </c>
      <c r="Q1119" s="46">
        <f>IF(K1119="",0,COUNTIF('Timesheet - Week'!$A:$A,WorkingHoursUpdated!K1119))</f>
        <v>0</v>
      </c>
      <c r="R1119" s="44">
        <f>IF(K1119="",0,COUNTIF('Timesheet - Week'!$A:$A,WorkingHoursUpdated!K1119))</f>
        <v>0</v>
      </c>
    </row>
    <row r="1120" spans="1:18" x14ac:dyDescent="0.25">
      <c r="A1120" s="7">
        <f>WorkingHours[[#This Row],[Day]]</f>
        <v>45012</v>
      </c>
      <c r="B1120" s="1">
        <f>WorkingHours[[#This Row],[Start]]</f>
        <v>0.65625</v>
      </c>
      <c r="C1120" s="1">
        <f>WorkingHours[[#This Row],[End]]</f>
        <v>0.67361111111111116</v>
      </c>
      <c r="D1120" t="str">
        <f>WorkingHours[[#This Row],[Work unit description]]</f>
        <v>BioTip Ordering</v>
      </c>
      <c r="E1120" s="1">
        <f>WorkingHours[[#This Row],[Duration]]</f>
        <v>2.0833333333333332E-2</v>
      </c>
      <c r="F1120" s="1" t="e">
        <f>#REF!</f>
        <v>#REF!</v>
      </c>
      <c r="G1120" t="str">
        <f>WorkingHours[[#This Row],[Task]]</f>
        <v>Biotip:Manufacturing</v>
      </c>
      <c r="H1120" t="str">
        <f>WorkingHours[[#This Row],[Tags]]</f>
        <v>BioTip:Manufacturing:925</v>
      </c>
      <c r="I1120" t="b">
        <f t="shared" si="118"/>
        <v>0</v>
      </c>
      <c r="J1120" s="7">
        <f t="shared" si="124"/>
        <v>45012</v>
      </c>
      <c r="K1120" t="str">
        <f t="shared" si="119"/>
        <v>BioTip:Manufacturing:925</v>
      </c>
      <c r="M1120" s="43">
        <f t="shared" si="120"/>
        <v>0</v>
      </c>
      <c r="N1120" s="1">
        <f t="shared" si="121"/>
        <v>0</v>
      </c>
      <c r="O1120" s="1">
        <f t="shared" si="122"/>
        <v>0</v>
      </c>
      <c r="P1120" s="45" t="e">
        <f t="shared" si="123"/>
        <v>#REF!</v>
      </c>
      <c r="Q1120" s="46">
        <f>IF(K1120="",0,COUNTIF('Timesheet - Week'!$A:$A,WorkingHoursUpdated!K1120))</f>
        <v>0</v>
      </c>
      <c r="R1120" s="44">
        <f>IF(K1120="",0,COUNTIF('Timesheet - Week'!$A:$A,WorkingHoursUpdated!K1120))</f>
        <v>0</v>
      </c>
    </row>
    <row r="1121" spans="1:18" x14ac:dyDescent="0.25">
      <c r="A1121" s="7">
        <f>WorkingHours[[#This Row],[Day]]</f>
        <v>45012</v>
      </c>
      <c r="B1121" s="1">
        <f>WorkingHours[[#This Row],[Start]]</f>
        <v>0.87569444444444444</v>
      </c>
      <c r="C1121" s="1">
        <f>WorkingHours[[#This Row],[End]]</f>
        <v>0.91736111111111107</v>
      </c>
      <c r="D1121" t="str">
        <f>WorkingHours[[#This Row],[Work unit description]]</f>
        <v>Process and Improvement</v>
      </c>
      <c r="E1121" s="1">
        <f>WorkingHours[[#This Row],[Duration]]</f>
        <v>4.1666666666666664E-2</v>
      </c>
      <c r="F1121" s="1" t="e">
        <f>#REF!</f>
        <v>#REF!</v>
      </c>
      <c r="G1121" t="str">
        <f>WorkingHours[[#This Row],[Task]]</f>
        <v>Process and Practices Improvement</v>
      </c>
      <c r="H1121" t="str">
        <f>WorkingHours[[#This Row],[Tags]]</f>
        <v>STL:Admin-BusinessMan:Processs:942</v>
      </c>
      <c r="I1121" t="b">
        <f t="shared" si="118"/>
        <v>0</v>
      </c>
      <c r="J1121" s="7">
        <f t="shared" si="124"/>
        <v>45012</v>
      </c>
      <c r="K1121" t="str">
        <f t="shared" si="119"/>
        <v>STL:Admin-BusinessMan:Processs:942</v>
      </c>
      <c r="M1121" s="43">
        <f t="shared" si="120"/>
        <v>0.20208333333333328</v>
      </c>
      <c r="N1121" s="1">
        <f t="shared" si="121"/>
        <v>0</v>
      </c>
      <c r="O1121" s="1">
        <f t="shared" si="122"/>
        <v>0.20208333333333328</v>
      </c>
      <c r="P1121" s="45" t="e">
        <f t="shared" si="123"/>
        <v>#REF!</v>
      </c>
      <c r="Q1121" s="46">
        <f>IF(K1121="",0,COUNTIF('Timesheet - Week'!$A:$A,WorkingHoursUpdated!K1121))</f>
        <v>0</v>
      </c>
      <c r="R1121" s="44">
        <f>IF(K1121="",0,COUNTIF('Timesheet - Week'!$A:$A,WorkingHoursUpdated!K1121))</f>
        <v>0</v>
      </c>
    </row>
    <row r="1122" spans="1:18" x14ac:dyDescent="0.25">
      <c r="A1122" s="7">
        <f>WorkingHours[[#This Row],[Day]]</f>
        <v>45013</v>
      </c>
      <c r="B1122" s="1">
        <f>WorkingHours[[#This Row],[Start]]</f>
        <v>0.375</v>
      </c>
      <c r="C1122" s="1">
        <f>WorkingHours[[#This Row],[End]]</f>
        <v>0.42708333333333331</v>
      </c>
      <c r="D1122" t="str">
        <f>WorkingHours[[#This Row],[Work unit description]]</f>
        <v>Investigation for QLM Power board</v>
      </c>
      <c r="E1122" s="1">
        <f>WorkingHours[[#This Row],[Duration]]</f>
        <v>5.2083333333333336E-2</v>
      </c>
      <c r="F1122" s="1" t="e">
        <f>#REF!</f>
        <v>#REF!</v>
      </c>
      <c r="G1122" t="str">
        <f>WorkingHours[[#This Row],[Task]]</f>
        <v>QLM Technical Management</v>
      </c>
      <c r="H1122" t="str">
        <f>WorkingHours[[#This Row],[Tags]]</f>
        <v>QLM:Hardware:TechnicalManagement:998</v>
      </c>
      <c r="I1122" t="b">
        <f t="shared" si="118"/>
        <v>0</v>
      </c>
      <c r="J1122" s="7">
        <f t="shared" si="124"/>
        <v>45013</v>
      </c>
      <c r="K1122" t="str">
        <f t="shared" si="119"/>
        <v>QLM:Hardware:TechnicalManagement:998</v>
      </c>
      <c r="M1122" s="43">
        <f t="shared" si="120"/>
        <v>0</v>
      </c>
      <c r="N1122" s="1">
        <f t="shared" si="121"/>
        <v>0</v>
      </c>
      <c r="O1122" s="1">
        <f t="shared" si="122"/>
        <v>0</v>
      </c>
      <c r="P1122" s="45" t="e">
        <f t="shared" si="123"/>
        <v>#REF!</v>
      </c>
      <c r="Q1122" s="46">
        <f>IF(K1122="",0,COUNTIF('Timesheet - Week'!$A:$A,WorkingHoursUpdated!K1122))</f>
        <v>0</v>
      </c>
      <c r="R1122" s="44">
        <f>IF(K1122="",0,COUNTIF('Timesheet - Week'!$A:$A,WorkingHoursUpdated!K1122))</f>
        <v>0</v>
      </c>
    </row>
    <row r="1123" spans="1:18" x14ac:dyDescent="0.25">
      <c r="A1123" s="7">
        <f>WorkingHours[[#This Row],[Day]]</f>
        <v>45013</v>
      </c>
      <c r="B1123" s="1">
        <f>WorkingHours[[#This Row],[Start]]</f>
        <v>0.42708333333333331</v>
      </c>
      <c r="C1123" s="1">
        <f>WorkingHours[[#This Row],[End]]</f>
        <v>0.45833333333333331</v>
      </c>
      <c r="D1123" t="str">
        <f>WorkingHours[[#This Row],[Work unit description]]</f>
        <v>Review of Ben's comments</v>
      </c>
      <c r="E1123" s="1">
        <f>WorkingHours[[#This Row],[Duration]]</f>
        <v>3.125E-2</v>
      </c>
      <c r="F1123" s="1" t="e">
        <f>#REF!</f>
        <v>#REF!</v>
      </c>
      <c r="G1123" t="str">
        <f>WorkingHours[[#This Row],[Task]]</f>
        <v>Boomtime:Technical Management</v>
      </c>
      <c r="H1123" t="str">
        <f>WorkingHours[[#This Row],[Tags]]</f>
        <v>Boomtime: Technical Management:911</v>
      </c>
      <c r="I1123" t="b">
        <f t="shared" si="118"/>
        <v>0</v>
      </c>
      <c r="J1123" s="7">
        <f t="shared" si="124"/>
        <v>45013</v>
      </c>
      <c r="K1123" t="str">
        <f t="shared" si="119"/>
        <v>Boomtime: Technical Management:911</v>
      </c>
      <c r="M1123" s="43">
        <f t="shared" si="120"/>
        <v>0</v>
      </c>
      <c r="N1123" s="1">
        <f t="shared" si="121"/>
        <v>0</v>
      </c>
      <c r="O1123" s="1">
        <f t="shared" si="122"/>
        <v>0</v>
      </c>
      <c r="P1123" s="45" t="e">
        <f t="shared" si="123"/>
        <v>#REF!</v>
      </c>
      <c r="Q1123" s="46">
        <f>IF(K1123="",0,COUNTIF('Timesheet - Week'!$A:$A,WorkingHoursUpdated!K1123))</f>
        <v>0</v>
      </c>
      <c r="R1123" s="44">
        <f>IF(K1123="",0,COUNTIF('Timesheet - Week'!$A:$A,WorkingHoursUpdated!K1123))</f>
        <v>0</v>
      </c>
    </row>
    <row r="1124" spans="1:18" x14ac:dyDescent="0.25">
      <c r="A1124" s="7">
        <f>WorkingHours[[#This Row],[Day]]</f>
        <v>45013</v>
      </c>
      <c r="B1124" s="1">
        <f>WorkingHours[[#This Row],[Start]]</f>
        <v>0.45833333333333331</v>
      </c>
      <c r="C1124" s="1">
        <f>WorkingHours[[#This Row],[End]]</f>
        <v>0.47916666666666669</v>
      </c>
      <c r="D1124" t="str">
        <f>WorkingHours[[#This Row],[Work unit description]]</f>
        <v>QLM meeting about failed power board</v>
      </c>
      <c r="E1124" s="1">
        <f>WorkingHours[[#This Row],[Duration]]</f>
        <v>2.0833333333333332E-2</v>
      </c>
      <c r="F1124" s="1" t="e">
        <f>#REF!</f>
        <v>#REF!</v>
      </c>
      <c r="G1124" t="str">
        <f>WorkingHours[[#This Row],[Task]]</f>
        <v>QLM Technical Management</v>
      </c>
      <c r="H1124" t="str">
        <f>WorkingHours[[#This Row],[Tags]]</f>
        <v>QLM:Hardware:TechnicalManagement:998</v>
      </c>
      <c r="I1124" t="b">
        <f t="shared" si="118"/>
        <v>0</v>
      </c>
      <c r="J1124" s="7">
        <f t="shared" si="124"/>
        <v>45013</v>
      </c>
      <c r="K1124" t="str">
        <f t="shared" si="119"/>
        <v>QLM:Hardware:TechnicalManagement:998</v>
      </c>
      <c r="M1124" s="43">
        <f t="shared" si="120"/>
        <v>0</v>
      </c>
      <c r="N1124" s="1">
        <f t="shared" si="121"/>
        <v>0</v>
      </c>
      <c r="O1124" s="1">
        <f t="shared" si="122"/>
        <v>0</v>
      </c>
      <c r="P1124" s="45" t="e">
        <f t="shared" si="123"/>
        <v>#REF!</v>
      </c>
      <c r="Q1124" s="46">
        <f>IF(K1124="",0,COUNTIF('Timesheet - Week'!$A:$A,WorkingHoursUpdated!K1124))</f>
        <v>0</v>
      </c>
      <c r="R1124" s="44">
        <f>IF(K1124="",0,COUNTIF('Timesheet - Week'!$A:$A,WorkingHoursUpdated!K1124))</f>
        <v>0</v>
      </c>
    </row>
    <row r="1125" spans="1:18" x14ac:dyDescent="0.25">
      <c r="A1125" s="7">
        <f>WorkingHours[[#This Row],[Day]]</f>
        <v>45013</v>
      </c>
      <c r="B1125" s="1">
        <f>WorkingHours[[#This Row],[Start]]</f>
        <v>0.47916666666666669</v>
      </c>
      <c r="C1125" s="1">
        <f>WorkingHours[[#This Row],[End]]</f>
        <v>0.5</v>
      </c>
      <c r="D1125" t="str">
        <f>WorkingHours[[#This Row],[Work unit description]]</f>
        <v>STL - 1st Stage Interview - Tim Hurdle</v>
      </c>
      <c r="E1125" s="1">
        <f>WorkingHours[[#This Row],[Duration]]</f>
        <v>2.0833333333333332E-2</v>
      </c>
      <c r="F1125" s="1" t="e">
        <f>#REF!</f>
        <v>#REF!</v>
      </c>
      <c r="G1125" t="str">
        <f>WorkingHours[[#This Row],[Task]]</f>
        <v>STL: Recruitment: Interviews</v>
      </c>
      <c r="H1125" t="str">
        <f>WorkingHours[[#This Row],[Tags]]</f>
        <v>STL:Recruitment:Interviews:949</v>
      </c>
      <c r="I1125" t="b">
        <f t="shared" si="118"/>
        <v>0</v>
      </c>
      <c r="J1125" s="7">
        <f t="shared" si="124"/>
        <v>45013</v>
      </c>
      <c r="K1125" t="str">
        <f t="shared" si="119"/>
        <v>STL:Recruitment:Interviews:949</v>
      </c>
      <c r="M1125" s="43">
        <f t="shared" si="120"/>
        <v>0</v>
      </c>
      <c r="N1125" s="1">
        <f t="shared" si="121"/>
        <v>0</v>
      </c>
      <c r="O1125" s="1">
        <f t="shared" si="122"/>
        <v>0</v>
      </c>
      <c r="P1125" s="45" t="e">
        <f t="shared" si="123"/>
        <v>#REF!</v>
      </c>
      <c r="Q1125" s="46">
        <f>IF(K1125="",0,COUNTIF('Timesheet - Week'!$A:$A,WorkingHoursUpdated!K1125))</f>
        <v>0</v>
      </c>
      <c r="R1125" s="44">
        <f>IF(K1125="",0,COUNTIF('Timesheet - Week'!$A:$A,WorkingHoursUpdated!K1125))</f>
        <v>0</v>
      </c>
    </row>
    <row r="1126" spans="1:18" x14ac:dyDescent="0.25">
      <c r="A1126" s="7">
        <f>WorkingHours[[#This Row],[Day]]</f>
        <v>45013</v>
      </c>
      <c r="B1126" s="1">
        <f>WorkingHours[[#This Row],[Start]]</f>
        <v>0.5</v>
      </c>
      <c r="C1126" s="1">
        <f>WorkingHours[[#This Row],[End]]</f>
        <v>0.52777777777777779</v>
      </c>
      <c r="D1126" t="str">
        <f>WorkingHours[[#This Row],[Work unit description]]</f>
        <v>Review of Ben's comments + call</v>
      </c>
      <c r="E1126" s="1">
        <f>WorkingHours[[#This Row],[Duration]]</f>
        <v>3.125E-2</v>
      </c>
      <c r="F1126" s="1" t="e">
        <f>#REF!</f>
        <v>#REF!</v>
      </c>
      <c r="G1126" t="str">
        <f>WorkingHours[[#This Row],[Task]]</f>
        <v>Boomtime:Technical Management</v>
      </c>
      <c r="H1126" t="str">
        <f>WorkingHours[[#This Row],[Tags]]</f>
        <v>Boomtime: Technical Management:911</v>
      </c>
      <c r="I1126" t="b">
        <f t="shared" si="118"/>
        <v>0</v>
      </c>
      <c r="J1126" s="7">
        <f t="shared" si="124"/>
        <v>45013</v>
      </c>
      <c r="K1126" t="str">
        <f t="shared" si="119"/>
        <v>Boomtime: Technical Management:911</v>
      </c>
      <c r="M1126" s="43">
        <f t="shared" si="120"/>
        <v>0</v>
      </c>
      <c r="N1126" s="1">
        <f t="shared" si="121"/>
        <v>0</v>
      </c>
      <c r="O1126" s="1">
        <f t="shared" si="122"/>
        <v>0</v>
      </c>
      <c r="P1126" s="45" t="e">
        <f t="shared" si="123"/>
        <v>#REF!</v>
      </c>
      <c r="Q1126" s="46">
        <f>IF(K1126="",0,COUNTIF('Timesheet - Week'!$A:$A,WorkingHoursUpdated!K1126))</f>
        <v>0</v>
      </c>
      <c r="R1126" s="44">
        <f>IF(K1126="",0,COUNTIF('Timesheet - Week'!$A:$A,WorkingHoursUpdated!K1126))</f>
        <v>0</v>
      </c>
    </row>
    <row r="1127" spans="1:18" x14ac:dyDescent="0.25">
      <c r="A1127" s="7">
        <f>WorkingHours[[#This Row],[Day]]</f>
        <v>45013</v>
      </c>
      <c r="B1127" s="1">
        <f>WorkingHours[[#This Row],[Start]]</f>
        <v>0.54166666666666663</v>
      </c>
      <c r="C1127" s="1">
        <f>WorkingHours[[#This Row],[End]]</f>
        <v>0.625</v>
      </c>
      <c r="D1127" t="str">
        <f>WorkingHours[[#This Row],[Work unit description]]</f>
        <v>Delta-g document comments complete</v>
      </c>
      <c r="E1127" s="1">
        <f>WorkingHours[[#This Row],[Duration]]</f>
        <v>8.3333333333333329E-2</v>
      </c>
      <c r="F1127" s="1" t="e">
        <f>#REF!</f>
        <v>#REF!</v>
      </c>
      <c r="G1127" t="str">
        <f>WorkingHours[[#This Row],[Task]]</f>
        <v>Delta-G: Architecture</v>
      </c>
      <c r="H1127" t="str">
        <f>WorkingHours[[#This Row],[Tags]]</f>
        <v>Delta-G:Architecture:899</v>
      </c>
      <c r="I1127" t="b">
        <f t="shared" si="118"/>
        <v>0</v>
      </c>
      <c r="J1127" s="7">
        <f t="shared" si="124"/>
        <v>45013</v>
      </c>
      <c r="K1127" t="str">
        <f t="shared" si="119"/>
        <v>Delta-G:Architecture:899</v>
      </c>
      <c r="M1127" s="43">
        <f t="shared" si="120"/>
        <v>1.388888888888884E-2</v>
      </c>
      <c r="N1127" s="1">
        <f t="shared" si="121"/>
        <v>0</v>
      </c>
      <c r="O1127" s="1">
        <f t="shared" si="122"/>
        <v>1.388888888888884E-2</v>
      </c>
      <c r="P1127" s="45" t="e">
        <f t="shared" si="123"/>
        <v>#REF!</v>
      </c>
      <c r="Q1127" s="46">
        <f>IF(K1127="",0,COUNTIF('Timesheet - Week'!$A:$A,WorkingHoursUpdated!K1127))</f>
        <v>0</v>
      </c>
      <c r="R1127" s="44">
        <f>IF(K1127="",0,COUNTIF('Timesheet - Week'!$A:$A,WorkingHoursUpdated!K1127))</f>
        <v>0</v>
      </c>
    </row>
    <row r="1128" spans="1:18" x14ac:dyDescent="0.25">
      <c r="A1128" s="7">
        <f>WorkingHours[[#This Row],[Day]]</f>
        <v>45013</v>
      </c>
      <c r="B1128" s="1">
        <f>WorkingHours[[#This Row],[Start]]</f>
        <v>0.625</v>
      </c>
      <c r="C1128" s="1">
        <f>WorkingHours[[#This Row],[End]]</f>
        <v>0.64583333333333337</v>
      </c>
      <c r="D1128" t="str">
        <f>WorkingHours[[#This Row],[Work unit description]]</f>
        <v>QLM internal catchup</v>
      </c>
      <c r="E1128" s="1">
        <f>WorkingHours[[#This Row],[Duration]]</f>
        <v>2.0833333333333332E-2</v>
      </c>
      <c r="F1128" s="1" t="e">
        <f>#REF!</f>
        <v>#REF!</v>
      </c>
      <c r="G1128" t="str">
        <f>WorkingHours[[#This Row],[Task]]</f>
        <v>QLM: Internal Meeting</v>
      </c>
      <c r="H1128" t="str">
        <f>WorkingHours[[#This Row],[Tags]]</f>
        <v>QLM:Hardware:TechnicalManagement:998</v>
      </c>
      <c r="I1128" t="b">
        <f t="shared" si="118"/>
        <v>0</v>
      </c>
      <c r="J1128" s="7">
        <f t="shared" si="124"/>
        <v>45013</v>
      </c>
      <c r="K1128" t="str">
        <f t="shared" si="119"/>
        <v>QLM:Hardware:TechnicalManagement:998</v>
      </c>
      <c r="M1128" s="43">
        <f t="shared" si="120"/>
        <v>0</v>
      </c>
      <c r="N1128" s="1">
        <f t="shared" si="121"/>
        <v>0</v>
      </c>
      <c r="O1128" s="1">
        <f t="shared" si="122"/>
        <v>0</v>
      </c>
      <c r="P1128" s="45" t="e">
        <f t="shared" si="123"/>
        <v>#REF!</v>
      </c>
      <c r="Q1128" s="46">
        <f>IF(K1128="",0,COUNTIF('Timesheet - Week'!$A:$A,WorkingHoursUpdated!K1128))</f>
        <v>0</v>
      </c>
      <c r="R1128" s="44">
        <f>IF(K1128="",0,COUNTIF('Timesheet - Week'!$A:$A,WorkingHoursUpdated!K1128))</f>
        <v>0</v>
      </c>
    </row>
    <row r="1129" spans="1:18" x14ac:dyDescent="0.25">
      <c r="A1129" s="7">
        <f>WorkingHours[[#This Row],[Day]]</f>
        <v>45013</v>
      </c>
      <c r="B1129" s="1">
        <f>WorkingHours[[#This Row],[Start]]</f>
        <v>0.64583333333333337</v>
      </c>
      <c r="C1129" s="1">
        <f>WorkingHours[[#This Row],[End]]</f>
        <v>0.66666666666666663</v>
      </c>
      <c r="D1129" t="str">
        <f>WorkingHours[[#This Row],[Work unit description]]</f>
        <v>Software Release Process</v>
      </c>
      <c r="E1129" s="1">
        <f>WorkingHours[[#This Row],[Duration]]</f>
        <v>2.0833333333333332E-2</v>
      </c>
      <c r="F1129" s="1" t="e">
        <f>#REF!</f>
        <v>#REF!</v>
      </c>
      <c r="G1129" t="str">
        <f>WorkingHours[[#This Row],[Task]]</f>
        <v>Process and Practices Improvement</v>
      </c>
      <c r="H1129" t="str">
        <f>WorkingHours[[#This Row],[Tags]]</f>
        <v>STL:Admin-BusinessMan:Processs:942</v>
      </c>
      <c r="I1129" t="b">
        <f t="shared" si="118"/>
        <v>0</v>
      </c>
      <c r="J1129" s="7">
        <f t="shared" si="124"/>
        <v>45013</v>
      </c>
      <c r="K1129" t="str">
        <f t="shared" si="119"/>
        <v>STL:Admin-BusinessMan:Processs:942</v>
      </c>
      <c r="M1129" s="43">
        <f t="shared" si="120"/>
        <v>0</v>
      </c>
      <c r="N1129" s="1">
        <f t="shared" si="121"/>
        <v>0</v>
      </c>
      <c r="O1129" s="1">
        <f t="shared" si="122"/>
        <v>0</v>
      </c>
      <c r="P1129" s="45" t="e">
        <f t="shared" si="123"/>
        <v>#REF!</v>
      </c>
      <c r="Q1129" s="46">
        <f>IF(K1129="",0,COUNTIF('Timesheet - Week'!$A:$A,WorkingHoursUpdated!K1129))</f>
        <v>0</v>
      </c>
      <c r="R1129" s="44">
        <f>IF(K1129="",0,COUNTIF('Timesheet - Week'!$A:$A,WorkingHoursUpdated!K1129))</f>
        <v>0</v>
      </c>
    </row>
    <row r="1130" spans="1:18" x14ac:dyDescent="0.25">
      <c r="A1130" s="7">
        <f>WorkingHours[[#This Row],[Day]]</f>
        <v>45013</v>
      </c>
      <c r="B1130" s="1">
        <f>WorkingHours[[#This Row],[Start]]</f>
        <v>0.66666666666666663</v>
      </c>
      <c r="C1130" s="1">
        <f>WorkingHours[[#This Row],[End]]</f>
        <v>0.7006944444444444</v>
      </c>
      <c r="D1130" t="str">
        <f>WorkingHours[[#This Row],[Work unit description]]</f>
        <v>Chat with Pete on QLM</v>
      </c>
      <c r="E1130" s="1">
        <f>WorkingHours[[#This Row],[Duration]]</f>
        <v>3.125E-2</v>
      </c>
      <c r="F1130" s="1" t="e">
        <f>#REF!</f>
        <v>#REF!</v>
      </c>
      <c r="G1130" t="str">
        <f>WorkingHours[[#This Row],[Task]]</f>
        <v>QLM Technical Management</v>
      </c>
      <c r="H1130" t="str">
        <f>WorkingHours[[#This Row],[Tags]]</f>
        <v>QLM:Hardware:TechnicalManagement:998</v>
      </c>
      <c r="I1130" t="b">
        <f t="shared" si="118"/>
        <v>0</v>
      </c>
      <c r="J1130" s="7">
        <f t="shared" si="124"/>
        <v>45013</v>
      </c>
      <c r="K1130" t="str">
        <f t="shared" si="119"/>
        <v>QLM:Hardware:TechnicalManagement:998</v>
      </c>
      <c r="M1130" s="43">
        <f t="shared" si="120"/>
        <v>0</v>
      </c>
      <c r="N1130" s="1">
        <f t="shared" si="121"/>
        <v>0</v>
      </c>
      <c r="O1130" s="1">
        <f t="shared" si="122"/>
        <v>0</v>
      </c>
      <c r="P1130" s="45" t="e">
        <f t="shared" si="123"/>
        <v>#REF!</v>
      </c>
      <c r="Q1130" s="46">
        <f>IF(K1130="",0,COUNTIF('Timesheet - Week'!$A:$A,WorkingHoursUpdated!K1130))</f>
        <v>0</v>
      </c>
      <c r="R1130" s="44">
        <f>IF(K1130="",0,COUNTIF('Timesheet - Week'!$A:$A,WorkingHoursUpdated!K1130))</f>
        <v>0</v>
      </c>
    </row>
    <row r="1131" spans="1:18" x14ac:dyDescent="0.25">
      <c r="A1131" s="7">
        <f>WorkingHours[[#This Row],[Day]]</f>
        <v>45013</v>
      </c>
      <c r="B1131" s="1">
        <f>WorkingHours[[#This Row],[Start]]</f>
        <v>0.70138888888888884</v>
      </c>
      <c r="C1131" s="1">
        <f>WorkingHours[[#This Row],[End]]</f>
        <v>0.77013888888888893</v>
      </c>
      <c r="D1131" t="str">
        <f>WorkingHours[[#This Row],[Work unit description]]</f>
        <v>Bring up of board 1 pumps</v>
      </c>
      <c r="E1131" s="1">
        <f>WorkingHours[[#This Row],[Duration]]</f>
        <v>7.2916666666666671E-2</v>
      </c>
      <c r="F1131" s="1" t="e">
        <f>#REF!</f>
        <v>#REF!</v>
      </c>
      <c r="G1131" t="str">
        <f>WorkingHours[[#This Row],[Task]]</f>
        <v>BioTip:Bring-up</v>
      </c>
      <c r="H1131" t="str">
        <f>WorkingHours[[#This Row],[Tags]]</f>
        <v>BioTip:Bring-Up:926</v>
      </c>
      <c r="I1131" t="b">
        <f t="shared" si="118"/>
        <v>0</v>
      </c>
      <c r="J1131" s="7">
        <f t="shared" si="124"/>
        <v>45013</v>
      </c>
      <c r="K1131" t="str">
        <f t="shared" si="119"/>
        <v>BioTip:Bring-Up:926</v>
      </c>
      <c r="M1131" s="43">
        <f t="shared" si="120"/>
        <v>6.9444444444444198E-4</v>
      </c>
      <c r="N1131" s="1">
        <f t="shared" si="121"/>
        <v>6.9444444444444198E-4</v>
      </c>
      <c r="O1131" s="1">
        <f t="shared" si="122"/>
        <v>0</v>
      </c>
      <c r="P1131" s="45" t="e">
        <f t="shared" si="123"/>
        <v>#REF!</v>
      </c>
      <c r="Q1131" s="46">
        <f>IF(K1131="",0,COUNTIF('Timesheet - Week'!$A:$A,WorkingHoursUpdated!K1131))</f>
        <v>0</v>
      </c>
      <c r="R1131" s="44">
        <f>IF(K1131="",0,COUNTIF('Timesheet - Week'!$A:$A,WorkingHoursUpdated!K1131))</f>
        <v>0</v>
      </c>
    </row>
    <row r="1132" spans="1:18" x14ac:dyDescent="0.25">
      <c r="A1132" s="7">
        <f>WorkingHours[[#This Row],[Day]]</f>
        <v>45013</v>
      </c>
      <c r="B1132" s="1">
        <f>WorkingHours[[#This Row],[Start]]</f>
        <v>0.77013888888888893</v>
      </c>
      <c r="C1132" s="1">
        <f>WorkingHours[[#This Row],[End]]</f>
        <v>0.84375</v>
      </c>
      <c r="D1132" t="str">
        <f>WorkingHours[[#This Row],[Work unit description]]</f>
        <v>Cable assembly manufacture</v>
      </c>
      <c r="E1132" s="1">
        <f>WorkingHours[[#This Row],[Duration]]</f>
        <v>7.2916666666666671E-2</v>
      </c>
      <c r="F1132" s="1" t="e">
        <f>#REF!</f>
        <v>#REF!</v>
      </c>
      <c r="G1132" t="str">
        <f>WorkingHours[[#This Row],[Task]]</f>
        <v>BioTip:Bring-up</v>
      </c>
      <c r="H1132" t="str">
        <f>WorkingHours[[#This Row],[Tags]]</f>
        <v>BioTip:Bring-Up:926</v>
      </c>
      <c r="I1132" t="b">
        <f t="shared" si="118"/>
        <v>0</v>
      </c>
      <c r="J1132" s="7">
        <f t="shared" si="124"/>
        <v>45013</v>
      </c>
      <c r="K1132" t="str">
        <f t="shared" si="119"/>
        <v>BioTip:Bring-Up:926</v>
      </c>
      <c r="M1132" s="43">
        <f t="shared" si="120"/>
        <v>0</v>
      </c>
      <c r="N1132" s="1">
        <f t="shared" si="121"/>
        <v>0</v>
      </c>
      <c r="O1132" s="1">
        <f t="shared" si="122"/>
        <v>0</v>
      </c>
      <c r="P1132" s="45" t="e">
        <f t="shared" si="123"/>
        <v>#REF!</v>
      </c>
      <c r="Q1132" s="46">
        <f>IF(K1132="",0,COUNTIF('Timesheet - Week'!$A:$A,WorkingHoursUpdated!K1132))</f>
        <v>0</v>
      </c>
      <c r="R1132" s="44">
        <f>IF(K1132="",0,COUNTIF('Timesheet - Week'!$A:$A,WorkingHoursUpdated!K1132))</f>
        <v>0</v>
      </c>
    </row>
    <row r="1133" spans="1:18" x14ac:dyDescent="0.25">
      <c r="A1133" s="7">
        <f>WorkingHours[[#This Row],[Day]]</f>
        <v>45014</v>
      </c>
      <c r="B1133" s="1">
        <f>WorkingHours[[#This Row],[Start]]</f>
        <v>0.375</v>
      </c>
      <c r="C1133" s="1">
        <f>WorkingHours[[#This Row],[End]]</f>
        <v>0.39583333333333331</v>
      </c>
      <c r="D1133" t="str">
        <f>WorkingHours[[#This Row],[Work unit description]]</f>
        <v>Processes and practices</v>
      </c>
      <c r="E1133" s="1">
        <f>WorkingHours[[#This Row],[Duration]]</f>
        <v>2.0833333333333332E-2</v>
      </c>
      <c r="F1133" s="1" t="e">
        <f>#REF!</f>
        <v>#REF!</v>
      </c>
      <c r="G1133" t="str">
        <f>WorkingHours[[#This Row],[Task]]</f>
        <v>Process and Practices Improvement</v>
      </c>
      <c r="H1133" t="str">
        <f>WorkingHours[[#This Row],[Tags]]</f>
        <v>STL:Admin-BusinessMan:Processs:942</v>
      </c>
      <c r="I1133" t="b">
        <f t="shared" si="118"/>
        <v>0</v>
      </c>
      <c r="J1133" s="7">
        <f t="shared" si="124"/>
        <v>45014</v>
      </c>
      <c r="K1133" t="str">
        <f t="shared" si="119"/>
        <v>STL:Admin-BusinessMan:Processs:942</v>
      </c>
      <c r="M1133" s="43">
        <f t="shared" si="120"/>
        <v>0</v>
      </c>
      <c r="N1133" s="1">
        <f t="shared" si="121"/>
        <v>0</v>
      </c>
      <c r="O1133" s="1">
        <f t="shared" si="122"/>
        <v>0</v>
      </c>
      <c r="P1133" s="45" t="e">
        <f t="shared" si="123"/>
        <v>#REF!</v>
      </c>
      <c r="Q1133" s="46">
        <f>IF(K1133="",0,COUNTIF('Timesheet - Week'!$A:$A,WorkingHoursUpdated!K1133))</f>
        <v>0</v>
      </c>
      <c r="R1133" s="44">
        <f>IF(K1133="",0,COUNTIF('Timesheet - Week'!$A:$A,WorkingHoursUpdated!K1133))</f>
        <v>0</v>
      </c>
    </row>
    <row r="1134" spans="1:18" x14ac:dyDescent="0.25">
      <c r="A1134" s="7">
        <f>WorkingHours[[#This Row],[Day]]</f>
        <v>45014</v>
      </c>
      <c r="B1134" s="1">
        <f>WorkingHours[[#This Row],[Start]]</f>
        <v>0.39583333333333331</v>
      </c>
      <c r="C1134" s="1">
        <f>WorkingHours[[#This Row],[End]]</f>
        <v>0.40625</v>
      </c>
      <c r="D1134" t="str">
        <f>WorkingHours[[#This Row],[Work unit description]]</f>
        <v>PSU supply</v>
      </c>
      <c r="E1134" s="1">
        <f>WorkingHours[[#This Row],[Duration]]</f>
        <v>1.0416666666666666E-2</v>
      </c>
      <c r="F1134" s="1" t="e">
        <f>#REF!</f>
        <v>#REF!</v>
      </c>
      <c r="G1134" t="str">
        <f>WorkingHours[[#This Row],[Task]]</f>
        <v>QLM Technical Management</v>
      </c>
      <c r="H1134" t="str">
        <f>WorkingHours[[#This Row],[Tags]]</f>
        <v>QLM:Hardware:TechnicalManagement:998</v>
      </c>
      <c r="I1134" t="b">
        <f t="shared" si="118"/>
        <v>0</v>
      </c>
      <c r="J1134" s="7">
        <f t="shared" si="124"/>
        <v>45014</v>
      </c>
      <c r="K1134" t="str">
        <f t="shared" si="119"/>
        <v>QLM:Hardware:TechnicalManagement:998</v>
      </c>
      <c r="M1134" s="43">
        <f t="shared" si="120"/>
        <v>0</v>
      </c>
      <c r="N1134" s="1">
        <f t="shared" si="121"/>
        <v>0</v>
      </c>
      <c r="O1134" s="1">
        <f t="shared" si="122"/>
        <v>0</v>
      </c>
      <c r="P1134" s="45" t="e">
        <f t="shared" si="123"/>
        <v>#REF!</v>
      </c>
      <c r="Q1134" s="46">
        <f>IF(K1134="",0,COUNTIF('Timesheet - Week'!$A:$A,WorkingHoursUpdated!K1134))</f>
        <v>0</v>
      </c>
      <c r="R1134" s="44">
        <f>IF(K1134="",0,COUNTIF('Timesheet - Week'!$A:$A,WorkingHoursUpdated!K1134))</f>
        <v>0</v>
      </c>
    </row>
    <row r="1135" spans="1:18" x14ac:dyDescent="0.25">
      <c r="A1135" s="7">
        <f>WorkingHours[[#This Row],[Day]]</f>
        <v>45014</v>
      </c>
      <c r="B1135" s="1">
        <f>WorkingHours[[#This Row],[Start]]</f>
        <v>0.40625</v>
      </c>
      <c r="C1135" s="1">
        <f>WorkingHours[[#This Row],[End]]</f>
        <v>0.41666666666666669</v>
      </c>
      <c r="D1135" t="str">
        <f>WorkingHours[[#This Row],[Work unit description]]</f>
        <v>BioTip shipping</v>
      </c>
      <c r="E1135" s="1">
        <f>WorkingHours[[#This Row],[Duration]]</f>
        <v>1.0416666666666666E-2</v>
      </c>
      <c r="F1135" s="1" t="e">
        <f>#REF!</f>
        <v>#REF!</v>
      </c>
      <c r="G1135" t="str">
        <f>WorkingHours[[#This Row],[Task]]</f>
        <v>BioTip:Technical Management</v>
      </c>
      <c r="H1135" t="str">
        <f>WorkingHours[[#This Row],[Tags]]</f>
        <v>BioTip:Technical Management:920</v>
      </c>
      <c r="I1135" t="b">
        <f t="shared" si="118"/>
        <v>0</v>
      </c>
      <c r="J1135" s="7">
        <f t="shared" si="124"/>
        <v>45014</v>
      </c>
      <c r="K1135" t="str">
        <f t="shared" si="119"/>
        <v>BioTip:Technical Management:920</v>
      </c>
      <c r="M1135" s="43">
        <f t="shared" si="120"/>
        <v>0</v>
      </c>
      <c r="N1135" s="1">
        <f t="shared" si="121"/>
        <v>0</v>
      </c>
      <c r="O1135" s="1">
        <f t="shared" si="122"/>
        <v>0</v>
      </c>
      <c r="P1135" s="45" t="e">
        <f t="shared" si="123"/>
        <v>#REF!</v>
      </c>
      <c r="Q1135" s="46">
        <f>IF(K1135="",0,COUNTIF('Timesheet - Week'!$A:$A,WorkingHoursUpdated!K1135))</f>
        <v>0</v>
      </c>
      <c r="R1135" s="44">
        <f>IF(K1135="",0,COUNTIF('Timesheet - Week'!$A:$A,WorkingHoursUpdated!K1135))</f>
        <v>0</v>
      </c>
    </row>
    <row r="1136" spans="1:18" x14ac:dyDescent="0.25">
      <c r="A1136" s="7">
        <f>WorkingHours[[#This Row],[Day]]</f>
        <v>45014</v>
      </c>
      <c r="B1136" s="1">
        <f>WorkingHours[[#This Row],[Start]]</f>
        <v>0.41666666666666669</v>
      </c>
      <c r="C1136" s="1">
        <f>WorkingHours[[#This Row],[End]]</f>
        <v>0.46527777777777779</v>
      </c>
      <c r="D1136" t="str">
        <f>WorkingHours[[#This Row],[Work unit description]]</f>
        <v>Delta G Internal Core Team Meeting</v>
      </c>
      <c r="E1136" s="1">
        <f>WorkingHours[[#This Row],[Duration]]</f>
        <v>5.2083333333333336E-2</v>
      </c>
      <c r="F1136" s="1" t="e">
        <f>#REF!</f>
        <v>#REF!</v>
      </c>
      <c r="G1136" t="str">
        <f>WorkingHours[[#This Row],[Task]]</f>
        <v>Delta-G: Technical Management</v>
      </c>
      <c r="H1136" t="str">
        <f>WorkingHours[[#This Row],[Tags]]</f>
        <v>Delta-G:Technical Man:900</v>
      </c>
      <c r="I1136" t="b">
        <f t="shared" si="118"/>
        <v>0</v>
      </c>
      <c r="J1136" s="7">
        <f t="shared" si="124"/>
        <v>45014</v>
      </c>
      <c r="K1136" t="str">
        <f t="shared" si="119"/>
        <v>Delta-G:Technical Man:900</v>
      </c>
      <c r="M1136" s="43">
        <f t="shared" si="120"/>
        <v>0</v>
      </c>
      <c r="N1136" s="1">
        <f t="shared" si="121"/>
        <v>0</v>
      </c>
      <c r="O1136" s="1">
        <f t="shared" si="122"/>
        <v>0</v>
      </c>
      <c r="P1136" s="45" t="e">
        <f t="shared" si="123"/>
        <v>#REF!</v>
      </c>
      <c r="Q1136" s="46">
        <f>IF(K1136="",0,COUNTIF('Timesheet - Week'!$A:$A,WorkingHoursUpdated!K1136))</f>
        <v>0</v>
      </c>
      <c r="R1136" s="44">
        <f>IF(K1136="",0,COUNTIF('Timesheet - Week'!$A:$A,WorkingHoursUpdated!K1136))</f>
        <v>0</v>
      </c>
    </row>
    <row r="1137" spans="1:18" x14ac:dyDescent="0.25">
      <c r="A1137" s="7">
        <f>WorkingHours[[#This Row],[Day]]</f>
        <v>45014</v>
      </c>
      <c r="B1137" s="1">
        <f>WorkingHours[[#This Row],[Start]]</f>
        <v>0.46527777777777779</v>
      </c>
      <c r="C1137" s="1">
        <f>WorkingHours[[#This Row],[End]]</f>
        <v>0.47916666666666669</v>
      </c>
      <c r="D1137" t="str">
        <f>WorkingHours[[#This Row],[Work unit description]]</f>
        <v>Chat with Pete on PSUS for QLM</v>
      </c>
      <c r="E1137" s="1">
        <f>WorkingHours[[#This Row],[Duration]]</f>
        <v>1.0416666666666666E-2</v>
      </c>
      <c r="F1137" s="1" t="e">
        <f>#REF!</f>
        <v>#REF!</v>
      </c>
      <c r="G1137" t="str">
        <f>WorkingHours[[#This Row],[Task]]</f>
        <v>QLM Technical Management</v>
      </c>
      <c r="H1137" t="str">
        <f>WorkingHours[[#This Row],[Tags]]</f>
        <v>QLM:Hardware:TechnicalManagement:998</v>
      </c>
      <c r="I1137" t="b">
        <f t="shared" si="118"/>
        <v>0</v>
      </c>
      <c r="J1137" s="7">
        <f t="shared" si="124"/>
        <v>45014</v>
      </c>
      <c r="K1137" t="str">
        <f t="shared" si="119"/>
        <v>QLM:Hardware:TechnicalManagement:998</v>
      </c>
      <c r="M1137" s="43">
        <f t="shared" si="120"/>
        <v>0</v>
      </c>
      <c r="N1137" s="1">
        <f t="shared" si="121"/>
        <v>0</v>
      </c>
      <c r="O1137" s="1">
        <f t="shared" si="122"/>
        <v>0</v>
      </c>
      <c r="P1137" s="45" t="e">
        <f t="shared" si="123"/>
        <v>#REF!</v>
      </c>
      <c r="Q1137" s="46">
        <f>IF(K1137="",0,COUNTIF('Timesheet - Week'!$A:$A,WorkingHoursUpdated!K1137))</f>
        <v>0</v>
      </c>
      <c r="R1137" s="44">
        <f>IF(K1137="",0,COUNTIF('Timesheet - Week'!$A:$A,WorkingHoursUpdated!K1137))</f>
        <v>0</v>
      </c>
    </row>
    <row r="1138" spans="1:18" x14ac:dyDescent="0.25">
      <c r="A1138" s="7">
        <f>WorkingHours[[#This Row],[Day]]</f>
        <v>45014</v>
      </c>
      <c r="B1138" s="1">
        <f>WorkingHours[[#This Row],[Start]]</f>
        <v>0.47916666666666669</v>
      </c>
      <c r="C1138" s="1">
        <f>WorkingHours[[#This Row],[End]]</f>
        <v>0.51388888888888884</v>
      </c>
      <c r="D1138" t="str">
        <f>WorkingHours[[#This Row],[Work unit description]]</f>
        <v>Catch Up:: Rich/Denton</v>
      </c>
      <c r="E1138" s="1">
        <f>WorkingHours[[#This Row],[Duration]]</f>
        <v>3.125E-2</v>
      </c>
      <c r="F1138" s="1" t="e">
        <f>#REF!</f>
        <v>#REF!</v>
      </c>
      <c r="G1138" t="str">
        <f>WorkingHours[[#This Row],[Task]]</f>
        <v>STL: 1-2-1 Meeting</v>
      </c>
      <c r="H1138" t="str">
        <f>WorkingHours[[#This Row],[Tags]]</f>
        <v>STL:Admin-BusinessMan:One2OneTeamMeetings:941</v>
      </c>
      <c r="I1138" t="b">
        <f t="shared" si="118"/>
        <v>0</v>
      </c>
      <c r="J1138" s="7">
        <f t="shared" si="124"/>
        <v>45014</v>
      </c>
      <c r="K1138" t="str">
        <f t="shared" si="119"/>
        <v>STL:Admin-BusinessMan:One2OneTeamMeetings:941</v>
      </c>
      <c r="M1138" s="43">
        <f t="shared" si="120"/>
        <v>0</v>
      </c>
      <c r="N1138" s="1">
        <f t="shared" si="121"/>
        <v>0</v>
      </c>
      <c r="O1138" s="1">
        <f t="shared" si="122"/>
        <v>0</v>
      </c>
      <c r="P1138" s="45" t="e">
        <f t="shared" si="123"/>
        <v>#REF!</v>
      </c>
      <c r="Q1138" s="46">
        <f>IF(K1138="",0,COUNTIF('Timesheet - Week'!$A:$A,WorkingHoursUpdated!K1138))</f>
        <v>0</v>
      </c>
      <c r="R1138" s="44">
        <f>IF(K1138="",0,COUNTIF('Timesheet - Week'!$A:$A,WorkingHoursUpdated!K1138))</f>
        <v>0</v>
      </c>
    </row>
    <row r="1139" spans="1:18" x14ac:dyDescent="0.25">
      <c r="A1139" s="7">
        <f>WorkingHours[[#This Row],[Day]]</f>
        <v>45014</v>
      </c>
      <c r="B1139" s="1">
        <f>WorkingHours[[#This Row],[Start]]</f>
        <v>0.54166666666666663</v>
      </c>
      <c r="C1139" s="1">
        <f>WorkingHours[[#This Row],[End]]</f>
        <v>0.60416666666666663</v>
      </c>
      <c r="D1139" t="str">
        <f>WorkingHours[[#This Row],[Work unit description]]</f>
        <v>CV review etc.</v>
      </c>
      <c r="E1139" s="1">
        <f>WorkingHours[[#This Row],[Duration]]</f>
        <v>6.25E-2</v>
      </c>
      <c r="F1139" s="1" t="e">
        <f>#REF!</f>
        <v>#REF!</v>
      </c>
      <c r="G1139" t="str">
        <f>WorkingHours[[#This Row],[Task]]</f>
        <v>STL:Recruitment: Candidate Management</v>
      </c>
      <c r="H1139" t="str">
        <f>WorkingHours[[#This Row],[Tags]]</f>
        <v>STL:Recruitment:CandidateMan:950</v>
      </c>
      <c r="I1139" t="b">
        <f t="shared" si="118"/>
        <v>0</v>
      </c>
      <c r="J1139" s="7">
        <f t="shared" si="124"/>
        <v>45014</v>
      </c>
      <c r="K1139" t="str">
        <f t="shared" si="119"/>
        <v>STL:Recruitment:CandidateMan:950</v>
      </c>
      <c r="M1139" s="43">
        <f t="shared" si="120"/>
        <v>2.777777777777779E-2</v>
      </c>
      <c r="N1139" s="1">
        <f t="shared" si="121"/>
        <v>0</v>
      </c>
      <c r="O1139" s="1">
        <f t="shared" si="122"/>
        <v>2.777777777777779E-2</v>
      </c>
      <c r="P1139" s="45" t="e">
        <f t="shared" si="123"/>
        <v>#REF!</v>
      </c>
      <c r="Q1139" s="46">
        <f>IF(K1139="",0,COUNTIF('Timesheet - Week'!$A:$A,WorkingHoursUpdated!K1139))</f>
        <v>0</v>
      </c>
      <c r="R1139" s="44">
        <f>IF(K1139="",0,COUNTIF('Timesheet - Week'!$A:$A,WorkingHoursUpdated!K1139))</f>
        <v>0</v>
      </c>
    </row>
    <row r="1140" spans="1:18" x14ac:dyDescent="0.25">
      <c r="A1140" s="7">
        <f>WorkingHours[[#This Row],[Day]]</f>
        <v>45014</v>
      </c>
      <c r="B1140" s="1">
        <f>WorkingHours[[#This Row],[Start]]</f>
        <v>0.60416666666666663</v>
      </c>
      <c r="C1140" s="1">
        <f>WorkingHours[[#This Row],[End]]</f>
        <v>0.625</v>
      </c>
      <c r="D1140" t="str">
        <f>WorkingHours[[#This Row],[Work unit description]]</f>
        <v>Boomtime plan review and prep</v>
      </c>
      <c r="E1140" s="1">
        <f>WorkingHours[[#This Row],[Duration]]</f>
        <v>2.0833333333333332E-2</v>
      </c>
      <c r="F1140" s="1" t="e">
        <f>#REF!</f>
        <v>#REF!</v>
      </c>
      <c r="G1140" t="str">
        <f>WorkingHours[[#This Row],[Task]]</f>
        <v>Boomtime:Technical Management</v>
      </c>
      <c r="H1140" t="str">
        <f>WorkingHours[[#This Row],[Tags]]</f>
        <v>Boomtime: Technical Management:911</v>
      </c>
      <c r="I1140" t="b">
        <f t="shared" si="118"/>
        <v>0</v>
      </c>
      <c r="J1140" s="7">
        <f t="shared" si="124"/>
        <v>45014</v>
      </c>
      <c r="K1140" t="str">
        <f t="shared" si="119"/>
        <v>Boomtime: Technical Management:911</v>
      </c>
      <c r="M1140" s="43">
        <f t="shared" si="120"/>
        <v>0</v>
      </c>
      <c r="N1140" s="1">
        <f t="shared" si="121"/>
        <v>0</v>
      </c>
      <c r="O1140" s="1">
        <f t="shared" si="122"/>
        <v>0</v>
      </c>
      <c r="P1140" s="45" t="e">
        <f t="shared" si="123"/>
        <v>#REF!</v>
      </c>
      <c r="Q1140" s="46">
        <f>IF(K1140="",0,COUNTIF('Timesheet - Week'!$A:$A,WorkingHoursUpdated!K1140))</f>
        <v>0</v>
      </c>
      <c r="R1140" s="44">
        <f>IF(K1140="",0,COUNTIF('Timesheet - Week'!$A:$A,WorkingHoursUpdated!K1140))</f>
        <v>0</v>
      </c>
    </row>
    <row r="1141" spans="1:18" x14ac:dyDescent="0.25">
      <c r="A1141" s="7">
        <f>WorkingHours[[#This Row],[Day]]</f>
        <v>45014</v>
      </c>
      <c r="B1141" s="1">
        <f>WorkingHours[[#This Row],[Start]]</f>
        <v>0.625</v>
      </c>
      <c r="C1141" s="1">
        <f>WorkingHours[[#This Row],[End]]</f>
        <v>0.65972222222222221</v>
      </c>
      <c r="D1141" t="str">
        <f>WorkingHours[[#This Row],[Work unit description]]</f>
        <v>Weekly Boomtime Internal Meeting</v>
      </c>
      <c r="E1141" s="1">
        <f>WorkingHours[[#This Row],[Duration]]</f>
        <v>3.125E-2</v>
      </c>
      <c r="F1141" s="1" t="e">
        <f>#REF!</f>
        <v>#REF!</v>
      </c>
      <c r="G1141" t="str">
        <f>WorkingHours[[#This Row],[Task]]</f>
        <v>Boomtime:Technical Management</v>
      </c>
      <c r="H1141" t="str">
        <f>WorkingHours[[#This Row],[Tags]]</f>
        <v>Boomtime: Technical Management:911</v>
      </c>
      <c r="I1141" t="b">
        <f t="shared" si="118"/>
        <v>0</v>
      </c>
      <c r="J1141" s="7">
        <f t="shared" si="124"/>
        <v>45014</v>
      </c>
      <c r="K1141" t="str">
        <f t="shared" si="119"/>
        <v>Boomtime: Technical Management:911</v>
      </c>
      <c r="M1141" s="43">
        <f t="shared" si="120"/>
        <v>0</v>
      </c>
      <c r="N1141" s="1">
        <f t="shared" si="121"/>
        <v>0</v>
      </c>
      <c r="O1141" s="1">
        <f t="shared" si="122"/>
        <v>0</v>
      </c>
      <c r="P1141" s="45" t="e">
        <f t="shared" si="123"/>
        <v>#REF!</v>
      </c>
      <c r="Q1141" s="46">
        <f>IF(K1141="",0,COUNTIF('Timesheet - Week'!$A:$A,WorkingHoursUpdated!K1141))</f>
        <v>0</v>
      </c>
      <c r="R1141" s="44">
        <f>IF(K1141="",0,COUNTIF('Timesheet - Week'!$A:$A,WorkingHoursUpdated!K1141))</f>
        <v>0</v>
      </c>
    </row>
    <row r="1142" spans="1:18" x14ac:dyDescent="0.25">
      <c r="A1142" s="7">
        <f>WorkingHours[[#This Row],[Day]]</f>
        <v>45015</v>
      </c>
      <c r="B1142" s="1">
        <f>WorkingHours[[#This Row],[Start]]</f>
        <v>0.30902777777777779</v>
      </c>
      <c r="C1142" s="1">
        <f>WorkingHours[[#This Row],[End]]</f>
        <v>0.375</v>
      </c>
      <c r="D1142" t="str">
        <f>WorkingHours[[#This Row],[Work unit description]]</f>
        <v>Delta-G travel</v>
      </c>
      <c r="E1142" s="1">
        <f>WorkingHours[[#This Row],[Duration]]</f>
        <v>6.25E-2</v>
      </c>
      <c r="F1142" s="1" t="e">
        <f>#REF!</f>
        <v>#REF!</v>
      </c>
      <c r="G1142" t="str">
        <f>WorkingHours[[#This Row],[Task]]</f>
        <v>Delta-G Travel</v>
      </c>
      <c r="H1142" t="str">
        <f>WorkingHours[[#This Row],[Tags]]</f>
        <v>Delta-G: Travel:974</v>
      </c>
      <c r="I1142" t="b">
        <f t="shared" si="118"/>
        <v>0</v>
      </c>
      <c r="J1142" s="7">
        <f t="shared" si="124"/>
        <v>45015</v>
      </c>
      <c r="K1142" t="str">
        <f t="shared" si="119"/>
        <v>Delta-G: Travel:974</v>
      </c>
      <c r="M1142" s="43">
        <f t="shared" si="120"/>
        <v>0</v>
      </c>
      <c r="N1142" s="1">
        <f t="shared" si="121"/>
        <v>0</v>
      </c>
      <c r="O1142" s="1">
        <f t="shared" si="122"/>
        <v>0</v>
      </c>
      <c r="P1142" s="45" t="e">
        <f t="shared" si="123"/>
        <v>#REF!</v>
      </c>
      <c r="Q1142" s="46">
        <f>IF(K1142="",0,COUNTIF('Timesheet - Week'!$A:$A,WorkingHoursUpdated!K1142))</f>
        <v>0</v>
      </c>
      <c r="R1142" s="44">
        <f>IF(K1142="",0,COUNTIF('Timesheet - Week'!$A:$A,WorkingHoursUpdated!K1142))</f>
        <v>0</v>
      </c>
    </row>
    <row r="1143" spans="1:18" x14ac:dyDescent="0.25">
      <c r="A1143" s="7">
        <f>WorkingHours[[#This Row],[Day]]</f>
        <v>45015</v>
      </c>
      <c r="B1143" s="1">
        <f>WorkingHours[[#This Row],[Start]]</f>
        <v>0.375</v>
      </c>
      <c r="C1143" s="1">
        <f>WorkingHours[[#This Row],[End]]</f>
        <v>0.73958333333333337</v>
      </c>
      <c r="D1143" t="str">
        <f>WorkingHours[[#This Row],[Work unit description]]</f>
        <v>Delta-G Workshop</v>
      </c>
      <c r="E1143" s="1">
        <f>WorkingHours[[#This Row],[Duration]]</f>
        <v>0.36458333333333331</v>
      </c>
      <c r="F1143" s="1" t="e">
        <f>#REF!</f>
        <v>#REF!</v>
      </c>
      <c r="G1143" t="str">
        <f>WorkingHours[[#This Row],[Task]]</f>
        <v>Delta-G On-Site Meetings</v>
      </c>
      <c r="H1143" t="str">
        <f>WorkingHours[[#This Row],[Tags]]</f>
        <v>Delta-G:On site meetings:975</v>
      </c>
      <c r="I1143" t="b">
        <f t="shared" si="118"/>
        <v>0</v>
      </c>
      <c r="J1143" s="7">
        <f t="shared" si="124"/>
        <v>45015</v>
      </c>
      <c r="K1143" t="str">
        <f t="shared" si="119"/>
        <v>Delta-G:On site meetings:975</v>
      </c>
      <c r="M1143" s="43">
        <f t="shared" si="120"/>
        <v>0</v>
      </c>
      <c r="N1143" s="1">
        <f t="shared" si="121"/>
        <v>0</v>
      </c>
      <c r="O1143" s="1">
        <f t="shared" si="122"/>
        <v>0</v>
      </c>
      <c r="P1143" s="45" t="e">
        <f t="shared" si="123"/>
        <v>#REF!</v>
      </c>
      <c r="Q1143" s="46">
        <f>IF(K1143="",0,COUNTIF('Timesheet - Week'!$A:$A,WorkingHoursUpdated!K1143))</f>
        <v>0</v>
      </c>
      <c r="R1143" s="44">
        <f>IF(K1143="",0,COUNTIF('Timesheet - Week'!$A:$A,WorkingHoursUpdated!K1143))</f>
        <v>0</v>
      </c>
    </row>
    <row r="1144" spans="1:18" x14ac:dyDescent="0.25">
      <c r="A1144" s="7">
        <f>WorkingHours[[#This Row],[Day]]</f>
        <v>45015</v>
      </c>
      <c r="B1144" s="1">
        <f>WorkingHours[[#This Row],[Start]]</f>
        <v>0.73958333333333337</v>
      </c>
      <c r="C1144" s="1">
        <f>WorkingHours[[#This Row],[End]]</f>
        <v>0.8125</v>
      </c>
      <c r="D1144" t="str">
        <f>WorkingHours[[#This Row],[Work unit description]]</f>
        <v>Delta-G Travel</v>
      </c>
      <c r="E1144" s="1">
        <f>WorkingHours[[#This Row],[Duration]]</f>
        <v>7.2916666666666671E-2</v>
      </c>
      <c r="F1144" s="1" t="e">
        <f>#REF!</f>
        <v>#REF!</v>
      </c>
      <c r="G1144" t="str">
        <f>WorkingHours[[#This Row],[Task]]</f>
        <v>Delta-G Travel</v>
      </c>
      <c r="H1144" t="str">
        <f>WorkingHours[[#This Row],[Tags]]</f>
        <v>Delta-G: Travel:974</v>
      </c>
      <c r="I1144" t="b">
        <f t="shared" si="118"/>
        <v>0</v>
      </c>
      <c r="J1144" s="7">
        <f t="shared" si="124"/>
        <v>45015</v>
      </c>
      <c r="K1144" t="str">
        <f t="shared" si="119"/>
        <v>Delta-G: Travel:974</v>
      </c>
      <c r="M1144" s="43">
        <f t="shared" si="120"/>
        <v>0</v>
      </c>
      <c r="N1144" s="1">
        <f t="shared" si="121"/>
        <v>0</v>
      </c>
      <c r="O1144" s="1">
        <f t="shared" si="122"/>
        <v>0</v>
      </c>
      <c r="P1144" s="45" t="e">
        <f t="shared" si="123"/>
        <v>#REF!</v>
      </c>
      <c r="Q1144" s="46">
        <f>IF(K1144="",0,COUNTIF('Timesheet - Week'!$A:$A,WorkingHoursUpdated!K1144))</f>
        <v>0</v>
      </c>
      <c r="R1144" s="44">
        <f>IF(K1144="",0,COUNTIF('Timesheet - Week'!$A:$A,WorkingHoursUpdated!K1144))</f>
        <v>0</v>
      </c>
    </row>
    <row r="1145" spans="1:18" x14ac:dyDescent="0.25">
      <c r="A1145" s="7">
        <f>WorkingHours[[#This Row],[Day]]</f>
        <v>45016</v>
      </c>
      <c r="B1145" s="1">
        <f>WorkingHours[[#This Row],[Start]]</f>
        <v>0.3263888888888889</v>
      </c>
      <c r="C1145" s="1">
        <f>WorkingHours[[#This Row],[End]]</f>
        <v>0.34722222222222221</v>
      </c>
      <c r="D1145" t="str">
        <f>WorkingHours[[#This Row],[Work unit description]]</f>
        <v>Celestial - Techcnial review</v>
      </c>
      <c r="E1145" s="1">
        <f>WorkingHours[[#This Row],[Duration]]</f>
        <v>2.0833333333333332E-2</v>
      </c>
      <c r="F1145" s="1" t="e">
        <f>#REF!</f>
        <v>#REF!</v>
      </c>
      <c r="G1145" t="str">
        <f>WorkingHours[[#This Row],[Task]]</f>
        <v>Celestial: Technical Management</v>
      </c>
      <c r="H1145" t="str">
        <f>WorkingHours[[#This Row],[Tags]]</f>
        <v>Celestial:Technical Management:972</v>
      </c>
      <c r="I1145" t="b">
        <f t="shared" si="118"/>
        <v>0</v>
      </c>
      <c r="J1145" s="7">
        <f t="shared" si="124"/>
        <v>45016</v>
      </c>
      <c r="K1145" t="str">
        <f t="shared" si="119"/>
        <v>Celestial:Technical Management:972</v>
      </c>
      <c r="M1145" s="43">
        <f t="shared" si="120"/>
        <v>0</v>
      </c>
      <c r="N1145" s="1">
        <f t="shared" si="121"/>
        <v>0</v>
      </c>
      <c r="O1145" s="1">
        <f t="shared" si="122"/>
        <v>0</v>
      </c>
      <c r="P1145" s="45" t="e">
        <f t="shared" si="123"/>
        <v>#REF!</v>
      </c>
      <c r="Q1145" s="46">
        <f>IF(K1145="",0,COUNTIF('Timesheet - Week'!$A:$A,WorkingHoursUpdated!K1145))</f>
        <v>0</v>
      </c>
      <c r="R1145" s="44">
        <f>IF(K1145="",0,COUNTIF('Timesheet - Week'!$A:$A,WorkingHoursUpdated!K1145))</f>
        <v>0</v>
      </c>
    </row>
    <row r="1146" spans="1:18" x14ac:dyDescent="0.25">
      <c r="A1146" s="7">
        <f>WorkingHours[[#This Row],[Day]]</f>
        <v>45016</v>
      </c>
      <c r="B1146" s="1">
        <f>WorkingHours[[#This Row],[Start]]</f>
        <v>0.375</v>
      </c>
      <c r="C1146" s="1">
        <f>WorkingHours[[#This Row],[End]]</f>
        <v>0.47916666666666669</v>
      </c>
      <c r="D1146" t="str">
        <f>WorkingHours[[#This Row],[Work unit description]]</f>
        <v>Celestial - Techcnial review</v>
      </c>
      <c r="E1146" s="1">
        <f>WorkingHours[[#This Row],[Duration]]</f>
        <v>0.10416666666666667</v>
      </c>
      <c r="F1146" s="1" t="e">
        <f>#REF!</f>
        <v>#REF!</v>
      </c>
      <c r="G1146" t="str">
        <f>WorkingHours[[#This Row],[Task]]</f>
        <v>Celestial: Technical Management</v>
      </c>
      <c r="H1146" t="str">
        <f>WorkingHours[[#This Row],[Tags]]</f>
        <v>Celestial:Technical Management:972</v>
      </c>
      <c r="I1146" t="b">
        <f t="shared" si="118"/>
        <v>0</v>
      </c>
      <c r="J1146" s="7">
        <f t="shared" si="124"/>
        <v>45016</v>
      </c>
      <c r="K1146" t="str">
        <f t="shared" si="119"/>
        <v>Celestial:Technical Management:972</v>
      </c>
      <c r="M1146" s="43">
        <f t="shared" si="120"/>
        <v>2.777777777777779E-2</v>
      </c>
      <c r="N1146" s="1">
        <f t="shared" si="121"/>
        <v>0</v>
      </c>
      <c r="O1146" s="1">
        <f t="shared" si="122"/>
        <v>2.777777777777779E-2</v>
      </c>
      <c r="P1146" s="45" t="e">
        <f t="shared" si="123"/>
        <v>#REF!</v>
      </c>
      <c r="Q1146" s="46">
        <f>IF(K1146="",0,COUNTIF('Timesheet - Week'!$A:$A,WorkingHoursUpdated!K1146))</f>
        <v>0</v>
      </c>
      <c r="R1146" s="44">
        <f>IF(K1146="",0,COUNTIF('Timesheet - Week'!$A:$A,WorkingHoursUpdated!K1146))</f>
        <v>0</v>
      </c>
    </row>
    <row r="1147" spans="1:18" x14ac:dyDescent="0.25">
      <c r="A1147" s="7">
        <f>WorkingHours[[#This Row],[Day]]</f>
        <v>45016</v>
      </c>
      <c r="B1147" s="1">
        <f>WorkingHours[[#This Row],[Start]]</f>
        <v>0.47916666666666669</v>
      </c>
      <c r="C1147" s="1">
        <f>WorkingHours[[#This Row],[End]]</f>
        <v>0.54166666666666663</v>
      </c>
      <c r="D1147" t="str">
        <f>WorkingHours[[#This Row],[Work unit description]]</f>
        <v>STL Technical Practices and Processes - Release Process</v>
      </c>
      <c r="E1147" s="1">
        <f>WorkingHours[[#This Row],[Duration]]</f>
        <v>6.25E-2</v>
      </c>
      <c r="F1147" s="1" t="e">
        <f>#REF!</f>
        <v>#REF!</v>
      </c>
      <c r="G1147" t="str">
        <f>WorkingHours[[#This Row],[Task]]</f>
        <v>Process and Practices Improvement</v>
      </c>
      <c r="H1147" t="str">
        <f>WorkingHours[[#This Row],[Tags]]</f>
        <v>STL:Admin-BusinessMan:Processs:942</v>
      </c>
      <c r="I1147" t="b">
        <f t="shared" si="118"/>
        <v>0</v>
      </c>
      <c r="J1147" s="7">
        <f t="shared" si="124"/>
        <v>45016</v>
      </c>
      <c r="K1147" t="str">
        <f t="shared" si="119"/>
        <v>STL:Admin-BusinessMan:Processs:942</v>
      </c>
      <c r="M1147" s="43">
        <f t="shared" si="120"/>
        <v>0</v>
      </c>
      <c r="N1147" s="1">
        <f t="shared" si="121"/>
        <v>0</v>
      </c>
      <c r="O1147" s="1">
        <f t="shared" si="122"/>
        <v>0</v>
      </c>
      <c r="P1147" s="45" t="e">
        <f t="shared" si="123"/>
        <v>#REF!</v>
      </c>
      <c r="Q1147" s="46">
        <f>IF(K1147="",0,COUNTIF('Timesheet - Week'!$A:$A,WorkingHoursUpdated!K1147))</f>
        <v>0</v>
      </c>
      <c r="R1147" s="44">
        <f>IF(K1147="",0,COUNTIF('Timesheet - Week'!$A:$A,WorkingHoursUpdated!K1147))</f>
        <v>0</v>
      </c>
    </row>
    <row r="1148" spans="1:18" x14ac:dyDescent="0.25">
      <c r="A1148" s="7">
        <f>WorkingHours[[#This Row],[Day]]</f>
        <v>45016</v>
      </c>
      <c r="B1148" s="1">
        <f>WorkingHours[[#This Row],[Start]]</f>
        <v>0.58333333333333337</v>
      </c>
      <c r="C1148" s="1">
        <f>WorkingHours[[#This Row],[End]]</f>
        <v>0.60416666666666663</v>
      </c>
      <c r="D1148" t="str">
        <f>WorkingHours[[#This Row],[Work unit description]]</f>
        <v>Recruitment Catchup</v>
      </c>
      <c r="E1148" s="1">
        <f>WorkingHours[[#This Row],[Duration]]</f>
        <v>2.0833333333333332E-2</v>
      </c>
      <c r="F1148" s="1" t="e">
        <f>#REF!</f>
        <v>#REF!</v>
      </c>
      <c r="G1148" t="str">
        <f>WorkingHours[[#This Row],[Task]]</f>
        <v>STL:Recruitment: Candidate Management</v>
      </c>
      <c r="H1148" t="str">
        <f>WorkingHours[[#This Row],[Tags]]</f>
        <v>STL:Recruitment:CandidateMan:950</v>
      </c>
      <c r="I1148" t="b">
        <f t="shared" si="118"/>
        <v>0</v>
      </c>
      <c r="J1148" s="7">
        <f t="shared" si="124"/>
        <v>45016</v>
      </c>
      <c r="K1148" t="str">
        <f t="shared" si="119"/>
        <v>STL:Recruitment:CandidateMan:950</v>
      </c>
      <c r="M1148" s="43">
        <f t="shared" si="120"/>
        <v>4.1666666666666741E-2</v>
      </c>
      <c r="N1148" s="1">
        <f t="shared" si="121"/>
        <v>0</v>
      </c>
      <c r="O1148" s="1">
        <f t="shared" si="122"/>
        <v>4.1666666666666741E-2</v>
      </c>
      <c r="P1148" s="45" t="e">
        <f t="shared" si="123"/>
        <v>#REF!</v>
      </c>
      <c r="Q1148" s="46">
        <f>IF(K1148="",0,COUNTIF('Timesheet - Week'!$A:$A,WorkingHoursUpdated!K1148))</f>
        <v>0</v>
      </c>
      <c r="R1148" s="44">
        <f>IF(K1148="",0,COUNTIF('Timesheet - Week'!$A:$A,WorkingHoursUpdated!K1148))</f>
        <v>0</v>
      </c>
    </row>
    <row r="1149" spans="1:18" x14ac:dyDescent="0.25">
      <c r="A1149" s="7">
        <f>WorkingHours[[#This Row],[Day]]</f>
        <v>45016</v>
      </c>
      <c r="B1149" s="1">
        <f>WorkingHours[[#This Row],[Start]]</f>
        <v>0.60416666666666663</v>
      </c>
      <c r="C1149" s="1">
        <f>WorkingHours[[#This Row],[End]]</f>
        <v>0.625</v>
      </c>
      <c r="D1149" t="str">
        <f>WorkingHours[[#This Row],[Work unit description]]</f>
        <v>Delta-G Updates</v>
      </c>
      <c r="E1149" s="1">
        <f>WorkingHours[[#This Row],[Duration]]</f>
        <v>2.0833333333333332E-2</v>
      </c>
      <c r="F1149" s="1" t="e">
        <f>#REF!</f>
        <v>#REF!</v>
      </c>
      <c r="G1149" t="str">
        <f>WorkingHours[[#This Row],[Task]]</f>
        <v>Delta-G: Technical Management</v>
      </c>
      <c r="H1149" t="str">
        <f>WorkingHours[[#This Row],[Tags]]</f>
        <v>Delta-G:Technical Man:900</v>
      </c>
      <c r="I1149" t="b">
        <f t="shared" si="118"/>
        <v>0</v>
      </c>
      <c r="J1149" s="7">
        <f t="shared" si="124"/>
        <v>45016</v>
      </c>
      <c r="K1149" t="str">
        <f t="shared" si="119"/>
        <v>Delta-G:Technical Man:900</v>
      </c>
      <c r="M1149" s="43">
        <f t="shared" si="120"/>
        <v>0</v>
      </c>
      <c r="N1149" s="1">
        <f t="shared" si="121"/>
        <v>0</v>
      </c>
      <c r="O1149" s="1">
        <f t="shared" si="122"/>
        <v>0</v>
      </c>
      <c r="P1149" s="45" t="e">
        <f t="shared" si="123"/>
        <v>#REF!</v>
      </c>
      <c r="Q1149" s="46">
        <f>IF(K1149="",0,COUNTIF('Timesheet - Week'!$A:$A,WorkingHoursUpdated!K1149))</f>
        <v>0</v>
      </c>
      <c r="R1149" s="44">
        <f>IF(K1149="",0,COUNTIF('Timesheet - Week'!$A:$A,WorkingHoursUpdated!K1149))</f>
        <v>0</v>
      </c>
    </row>
    <row r="1150" spans="1:18" x14ac:dyDescent="0.25">
      <c r="A1150" s="7">
        <f>WorkingHours[[#This Row],[Day]]</f>
        <v>45016</v>
      </c>
      <c r="B1150" s="1">
        <f>WorkingHours[[#This Row],[Start]]</f>
        <v>0.625</v>
      </c>
      <c r="C1150" s="1">
        <f>WorkingHours[[#This Row],[End]]</f>
        <v>0.65972222222222221</v>
      </c>
      <c r="D1150" t="str">
        <f>WorkingHours[[#This Row],[Work unit description]]</f>
        <v>Chat with Glenn</v>
      </c>
      <c r="E1150" s="1">
        <f>WorkingHours[[#This Row],[Duration]]</f>
        <v>3.125E-2</v>
      </c>
      <c r="F1150" s="1" t="e">
        <f>#REF!</f>
        <v>#REF!</v>
      </c>
      <c r="G1150" t="str">
        <f>WorkingHours[[#This Row],[Task]]</f>
        <v>Celestial: Technical Management</v>
      </c>
      <c r="H1150" t="str">
        <f>WorkingHours[[#This Row],[Tags]]</f>
        <v>Celestial:Technical Management:972</v>
      </c>
      <c r="I1150" t="b">
        <f t="shared" ref="I1150:I1213" si="125">IF(ISNUMBER(SEARCH("CarryHours",H1150)),TRUE,FALSE)</f>
        <v>0</v>
      </c>
      <c r="J1150" s="7">
        <f t="shared" si="124"/>
        <v>45016</v>
      </c>
      <c r="K1150" t="str">
        <f t="shared" si="119"/>
        <v>Celestial:Technical Management:972</v>
      </c>
      <c r="M1150" s="43">
        <f t="shared" si="120"/>
        <v>0</v>
      </c>
      <c r="N1150" s="1">
        <f t="shared" si="121"/>
        <v>0</v>
      </c>
      <c r="O1150" s="1">
        <f t="shared" si="122"/>
        <v>0</v>
      </c>
      <c r="P1150" s="45" t="e">
        <f t="shared" si="123"/>
        <v>#REF!</v>
      </c>
      <c r="Q1150" s="46">
        <f>IF(K1150="",0,COUNTIF('Timesheet - Week'!$A:$A,WorkingHoursUpdated!K1150))</f>
        <v>0</v>
      </c>
      <c r="R1150" s="44">
        <f>IF(K1150="",0,COUNTIF('Timesheet - Week'!$A:$A,WorkingHoursUpdated!K1150))</f>
        <v>0</v>
      </c>
    </row>
    <row r="1151" spans="1:18" x14ac:dyDescent="0.25">
      <c r="A1151" s="7">
        <f>WorkingHours[[#This Row],[Day]]</f>
        <v>45016</v>
      </c>
      <c r="B1151" s="1">
        <f>WorkingHours[[#This Row],[Start]]</f>
        <v>0.65972222222222221</v>
      </c>
      <c r="C1151" s="1">
        <f>WorkingHours[[#This Row],[End]]</f>
        <v>0.67291666666666672</v>
      </c>
      <c r="D1151" t="str">
        <f>WorkingHours[[#This Row],[Work unit description]]</f>
        <v>Expenses</v>
      </c>
      <c r="E1151" s="1">
        <f>WorkingHours[[#This Row],[Duration]]</f>
        <v>1.0416666666666666E-2</v>
      </c>
      <c r="F1151" s="1" t="e">
        <f>#REF!</f>
        <v>#REF!</v>
      </c>
      <c r="G1151" t="str">
        <f>WorkingHours[[#This Row],[Task]]</f>
        <v>Delta-G: Technical Management</v>
      </c>
      <c r="H1151" t="str">
        <f>WorkingHours[[#This Row],[Tags]]</f>
        <v>Delta-G:Technical Man:900</v>
      </c>
      <c r="I1151" t="b">
        <f t="shared" si="125"/>
        <v>0</v>
      </c>
      <c r="J1151" s="7">
        <f t="shared" si="124"/>
        <v>45016</v>
      </c>
      <c r="K1151" t="str">
        <f t="shared" ref="K1151:K1214" si="126">IF(ISNUMBER(SEARCH(",",H1151)),LEFT(H1151, SEARCH(",",H1151,1)-1),H1151)</f>
        <v>Delta-G:Technical Man:900</v>
      </c>
      <c r="M1151" s="43">
        <f t="shared" si="120"/>
        <v>0</v>
      </c>
      <c r="N1151" s="1">
        <f t="shared" si="121"/>
        <v>0</v>
      </c>
      <c r="O1151" s="1">
        <f t="shared" si="122"/>
        <v>0</v>
      </c>
      <c r="P1151" s="45" t="e">
        <f t="shared" si="123"/>
        <v>#REF!</v>
      </c>
      <c r="Q1151" s="46">
        <f>IF(K1151="",0,COUNTIF('Timesheet - Week'!$A:$A,WorkingHoursUpdated!K1151))</f>
        <v>0</v>
      </c>
      <c r="R1151" s="44">
        <f>IF(K1151="",0,COUNTIF('Timesheet - Week'!$A:$A,WorkingHoursUpdated!K1151))</f>
        <v>0</v>
      </c>
    </row>
    <row r="1152" spans="1:18" x14ac:dyDescent="0.25">
      <c r="A1152" s="7">
        <f>WorkingHours[[#This Row],[Day]]</f>
        <v>45019</v>
      </c>
      <c r="B1152" s="1">
        <f>WorkingHours[[#This Row],[Start]]</f>
        <v>0.375</v>
      </c>
      <c r="C1152" s="1">
        <f>WorkingHours[[#This Row],[End]]</f>
        <v>0.41666666666666669</v>
      </c>
      <c r="D1152" t="str">
        <f>WorkingHours[[#This Row],[Work unit description]]</f>
        <v>Celestial internal meeting and project setup</v>
      </c>
      <c r="E1152" s="1">
        <f>WorkingHours[[#This Row],[Duration]]</f>
        <v>4.1666666666666664E-2</v>
      </c>
      <c r="F1152" s="1" t="e">
        <f>#REF!</f>
        <v>#REF!</v>
      </c>
      <c r="G1152" t="str">
        <f>WorkingHours[[#This Row],[Task]]</f>
        <v>Celestial Project Management</v>
      </c>
      <c r="H1152" t="str">
        <f>WorkingHours[[#This Row],[Tags]]</f>
        <v>Celestial:Projectl Management:970</v>
      </c>
      <c r="I1152" t="b">
        <f t="shared" si="125"/>
        <v>0</v>
      </c>
      <c r="J1152" s="7">
        <f t="shared" si="124"/>
        <v>45019</v>
      </c>
      <c r="K1152" t="str">
        <f t="shared" si="126"/>
        <v>Celestial:Projectl Management:970</v>
      </c>
      <c r="M1152" s="43">
        <f t="shared" si="120"/>
        <v>0</v>
      </c>
      <c r="N1152" s="1">
        <f t="shared" si="121"/>
        <v>0</v>
      </c>
      <c r="O1152" s="1">
        <f t="shared" si="122"/>
        <v>0</v>
      </c>
      <c r="P1152" s="45" t="e">
        <f t="shared" si="123"/>
        <v>#REF!</v>
      </c>
      <c r="Q1152" s="46">
        <f>IF(K1152="",0,COUNTIF('Timesheet - Week'!$A:$A,WorkingHoursUpdated!K1152))</f>
        <v>0</v>
      </c>
      <c r="R1152" s="44">
        <f>IF(K1152="",0,COUNTIF('Timesheet - Week'!$A:$A,WorkingHoursUpdated!K1152))</f>
        <v>0</v>
      </c>
    </row>
    <row r="1153" spans="1:18" x14ac:dyDescent="0.25">
      <c r="A1153" s="7">
        <f>WorkingHours[[#This Row],[Day]]</f>
        <v>45019</v>
      </c>
      <c r="B1153" s="1">
        <f>WorkingHours[[#This Row],[Start]]</f>
        <v>0.41666666666666669</v>
      </c>
      <c r="C1153" s="1">
        <f>WorkingHours[[#This Row],[End]]</f>
        <v>0.45</v>
      </c>
      <c r="D1153" t="str">
        <f>WorkingHours[[#This Row],[Work unit description]]</f>
        <v>QLM Review</v>
      </c>
      <c r="E1153" s="1">
        <f>WorkingHours[[#This Row],[Duration]]</f>
        <v>3.125E-2</v>
      </c>
      <c r="F1153" s="1" t="e">
        <f>#REF!</f>
        <v>#REF!</v>
      </c>
      <c r="G1153" t="str">
        <f>WorkingHours[[#This Row],[Task]]</f>
        <v>QLM Technical Management</v>
      </c>
      <c r="H1153" t="str">
        <f>WorkingHours[[#This Row],[Tags]]</f>
        <v>QLM:Hardware:TechnicalManagement:998</v>
      </c>
      <c r="I1153" t="b">
        <f t="shared" si="125"/>
        <v>0</v>
      </c>
      <c r="J1153" s="7">
        <f t="shared" si="124"/>
        <v>45019</v>
      </c>
      <c r="K1153" t="str">
        <f t="shared" si="126"/>
        <v>QLM:Hardware:TechnicalManagement:998</v>
      </c>
      <c r="M1153" s="43">
        <f t="shared" si="120"/>
        <v>0</v>
      </c>
      <c r="N1153" s="1">
        <f t="shared" si="121"/>
        <v>0</v>
      </c>
      <c r="O1153" s="1">
        <f t="shared" si="122"/>
        <v>0</v>
      </c>
      <c r="P1153" s="45" t="e">
        <f t="shared" si="123"/>
        <v>#REF!</v>
      </c>
      <c r="Q1153" s="46">
        <f>IF(K1153="",0,COUNTIF('Timesheet - Week'!$A:$A,WorkingHoursUpdated!K1153))</f>
        <v>0</v>
      </c>
      <c r="R1153" s="44">
        <f>IF(K1153="",0,COUNTIF('Timesheet - Week'!$A:$A,WorkingHoursUpdated!K1153))</f>
        <v>0</v>
      </c>
    </row>
    <row r="1154" spans="1:18" x14ac:dyDescent="0.25">
      <c r="A1154" s="7">
        <f>WorkingHours[[#This Row],[Day]]</f>
        <v>45019</v>
      </c>
      <c r="B1154" s="1">
        <f>WorkingHours[[#This Row],[Start]]</f>
        <v>0.45</v>
      </c>
      <c r="C1154" s="1">
        <f>WorkingHours[[#This Row],[End]]</f>
        <v>0.5</v>
      </c>
      <c r="D1154" t="str">
        <f>WorkingHours[[#This Row],[Work unit description]]</f>
        <v>QLM Review</v>
      </c>
      <c r="E1154" s="1">
        <f>WorkingHours[[#This Row],[Duration]]</f>
        <v>5.2083333333333336E-2</v>
      </c>
      <c r="F1154" s="1" t="e">
        <f>#REF!</f>
        <v>#REF!</v>
      </c>
      <c r="G1154" t="str">
        <f>WorkingHours[[#This Row],[Task]]</f>
        <v>QLM Technical Management</v>
      </c>
      <c r="H1154" t="str">
        <f>WorkingHours[[#This Row],[Tags]]</f>
        <v>QLM:Hardware:TechnicalManagement:998</v>
      </c>
      <c r="I1154" t="b">
        <f t="shared" si="125"/>
        <v>0</v>
      </c>
      <c r="J1154" s="7">
        <f t="shared" si="124"/>
        <v>45019</v>
      </c>
      <c r="K1154" t="str">
        <f t="shared" si="126"/>
        <v>QLM:Hardware:TechnicalManagement:998</v>
      </c>
      <c r="M1154" s="43">
        <f t="shared" si="120"/>
        <v>0</v>
      </c>
      <c r="N1154" s="1">
        <f t="shared" si="121"/>
        <v>0</v>
      </c>
      <c r="O1154" s="1">
        <f t="shared" si="122"/>
        <v>0</v>
      </c>
      <c r="P1154" s="45" t="e">
        <f t="shared" si="123"/>
        <v>#REF!</v>
      </c>
      <c r="Q1154" s="46">
        <f>IF(K1154="",0,COUNTIF('Timesheet - Week'!$A:$A,WorkingHoursUpdated!K1154))</f>
        <v>0</v>
      </c>
      <c r="R1154" s="44">
        <f>IF(K1154="",0,COUNTIF('Timesheet - Week'!$A:$A,WorkingHoursUpdated!K1154))</f>
        <v>0</v>
      </c>
    </row>
    <row r="1155" spans="1:18" x14ac:dyDescent="0.25">
      <c r="A1155" s="7">
        <f>WorkingHours[[#This Row],[Day]]</f>
        <v>45019</v>
      </c>
      <c r="B1155" s="1">
        <f>WorkingHours[[#This Row],[Start]]</f>
        <v>0.5</v>
      </c>
      <c r="C1155" s="1">
        <f>WorkingHours[[#This Row],[End]]</f>
        <v>0.54166666666666663</v>
      </c>
      <c r="D1155" t="str">
        <f>WorkingHours[[#This Row],[Work unit description]]</f>
        <v>New Weekly Management Meeting.</v>
      </c>
      <c r="E1155" s="1">
        <f>WorkingHours[[#This Row],[Duration]]</f>
        <v>4.1666666666666664E-2</v>
      </c>
      <c r="F1155" s="1" t="e">
        <f>#REF!</f>
        <v>#REF!</v>
      </c>
      <c r="G1155" t="str">
        <f>WorkingHours[[#This Row],[Task]]</f>
        <v>STL: Management meeting</v>
      </c>
      <c r="H1155" t="str">
        <f>WorkingHours[[#This Row],[Tags]]</f>
        <v>STL:Admin-BusinessMan:Board Meetings:937</v>
      </c>
      <c r="I1155" t="b">
        <f t="shared" si="125"/>
        <v>0</v>
      </c>
      <c r="J1155" s="7">
        <f t="shared" si="124"/>
        <v>45019</v>
      </c>
      <c r="K1155" t="str">
        <f t="shared" si="126"/>
        <v>STL:Admin-BusinessMan:Board Meetings:937</v>
      </c>
      <c r="M1155" s="43">
        <f t="shared" ref="M1155:M1218" si="127">IF(A1155=A1154,IF(B1155&lt;C1154,"Error",B1155-C1154),0)</f>
        <v>0</v>
      </c>
      <c r="N1155" s="1">
        <f t="shared" ref="N1155:N1218" si="128">IF(M1155&lt;$T$1,M1155,0)</f>
        <v>0</v>
      </c>
      <c r="O1155" s="1">
        <f t="shared" ref="O1155:O1218" si="129">IF(M1155&gt;$T$1,M1155,0)</f>
        <v>0</v>
      </c>
      <c r="P1155" s="45" t="e">
        <f t="shared" ref="P1155:P1218" si="130">E1155+F1155+N1155</f>
        <v>#REF!</v>
      </c>
      <c r="Q1155" s="46">
        <f>IF(K1155="",0,COUNTIF('Timesheet - Week'!$A:$A,WorkingHoursUpdated!K1155))</f>
        <v>0</v>
      </c>
      <c r="R1155" s="44">
        <f>IF(K1155="",0,COUNTIF('Timesheet - Week'!$A:$A,WorkingHoursUpdated!K1155))</f>
        <v>0</v>
      </c>
    </row>
    <row r="1156" spans="1:18" x14ac:dyDescent="0.25">
      <c r="A1156" s="7">
        <f>WorkingHours[[#This Row],[Day]]</f>
        <v>45019</v>
      </c>
      <c r="B1156" s="1">
        <f>WorkingHours[[#This Row],[Start]]</f>
        <v>0.54166666666666663</v>
      </c>
      <c r="C1156" s="1">
        <f>WorkingHours[[#This Row],[End]]</f>
        <v>0.5854166666666667</v>
      </c>
      <c r="D1156" t="str">
        <f>WorkingHours[[#This Row],[Work unit description]]</f>
        <v>Architecture Updates</v>
      </c>
      <c r="E1156" s="1">
        <f>WorkingHours[[#This Row],[Duration]]</f>
        <v>4.1666666666666664E-2</v>
      </c>
      <c r="F1156" s="1" t="e">
        <f>#REF!</f>
        <v>#REF!</v>
      </c>
      <c r="G1156" t="str">
        <f>WorkingHours[[#This Row],[Task]]</f>
        <v>Delta-G: Architecture</v>
      </c>
      <c r="H1156" t="str">
        <f>WorkingHours[[#This Row],[Tags]]</f>
        <v>Delta-G:Architecture:899</v>
      </c>
      <c r="I1156" t="b">
        <f t="shared" si="125"/>
        <v>0</v>
      </c>
      <c r="J1156" s="7">
        <f t="shared" ref="J1156:J1219" si="131">IF(I1156,A1156+7,A1156)</f>
        <v>45019</v>
      </c>
      <c r="K1156" t="str">
        <f t="shared" si="126"/>
        <v>Delta-G:Architecture:899</v>
      </c>
      <c r="M1156" s="43">
        <f t="shared" si="127"/>
        <v>0</v>
      </c>
      <c r="N1156" s="1">
        <f t="shared" si="128"/>
        <v>0</v>
      </c>
      <c r="O1156" s="1">
        <f t="shared" si="129"/>
        <v>0</v>
      </c>
      <c r="P1156" s="45" t="e">
        <f t="shared" si="130"/>
        <v>#REF!</v>
      </c>
      <c r="Q1156" s="46">
        <f>IF(K1156="",0,COUNTIF('Timesheet - Week'!$A:$A,WorkingHoursUpdated!K1156))</f>
        <v>0</v>
      </c>
      <c r="R1156" s="44">
        <f>IF(K1156="",0,COUNTIF('Timesheet - Week'!$A:$A,WorkingHoursUpdated!K1156))</f>
        <v>0</v>
      </c>
    </row>
    <row r="1157" spans="1:18" x14ac:dyDescent="0.25">
      <c r="A1157" s="7">
        <f>WorkingHours[[#This Row],[Day]]</f>
        <v>45019</v>
      </c>
      <c r="B1157" s="1">
        <f>WorkingHours[[#This Row],[Start]]</f>
        <v>0.58472222222222225</v>
      </c>
      <c r="C1157" s="1">
        <f>WorkingHours[[#This Row],[End]]</f>
        <v>0.61041666666666672</v>
      </c>
      <c r="D1157" t="str">
        <f>WorkingHours[[#This Row],[Work unit description]]</f>
        <v>Hardware Weekly Meeting</v>
      </c>
      <c r="E1157" s="1">
        <f>WorkingHours[[#This Row],[Duration]]</f>
        <v>2.0833333333333332E-2</v>
      </c>
      <c r="F1157" s="1" t="e">
        <f>#REF!</f>
        <v>#REF!</v>
      </c>
      <c r="G1157" t="str">
        <f>WorkingHours[[#This Row],[Task]]</f>
        <v>Delta-G: Technical Management</v>
      </c>
      <c r="H1157" t="str">
        <f>WorkingHours[[#This Row],[Tags]]</f>
        <v>Delta-G:Technical Man:900</v>
      </c>
      <c r="I1157" t="b">
        <f t="shared" si="125"/>
        <v>0</v>
      </c>
      <c r="J1157" s="7">
        <f t="shared" si="131"/>
        <v>45019</v>
      </c>
      <c r="K1157" t="str">
        <f t="shared" si="126"/>
        <v>Delta-G:Technical Man:900</v>
      </c>
      <c r="M1157" s="43" t="str">
        <f t="shared" si="127"/>
        <v>Error</v>
      </c>
      <c r="N1157" s="1">
        <f t="shared" si="128"/>
        <v>0</v>
      </c>
      <c r="O1157" s="1" t="str">
        <f t="shared" si="129"/>
        <v>Error</v>
      </c>
      <c r="P1157" s="45" t="e">
        <f t="shared" si="130"/>
        <v>#REF!</v>
      </c>
      <c r="Q1157" s="46">
        <f>IF(K1157="",0,COUNTIF('Timesheet - Week'!$A:$A,WorkingHoursUpdated!K1157))</f>
        <v>0</v>
      </c>
      <c r="R1157" s="44">
        <f>IF(K1157="",0,COUNTIF('Timesheet - Week'!$A:$A,WorkingHoursUpdated!K1157))</f>
        <v>0</v>
      </c>
    </row>
    <row r="1158" spans="1:18" x14ac:dyDescent="0.25">
      <c r="A1158" s="7">
        <f>WorkingHours[[#This Row],[Day]]</f>
        <v>45019</v>
      </c>
      <c r="B1158" s="1">
        <f>WorkingHours[[#This Row],[Start]]</f>
        <v>0.61041666666666672</v>
      </c>
      <c r="C1158" s="1">
        <f>WorkingHours[[#This Row],[End]]</f>
        <v>0.63402777777777775</v>
      </c>
      <c r="D1158" t="str">
        <f>WorkingHours[[#This Row],[Work unit description]]</f>
        <v>Hardware Weekly Meeting</v>
      </c>
      <c r="E1158" s="1">
        <f>WorkingHours[[#This Row],[Duration]]</f>
        <v>2.0833333333333332E-2</v>
      </c>
      <c r="F1158" s="1" t="e">
        <f>#REF!</f>
        <v>#REF!</v>
      </c>
      <c r="G1158" t="str">
        <f>WorkingHours[[#This Row],[Task]]</f>
        <v>QLM Technical Management</v>
      </c>
      <c r="H1158" t="str">
        <f>WorkingHours[[#This Row],[Tags]]</f>
        <v>QLM:Hardware:TechnicalManagement:998</v>
      </c>
      <c r="I1158" t="b">
        <f t="shared" si="125"/>
        <v>0</v>
      </c>
      <c r="J1158" s="7">
        <f t="shared" si="131"/>
        <v>45019</v>
      </c>
      <c r="K1158" t="str">
        <f t="shared" si="126"/>
        <v>QLM:Hardware:TechnicalManagement:998</v>
      </c>
      <c r="M1158" s="43">
        <f t="shared" si="127"/>
        <v>0</v>
      </c>
      <c r="N1158" s="1">
        <f t="shared" si="128"/>
        <v>0</v>
      </c>
      <c r="O1158" s="1">
        <f t="shared" si="129"/>
        <v>0</v>
      </c>
      <c r="P1158" s="45" t="e">
        <f t="shared" si="130"/>
        <v>#REF!</v>
      </c>
      <c r="Q1158" s="46">
        <f>IF(K1158="",0,COUNTIF('Timesheet - Week'!$A:$A,WorkingHoursUpdated!K1158))</f>
        <v>0</v>
      </c>
      <c r="R1158" s="44">
        <f>IF(K1158="",0,COUNTIF('Timesheet - Week'!$A:$A,WorkingHoursUpdated!K1158))</f>
        <v>0</v>
      </c>
    </row>
    <row r="1159" spans="1:18" x14ac:dyDescent="0.25">
      <c r="A1159" s="7">
        <f>WorkingHours[[#This Row],[Day]]</f>
        <v>45019</v>
      </c>
      <c r="B1159" s="1">
        <f>WorkingHours[[#This Row],[Start]]</f>
        <v>0.63472222222222219</v>
      </c>
      <c r="C1159" s="1">
        <f>WorkingHours[[#This Row],[End]]</f>
        <v>0.71875</v>
      </c>
      <c r="D1159" t="str">
        <f>WorkingHours[[#This Row],[Work unit description]]</f>
        <v>Architecture</v>
      </c>
      <c r="E1159" s="1">
        <f>WorkingHours[[#This Row],[Duration]]</f>
        <v>8.3333333333333329E-2</v>
      </c>
      <c r="F1159" s="1" t="e">
        <f>#REF!</f>
        <v>#REF!</v>
      </c>
      <c r="G1159" t="str">
        <f>WorkingHours[[#This Row],[Task]]</f>
        <v>Boomtime:System Design</v>
      </c>
      <c r="H1159" t="str">
        <f>WorkingHours[[#This Row],[Tags]]</f>
        <v>Boomtime:System Design:912</v>
      </c>
      <c r="I1159" t="b">
        <f t="shared" si="125"/>
        <v>0</v>
      </c>
      <c r="J1159" s="7">
        <f t="shared" si="131"/>
        <v>45019</v>
      </c>
      <c r="K1159" t="str">
        <f t="shared" si="126"/>
        <v>Boomtime:System Design:912</v>
      </c>
      <c r="M1159" s="43">
        <f t="shared" si="127"/>
        <v>6.9444444444444198E-4</v>
      </c>
      <c r="N1159" s="1">
        <f t="shared" si="128"/>
        <v>6.9444444444444198E-4</v>
      </c>
      <c r="O1159" s="1">
        <f t="shared" si="129"/>
        <v>0</v>
      </c>
      <c r="P1159" s="45" t="e">
        <f t="shared" si="130"/>
        <v>#REF!</v>
      </c>
      <c r="Q1159" s="46">
        <f>IF(K1159="",0,COUNTIF('Timesheet - Week'!$A:$A,WorkingHoursUpdated!K1159))</f>
        <v>0</v>
      </c>
      <c r="R1159" s="44">
        <f>IF(K1159="",0,COUNTIF('Timesheet - Week'!$A:$A,WorkingHoursUpdated!K1159))</f>
        <v>0</v>
      </c>
    </row>
    <row r="1160" spans="1:18" x14ac:dyDescent="0.25">
      <c r="A1160" s="7">
        <f>WorkingHours[[#This Row],[Day]]</f>
        <v>45020</v>
      </c>
      <c r="B1160" s="1">
        <f>WorkingHours[[#This Row],[Start]]</f>
        <v>0.32916666666666666</v>
      </c>
      <c r="C1160" s="1">
        <f>WorkingHours[[#This Row],[End]]</f>
        <v>0.35416666666666669</v>
      </c>
      <c r="D1160" t="str">
        <f>WorkingHours[[#This Row],[Work unit description]]</f>
        <v>Boomtime document</v>
      </c>
      <c r="E1160" s="1">
        <f>WorkingHours[[#This Row],[Duration]]</f>
        <v>2.0833333333333332E-2</v>
      </c>
      <c r="F1160" s="1" t="e">
        <f>#REF!</f>
        <v>#REF!</v>
      </c>
      <c r="G1160" t="str">
        <f>WorkingHours[[#This Row],[Task]]</f>
        <v>Boomtime:System Design</v>
      </c>
      <c r="H1160" t="str">
        <f>WorkingHours[[#This Row],[Tags]]</f>
        <v>Boomtime:System Design:912</v>
      </c>
      <c r="I1160" t="b">
        <f t="shared" si="125"/>
        <v>0</v>
      </c>
      <c r="J1160" s="7">
        <f t="shared" si="131"/>
        <v>45020</v>
      </c>
      <c r="K1160" t="str">
        <f t="shared" si="126"/>
        <v>Boomtime:System Design:912</v>
      </c>
      <c r="M1160" s="43">
        <f t="shared" si="127"/>
        <v>0</v>
      </c>
      <c r="N1160" s="1">
        <f t="shared" si="128"/>
        <v>0</v>
      </c>
      <c r="O1160" s="1">
        <f t="shared" si="129"/>
        <v>0</v>
      </c>
      <c r="P1160" s="45" t="e">
        <f t="shared" si="130"/>
        <v>#REF!</v>
      </c>
      <c r="Q1160" s="46">
        <f>IF(K1160="",0,COUNTIF('Timesheet - Week'!$A:$A,WorkingHoursUpdated!K1160))</f>
        <v>0</v>
      </c>
      <c r="R1160" s="44">
        <f>IF(K1160="",0,COUNTIF('Timesheet - Week'!$A:$A,WorkingHoursUpdated!K1160))</f>
        <v>0</v>
      </c>
    </row>
    <row r="1161" spans="1:18" x14ac:dyDescent="0.25">
      <c r="A1161" s="7">
        <f>WorkingHours[[#This Row],[Day]]</f>
        <v>45020</v>
      </c>
      <c r="B1161" s="1">
        <f>WorkingHours[[#This Row],[Start]]</f>
        <v>0.375</v>
      </c>
      <c r="C1161" s="1">
        <f>WorkingHours[[#This Row],[End]]</f>
        <v>0.3888888888888889</v>
      </c>
      <c r="D1161" t="str">
        <f>WorkingHours[[#This Row],[Work unit description]]</f>
        <v>Interview prep</v>
      </c>
      <c r="E1161" s="1">
        <f>WorkingHours[[#This Row],[Duration]]</f>
        <v>1.0416666666666666E-2</v>
      </c>
      <c r="F1161" s="1" t="e">
        <f>#REF!</f>
        <v>#REF!</v>
      </c>
      <c r="G1161" t="str">
        <f>WorkingHours[[#This Row],[Task]]</f>
        <v>STL:Recruitment: Candidate Management</v>
      </c>
      <c r="H1161" t="str">
        <f>WorkingHours[[#This Row],[Tags]]</f>
        <v>STL:Recruitment:CandidateMan:950</v>
      </c>
      <c r="I1161" t="b">
        <f t="shared" si="125"/>
        <v>0</v>
      </c>
      <c r="J1161" s="7">
        <f t="shared" si="131"/>
        <v>45020</v>
      </c>
      <c r="K1161" t="str">
        <f t="shared" si="126"/>
        <v>STL:Recruitment:CandidateMan:950</v>
      </c>
      <c r="M1161" s="43">
        <f t="shared" si="127"/>
        <v>2.0833333333333315E-2</v>
      </c>
      <c r="N1161" s="1">
        <f t="shared" si="128"/>
        <v>0</v>
      </c>
      <c r="O1161" s="1">
        <f t="shared" si="129"/>
        <v>2.0833333333333315E-2</v>
      </c>
      <c r="P1161" s="45" t="e">
        <f t="shared" si="130"/>
        <v>#REF!</v>
      </c>
      <c r="Q1161" s="46">
        <f>IF(K1161="",0,COUNTIF('Timesheet - Week'!$A:$A,WorkingHoursUpdated!K1161))</f>
        <v>0</v>
      </c>
      <c r="R1161" s="44">
        <f>IF(K1161="",0,COUNTIF('Timesheet - Week'!$A:$A,WorkingHoursUpdated!K1161))</f>
        <v>0</v>
      </c>
    </row>
    <row r="1162" spans="1:18" x14ac:dyDescent="0.25">
      <c r="A1162" s="7">
        <f>WorkingHours[[#This Row],[Day]]</f>
        <v>45020</v>
      </c>
      <c r="B1162" s="1">
        <f>WorkingHours[[#This Row],[Start]]</f>
        <v>0.3888888888888889</v>
      </c>
      <c r="C1162" s="1">
        <f>WorkingHours[[#This Row],[End]]</f>
        <v>0.41666666666666669</v>
      </c>
      <c r="D1162" t="str">
        <f>WorkingHours[[#This Row],[Work unit description]]</f>
        <v>BioTip Parcel</v>
      </c>
      <c r="E1162" s="1">
        <f>WorkingHours[[#This Row],[Duration]]</f>
        <v>3.125E-2</v>
      </c>
      <c r="F1162" s="1" t="e">
        <f>#REF!</f>
        <v>#REF!</v>
      </c>
      <c r="G1162" t="str">
        <f>WorkingHours[[#This Row],[Task]]</f>
        <v>BioTip:Project Management</v>
      </c>
      <c r="H1162" t="str">
        <f>WorkingHours[[#This Row],[Tags]]</f>
        <v>BioTip:Project Management:919</v>
      </c>
      <c r="I1162" t="b">
        <f t="shared" si="125"/>
        <v>0</v>
      </c>
      <c r="J1162" s="7">
        <f t="shared" si="131"/>
        <v>45020</v>
      </c>
      <c r="K1162" t="str">
        <f t="shared" si="126"/>
        <v>BioTip:Project Management:919</v>
      </c>
      <c r="M1162" s="43">
        <f t="shared" si="127"/>
        <v>0</v>
      </c>
      <c r="N1162" s="1">
        <f t="shared" si="128"/>
        <v>0</v>
      </c>
      <c r="O1162" s="1">
        <f t="shared" si="129"/>
        <v>0</v>
      </c>
      <c r="P1162" s="45" t="e">
        <f t="shared" si="130"/>
        <v>#REF!</v>
      </c>
      <c r="Q1162" s="46">
        <f>IF(K1162="",0,COUNTIF('Timesheet - Week'!$A:$A,WorkingHoursUpdated!K1162))</f>
        <v>0</v>
      </c>
      <c r="R1162" s="44">
        <f>IF(K1162="",0,COUNTIF('Timesheet - Week'!$A:$A,WorkingHoursUpdated!K1162))</f>
        <v>0</v>
      </c>
    </row>
    <row r="1163" spans="1:18" x14ac:dyDescent="0.25">
      <c r="A1163" s="7">
        <f>WorkingHours[[#This Row],[Day]]</f>
        <v>45020</v>
      </c>
      <c r="B1163" s="1">
        <f>WorkingHours[[#This Row],[Start]]</f>
        <v>0.41666666666666669</v>
      </c>
      <c r="C1163" s="1">
        <f>WorkingHours[[#This Row],[End]]</f>
        <v>0.42708333333333331</v>
      </c>
      <c r="D1163" t="str">
        <f>WorkingHours[[#This Row],[Work unit description]]</f>
        <v>QLM internal catchup</v>
      </c>
      <c r="E1163" s="1">
        <f>WorkingHours[[#This Row],[Duration]]</f>
        <v>1.0416666666666666E-2</v>
      </c>
      <c r="F1163" s="1" t="e">
        <f>#REF!</f>
        <v>#REF!</v>
      </c>
      <c r="G1163" t="str">
        <f>WorkingHours[[#This Row],[Task]]</f>
        <v>QLM: Hardware weekly meeting</v>
      </c>
      <c r="H1163" t="str">
        <f>WorkingHours[[#This Row],[Tags]]</f>
        <v>QLM:Hardware:TechnicalManagement:998</v>
      </c>
      <c r="I1163" t="b">
        <f t="shared" si="125"/>
        <v>0</v>
      </c>
      <c r="J1163" s="7">
        <f t="shared" si="131"/>
        <v>45020</v>
      </c>
      <c r="K1163" t="str">
        <f t="shared" si="126"/>
        <v>QLM:Hardware:TechnicalManagement:998</v>
      </c>
      <c r="M1163" s="43">
        <f t="shared" si="127"/>
        <v>0</v>
      </c>
      <c r="N1163" s="1">
        <f t="shared" si="128"/>
        <v>0</v>
      </c>
      <c r="O1163" s="1">
        <f t="shared" si="129"/>
        <v>0</v>
      </c>
      <c r="P1163" s="45" t="e">
        <f t="shared" si="130"/>
        <v>#REF!</v>
      </c>
      <c r="Q1163" s="46">
        <f>IF(K1163="",0,COUNTIF('Timesheet - Week'!$A:$A,WorkingHoursUpdated!K1163))</f>
        <v>0</v>
      </c>
      <c r="R1163" s="44">
        <f>IF(K1163="",0,COUNTIF('Timesheet - Week'!$A:$A,WorkingHoursUpdated!K1163))</f>
        <v>0</v>
      </c>
    </row>
    <row r="1164" spans="1:18" x14ac:dyDescent="0.25">
      <c r="A1164" s="7">
        <f>WorkingHours[[#This Row],[Day]]</f>
        <v>45020</v>
      </c>
      <c r="B1164" s="1">
        <f>WorkingHours[[#This Row],[Start]]</f>
        <v>0.42708333333333331</v>
      </c>
      <c r="C1164" s="1">
        <f>WorkingHours[[#This Row],[End]]</f>
        <v>0.53125</v>
      </c>
      <c r="D1164" t="str">
        <f>WorkingHours[[#This Row],[Work unit description]]</f>
        <v>Interview Jamalad</v>
      </c>
      <c r="E1164" s="1">
        <f>WorkingHours[[#This Row],[Duration]]</f>
        <v>0.10416666666666667</v>
      </c>
      <c r="F1164" s="1" t="e">
        <f>#REF!</f>
        <v>#REF!</v>
      </c>
      <c r="G1164" t="str">
        <f>WorkingHours[[#This Row],[Task]]</f>
        <v>STL: Recruitment: Interviews</v>
      </c>
      <c r="H1164" t="str">
        <f>WorkingHours[[#This Row],[Tags]]</f>
        <v>STL:Recruitment:Interviews:949</v>
      </c>
      <c r="I1164" t="b">
        <f t="shared" si="125"/>
        <v>0</v>
      </c>
      <c r="J1164" s="7">
        <f t="shared" si="131"/>
        <v>45020</v>
      </c>
      <c r="K1164" t="str">
        <f t="shared" si="126"/>
        <v>STL:Recruitment:Interviews:949</v>
      </c>
      <c r="M1164" s="43">
        <f t="shared" si="127"/>
        <v>0</v>
      </c>
      <c r="N1164" s="1">
        <f t="shared" si="128"/>
        <v>0</v>
      </c>
      <c r="O1164" s="1">
        <f t="shared" si="129"/>
        <v>0</v>
      </c>
      <c r="P1164" s="45" t="e">
        <f t="shared" si="130"/>
        <v>#REF!</v>
      </c>
      <c r="Q1164" s="46">
        <f>IF(K1164="",0,COUNTIF('Timesheet - Week'!$A:$A,WorkingHoursUpdated!K1164))</f>
        <v>0</v>
      </c>
      <c r="R1164" s="44">
        <f>IF(K1164="",0,COUNTIF('Timesheet - Week'!$A:$A,WorkingHoursUpdated!K1164))</f>
        <v>0</v>
      </c>
    </row>
    <row r="1165" spans="1:18" x14ac:dyDescent="0.25">
      <c r="A1165" s="7">
        <f>WorkingHours[[#This Row],[Day]]</f>
        <v>45020</v>
      </c>
      <c r="B1165" s="1">
        <f>WorkingHours[[#This Row],[Start]]</f>
        <v>0.53125</v>
      </c>
      <c r="C1165" s="1">
        <f>WorkingHours[[#This Row],[End]]</f>
        <v>0.54861111111111116</v>
      </c>
      <c r="D1165" t="str">
        <f>WorkingHours[[#This Row],[Work unit description]]</f>
        <v>Interview review</v>
      </c>
      <c r="E1165" s="1">
        <f>WorkingHours[[#This Row],[Duration]]</f>
        <v>2.0833333333333332E-2</v>
      </c>
      <c r="F1165" s="1" t="e">
        <f>#REF!</f>
        <v>#REF!</v>
      </c>
      <c r="G1165" t="str">
        <f>WorkingHours[[#This Row],[Task]]</f>
        <v>STL:Recruitment: Candidate Management</v>
      </c>
      <c r="H1165" t="str">
        <f>WorkingHours[[#This Row],[Tags]]</f>
        <v>STL:Recruitment:CandidateMan:950</v>
      </c>
      <c r="I1165" t="b">
        <f t="shared" si="125"/>
        <v>0</v>
      </c>
      <c r="J1165" s="7">
        <f t="shared" si="131"/>
        <v>45020</v>
      </c>
      <c r="K1165" t="str">
        <f t="shared" si="126"/>
        <v>STL:Recruitment:CandidateMan:950</v>
      </c>
      <c r="M1165" s="43">
        <f t="shared" si="127"/>
        <v>0</v>
      </c>
      <c r="N1165" s="1">
        <f t="shared" si="128"/>
        <v>0</v>
      </c>
      <c r="O1165" s="1">
        <f t="shared" si="129"/>
        <v>0</v>
      </c>
      <c r="P1165" s="45" t="e">
        <f t="shared" si="130"/>
        <v>#REF!</v>
      </c>
      <c r="Q1165" s="46">
        <f>IF(K1165="",0,COUNTIF('Timesheet - Week'!$A:$A,WorkingHoursUpdated!K1165))</f>
        <v>0</v>
      </c>
      <c r="R1165" s="44">
        <f>IF(K1165="",0,COUNTIF('Timesheet - Week'!$A:$A,WorkingHoursUpdated!K1165))</f>
        <v>0</v>
      </c>
    </row>
    <row r="1166" spans="1:18" x14ac:dyDescent="0.25">
      <c r="A1166" s="7">
        <f>WorkingHours[[#This Row],[Day]]</f>
        <v>45020</v>
      </c>
      <c r="B1166" s="1">
        <f>WorkingHours[[#This Row],[Start]]</f>
        <v>0.58333333333333337</v>
      </c>
      <c r="C1166" s="1">
        <f>WorkingHours[[#This Row],[End]]</f>
        <v>0.60555555555555551</v>
      </c>
      <c r="D1166" t="str">
        <f>WorkingHours[[#This Row],[Work unit description]]</f>
        <v>BioTip Tidy up and shipping note</v>
      </c>
      <c r="E1166" s="1">
        <f>WorkingHours[[#This Row],[Duration]]</f>
        <v>2.0833333333333332E-2</v>
      </c>
      <c r="F1166" s="1" t="e">
        <f>#REF!</f>
        <v>#REF!</v>
      </c>
      <c r="G1166" t="str">
        <f>WorkingHours[[#This Row],[Task]]</f>
        <v>BioTip:Project Management</v>
      </c>
      <c r="H1166" t="str">
        <f>WorkingHours[[#This Row],[Tags]]</f>
        <v>BioTip:Project Management:919</v>
      </c>
      <c r="I1166" t="b">
        <f t="shared" si="125"/>
        <v>0</v>
      </c>
      <c r="J1166" s="7">
        <f t="shared" si="131"/>
        <v>45020</v>
      </c>
      <c r="K1166" t="str">
        <f t="shared" si="126"/>
        <v>BioTip:Project Management:919</v>
      </c>
      <c r="M1166" s="43">
        <f t="shared" si="127"/>
        <v>3.472222222222221E-2</v>
      </c>
      <c r="N1166" s="1">
        <f t="shared" si="128"/>
        <v>0</v>
      </c>
      <c r="O1166" s="1">
        <f t="shared" si="129"/>
        <v>3.472222222222221E-2</v>
      </c>
      <c r="P1166" s="45" t="e">
        <f t="shared" si="130"/>
        <v>#REF!</v>
      </c>
      <c r="Q1166" s="46">
        <f>IF(K1166="",0,COUNTIF('Timesheet - Week'!$A:$A,WorkingHoursUpdated!K1166))</f>
        <v>0</v>
      </c>
      <c r="R1166" s="44">
        <f>IF(K1166="",0,COUNTIF('Timesheet - Week'!$A:$A,WorkingHoursUpdated!K1166))</f>
        <v>0</v>
      </c>
    </row>
    <row r="1167" spans="1:18" x14ac:dyDescent="0.25">
      <c r="A1167" s="7">
        <f>WorkingHours[[#This Row],[Day]]</f>
        <v>45020</v>
      </c>
      <c r="B1167" s="1">
        <f>WorkingHours[[#This Row],[Start]]</f>
        <v>0.60555555555555551</v>
      </c>
      <c r="C1167" s="1">
        <f>WorkingHours[[#This Row],[End]]</f>
        <v>0.625</v>
      </c>
      <c r="D1167" t="str">
        <f>WorkingHours[[#This Row],[Work unit description]]</f>
        <v>BioTip customer complaint</v>
      </c>
      <c r="E1167" s="1">
        <f>WorkingHours[[#This Row],[Duration]]</f>
        <v>2.0833333333333332E-2</v>
      </c>
      <c r="F1167" s="1" t="e">
        <f>#REF!</f>
        <v>#REF!</v>
      </c>
      <c r="G1167" t="str">
        <f>WorkingHours[[#This Row],[Task]]</f>
        <v>STL: General Team Meeting</v>
      </c>
      <c r="H1167" t="str">
        <f>WorkingHours[[#This Row],[Tags]]</f>
        <v>STL:Admin-BusinessMan:One2OneTeamMeetings:941</v>
      </c>
      <c r="I1167" t="b">
        <f t="shared" si="125"/>
        <v>0</v>
      </c>
      <c r="J1167" s="7">
        <f t="shared" si="131"/>
        <v>45020</v>
      </c>
      <c r="K1167" t="str">
        <f t="shared" si="126"/>
        <v>STL:Admin-BusinessMan:One2OneTeamMeetings:941</v>
      </c>
      <c r="M1167" s="43">
        <f t="shared" si="127"/>
        <v>0</v>
      </c>
      <c r="N1167" s="1">
        <f t="shared" si="128"/>
        <v>0</v>
      </c>
      <c r="O1167" s="1">
        <f t="shared" si="129"/>
        <v>0</v>
      </c>
      <c r="P1167" s="45" t="e">
        <f t="shared" si="130"/>
        <v>#REF!</v>
      </c>
      <c r="Q1167" s="46">
        <f>IF(K1167="",0,COUNTIF('Timesheet - Week'!$A:$A,WorkingHoursUpdated!K1167))</f>
        <v>0</v>
      </c>
      <c r="R1167" s="44">
        <f>IF(K1167="",0,COUNTIF('Timesheet - Week'!$A:$A,WorkingHoursUpdated!K1167))</f>
        <v>0</v>
      </c>
    </row>
    <row r="1168" spans="1:18" x14ac:dyDescent="0.25">
      <c r="A1168" s="7">
        <f>WorkingHours[[#This Row],[Day]]</f>
        <v>45020</v>
      </c>
      <c r="B1168" s="1">
        <f>WorkingHours[[#This Row],[Start]]</f>
        <v>0.625</v>
      </c>
      <c r="C1168" s="1">
        <f>WorkingHours[[#This Row],[End]]</f>
        <v>0.66666666666666663</v>
      </c>
      <c r="D1168" t="str">
        <f>WorkingHours[[#This Row],[Work unit description]]</f>
        <v>QLM / STL HW meeting</v>
      </c>
      <c r="E1168" s="1">
        <f>WorkingHours[[#This Row],[Duration]]</f>
        <v>4.1666666666666664E-2</v>
      </c>
      <c r="F1168" s="1" t="e">
        <f>#REF!</f>
        <v>#REF!</v>
      </c>
      <c r="G1168" t="str">
        <f>WorkingHours[[#This Row],[Task]]</f>
        <v>QLM: Hardware weekly meeting</v>
      </c>
      <c r="H1168" t="str">
        <f>WorkingHours[[#This Row],[Tags]]</f>
        <v>QLM:Hardware:TechnicalManagement:998</v>
      </c>
      <c r="I1168" t="b">
        <f t="shared" si="125"/>
        <v>0</v>
      </c>
      <c r="J1168" s="7">
        <f t="shared" si="131"/>
        <v>45020</v>
      </c>
      <c r="K1168" t="str">
        <f t="shared" si="126"/>
        <v>QLM:Hardware:TechnicalManagement:998</v>
      </c>
      <c r="M1168" s="43">
        <f t="shared" si="127"/>
        <v>0</v>
      </c>
      <c r="N1168" s="1">
        <f t="shared" si="128"/>
        <v>0</v>
      </c>
      <c r="O1168" s="1">
        <f t="shared" si="129"/>
        <v>0</v>
      </c>
      <c r="P1168" s="45" t="e">
        <f t="shared" si="130"/>
        <v>#REF!</v>
      </c>
      <c r="Q1168" s="46">
        <f>IF(K1168="",0,COUNTIF('Timesheet - Week'!$A:$A,WorkingHoursUpdated!K1168))</f>
        <v>0</v>
      </c>
      <c r="R1168" s="44">
        <f>IF(K1168="",0,COUNTIF('Timesheet - Week'!$A:$A,WorkingHoursUpdated!K1168))</f>
        <v>0</v>
      </c>
    </row>
    <row r="1169" spans="1:18" x14ac:dyDescent="0.25">
      <c r="A1169" s="7">
        <f>WorkingHours[[#This Row],[Day]]</f>
        <v>45020</v>
      </c>
      <c r="B1169" s="1">
        <f>WorkingHours[[#This Row],[Start]]</f>
        <v>0.66666666666666663</v>
      </c>
      <c r="C1169" s="1">
        <f>WorkingHours[[#This Row],[End]]</f>
        <v>0.68888888888888888</v>
      </c>
      <c r="D1169" t="str">
        <f>WorkingHours[[#This Row],[Work unit description]]</f>
        <v>BioTip customer complaint</v>
      </c>
      <c r="E1169" s="1">
        <f>WorkingHours[[#This Row],[Duration]]</f>
        <v>2.0833333333333332E-2</v>
      </c>
      <c r="F1169" s="1" t="e">
        <f>#REF!</f>
        <v>#REF!</v>
      </c>
      <c r="G1169" t="str">
        <f>WorkingHours[[#This Row],[Task]]</f>
        <v>STL: General Team Meeting</v>
      </c>
      <c r="H1169" t="str">
        <f>WorkingHours[[#This Row],[Tags]]</f>
        <v>STL:Admin-BusinessMan:One2OneTeamMeetings:941</v>
      </c>
      <c r="I1169" t="b">
        <f t="shared" si="125"/>
        <v>0</v>
      </c>
      <c r="J1169" s="7">
        <f t="shared" si="131"/>
        <v>45020</v>
      </c>
      <c r="K1169" t="str">
        <f t="shared" si="126"/>
        <v>STL:Admin-BusinessMan:One2OneTeamMeetings:941</v>
      </c>
      <c r="M1169" s="43">
        <f t="shared" si="127"/>
        <v>0</v>
      </c>
      <c r="N1169" s="1">
        <f t="shared" si="128"/>
        <v>0</v>
      </c>
      <c r="O1169" s="1">
        <f t="shared" si="129"/>
        <v>0</v>
      </c>
      <c r="P1169" s="45" t="e">
        <f t="shared" si="130"/>
        <v>#REF!</v>
      </c>
      <c r="Q1169" s="46">
        <f>IF(K1169="",0,COUNTIF('Timesheet - Week'!$A:$A,WorkingHoursUpdated!K1169))</f>
        <v>0</v>
      </c>
      <c r="R1169" s="44">
        <f>IF(K1169="",0,COUNTIF('Timesheet - Week'!$A:$A,WorkingHoursUpdated!K1169))</f>
        <v>0</v>
      </c>
    </row>
    <row r="1170" spans="1:18" x14ac:dyDescent="0.25">
      <c r="A1170" s="7">
        <f>WorkingHours[[#This Row],[Day]]</f>
        <v>45020</v>
      </c>
      <c r="B1170" s="1">
        <f>WorkingHours[[#This Row],[Start]]</f>
        <v>0.68888888888888888</v>
      </c>
      <c r="C1170" s="1">
        <f>WorkingHours[[#This Row],[End]]</f>
        <v>0.71666666666666667</v>
      </c>
      <c r="D1170" t="str">
        <f>WorkingHours[[#This Row],[Work unit description]]</f>
        <v/>
      </c>
      <c r="E1170" s="1">
        <f>WorkingHours[[#This Row],[Duration]]</f>
        <v>3.125E-2</v>
      </c>
      <c r="F1170" s="1" t="e">
        <f>#REF!</f>
        <v>#REF!</v>
      </c>
      <c r="G1170" t="str">
        <f>WorkingHours[[#This Row],[Task]]</f>
        <v>STL:Recruitment: Candidate Management</v>
      </c>
      <c r="H1170" t="str">
        <f>WorkingHours[[#This Row],[Tags]]</f>
        <v>STL:Recruitment:CandidateMan:950</v>
      </c>
      <c r="I1170" t="b">
        <f t="shared" si="125"/>
        <v>0</v>
      </c>
      <c r="J1170" s="7">
        <f t="shared" si="131"/>
        <v>45020</v>
      </c>
      <c r="K1170" t="str">
        <f t="shared" si="126"/>
        <v>STL:Recruitment:CandidateMan:950</v>
      </c>
      <c r="M1170" s="43">
        <f t="shared" si="127"/>
        <v>0</v>
      </c>
      <c r="N1170" s="1">
        <f t="shared" si="128"/>
        <v>0</v>
      </c>
      <c r="O1170" s="1">
        <f t="shared" si="129"/>
        <v>0</v>
      </c>
      <c r="P1170" s="45" t="e">
        <f t="shared" si="130"/>
        <v>#REF!</v>
      </c>
      <c r="Q1170" s="46">
        <f>IF(K1170="",0,COUNTIF('Timesheet - Week'!$A:$A,WorkingHoursUpdated!K1170))</f>
        <v>0</v>
      </c>
      <c r="R1170" s="44">
        <f>IF(K1170="",0,COUNTIF('Timesheet - Week'!$A:$A,WorkingHoursUpdated!K1170))</f>
        <v>0</v>
      </c>
    </row>
    <row r="1171" spans="1:18" x14ac:dyDescent="0.25">
      <c r="A1171" s="7">
        <f>WorkingHours[[#This Row],[Day]]</f>
        <v>45020</v>
      </c>
      <c r="B1171" s="1">
        <f>WorkingHours[[#This Row],[Start]]</f>
        <v>0.73958333333333337</v>
      </c>
      <c r="C1171" s="1">
        <f>WorkingHours[[#This Row],[End]]</f>
        <v>0.76041666666666663</v>
      </c>
      <c r="D1171" t="str">
        <f>WorkingHours[[#This Row],[Work unit description]]</f>
        <v>Boomtime Architecture</v>
      </c>
      <c r="E1171" s="1">
        <f>WorkingHours[[#This Row],[Duration]]</f>
        <v>2.0833333333333332E-2</v>
      </c>
      <c r="F1171" s="1" t="e">
        <f>#REF!</f>
        <v>#REF!</v>
      </c>
      <c r="G1171" t="str">
        <f>WorkingHours[[#This Row],[Task]]</f>
        <v>Boomtime:System Design</v>
      </c>
      <c r="H1171" t="str">
        <f>WorkingHours[[#This Row],[Tags]]</f>
        <v>Boomtime:System Design:912</v>
      </c>
      <c r="I1171" t="b">
        <f t="shared" si="125"/>
        <v>0</v>
      </c>
      <c r="J1171" s="7">
        <f t="shared" si="131"/>
        <v>45020</v>
      </c>
      <c r="K1171" t="str">
        <f t="shared" si="126"/>
        <v>Boomtime:System Design:912</v>
      </c>
      <c r="M1171" s="43">
        <f t="shared" si="127"/>
        <v>2.2916666666666696E-2</v>
      </c>
      <c r="N1171" s="1">
        <f t="shared" si="128"/>
        <v>0</v>
      </c>
      <c r="O1171" s="1">
        <f t="shared" si="129"/>
        <v>2.2916666666666696E-2</v>
      </c>
      <c r="P1171" s="45" t="e">
        <f t="shared" si="130"/>
        <v>#REF!</v>
      </c>
      <c r="Q1171" s="46">
        <f>IF(K1171="",0,COUNTIF('Timesheet - Week'!$A:$A,WorkingHoursUpdated!K1171))</f>
        <v>0</v>
      </c>
      <c r="R1171" s="44">
        <f>IF(K1171="",0,COUNTIF('Timesheet - Week'!$A:$A,WorkingHoursUpdated!K1171))</f>
        <v>0</v>
      </c>
    </row>
    <row r="1172" spans="1:18" x14ac:dyDescent="0.25">
      <c r="A1172" s="7">
        <f>WorkingHours[[#This Row],[Day]]</f>
        <v>45021</v>
      </c>
      <c r="B1172" s="1">
        <f>WorkingHours[[#This Row],[Start]]</f>
        <v>0.3611111111111111</v>
      </c>
      <c r="C1172" s="1">
        <f>WorkingHours[[#This Row],[End]]</f>
        <v>0.375</v>
      </c>
      <c r="D1172" t="str">
        <f>WorkingHours[[#This Row],[Work unit description]]</f>
        <v>BioTip Release email</v>
      </c>
      <c r="E1172" s="1">
        <f>WorkingHours[[#This Row],[Duration]]</f>
        <v>1.0416666666666666E-2</v>
      </c>
      <c r="F1172" s="1" t="e">
        <f>#REF!</f>
        <v>#REF!</v>
      </c>
      <c r="G1172" t="str">
        <f>WorkingHours[[#This Row],[Task]]</f>
        <v>BioTip:Project Management</v>
      </c>
      <c r="H1172" t="str">
        <f>WorkingHours[[#This Row],[Tags]]</f>
        <v>BioTip:Project Management:919</v>
      </c>
      <c r="I1172" t="b">
        <f t="shared" si="125"/>
        <v>0</v>
      </c>
      <c r="J1172" s="7">
        <f t="shared" si="131"/>
        <v>45021</v>
      </c>
      <c r="K1172" t="str">
        <f t="shared" si="126"/>
        <v>BioTip:Project Management:919</v>
      </c>
      <c r="M1172" s="43">
        <f t="shared" si="127"/>
        <v>0</v>
      </c>
      <c r="N1172" s="1">
        <f t="shared" si="128"/>
        <v>0</v>
      </c>
      <c r="O1172" s="1">
        <f t="shared" si="129"/>
        <v>0</v>
      </c>
      <c r="P1172" s="45" t="e">
        <f t="shared" si="130"/>
        <v>#REF!</v>
      </c>
      <c r="Q1172" s="46">
        <f>IF(K1172="",0,COUNTIF('Timesheet - Week'!$A:$A,WorkingHoursUpdated!K1172))</f>
        <v>0</v>
      </c>
      <c r="R1172" s="44">
        <f>IF(K1172="",0,COUNTIF('Timesheet - Week'!$A:$A,WorkingHoursUpdated!K1172))</f>
        <v>0</v>
      </c>
    </row>
    <row r="1173" spans="1:18" x14ac:dyDescent="0.25">
      <c r="A1173" s="7">
        <f>WorkingHours[[#This Row],[Day]]</f>
        <v>45021</v>
      </c>
      <c r="B1173" s="1">
        <f>WorkingHours[[#This Row],[Start]]</f>
        <v>0.375</v>
      </c>
      <c r="C1173" s="1">
        <f>WorkingHours[[#This Row],[End]]</f>
        <v>0.39374999999999999</v>
      </c>
      <c r="D1173" t="str">
        <f>WorkingHours[[#This Row],[Work unit description]]</f>
        <v>Optics Board v6.0 release</v>
      </c>
      <c r="E1173" s="1">
        <f>WorkingHours[[#This Row],[Duration]]</f>
        <v>2.0833333333333332E-2</v>
      </c>
      <c r="F1173" s="1" t="e">
        <f>#REF!</f>
        <v>#REF!</v>
      </c>
      <c r="G1173" t="str">
        <f>WorkingHours[[#This Row],[Task]]</f>
        <v>QLM Technical Management</v>
      </c>
      <c r="H1173" t="str">
        <f>WorkingHours[[#This Row],[Tags]]</f>
        <v>QLM:Hardware:TechnicalManagement:998</v>
      </c>
      <c r="I1173" t="b">
        <f t="shared" si="125"/>
        <v>0</v>
      </c>
      <c r="J1173" s="7">
        <f t="shared" si="131"/>
        <v>45021</v>
      </c>
      <c r="K1173" t="str">
        <f t="shared" si="126"/>
        <v>QLM:Hardware:TechnicalManagement:998</v>
      </c>
      <c r="M1173" s="43">
        <f t="shared" si="127"/>
        <v>0</v>
      </c>
      <c r="N1173" s="1">
        <f t="shared" si="128"/>
        <v>0</v>
      </c>
      <c r="O1173" s="1">
        <f t="shared" si="129"/>
        <v>0</v>
      </c>
      <c r="P1173" s="45" t="e">
        <f t="shared" si="130"/>
        <v>#REF!</v>
      </c>
      <c r="Q1173" s="46">
        <f>IF(K1173="",0,COUNTIF('Timesheet - Week'!$A:$A,WorkingHoursUpdated!K1173))</f>
        <v>0</v>
      </c>
      <c r="R1173" s="44">
        <f>IF(K1173="",0,COUNTIF('Timesheet - Week'!$A:$A,WorkingHoursUpdated!K1173))</f>
        <v>0</v>
      </c>
    </row>
    <row r="1174" spans="1:18" x14ac:dyDescent="0.25">
      <c r="A1174" s="7">
        <f>WorkingHours[[#This Row],[Day]]</f>
        <v>45021</v>
      </c>
      <c r="B1174" s="1">
        <f>WorkingHours[[#This Row],[Start]]</f>
        <v>0.39374999999999999</v>
      </c>
      <c r="C1174" s="1">
        <f>WorkingHours[[#This Row],[End]]</f>
        <v>0.41666666666666669</v>
      </c>
      <c r="D1174" t="str">
        <f>WorkingHours[[#This Row],[Work unit description]]</f>
        <v>Delta-G Jira Tasks</v>
      </c>
      <c r="E1174" s="1">
        <f>WorkingHours[[#This Row],[Duration]]</f>
        <v>2.0833333333333332E-2</v>
      </c>
      <c r="F1174" s="1" t="e">
        <f>#REF!</f>
        <v>#REF!</v>
      </c>
      <c r="G1174" t="str">
        <f>WorkingHours[[#This Row],[Task]]</f>
        <v>DeltaG: Project Management</v>
      </c>
      <c r="H1174" t="str">
        <f>WorkingHours[[#This Row],[Tags]]</f>
        <v>Delta-G:Project Management:859</v>
      </c>
      <c r="I1174" t="b">
        <f t="shared" si="125"/>
        <v>0</v>
      </c>
      <c r="J1174" s="7">
        <f t="shared" si="131"/>
        <v>45021</v>
      </c>
      <c r="K1174" t="str">
        <f t="shared" si="126"/>
        <v>Delta-G:Project Management:859</v>
      </c>
      <c r="M1174" s="43">
        <f t="shared" si="127"/>
        <v>0</v>
      </c>
      <c r="N1174" s="1">
        <f t="shared" si="128"/>
        <v>0</v>
      </c>
      <c r="O1174" s="1">
        <f t="shared" si="129"/>
        <v>0</v>
      </c>
      <c r="P1174" s="45" t="e">
        <f t="shared" si="130"/>
        <v>#REF!</v>
      </c>
      <c r="Q1174" s="46">
        <f>IF(K1174="",0,COUNTIF('Timesheet - Week'!$A:$A,WorkingHoursUpdated!K1174))</f>
        <v>0</v>
      </c>
      <c r="R1174" s="44">
        <f>IF(K1174="",0,COUNTIF('Timesheet - Week'!$A:$A,WorkingHoursUpdated!K1174))</f>
        <v>0</v>
      </c>
    </row>
    <row r="1175" spans="1:18" x14ac:dyDescent="0.25">
      <c r="A1175" s="7">
        <f>WorkingHours[[#This Row],[Day]]</f>
        <v>45021</v>
      </c>
      <c r="B1175" s="1">
        <f>WorkingHours[[#This Row],[Start]]</f>
        <v>0.41666666666666669</v>
      </c>
      <c r="C1175" s="1">
        <f>WorkingHours[[#This Row],[End]]</f>
        <v>0.45833333333333331</v>
      </c>
      <c r="D1175" t="str">
        <f>WorkingHours[[#This Row],[Work unit description]]</f>
        <v>Delta G Internal Core Team Meeting</v>
      </c>
      <c r="E1175" s="1">
        <f>WorkingHours[[#This Row],[Duration]]</f>
        <v>4.1666666666666664E-2</v>
      </c>
      <c r="F1175" s="1" t="e">
        <f>#REF!</f>
        <v>#REF!</v>
      </c>
      <c r="G1175" t="str">
        <f>WorkingHours[[#This Row],[Task]]</f>
        <v>Team Meetings</v>
      </c>
      <c r="H1175" t="str">
        <f>WorkingHours[[#This Row],[Tags]]</f>
        <v>Delta-g:Team meetings:906</v>
      </c>
      <c r="I1175" t="b">
        <f t="shared" si="125"/>
        <v>0</v>
      </c>
      <c r="J1175" s="7">
        <f t="shared" si="131"/>
        <v>45021</v>
      </c>
      <c r="K1175" t="str">
        <f t="shared" si="126"/>
        <v>Delta-g:Team meetings:906</v>
      </c>
      <c r="M1175" s="43">
        <f t="shared" si="127"/>
        <v>0</v>
      </c>
      <c r="N1175" s="1">
        <f t="shared" si="128"/>
        <v>0</v>
      </c>
      <c r="O1175" s="1">
        <f t="shared" si="129"/>
        <v>0</v>
      </c>
      <c r="P1175" s="45" t="e">
        <f t="shared" si="130"/>
        <v>#REF!</v>
      </c>
      <c r="Q1175" s="46">
        <f>IF(K1175="",0,COUNTIF('Timesheet - Week'!$A:$A,WorkingHoursUpdated!K1175))</f>
        <v>0</v>
      </c>
      <c r="R1175" s="44">
        <f>IF(K1175="",0,COUNTIF('Timesheet - Week'!$A:$A,WorkingHoursUpdated!K1175))</f>
        <v>0</v>
      </c>
    </row>
    <row r="1176" spans="1:18" x14ac:dyDescent="0.25">
      <c r="A1176" s="7">
        <f>WorkingHours[[#This Row],[Day]]</f>
        <v>45021</v>
      </c>
      <c r="B1176" s="1">
        <f>WorkingHours[[#This Row],[Start]]</f>
        <v>0.45833333333333331</v>
      </c>
      <c r="C1176" s="1">
        <f>WorkingHours[[#This Row],[End]]</f>
        <v>0.51736111111111116</v>
      </c>
      <c r="D1176" t="str">
        <f>WorkingHours[[#This Row],[Work unit description]]</f>
        <v>Delta-G Jira Tasks and follow on tasks from meeting</v>
      </c>
      <c r="E1176" s="1">
        <f>WorkingHours[[#This Row],[Duration]]</f>
        <v>6.25E-2</v>
      </c>
      <c r="F1176" s="1" t="e">
        <f>#REF!</f>
        <v>#REF!</v>
      </c>
      <c r="G1176" t="str">
        <f>WorkingHours[[#This Row],[Task]]</f>
        <v>DeltaG: Project Management</v>
      </c>
      <c r="H1176" t="str">
        <f>WorkingHours[[#This Row],[Tags]]</f>
        <v>Delta-G:Project Management:859</v>
      </c>
      <c r="I1176" t="b">
        <f t="shared" si="125"/>
        <v>0</v>
      </c>
      <c r="J1176" s="7">
        <f t="shared" si="131"/>
        <v>45021</v>
      </c>
      <c r="K1176" t="str">
        <f t="shared" si="126"/>
        <v>Delta-G:Project Management:859</v>
      </c>
      <c r="M1176" s="43">
        <f t="shared" si="127"/>
        <v>0</v>
      </c>
      <c r="N1176" s="1">
        <f t="shared" si="128"/>
        <v>0</v>
      </c>
      <c r="O1176" s="1">
        <f t="shared" si="129"/>
        <v>0</v>
      </c>
      <c r="P1176" s="45" t="e">
        <f t="shared" si="130"/>
        <v>#REF!</v>
      </c>
      <c r="Q1176" s="46">
        <f>IF(K1176="",0,COUNTIF('Timesheet - Week'!$A:$A,WorkingHoursUpdated!K1176))</f>
        <v>0</v>
      </c>
      <c r="R1176" s="44">
        <f>IF(K1176="",0,COUNTIF('Timesheet - Week'!$A:$A,WorkingHoursUpdated!K1176))</f>
        <v>0</v>
      </c>
    </row>
    <row r="1177" spans="1:18" x14ac:dyDescent="0.25">
      <c r="A1177" s="7">
        <f>WorkingHours[[#This Row],[Day]]</f>
        <v>45021</v>
      </c>
      <c r="B1177" s="1">
        <f>WorkingHours[[#This Row],[Start]]</f>
        <v>0.51736111111111116</v>
      </c>
      <c r="C1177" s="1">
        <f>WorkingHours[[#This Row],[End]]</f>
        <v>0.55208333333333337</v>
      </c>
      <c r="D1177" t="str">
        <f>WorkingHours[[#This Row],[Work unit description]]</f>
        <v>1st Interview Guy Evans</v>
      </c>
      <c r="E1177" s="1">
        <f>WorkingHours[[#This Row],[Duration]]</f>
        <v>3.125E-2</v>
      </c>
      <c r="F1177" s="1" t="e">
        <f>#REF!</f>
        <v>#REF!</v>
      </c>
      <c r="G1177" t="str">
        <f>WorkingHours[[#This Row],[Task]]</f>
        <v>STL: Recruitment: Interviews</v>
      </c>
      <c r="H1177" t="str">
        <f>WorkingHours[[#This Row],[Tags]]</f>
        <v>STL:Recruitment:Interviews:949</v>
      </c>
      <c r="I1177" t="b">
        <f t="shared" si="125"/>
        <v>0</v>
      </c>
      <c r="J1177" s="7">
        <f t="shared" si="131"/>
        <v>45021</v>
      </c>
      <c r="K1177" t="str">
        <f t="shared" si="126"/>
        <v>STL:Recruitment:Interviews:949</v>
      </c>
      <c r="M1177" s="43">
        <f t="shared" si="127"/>
        <v>0</v>
      </c>
      <c r="N1177" s="1">
        <f t="shared" si="128"/>
        <v>0</v>
      </c>
      <c r="O1177" s="1">
        <f t="shared" si="129"/>
        <v>0</v>
      </c>
      <c r="P1177" s="45" t="e">
        <f t="shared" si="130"/>
        <v>#REF!</v>
      </c>
      <c r="Q1177" s="46">
        <f>IF(K1177="",0,COUNTIF('Timesheet - Week'!$A:$A,WorkingHoursUpdated!K1177))</f>
        <v>0</v>
      </c>
      <c r="R1177" s="44">
        <f>IF(K1177="",0,COUNTIF('Timesheet - Week'!$A:$A,WorkingHoursUpdated!K1177))</f>
        <v>0</v>
      </c>
    </row>
    <row r="1178" spans="1:18" x14ac:dyDescent="0.25">
      <c r="A1178" s="7">
        <f>WorkingHours[[#This Row],[Day]]</f>
        <v>45021</v>
      </c>
      <c r="B1178" s="1">
        <f>WorkingHours[[#This Row],[Start]]</f>
        <v>0.58333333333333337</v>
      </c>
      <c r="C1178" s="1">
        <f>WorkingHours[[#This Row],[End]]</f>
        <v>0.625</v>
      </c>
      <c r="D1178" t="str">
        <f>WorkingHours[[#This Row],[Work unit description]]</f>
        <v>Delta g PNT Technical Requirements</v>
      </c>
      <c r="E1178" s="1">
        <f>WorkingHours[[#This Row],[Duration]]</f>
        <v>4.1666666666666664E-2</v>
      </c>
      <c r="F1178" s="1" t="e">
        <f>#REF!</f>
        <v>#REF!</v>
      </c>
      <c r="G1178" t="str">
        <f>WorkingHours[[#This Row],[Task]]</f>
        <v>NBD - Meetings</v>
      </c>
      <c r="H1178" t="str">
        <f>WorkingHours[[#This Row],[Tags]]</f>
        <v>STL:NBD:Early Meetings:964</v>
      </c>
      <c r="I1178" t="b">
        <f t="shared" si="125"/>
        <v>0</v>
      </c>
      <c r="J1178" s="7">
        <f t="shared" si="131"/>
        <v>45021</v>
      </c>
      <c r="K1178" t="str">
        <f t="shared" si="126"/>
        <v>STL:NBD:Early Meetings:964</v>
      </c>
      <c r="M1178" s="43">
        <f t="shared" si="127"/>
        <v>3.125E-2</v>
      </c>
      <c r="N1178" s="1">
        <f t="shared" si="128"/>
        <v>0</v>
      </c>
      <c r="O1178" s="1">
        <f t="shared" si="129"/>
        <v>3.125E-2</v>
      </c>
      <c r="P1178" s="45" t="e">
        <f t="shared" si="130"/>
        <v>#REF!</v>
      </c>
      <c r="Q1178" s="46">
        <f>IF(K1178="",0,COUNTIF('Timesheet - Week'!$A:$A,WorkingHoursUpdated!K1178))</f>
        <v>0</v>
      </c>
      <c r="R1178" s="44">
        <f>IF(K1178="",0,COUNTIF('Timesheet - Week'!$A:$A,WorkingHoursUpdated!K1178))</f>
        <v>0</v>
      </c>
    </row>
    <row r="1179" spans="1:18" x14ac:dyDescent="0.25">
      <c r="A1179" s="7">
        <f>WorkingHours[[#This Row],[Day]]</f>
        <v>45021</v>
      </c>
      <c r="B1179" s="1">
        <f>WorkingHours[[#This Row],[Start]]</f>
        <v>0.625</v>
      </c>
      <c r="C1179" s="1">
        <f>WorkingHours[[#This Row],[End]]</f>
        <v>0.66666666666666663</v>
      </c>
      <c r="D1179" t="str">
        <f>WorkingHours[[#This Row],[Work unit description]]</f>
        <v>Weekly Boomtime Internal Meeting</v>
      </c>
      <c r="E1179" s="1">
        <f>WorkingHours[[#This Row],[Duration]]</f>
        <v>4.1666666666666664E-2</v>
      </c>
      <c r="F1179" s="1" t="e">
        <f>#REF!</f>
        <v>#REF!</v>
      </c>
      <c r="G1179" t="str">
        <f>WorkingHours[[#This Row],[Task]]</f>
        <v>Boomtime:System Design</v>
      </c>
      <c r="H1179" t="str">
        <f>WorkingHours[[#This Row],[Tags]]</f>
        <v>Boomtime:System Design:912</v>
      </c>
      <c r="I1179" t="b">
        <f t="shared" si="125"/>
        <v>0</v>
      </c>
      <c r="J1179" s="7">
        <f t="shared" si="131"/>
        <v>45021</v>
      </c>
      <c r="K1179" t="str">
        <f t="shared" si="126"/>
        <v>Boomtime:System Design:912</v>
      </c>
      <c r="M1179" s="43">
        <f t="shared" si="127"/>
        <v>0</v>
      </c>
      <c r="N1179" s="1">
        <f t="shared" si="128"/>
        <v>0</v>
      </c>
      <c r="O1179" s="1">
        <f t="shared" si="129"/>
        <v>0</v>
      </c>
      <c r="P1179" s="45" t="e">
        <f t="shared" si="130"/>
        <v>#REF!</v>
      </c>
      <c r="Q1179" s="46">
        <f>IF(K1179="",0,COUNTIF('Timesheet - Week'!$A:$A,WorkingHoursUpdated!K1179))</f>
        <v>0</v>
      </c>
      <c r="R1179" s="44">
        <f>IF(K1179="",0,COUNTIF('Timesheet - Week'!$A:$A,WorkingHoursUpdated!K1179))</f>
        <v>0</v>
      </c>
    </row>
    <row r="1180" spans="1:18" x14ac:dyDescent="0.25">
      <c r="A1180" s="7">
        <f>WorkingHours[[#This Row],[Day]]</f>
        <v>45022</v>
      </c>
      <c r="B1180" s="1">
        <f>WorkingHours[[#This Row],[Start]]</f>
        <v>0.35416666666666669</v>
      </c>
      <c r="C1180" s="1">
        <f>WorkingHours[[#This Row],[End]]</f>
        <v>0.47430555555555554</v>
      </c>
      <c r="D1180" t="str">
        <f>WorkingHours[[#This Row],[Work unit description]]</f>
        <v>Boomtime Architecture</v>
      </c>
      <c r="E1180" s="1">
        <f>WorkingHours[[#This Row],[Duration]]</f>
        <v>0.125</v>
      </c>
      <c r="F1180" s="1" t="e">
        <f>#REF!</f>
        <v>#REF!</v>
      </c>
      <c r="G1180" t="str">
        <f>WorkingHours[[#This Row],[Task]]</f>
        <v>Boomtime:System Design</v>
      </c>
      <c r="H1180" t="str">
        <f>WorkingHours[[#This Row],[Tags]]</f>
        <v>Boomtime:System Design:912</v>
      </c>
      <c r="I1180" t="b">
        <f t="shared" si="125"/>
        <v>0</v>
      </c>
      <c r="J1180" s="7">
        <f t="shared" si="131"/>
        <v>45022</v>
      </c>
      <c r="K1180" t="str">
        <f t="shared" si="126"/>
        <v>Boomtime:System Design:912</v>
      </c>
      <c r="M1180" s="43">
        <f t="shared" si="127"/>
        <v>0</v>
      </c>
      <c r="N1180" s="1">
        <f t="shared" si="128"/>
        <v>0</v>
      </c>
      <c r="O1180" s="1">
        <f t="shared" si="129"/>
        <v>0</v>
      </c>
      <c r="P1180" s="45" t="e">
        <f t="shared" si="130"/>
        <v>#REF!</v>
      </c>
      <c r="Q1180" s="46">
        <f>IF(K1180="",0,COUNTIF('Timesheet - Week'!$A:$A,WorkingHoursUpdated!K1180))</f>
        <v>0</v>
      </c>
      <c r="R1180" s="44">
        <f>IF(K1180="",0,COUNTIF('Timesheet - Week'!$A:$A,WorkingHoursUpdated!K1180))</f>
        <v>0</v>
      </c>
    </row>
    <row r="1181" spans="1:18" x14ac:dyDescent="0.25">
      <c r="A1181" s="7">
        <f>WorkingHours[[#This Row],[Day]]</f>
        <v>45022</v>
      </c>
      <c r="B1181" s="1">
        <f>WorkingHours[[#This Row],[Start]]</f>
        <v>0.47430555555555554</v>
      </c>
      <c r="C1181" s="1">
        <f>WorkingHours[[#This Row],[End]]</f>
        <v>0.52083333333333337</v>
      </c>
      <c r="D1181" t="str">
        <f>WorkingHours[[#This Row],[Work unit description]]</f>
        <v>PNT Bid</v>
      </c>
      <c r="E1181" s="1">
        <f>WorkingHours[[#This Row],[Duration]]</f>
        <v>4.1666666666666664E-2</v>
      </c>
      <c r="F1181" s="1" t="e">
        <f>#REF!</f>
        <v>#REF!</v>
      </c>
      <c r="G1181" t="str">
        <f>WorkingHours[[#This Row],[Task]]</f>
        <v>NBD - Meetings</v>
      </c>
      <c r="H1181" t="str">
        <f>WorkingHours[[#This Row],[Tags]]</f>
        <v>STL:NBD:Early Meetings:964</v>
      </c>
      <c r="I1181" t="b">
        <f t="shared" si="125"/>
        <v>0</v>
      </c>
      <c r="J1181" s="7">
        <f t="shared" si="131"/>
        <v>45022</v>
      </c>
      <c r="K1181" t="str">
        <f t="shared" si="126"/>
        <v>STL:NBD:Early Meetings:964</v>
      </c>
      <c r="M1181" s="43">
        <f t="shared" si="127"/>
        <v>0</v>
      </c>
      <c r="N1181" s="1">
        <f t="shared" si="128"/>
        <v>0</v>
      </c>
      <c r="O1181" s="1">
        <f t="shared" si="129"/>
        <v>0</v>
      </c>
      <c r="P1181" s="45" t="e">
        <f t="shared" si="130"/>
        <v>#REF!</v>
      </c>
      <c r="Q1181" s="46">
        <f>IF(K1181="",0,COUNTIF('Timesheet - Week'!$A:$A,WorkingHoursUpdated!K1181))</f>
        <v>0</v>
      </c>
      <c r="R1181" s="44">
        <f>IF(K1181="",0,COUNTIF('Timesheet - Week'!$A:$A,WorkingHoursUpdated!K1181))</f>
        <v>0</v>
      </c>
    </row>
    <row r="1182" spans="1:18" x14ac:dyDescent="0.25">
      <c r="A1182" s="7">
        <f>WorkingHours[[#This Row],[Day]]</f>
        <v>45022</v>
      </c>
      <c r="B1182" s="1">
        <f>WorkingHours[[#This Row],[Start]]</f>
        <v>0.52083333333333337</v>
      </c>
      <c r="C1182" s="1">
        <f>WorkingHours[[#This Row],[End]]</f>
        <v>0.5625</v>
      </c>
      <c r="D1182" t="str">
        <f>WorkingHours[[#This Row],[Work unit description]]</f>
        <v>STL Interview - Junior Hardware Engineer - Robert French</v>
      </c>
      <c r="E1182" s="1">
        <f>WorkingHours[[#This Row],[Duration]]</f>
        <v>4.1666666666666664E-2</v>
      </c>
      <c r="F1182" s="1" t="e">
        <f>#REF!</f>
        <v>#REF!</v>
      </c>
      <c r="G1182" t="str">
        <f>WorkingHours[[#This Row],[Task]]</f>
        <v>STL: Recruitment: Interviews</v>
      </c>
      <c r="H1182" t="str">
        <f>WorkingHours[[#This Row],[Tags]]</f>
        <v>STL:Recruitment:Interviews:949</v>
      </c>
      <c r="I1182" t="b">
        <f t="shared" si="125"/>
        <v>0</v>
      </c>
      <c r="J1182" s="7">
        <f t="shared" si="131"/>
        <v>45022</v>
      </c>
      <c r="K1182" t="str">
        <f t="shared" si="126"/>
        <v>STL:Recruitment:Interviews:949</v>
      </c>
      <c r="M1182" s="43">
        <f t="shared" si="127"/>
        <v>0</v>
      </c>
      <c r="N1182" s="1">
        <f t="shared" si="128"/>
        <v>0</v>
      </c>
      <c r="O1182" s="1">
        <f t="shared" si="129"/>
        <v>0</v>
      </c>
      <c r="P1182" s="45" t="e">
        <f t="shared" si="130"/>
        <v>#REF!</v>
      </c>
      <c r="Q1182" s="46">
        <f>IF(K1182="",0,COUNTIF('Timesheet - Week'!$A:$A,WorkingHoursUpdated!K1182))</f>
        <v>0</v>
      </c>
      <c r="R1182" s="44">
        <f>IF(K1182="",0,COUNTIF('Timesheet - Week'!$A:$A,WorkingHoursUpdated!K1182))</f>
        <v>0</v>
      </c>
    </row>
    <row r="1183" spans="1:18" x14ac:dyDescent="0.25">
      <c r="A1183" s="7">
        <f>WorkingHours[[#This Row],[Day]]</f>
        <v>45022</v>
      </c>
      <c r="B1183" s="1">
        <f>WorkingHours[[#This Row],[Start]]</f>
        <v>0.5625</v>
      </c>
      <c r="C1183" s="1">
        <f>WorkingHours[[#This Row],[End]]</f>
        <v>0.60416666666666663</v>
      </c>
      <c r="D1183" t="str">
        <f>WorkingHours[[#This Row],[Work unit description]]</f>
        <v>BoomTime - USB Interface Discussion</v>
      </c>
      <c r="E1183" s="1">
        <f>WorkingHours[[#This Row],[Duration]]</f>
        <v>4.1666666666666664E-2</v>
      </c>
      <c r="F1183" s="1" t="e">
        <f>#REF!</f>
        <v>#REF!</v>
      </c>
      <c r="G1183" t="str">
        <f>WorkingHours[[#This Row],[Task]]</f>
        <v>Boomtime:System Design</v>
      </c>
      <c r="H1183" t="str">
        <f>WorkingHours[[#This Row],[Tags]]</f>
        <v>Boomtime:System Design:912</v>
      </c>
      <c r="I1183" t="b">
        <f t="shared" si="125"/>
        <v>0</v>
      </c>
      <c r="J1183" s="7">
        <f t="shared" si="131"/>
        <v>45022</v>
      </c>
      <c r="K1183" t="str">
        <f t="shared" si="126"/>
        <v>Boomtime:System Design:912</v>
      </c>
      <c r="M1183" s="43">
        <f t="shared" si="127"/>
        <v>0</v>
      </c>
      <c r="N1183" s="1">
        <f t="shared" si="128"/>
        <v>0</v>
      </c>
      <c r="O1183" s="1">
        <f t="shared" si="129"/>
        <v>0</v>
      </c>
      <c r="P1183" s="45" t="e">
        <f t="shared" si="130"/>
        <v>#REF!</v>
      </c>
      <c r="Q1183" s="46">
        <f>IF(K1183="",0,COUNTIF('Timesheet - Week'!$A:$A,WorkingHoursUpdated!K1183))</f>
        <v>0</v>
      </c>
      <c r="R1183" s="44">
        <f>IF(K1183="",0,COUNTIF('Timesheet - Week'!$A:$A,WorkingHoursUpdated!K1183))</f>
        <v>0</v>
      </c>
    </row>
    <row r="1184" spans="1:18" x14ac:dyDescent="0.25">
      <c r="A1184" s="7">
        <f>WorkingHours[[#This Row],[Day]]</f>
        <v>45022</v>
      </c>
      <c r="B1184" s="1">
        <f>WorkingHours[[#This Row],[Start]]</f>
        <v>0.60416666666666663</v>
      </c>
      <c r="C1184" s="1">
        <f>WorkingHours[[#This Row],[End]]</f>
        <v>0.64583333333333337</v>
      </c>
      <c r="D1184" t="str">
        <f>WorkingHours[[#This Row],[Work unit description]]</f>
        <v>Boomtime Architecture</v>
      </c>
      <c r="E1184" s="1">
        <f>WorkingHours[[#This Row],[Duration]]</f>
        <v>4.1666666666666664E-2</v>
      </c>
      <c r="F1184" s="1" t="e">
        <f>#REF!</f>
        <v>#REF!</v>
      </c>
      <c r="G1184" t="str">
        <f>WorkingHours[[#This Row],[Task]]</f>
        <v>Boomtime:System Design</v>
      </c>
      <c r="H1184" t="str">
        <f>WorkingHours[[#This Row],[Tags]]</f>
        <v>Boomtime:System Design:912</v>
      </c>
      <c r="I1184" t="b">
        <f t="shared" si="125"/>
        <v>0</v>
      </c>
      <c r="J1184" s="7">
        <f t="shared" si="131"/>
        <v>45022</v>
      </c>
      <c r="K1184" t="str">
        <f t="shared" si="126"/>
        <v>Boomtime:System Design:912</v>
      </c>
      <c r="M1184" s="43">
        <f t="shared" si="127"/>
        <v>0</v>
      </c>
      <c r="N1184" s="1">
        <f t="shared" si="128"/>
        <v>0</v>
      </c>
      <c r="O1184" s="1">
        <f t="shared" si="129"/>
        <v>0</v>
      </c>
      <c r="P1184" s="45" t="e">
        <f t="shared" si="130"/>
        <v>#REF!</v>
      </c>
      <c r="Q1184" s="46">
        <f>IF(K1184="",0,COUNTIF('Timesheet - Week'!$A:$A,WorkingHoursUpdated!K1184))</f>
        <v>0</v>
      </c>
      <c r="R1184" s="44">
        <f>IF(K1184="",0,COUNTIF('Timesheet - Week'!$A:$A,WorkingHoursUpdated!K1184))</f>
        <v>0</v>
      </c>
    </row>
    <row r="1185" spans="1:18" x14ac:dyDescent="0.25">
      <c r="A1185" s="7">
        <f>WorkingHours[[#This Row],[Day]]</f>
        <v>45023</v>
      </c>
      <c r="B1185" s="1">
        <f>WorkingHours[[#This Row],[Start]]</f>
        <v>0.33333333333333331</v>
      </c>
      <c r="C1185" s="1">
        <f>WorkingHours[[#This Row],[End]]</f>
        <v>0.37986111111111109</v>
      </c>
      <c r="D1185" t="str">
        <f>WorkingHours[[#This Row],[Work unit description]]</f>
        <v>Boomtime Architecture</v>
      </c>
      <c r="E1185" s="1">
        <f>WorkingHours[[#This Row],[Duration]]</f>
        <v>4.1666666666666664E-2</v>
      </c>
      <c r="F1185" s="1" t="e">
        <f>#REF!</f>
        <v>#REF!</v>
      </c>
      <c r="G1185" t="str">
        <f>WorkingHours[[#This Row],[Task]]</f>
        <v>Boomtime:System Design</v>
      </c>
      <c r="H1185" t="str">
        <f>WorkingHours[[#This Row],[Tags]]</f>
        <v>Boomtime:System Design:912</v>
      </c>
      <c r="I1185" t="b">
        <f t="shared" si="125"/>
        <v>0</v>
      </c>
      <c r="J1185" s="7">
        <f t="shared" si="131"/>
        <v>45023</v>
      </c>
      <c r="K1185" t="str">
        <f t="shared" si="126"/>
        <v>Boomtime:System Design:912</v>
      </c>
      <c r="M1185" s="43">
        <f t="shared" si="127"/>
        <v>0</v>
      </c>
      <c r="N1185" s="1">
        <f t="shared" si="128"/>
        <v>0</v>
      </c>
      <c r="O1185" s="1">
        <f t="shared" si="129"/>
        <v>0</v>
      </c>
      <c r="P1185" s="45" t="e">
        <f t="shared" si="130"/>
        <v>#REF!</v>
      </c>
      <c r="Q1185" s="46">
        <f>IF(K1185="",0,COUNTIF('Timesheet - Week'!$A:$A,WorkingHoursUpdated!K1185))</f>
        <v>0</v>
      </c>
      <c r="R1185" s="44">
        <f>IF(K1185="",0,COUNTIF('Timesheet - Week'!$A:$A,WorkingHoursUpdated!K1185))</f>
        <v>0</v>
      </c>
    </row>
    <row r="1186" spans="1:18" x14ac:dyDescent="0.25">
      <c r="A1186" s="7">
        <f>WorkingHours[[#This Row],[Day]]</f>
        <v>45023</v>
      </c>
      <c r="B1186" s="1">
        <f>WorkingHours[[#This Row],[Start]]</f>
        <v>0.375</v>
      </c>
      <c r="C1186" s="1">
        <f>WorkingHours[[#This Row],[End]]</f>
        <v>0.41666666666666669</v>
      </c>
      <c r="D1186" t="str">
        <f>WorkingHours[[#This Row],[Work unit description]]</f>
        <v>Delta-G Architecture</v>
      </c>
      <c r="E1186" s="1">
        <f>WorkingHours[[#This Row],[Duration]]</f>
        <v>4.1666666666666664E-2</v>
      </c>
      <c r="F1186" s="1" t="e">
        <f>#REF!</f>
        <v>#REF!</v>
      </c>
      <c r="G1186" t="str">
        <f>WorkingHours[[#This Row],[Task]]</f>
        <v>Delta-G: Architecture</v>
      </c>
      <c r="H1186" t="str">
        <f>WorkingHours[[#This Row],[Tags]]</f>
        <v>Delta-G:Architecture:899</v>
      </c>
      <c r="I1186" t="b">
        <f t="shared" si="125"/>
        <v>0</v>
      </c>
      <c r="J1186" s="7">
        <f t="shared" si="131"/>
        <v>45023</v>
      </c>
      <c r="K1186" t="str">
        <f t="shared" si="126"/>
        <v>Delta-G:Architecture:899</v>
      </c>
      <c r="M1186" s="43" t="str">
        <f t="shared" si="127"/>
        <v>Error</v>
      </c>
      <c r="N1186" s="1">
        <f t="shared" si="128"/>
        <v>0</v>
      </c>
      <c r="O1186" s="1" t="str">
        <f t="shared" si="129"/>
        <v>Error</v>
      </c>
      <c r="P1186" s="45" t="e">
        <f t="shared" si="130"/>
        <v>#REF!</v>
      </c>
      <c r="Q1186" s="46">
        <f>IF(K1186="",0,COUNTIF('Timesheet - Week'!$A:$A,WorkingHoursUpdated!K1186))</f>
        <v>0</v>
      </c>
      <c r="R1186" s="44">
        <f>IF(K1186="",0,COUNTIF('Timesheet - Week'!$A:$A,WorkingHoursUpdated!K1186))</f>
        <v>0</v>
      </c>
    </row>
    <row r="1187" spans="1:18" x14ac:dyDescent="0.25">
      <c r="A1187" s="7">
        <f>WorkingHours[[#This Row],[Day]]</f>
        <v>45027</v>
      </c>
      <c r="B1187" s="1">
        <f>WorkingHours[[#This Row],[Start]]</f>
        <v>0.36458333333333331</v>
      </c>
      <c r="C1187" s="1">
        <f>WorkingHours[[#This Row],[End]]</f>
        <v>0.38541666666666669</v>
      </c>
      <c r="D1187" t="str">
        <f>WorkingHours[[#This Row],[Work unit description]]</f>
        <v>TImesheet</v>
      </c>
      <c r="E1187" s="1">
        <f>WorkingHours[[#This Row],[Duration]]</f>
        <v>2.0833333333333332E-2</v>
      </c>
      <c r="F1187" s="1" t="e">
        <f>#REF!</f>
        <v>#REF!</v>
      </c>
      <c r="G1187" t="str">
        <f>WorkingHours[[#This Row],[Task]]</f>
        <v>Delta-G: Technical Management</v>
      </c>
      <c r="H1187" t="str">
        <f>WorkingHours[[#This Row],[Tags]]</f>
        <v>Delta-G:Technical Man:900</v>
      </c>
      <c r="I1187" t="b">
        <f t="shared" si="125"/>
        <v>0</v>
      </c>
      <c r="J1187" s="7">
        <f t="shared" si="131"/>
        <v>45027</v>
      </c>
      <c r="K1187" t="str">
        <f t="shared" si="126"/>
        <v>Delta-G:Technical Man:900</v>
      </c>
      <c r="M1187" s="43">
        <f t="shared" si="127"/>
        <v>0</v>
      </c>
      <c r="N1187" s="1">
        <f t="shared" si="128"/>
        <v>0</v>
      </c>
      <c r="O1187" s="1">
        <f t="shared" si="129"/>
        <v>0</v>
      </c>
      <c r="P1187" s="45" t="e">
        <f t="shared" si="130"/>
        <v>#REF!</v>
      </c>
      <c r="Q1187" s="46">
        <f>IF(K1187="",0,COUNTIF('Timesheet - Week'!$A:$A,WorkingHoursUpdated!K1187))</f>
        <v>0</v>
      </c>
      <c r="R1187" s="44">
        <f>IF(K1187="",0,COUNTIF('Timesheet - Week'!$A:$A,WorkingHoursUpdated!K1187))</f>
        <v>0</v>
      </c>
    </row>
    <row r="1188" spans="1:18" x14ac:dyDescent="0.25">
      <c r="A1188" s="7">
        <f>WorkingHours[[#This Row],[Day]]</f>
        <v>45027</v>
      </c>
      <c r="B1188" s="1">
        <f>WorkingHours[[#This Row],[Start]]</f>
        <v>0.38541666666666669</v>
      </c>
      <c r="C1188" s="1">
        <f>WorkingHours[[#This Row],[End]]</f>
        <v>0.40625</v>
      </c>
      <c r="D1188" t="str">
        <f>WorkingHours[[#This Row],[Work unit description]]</f>
        <v>Catch-up with Ben</v>
      </c>
      <c r="E1188" s="1">
        <f>WorkingHours[[#This Row],[Duration]]</f>
        <v>2.0833333333333332E-2</v>
      </c>
      <c r="F1188" s="1" t="e">
        <f>#REF!</f>
        <v>#REF!</v>
      </c>
      <c r="G1188" t="str">
        <f>WorkingHours[[#This Row],[Task]]</f>
        <v>Boomtime:Technical Management</v>
      </c>
      <c r="H1188" t="str">
        <f>WorkingHours[[#This Row],[Tags]]</f>
        <v>Boomtime: Technical Management:911</v>
      </c>
      <c r="I1188" t="b">
        <f t="shared" si="125"/>
        <v>0</v>
      </c>
      <c r="J1188" s="7">
        <f t="shared" si="131"/>
        <v>45027</v>
      </c>
      <c r="K1188" t="str">
        <f t="shared" si="126"/>
        <v>Boomtime: Technical Management:911</v>
      </c>
      <c r="M1188" s="43">
        <f t="shared" si="127"/>
        <v>0</v>
      </c>
      <c r="N1188" s="1">
        <f t="shared" si="128"/>
        <v>0</v>
      </c>
      <c r="O1188" s="1">
        <f t="shared" si="129"/>
        <v>0</v>
      </c>
      <c r="P1188" s="45" t="e">
        <f t="shared" si="130"/>
        <v>#REF!</v>
      </c>
      <c r="Q1188" s="46">
        <f>IF(K1188="",0,COUNTIF('Timesheet - Week'!$A:$A,WorkingHoursUpdated!K1188))</f>
        <v>0</v>
      </c>
      <c r="R1188" s="44">
        <f>IF(K1188="",0,COUNTIF('Timesheet - Week'!$A:$A,WorkingHoursUpdated!K1188))</f>
        <v>0</v>
      </c>
    </row>
    <row r="1189" spans="1:18" x14ac:dyDescent="0.25">
      <c r="A1189" s="7">
        <f>WorkingHours[[#This Row],[Day]]</f>
        <v>45027</v>
      </c>
      <c r="B1189" s="1">
        <f>WorkingHours[[#This Row],[Start]]</f>
        <v>0.40625</v>
      </c>
      <c r="C1189" s="1">
        <f>WorkingHours[[#This Row],[End]]</f>
        <v>0.50694444444444442</v>
      </c>
      <c r="D1189" t="str">
        <f>WorkingHours[[#This Row],[Work unit description]]</f>
        <v>Celestial Project Update</v>
      </c>
      <c r="E1189" s="1">
        <f>WorkingHours[[#This Row],[Duration]]</f>
        <v>0.10416666666666667</v>
      </c>
      <c r="F1189" s="1" t="e">
        <f>#REF!</f>
        <v>#REF!</v>
      </c>
      <c r="G1189" t="str">
        <f>WorkingHours[[#This Row],[Task]]</f>
        <v>Celestial Project Management</v>
      </c>
      <c r="H1189" t="str">
        <f>WorkingHours[[#This Row],[Tags]]</f>
        <v>Celestial:Projectl Management:970</v>
      </c>
      <c r="I1189" t="b">
        <f t="shared" si="125"/>
        <v>0</v>
      </c>
      <c r="J1189" s="7">
        <f t="shared" si="131"/>
        <v>45027</v>
      </c>
      <c r="K1189" t="str">
        <f t="shared" si="126"/>
        <v>Celestial:Projectl Management:970</v>
      </c>
      <c r="M1189" s="43">
        <f t="shared" si="127"/>
        <v>0</v>
      </c>
      <c r="N1189" s="1">
        <f t="shared" si="128"/>
        <v>0</v>
      </c>
      <c r="O1189" s="1">
        <f t="shared" si="129"/>
        <v>0</v>
      </c>
      <c r="P1189" s="45" t="e">
        <f t="shared" si="130"/>
        <v>#REF!</v>
      </c>
      <c r="Q1189" s="46">
        <f>IF(K1189="",0,COUNTIF('Timesheet - Week'!$A:$A,WorkingHoursUpdated!K1189))</f>
        <v>0</v>
      </c>
      <c r="R1189" s="44">
        <f>IF(K1189="",0,COUNTIF('Timesheet - Week'!$A:$A,WorkingHoursUpdated!K1189))</f>
        <v>0</v>
      </c>
    </row>
    <row r="1190" spans="1:18" x14ac:dyDescent="0.25">
      <c r="A1190" s="7">
        <f>WorkingHours[[#This Row],[Day]]</f>
        <v>45027</v>
      </c>
      <c r="B1190" s="1">
        <f>WorkingHours[[#This Row],[Start]]</f>
        <v>0.54166666666666663</v>
      </c>
      <c r="C1190" s="1">
        <f>WorkingHours[[#This Row],[End]]</f>
        <v>0.57291666666666663</v>
      </c>
      <c r="D1190" t="str">
        <f>WorkingHours[[#This Row],[Work unit description]]</f>
        <v>Delta g PNT Bid/NoBid</v>
      </c>
      <c r="E1190" s="1">
        <f>WorkingHours[[#This Row],[Duration]]</f>
        <v>3.125E-2</v>
      </c>
      <c r="F1190" s="1" t="e">
        <f>#REF!</f>
        <v>#REF!</v>
      </c>
      <c r="G1190" t="str">
        <f>WorkingHours[[#This Row],[Task]]</f>
        <v>NBD - Meetings</v>
      </c>
      <c r="H1190" t="str">
        <f>WorkingHours[[#This Row],[Tags]]</f>
        <v>STL:NBD:Early Meetings:964</v>
      </c>
      <c r="I1190" t="b">
        <f t="shared" si="125"/>
        <v>0</v>
      </c>
      <c r="J1190" s="7">
        <f t="shared" si="131"/>
        <v>45027</v>
      </c>
      <c r="K1190" t="str">
        <f t="shared" si="126"/>
        <v>STL:NBD:Early Meetings:964</v>
      </c>
      <c r="M1190" s="43">
        <f t="shared" si="127"/>
        <v>3.472222222222221E-2</v>
      </c>
      <c r="N1190" s="1">
        <f t="shared" si="128"/>
        <v>0</v>
      </c>
      <c r="O1190" s="1">
        <f t="shared" si="129"/>
        <v>3.472222222222221E-2</v>
      </c>
      <c r="P1190" s="45" t="e">
        <f t="shared" si="130"/>
        <v>#REF!</v>
      </c>
      <c r="Q1190" s="46">
        <f>IF(K1190="",0,COUNTIF('Timesheet - Week'!$A:$A,WorkingHoursUpdated!K1190))</f>
        <v>0</v>
      </c>
      <c r="R1190" s="44">
        <f>IF(K1190="",0,COUNTIF('Timesheet - Week'!$A:$A,WorkingHoursUpdated!K1190))</f>
        <v>0</v>
      </c>
    </row>
    <row r="1191" spans="1:18" x14ac:dyDescent="0.25">
      <c r="A1191" s="7">
        <f>WorkingHours[[#This Row],[Day]]</f>
        <v>45027</v>
      </c>
      <c r="B1191" s="1">
        <f>WorkingHours[[#This Row],[Start]]</f>
        <v>0.57291666666666663</v>
      </c>
      <c r="C1191" s="1">
        <f>WorkingHours[[#This Row],[End]]</f>
        <v>0.625</v>
      </c>
      <c r="D1191" t="str">
        <f>WorkingHours[[#This Row],[Work unit description]]</f>
        <v>GPS Research</v>
      </c>
      <c r="E1191" s="1">
        <f>WorkingHours[[#This Row],[Duration]]</f>
        <v>5.2083333333333336E-2</v>
      </c>
      <c r="F1191" s="1" t="e">
        <f>#REF!</f>
        <v>#REF!</v>
      </c>
      <c r="G1191" t="str">
        <f>WorkingHours[[#This Row],[Task]]</f>
        <v>Boomtime:System Design</v>
      </c>
      <c r="H1191" t="str">
        <f>WorkingHours[[#This Row],[Tags]]</f>
        <v>Boomtime:System Design:912</v>
      </c>
      <c r="I1191" t="b">
        <f t="shared" si="125"/>
        <v>0</v>
      </c>
      <c r="J1191" s="7">
        <f t="shared" si="131"/>
        <v>45027</v>
      </c>
      <c r="K1191" t="str">
        <f t="shared" si="126"/>
        <v>Boomtime:System Design:912</v>
      </c>
      <c r="M1191" s="43">
        <f t="shared" si="127"/>
        <v>0</v>
      </c>
      <c r="N1191" s="1">
        <f t="shared" si="128"/>
        <v>0</v>
      </c>
      <c r="O1191" s="1">
        <f t="shared" si="129"/>
        <v>0</v>
      </c>
      <c r="P1191" s="45" t="e">
        <f t="shared" si="130"/>
        <v>#REF!</v>
      </c>
      <c r="Q1191" s="46">
        <f>IF(K1191="",0,COUNTIF('Timesheet - Week'!$A:$A,WorkingHoursUpdated!K1191))</f>
        <v>0</v>
      </c>
      <c r="R1191" s="44">
        <f>IF(K1191="",0,COUNTIF('Timesheet - Week'!$A:$A,WorkingHoursUpdated!K1191))</f>
        <v>0</v>
      </c>
    </row>
    <row r="1192" spans="1:18" x14ac:dyDescent="0.25">
      <c r="A1192" s="7">
        <f>WorkingHours[[#This Row],[Day]]</f>
        <v>45027</v>
      </c>
      <c r="B1192" s="1">
        <f>WorkingHours[[#This Row],[Start]]</f>
        <v>0.625</v>
      </c>
      <c r="C1192" s="1">
        <f>WorkingHours[[#This Row],[End]]</f>
        <v>0.64583333333333337</v>
      </c>
      <c r="D1192" t="str">
        <f>WorkingHours[[#This Row],[Work unit description]]</f>
        <v>QLM / STL HW meeting</v>
      </c>
      <c r="E1192" s="1">
        <f>WorkingHours[[#This Row],[Duration]]</f>
        <v>2.0833333333333332E-2</v>
      </c>
      <c r="F1192" s="1" t="e">
        <f>#REF!</f>
        <v>#REF!</v>
      </c>
      <c r="G1192" t="str">
        <f>WorkingHours[[#This Row],[Task]]</f>
        <v>QLM: Hardware weekly meeting</v>
      </c>
      <c r="H1192" t="str">
        <f>WorkingHours[[#This Row],[Tags]]</f>
        <v>QLM:Hardware:TechnicalManagement:998</v>
      </c>
      <c r="I1192" t="b">
        <f t="shared" si="125"/>
        <v>0</v>
      </c>
      <c r="J1192" s="7">
        <f t="shared" si="131"/>
        <v>45027</v>
      </c>
      <c r="K1192" t="str">
        <f t="shared" si="126"/>
        <v>QLM:Hardware:TechnicalManagement:998</v>
      </c>
      <c r="M1192" s="43">
        <f t="shared" si="127"/>
        <v>0</v>
      </c>
      <c r="N1192" s="1">
        <f t="shared" si="128"/>
        <v>0</v>
      </c>
      <c r="O1192" s="1">
        <f t="shared" si="129"/>
        <v>0</v>
      </c>
      <c r="P1192" s="45" t="e">
        <f t="shared" si="130"/>
        <v>#REF!</v>
      </c>
      <c r="Q1192" s="46">
        <f>IF(K1192="",0,COUNTIF('Timesheet - Week'!$A:$A,WorkingHoursUpdated!K1192))</f>
        <v>0</v>
      </c>
      <c r="R1192" s="44">
        <f>IF(K1192="",0,COUNTIF('Timesheet - Week'!$A:$A,WorkingHoursUpdated!K1192))</f>
        <v>0</v>
      </c>
    </row>
    <row r="1193" spans="1:18" x14ac:dyDescent="0.25">
      <c r="A1193" s="7">
        <f>WorkingHours[[#This Row],[Day]]</f>
        <v>45027</v>
      </c>
      <c r="B1193" s="1">
        <f>WorkingHours[[#This Row],[Start]]</f>
        <v>0.64583333333333337</v>
      </c>
      <c r="C1193" s="1">
        <f>WorkingHours[[#This Row],[End]]</f>
        <v>0.66666666666666663</v>
      </c>
      <c r="D1193" t="str">
        <f>WorkingHours[[#This Row],[Work unit description]]</f>
        <v>GPS Research</v>
      </c>
      <c r="E1193" s="1">
        <f>WorkingHours[[#This Row],[Duration]]</f>
        <v>2.0833333333333332E-2</v>
      </c>
      <c r="F1193" s="1" t="e">
        <f>#REF!</f>
        <v>#REF!</v>
      </c>
      <c r="G1193" t="str">
        <f>WorkingHours[[#This Row],[Task]]</f>
        <v>Boomtime:System Design</v>
      </c>
      <c r="H1193" t="str">
        <f>WorkingHours[[#This Row],[Tags]]</f>
        <v>Boomtime:System Design:912</v>
      </c>
      <c r="I1193" t="b">
        <f t="shared" si="125"/>
        <v>0</v>
      </c>
      <c r="J1193" s="7">
        <f t="shared" si="131"/>
        <v>45027</v>
      </c>
      <c r="K1193" t="str">
        <f t="shared" si="126"/>
        <v>Boomtime:System Design:912</v>
      </c>
      <c r="M1193" s="43">
        <f t="shared" si="127"/>
        <v>0</v>
      </c>
      <c r="N1193" s="1">
        <f t="shared" si="128"/>
        <v>0</v>
      </c>
      <c r="O1193" s="1">
        <f t="shared" si="129"/>
        <v>0</v>
      </c>
      <c r="P1193" s="45" t="e">
        <f t="shared" si="130"/>
        <v>#REF!</v>
      </c>
      <c r="Q1193" s="46">
        <f>IF(K1193="",0,COUNTIF('Timesheet - Week'!$A:$A,WorkingHoursUpdated!K1193))</f>
        <v>0</v>
      </c>
      <c r="R1193" s="44">
        <f>IF(K1193="",0,COUNTIF('Timesheet - Week'!$A:$A,WorkingHoursUpdated!K1193))</f>
        <v>0</v>
      </c>
    </row>
    <row r="1194" spans="1:18" x14ac:dyDescent="0.25">
      <c r="A1194" s="7">
        <f>WorkingHours[[#This Row],[Day]]</f>
        <v>45027</v>
      </c>
      <c r="B1194" s="1">
        <f>WorkingHours[[#This Row],[Start]]</f>
        <v>0.66666666666666663</v>
      </c>
      <c r="C1194" s="1">
        <f>WorkingHours[[#This Row],[End]]</f>
        <v>0.71944444444444444</v>
      </c>
      <c r="D1194" t="str">
        <f>WorkingHours[[#This Row],[Work unit description]]</f>
        <v>Celestial project update meeting</v>
      </c>
      <c r="E1194" s="1">
        <f>WorkingHours[[#This Row],[Duration]]</f>
        <v>5.2083333333333336E-2</v>
      </c>
      <c r="F1194" s="1" t="e">
        <f>#REF!</f>
        <v>#REF!</v>
      </c>
      <c r="G1194" t="str">
        <f>WorkingHours[[#This Row],[Task]]</f>
        <v>Celestial Project Management</v>
      </c>
      <c r="H1194" t="str">
        <f>WorkingHours[[#This Row],[Tags]]</f>
        <v>Celestial:Projectl Management:970</v>
      </c>
      <c r="I1194" t="b">
        <f t="shared" si="125"/>
        <v>0</v>
      </c>
      <c r="J1194" s="7">
        <f t="shared" si="131"/>
        <v>45027</v>
      </c>
      <c r="K1194" t="str">
        <f t="shared" si="126"/>
        <v>Celestial:Projectl Management:970</v>
      </c>
      <c r="M1194" s="43">
        <f t="shared" si="127"/>
        <v>0</v>
      </c>
      <c r="N1194" s="1">
        <f t="shared" si="128"/>
        <v>0</v>
      </c>
      <c r="O1194" s="1">
        <f t="shared" si="129"/>
        <v>0</v>
      </c>
      <c r="P1194" s="45" t="e">
        <f t="shared" si="130"/>
        <v>#REF!</v>
      </c>
      <c r="Q1194" s="46">
        <f>IF(K1194="",0,COUNTIF('Timesheet - Week'!$A:$A,WorkingHoursUpdated!K1194))</f>
        <v>0</v>
      </c>
      <c r="R1194" s="44">
        <f>IF(K1194="",0,COUNTIF('Timesheet - Week'!$A:$A,WorkingHoursUpdated!K1194))</f>
        <v>0</v>
      </c>
    </row>
    <row r="1195" spans="1:18" x14ac:dyDescent="0.25">
      <c r="A1195" s="7">
        <f>WorkingHours[[#This Row],[Day]]</f>
        <v>45027</v>
      </c>
      <c r="B1195" s="1">
        <f>WorkingHours[[#This Row],[Start]]</f>
        <v>0.71944444444444444</v>
      </c>
      <c r="C1195" s="1">
        <f>WorkingHours[[#This Row],[End]]</f>
        <v>0.75</v>
      </c>
      <c r="D1195" t="str">
        <f>WorkingHours[[#This Row],[Work unit description]]</f>
        <v>Boomtime Updates</v>
      </c>
      <c r="E1195" s="1">
        <f>WorkingHours[[#This Row],[Duration]]</f>
        <v>3.125E-2</v>
      </c>
      <c r="F1195" s="1" t="e">
        <f>#REF!</f>
        <v>#REF!</v>
      </c>
      <c r="G1195" t="str">
        <f>WorkingHours[[#This Row],[Task]]</f>
        <v>Boomtime:System Design</v>
      </c>
      <c r="H1195" t="str">
        <f>WorkingHours[[#This Row],[Tags]]</f>
        <v>Boomtime:System Design:912</v>
      </c>
      <c r="I1195" t="b">
        <f t="shared" si="125"/>
        <v>0</v>
      </c>
      <c r="J1195" s="7">
        <f t="shared" si="131"/>
        <v>45027</v>
      </c>
      <c r="K1195" t="str">
        <f t="shared" si="126"/>
        <v>Boomtime:System Design:912</v>
      </c>
      <c r="M1195" s="43">
        <f t="shared" si="127"/>
        <v>0</v>
      </c>
      <c r="N1195" s="1">
        <f t="shared" si="128"/>
        <v>0</v>
      </c>
      <c r="O1195" s="1">
        <f t="shared" si="129"/>
        <v>0</v>
      </c>
      <c r="P1195" s="45" t="e">
        <f t="shared" si="130"/>
        <v>#REF!</v>
      </c>
      <c r="Q1195" s="46">
        <f>IF(K1195="",0,COUNTIF('Timesheet - Week'!$A:$A,WorkingHoursUpdated!K1195))</f>
        <v>0</v>
      </c>
      <c r="R1195" s="44">
        <f>IF(K1195="",0,COUNTIF('Timesheet - Week'!$A:$A,WorkingHoursUpdated!K1195))</f>
        <v>0</v>
      </c>
    </row>
    <row r="1196" spans="1:18" x14ac:dyDescent="0.25">
      <c r="A1196" s="7">
        <f>WorkingHours[[#This Row],[Day]]</f>
        <v>45027</v>
      </c>
      <c r="B1196" s="1">
        <f>WorkingHours[[#This Row],[Start]]</f>
        <v>0.83333333333333337</v>
      </c>
      <c r="C1196" s="1">
        <f>WorkingHours[[#This Row],[End]]</f>
        <v>0.87430555555555556</v>
      </c>
      <c r="D1196" t="str">
        <f>WorkingHours[[#This Row],[Work unit description]]</f>
        <v>Boomtime GPS</v>
      </c>
      <c r="E1196" s="1">
        <f>WorkingHours[[#This Row],[Duration]]</f>
        <v>4.1666666666666664E-2</v>
      </c>
      <c r="F1196" s="1" t="e">
        <f>#REF!</f>
        <v>#REF!</v>
      </c>
      <c r="G1196" t="str">
        <f>WorkingHours[[#This Row],[Task]]</f>
        <v>Boomtime:System Design</v>
      </c>
      <c r="H1196" t="str">
        <f>WorkingHours[[#This Row],[Tags]]</f>
        <v>Boomtime:System Design:912</v>
      </c>
      <c r="I1196" t="b">
        <f t="shared" si="125"/>
        <v>0</v>
      </c>
      <c r="J1196" s="7">
        <f t="shared" si="131"/>
        <v>45027</v>
      </c>
      <c r="K1196" t="str">
        <f t="shared" si="126"/>
        <v>Boomtime:System Design:912</v>
      </c>
      <c r="M1196" s="43">
        <f t="shared" si="127"/>
        <v>8.333333333333337E-2</v>
      </c>
      <c r="N1196" s="1">
        <f t="shared" si="128"/>
        <v>0</v>
      </c>
      <c r="O1196" s="1">
        <f t="shared" si="129"/>
        <v>8.333333333333337E-2</v>
      </c>
      <c r="P1196" s="45" t="e">
        <f t="shared" si="130"/>
        <v>#REF!</v>
      </c>
      <c r="Q1196" s="46">
        <f>IF(K1196="",0,COUNTIF('Timesheet - Week'!$A:$A,WorkingHoursUpdated!K1196))</f>
        <v>0</v>
      </c>
      <c r="R1196" s="44">
        <f>IF(K1196="",0,COUNTIF('Timesheet - Week'!$A:$A,WorkingHoursUpdated!K1196))</f>
        <v>0</v>
      </c>
    </row>
    <row r="1197" spans="1:18" x14ac:dyDescent="0.25">
      <c r="A1197" s="7">
        <f>WorkingHours[[#This Row],[Day]]</f>
        <v>45028</v>
      </c>
      <c r="B1197" s="1">
        <f>WorkingHours[[#This Row],[Start]]</f>
        <v>0.34375</v>
      </c>
      <c r="C1197" s="1">
        <f>WorkingHours[[#This Row],[End]]</f>
        <v>0.36944444444444446</v>
      </c>
      <c r="D1197" t="str">
        <f>WorkingHours[[#This Row],[Work unit description]]</f>
        <v>QLM Jira Catch-up</v>
      </c>
      <c r="E1197" s="1">
        <f>WorkingHours[[#This Row],[Duration]]</f>
        <v>2.0833333333333332E-2</v>
      </c>
      <c r="F1197" s="1" t="e">
        <f>#REF!</f>
        <v>#REF!</v>
      </c>
      <c r="G1197" t="str">
        <f>WorkingHours[[#This Row],[Task]]</f>
        <v>QLM Technical Management</v>
      </c>
      <c r="H1197" t="str">
        <f>WorkingHours[[#This Row],[Tags]]</f>
        <v>QLM:Hardware:TechnicalManagement:998</v>
      </c>
      <c r="I1197" t="b">
        <f t="shared" si="125"/>
        <v>0</v>
      </c>
      <c r="J1197" s="7">
        <f t="shared" si="131"/>
        <v>45028</v>
      </c>
      <c r="K1197" t="str">
        <f t="shared" si="126"/>
        <v>QLM:Hardware:TechnicalManagement:998</v>
      </c>
      <c r="M1197" s="43">
        <f t="shared" si="127"/>
        <v>0</v>
      </c>
      <c r="N1197" s="1">
        <f t="shared" si="128"/>
        <v>0</v>
      </c>
      <c r="O1197" s="1">
        <f t="shared" si="129"/>
        <v>0</v>
      </c>
      <c r="P1197" s="45" t="e">
        <f t="shared" si="130"/>
        <v>#REF!</v>
      </c>
      <c r="Q1197" s="46">
        <f>IF(K1197="",0,COUNTIF('Timesheet - Week'!$A:$A,WorkingHoursUpdated!K1197))</f>
        <v>0</v>
      </c>
      <c r="R1197" s="44">
        <f>IF(K1197="",0,COUNTIF('Timesheet - Week'!$A:$A,WorkingHoursUpdated!K1197))</f>
        <v>0</v>
      </c>
    </row>
    <row r="1198" spans="1:18" x14ac:dyDescent="0.25">
      <c r="A1198" s="7">
        <f>WorkingHours[[#This Row],[Day]]</f>
        <v>45028</v>
      </c>
      <c r="B1198" s="1">
        <f>WorkingHours[[#This Row],[Start]]</f>
        <v>0.36944444444444446</v>
      </c>
      <c r="C1198" s="1">
        <f>WorkingHours[[#This Row],[End]]</f>
        <v>0.41666666666666669</v>
      </c>
      <c r="D1198" t="str">
        <f>WorkingHours[[#This Row],[Work unit description]]</f>
        <v>Delta-G Architecture Update</v>
      </c>
      <c r="E1198" s="1">
        <f>WorkingHours[[#This Row],[Duration]]</f>
        <v>5.2083333333333336E-2</v>
      </c>
      <c r="F1198" s="1" t="e">
        <f>#REF!</f>
        <v>#REF!</v>
      </c>
      <c r="G1198" t="str">
        <f>WorkingHours[[#This Row],[Task]]</f>
        <v>Delta-G: Architecture</v>
      </c>
      <c r="H1198" t="str">
        <f>WorkingHours[[#This Row],[Tags]]</f>
        <v>Delta-G:Architecture:899</v>
      </c>
      <c r="I1198" t="b">
        <f t="shared" si="125"/>
        <v>0</v>
      </c>
      <c r="J1198" s="7">
        <f t="shared" si="131"/>
        <v>45028</v>
      </c>
      <c r="K1198" t="str">
        <f t="shared" si="126"/>
        <v>Delta-G:Architecture:899</v>
      </c>
      <c r="M1198" s="43">
        <f t="shared" si="127"/>
        <v>0</v>
      </c>
      <c r="N1198" s="1">
        <f t="shared" si="128"/>
        <v>0</v>
      </c>
      <c r="O1198" s="1">
        <f t="shared" si="129"/>
        <v>0</v>
      </c>
      <c r="P1198" s="45" t="e">
        <f t="shared" si="130"/>
        <v>#REF!</v>
      </c>
      <c r="Q1198" s="46">
        <f>IF(K1198="",0,COUNTIF('Timesheet - Week'!$A:$A,WorkingHoursUpdated!K1198))</f>
        <v>0</v>
      </c>
      <c r="R1198" s="44">
        <f>IF(K1198="",0,COUNTIF('Timesheet - Week'!$A:$A,WorkingHoursUpdated!K1198))</f>
        <v>0</v>
      </c>
    </row>
    <row r="1199" spans="1:18" x14ac:dyDescent="0.25">
      <c r="A1199" s="7">
        <f>WorkingHours[[#This Row],[Day]]</f>
        <v>45028</v>
      </c>
      <c r="B1199" s="1">
        <f>WorkingHours[[#This Row],[Start]]</f>
        <v>0.41666666666666669</v>
      </c>
      <c r="C1199" s="1">
        <f>WorkingHours[[#This Row],[End]]</f>
        <v>0.44791666666666669</v>
      </c>
      <c r="D1199" t="str">
        <f>WorkingHours[[#This Row],[Work unit description]]</f>
        <v>Delta G Internal Core Team Meeting</v>
      </c>
      <c r="E1199" s="1">
        <f>WorkingHours[[#This Row],[Duration]]</f>
        <v>3.125E-2</v>
      </c>
      <c r="F1199" s="1" t="e">
        <f>#REF!</f>
        <v>#REF!</v>
      </c>
      <c r="G1199" t="str">
        <f>WorkingHours[[#This Row],[Task]]</f>
        <v>Team Meetings</v>
      </c>
      <c r="H1199" t="str">
        <f>WorkingHours[[#This Row],[Tags]]</f>
        <v>Delta-g:Team meetings:906</v>
      </c>
      <c r="I1199" t="b">
        <f t="shared" si="125"/>
        <v>0</v>
      </c>
      <c r="J1199" s="7">
        <f t="shared" si="131"/>
        <v>45028</v>
      </c>
      <c r="K1199" t="str">
        <f t="shared" si="126"/>
        <v>Delta-g:Team meetings:906</v>
      </c>
      <c r="M1199" s="43">
        <f t="shared" si="127"/>
        <v>0</v>
      </c>
      <c r="N1199" s="1">
        <f t="shared" si="128"/>
        <v>0</v>
      </c>
      <c r="O1199" s="1">
        <f t="shared" si="129"/>
        <v>0</v>
      </c>
      <c r="P1199" s="45" t="e">
        <f t="shared" si="130"/>
        <v>#REF!</v>
      </c>
      <c r="Q1199" s="46">
        <f>IF(K1199="",0,COUNTIF('Timesheet - Week'!$A:$A,WorkingHoursUpdated!K1199))</f>
        <v>0</v>
      </c>
      <c r="R1199" s="44">
        <f>IF(K1199="",0,COUNTIF('Timesheet - Week'!$A:$A,WorkingHoursUpdated!K1199))</f>
        <v>0</v>
      </c>
    </row>
    <row r="1200" spans="1:18" x14ac:dyDescent="0.25">
      <c r="A1200" s="7">
        <f>WorkingHours[[#This Row],[Day]]</f>
        <v>45028</v>
      </c>
      <c r="B1200" s="1">
        <f>WorkingHours[[#This Row],[Start]]</f>
        <v>0.44791666666666669</v>
      </c>
      <c r="C1200" s="1">
        <f>WorkingHours[[#This Row],[End]]</f>
        <v>0.47013888888888888</v>
      </c>
      <c r="D1200" t="str">
        <f>WorkingHours[[#This Row],[Work unit description]]</f>
        <v>Delta-G Architecture Update</v>
      </c>
      <c r="E1200" s="1">
        <f>WorkingHours[[#This Row],[Duration]]</f>
        <v>2.0833333333333332E-2</v>
      </c>
      <c r="F1200" s="1" t="e">
        <f>#REF!</f>
        <v>#REF!</v>
      </c>
      <c r="G1200" t="str">
        <f>WorkingHours[[#This Row],[Task]]</f>
        <v>Delta-G: Architecture</v>
      </c>
      <c r="H1200" t="str">
        <f>WorkingHours[[#This Row],[Tags]]</f>
        <v>Delta-G:Architecture:899</v>
      </c>
      <c r="I1200" t="b">
        <f t="shared" si="125"/>
        <v>0</v>
      </c>
      <c r="J1200" s="7">
        <f t="shared" si="131"/>
        <v>45028</v>
      </c>
      <c r="K1200" t="str">
        <f t="shared" si="126"/>
        <v>Delta-G:Architecture:899</v>
      </c>
      <c r="M1200" s="43">
        <f t="shared" si="127"/>
        <v>0</v>
      </c>
      <c r="N1200" s="1">
        <f t="shared" si="128"/>
        <v>0</v>
      </c>
      <c r="O1200" s="1">
        <f t="shared" si="129"/>
        <v>0</v>
      </c>
      <c r="P1200" s="45" t="e">
        <f t="shared" si="130"/>
        <v>#REF!</v>
      </c>
      <c r="Q1200" s="46">
        <f>IF(K1200="",0,COUNTIF('Timesheet - Week'!$A:$A,WorkingHoursUpdated!K1200))</f>
        <v>0</v>
      </c>
      <c r="R1200" s="44">
        <f>IF(K1200="",0,COUNTIF('Timesheet - Week'!$A:$A,WorkingHoursUpdated!K1200))</f>
        <v>0</v>
      </c>
    </row>
    <row r="1201" spans="1:18" x14ac:dyDescent="0.25">
      <c r="A1201" s="7">
        <f>WorkingHours[[#This Row],[Day]]</f>
        <v>45028</v>
      </c>
      <c r="B1201" s="1">
        <f>WorkingHours[[#This Row],[Start]]</f>
        <v>0.47013888888888888</v>
      </c>
      <c r="C1201" s="1">
        <f>WorkingHours[[#This Row],[End]]</f>
        <v>0.50694444444444442</v>
      </c>
      <c r="D1201" t="str">
        <f>WorkingHours[[#This Row],[Work unit description]]</f>
        <v>Introduction - STL/Robert Sanjari</v>
      </c>
      <c r="E1201" s="1">
        <f>WorkingHours[[#This Row],[Duration]]</f>
        <v>4.1666666666666664E-2</v>
      </c>
      <c r="F1201" s="1" t="e">
        <f>#REF!</f>
        <v>#REF!</v>
      </c>
      <c r="G1201" t="str">
        <f>WorkingHours[[#This Row],[Task]]</f>
        <v>STL: Recruitment: Interviews</v>
      </c>
      <c r="H1201" t="str">
        <f>WorkingHours[[#This Row],[Tags]]</f>
        <v>STL:Recruitment:Interviews:949</v>
      </c>
      <c r="I1201" t="b">
        <f t="shared" si="125"/>
        <v>0</v>
      </c>
      <c r="J1201" s="7">
        <f t="shared" si="131"/>
        <v>45028</v>
      </c>
      <c r="K1201" t="str">
        <f t="shared" si="126"/>
        <v>STL:Recruitment:Interviews:949</v>
      </c>
      <c r="M1201" s="43">
        <f t="shared" si="127"/>
        <v>0</v>
      </c>
      <c r="N1201" s="1">
        <f t="shared" si="128"/>
        <v>0</v>
      </c>
      <c r="O1201" s="1">
        <f t="shared" si="129"/>
        <v>0</v>
      </c>
      <c r="P1201" s="45" t="e">
        <f t="shared" si="130"/>
        <v>#REF!</v>
      </c>
      <c r="Q1201" s="46">
        <f>IF(K1201="",0,COUNTIF('Timesheet - Week'!$A:$A,WorkingHoursUpdated!K1201))</f>
        <v>0</v>
      </c>
      <c r="R1201" s="44">
        <f>IF(K1201="",0,COUNTIF('Timesheet - Week'!$A:$A,WorkingHoursUpdated!K1201))</f>
        <v>0</v>
      </c>
    </row>
    <row r="1202" spans="1:18" x14ac:dyDescent="0.25">
      <c r="A1202" s="7">
        <f>WorkingHours[[#This Row],[Day]]</f>
        <v>45028</v>
      </c>
      <c r="B1202" s="1">
        <f>WorkingHours[[#This Row],[Start]]</f>
        <v>0.5625</v>
      </c>
      <c r="C1202" s="1">
        <f>WorkingHours[[#This Row],[End]]</f>
        <v>0.58333333333333337</v>
      </c>
      <c r="D1202" t="str">
        <f>WorkingHours[[#This Row],[Work unit description]]</f>
        <v>Architecture Update</v>
      </c>
      <c r="E1202" s="1">
        <f>WorkingHours[[#This Row],[Duration]]</f>
        <v>2.0833333333333332E-2</v>
      </c>
      <c r="F1202" s="1" t="e">
        <f>#REF!</f>
        <v>#REF!</v>
      </c>
      <c r="G1202" t="str">
        <f>WorkingHours[[#This Row],[Task]]</f>
        <v>Delta-G: Architecture</v>
      </c>
      <c r="H1202" t="str">
        <f>WorkingHours[[#This Row],[Tags]]</f>
        <v>Delta-G:Architecture:899</v>
      </c>
      <c r="I1202" t="b">
        <f t="shared" si="125"/>
        <v>0</v>
      </c>
      <c r="J1202" s="7">
        <f t="shared" si="131"/>
        <v>45028</v>
      </c>
      <c r="K1202" t="str">
        <f t="shared" si="126"/>
        <v>Delta-G:Architecture:899</v>
      </c>
      <c r="M1202" s="43">
        <f t="shared" si="127"/>
        <v>5.555555555555558E-2</v>
      </c>
      <c r="N1202" s="1">
        <f t="shared" si="128"/>
        <v>0</v>
      </c>
      <c r="O1202" s="1">
        <f t="shared" si="129"/>
        <v>5.555555555555558E-2</v>
      </c>
      <c r="P1202" s="45" t="e">
        <f t="shared" si="130"/>
        <v>#REF!</v>
      </c>
      <c r="Q1202" s="46">
        <f>IF(K1202="",0,COUNTIF('Timesheet - Week'!$A:$A,WorkingHoursUpdated!K1202))</f>
        <v>0</v>
      </c>
      <c r="R1202" s="44">
        <f>IF(K1202="",0,COUNTIF('Timesheet - Week'!$A:$A,WorkingHoursUpdated!K1202))</f>
        <v>0</v>
      </c>
    </row>
    <row r="1203" spans="1:18" x14ac:dyDescent="0.25">
      <c r="A1203" s="7">
        <f>WorkingHours[[#This Row],[Day]]</f>
        <v>45028</v>
      </c>
      <c r="B1203" s="1">
        <f>WorkingHours[[#This Row],[Start]]</f>
        <v>0.58333333333333337</v>
      </c>
      <c r="C1203" s="1">
        <f>WorkingHours[[#This Row],[End]]</f>
        <v>0.625</v>
      </c>
      <c r="D1203" t="str">
        <f>WorkingHours[[#This Row],[Work unit description]]</f>
        <v>Teams Meeting; 14:00  -  IGS/STL Tech</v>
      </c>
      <c r="E1203" s="1">
        <f>WorkingHours[[#This Row],[Duration]]</f>
        <v>4.1666666666666664E-2</v>
      </c>
      <c r="F1203" s="1" t="e">
        <f>#REF!</f>
        <v>#REF!</v>
      </c>
      <c r="G1203" t="str">
        <f>WorkingHours[[#This Row],[Task]]</f>
        <v>Celestial: Technical Management</v>
      </c>
      <c r="H1203" t="str">
        <f>WorkingHours[[#This Row],[Tags]]</f>
        <v>Celestial:Technical Management:972</v>
      </c>
      <c r="I1203" t="b">
        <f t="shared" si="125"/>
        <v>0</v>
      </c>
      <c r="J1203" s="7">
        <f t="shared" si="131"/>
        <v>45028</v>
      </c>
      <c r="K1203" t="str">
        <f t="shared" si="126"/>
        <v>Celestial:Technical Management:972</v>
      </c>
      <c r="M1203" s="43">
        <f t="shared" si="127"/>
        <v>0</v>
      </c>
      <c r="N1203" s="1">
        <f t="shared" si="128"/>
        <v>0</v>
      </c>
      <c r="O1203" s="1">
        <f t="shared" si="129"/>
        <v>0</v>
      </c>
      <c r="P1203" s="45" t="e">
        <f t="shared" si="130"/>
        <v>#REF!</v>
      </c>
      <c r="Q1203" s="46">
        <f>IF(K1203="",0,COUNTIF('Timesheet - Week'!$A:$A,WorkingHoursUpdated!K1203))</f>
        <v>0</v>
      </c>
      <c r="R1203" s="44">
        <f>IF(K1203="",0,COUNTIF('Timesheet - Week'!$A:$A,WorkingHoursUpdated!K1203))</f>
        <v>0</v>
      </c>
    </row>
    <row r="1204" spans="1:18" x14ac:dyDescent="0.25">
      <c r="A1204" s="7">
        <f>WorkingHours[[#This Row],[Day]]</f>
        <v>45028</v>
      </c>
      <c r="B1204" s="1">
        <f>WorkingHours[[#This Row],[Start]]</f>
        <v>0.625</v>
      </c>
      <c r="C1204" s="1">
        <f>WorkingHours[[#This Row],[End]]</f>
        <v>0.68055555555555558</v>
      </c>
      <c r="D1204" t="str">
        <f>WorkingHours[[#This Row],[Work unit description]]</f>
        <v>Weekly Boomtime Internal Meeting</v>
      </c>
      <c r="E1204" s="1">
        <f>WorkingHours[[#This Row],[Duration]]</f>
        <v>5.2083333333333336E-2</v>
      </c>
      <c r="F1204" s="1" t="e">
        <f>#REF!</f>
        <v>#REF!</v>
      </c>
      <c r="G1204" t="str">
        <f>WorkingHours[[#This Row],[Task]]</f>
        <v>Boomtime:System Design</v>
      </c>
      <c r="H1204" t="str">
        <f>WorkingHours[[#This Row],[Tags]]</f>
        <v>Boomtime:System Design:912</v>
      </c>
      <c r="I1204" t="b">
        <f t="shared" si="125"/>
        <v>0</v>
      </c>
      <c r="J1204" s="7">
        <f t="shared" si="131"/>
        <v>45028</v>
      </c>
      <c r="K1204" t="str">
        <f t="shared" si="126"/>
        <v>Boomtime:System Design:912</v>
      </c>
      <c r="M1204" s="43">
        <f t="shared" si="127"/>
        <v>0</v>
      </c>
      <c r="N1204" s="1">
        <f t="shared" si="128"/>
        <v>0</v>
      </c>
      <c r="O1204" s="1">
        <f t="shared" si="129"/>
        <v>0</v>
      </c>
      <c r="P1204" s="45" t="e">
        <f t="shared" si="130"/>
        <v>#REF!</v>
      </c>
      <c r="Q1204" s="46">
        <f>IF(K1204="",0,COUNTIF('Timesheet - Week'!$A:$A,WorkingHoursUpdated!K1204))</f>
        <v>0</v>
      </c>
      <c r="R1204" s="44">
        <f>IF(K1204="",0,COUNTIF('Timesheet - Week'!$A:$A,WorkingHoursUpdated!K1204))</f>
        <v>0</v>
      </c>
    </row>
    <row r="1205" spans="1:18" x14ac:dyDescent="0.25">
      <c r="A1205" s="7">
        <f>WorkingHours[[#This Row],[Day]]</f>
        <v>45028</v>
      </c>
      <c r="B1205" s="1">
        <f>WorkingHours[[#This Row],[Start]]</f>
        <v>0.75</v>
      </c>
      <c r="C1205" s="1">
        <f>WorkingHours[[#This Row],[End]]</f>
        <v>0.84791666666666665</v>
      </c>
      <c r="D1205" t="str">
        <f>WorkingHours[[#This Row],[Work unit description]]</f>
        <v>BioTip Project Closure</v>
      </c>
      <c r="E1205" s="1">
        <f>WorkingHours[[#This Row],[Duration]]</f>
        <v>9.375E-2</v>
      </c>
      <c r="F1205" s="1" t="e">
        <f>#REF!</f>
        <v>#REF!</v>
      </c>
      <c r="G1205" t="str">
        <f>WorkingHours[[#This Row],[Task]]</f>
        <v>BioTip:Project Management</v>
      </c>
      <c r="H1205" t="str">
        <f>WorkingHours[[#This Row],[Tags]]</f>
        <v>BioTip:Project Management:919</v>
      </c>
      <c r="I1205" t="b">
        <f t="shared" si="125"/>
        <v>0</v>
      </c>
      <c r="J1205" s="7">
        <f t="shared" si="131"/>
        <v>45028</v>
      </c>
      <c r="K1205" t="str">
        <f t="shared" si="126"/>
        <v>BioTip:Project Management:919</v>
      </c>
      <c r="M1205" s="43">
        <f t="shared" si="127"/>
        <v>6.944444444444442E-2</v>
      </c>
      <c r="N1205" s="1">
        <f t="shared" si="128"/>
        <v>0</v>
      </c>
      <c r="O1205" s="1">
        <f t="shared" si="129"/>
        <v>6.944444444444442E-2</v>
      </c>
      <c r="P1205" s="45" t="e">
        <f t="shared" si="130"/>
        <v>#REF!</v>
      </c>
      <c r="Q1205" s="46">
        <f>IF(K1205="",0,COUNTIF('Timesheet - Week'!$A:$A,WorkingHoursUpdated!K1205))</f>
        <v>0</v>
      </c>
      <c r="R1205" s="44">
        <f>IF(K1205="",0,COUNTIF('Timesheet - Week'!$A:$A,WorkingHoursUpdated!K1205))</f>
        <v>0</v>
      </c>
    </row>
    <row r="1206" spans="1:18" x14ac:dyDescent="0.25">
      <c r="A1206" s="7">
        <f>WorkingHours[[#This Row],[Day]]</f>
        <v>45028</v>
      </c>
      <c r="B1206" s="1">
        <f>WorkingHours[[#This Row],[Start]]</f>
        <v>0.84791666666666665</v>
      </c>
      <c r="C1206" s="1">
        <f>WorkingHours[[#This Row],[End]]</f>
        <v>0.87986111111111109</v>
      </c>
      <c r="D1206" t="str">
        <f>WorkingHours[[#This Row],[Work unit description]]</f>
        <v>Delta-g Architecture put out for review v2.0</v>
      </c>
      <c r="E1206" s="1">
        <f>WorkingHours[[#This Row],[Duration]]</f>
        <v>3.125E-2</v>
      </c>
      <c r="F1206" s="1" t="e">
        <f>#REF!</f>
        <v>#REF!</v>
      </c>
      <c r="G1206" t="str">
        <f>WorkingHours[[#This Row],[Task]]</f>
        <v>Delta-G: Architecture</v>
      </c>
      <c r="H1206" t="str">
        <f>WorkingHours[[#This Row],[Tags]]</f>
        <v>Delta-G:Architecture:899</v>
      </c>
      <c r="I1206" t="b">
        <f t="shared" si="125"/>
        <v>0</v>
      </c>
      <c r="J1206" s="7">
        <f t="shared" si="131"/>
        <v>45028</v>
      </c>
      <c r="K1206" t="str">
        <f t="shared" si="126"/>
        <v>Delta-G:Architecture:899</v>
      </c>
      <c r="M1206" s="43">
        <f t="shared" si="127"/>
        <v>0</v>
      </c>
      <c r="N1206" s="1">
        <f t="shared" si="128"/>
        <v>0</v>
      </c>
      <c r="O1206" s="1">
        <f t="shared" si="129"/>
        <v>0</v>
      </c>
      <c r="P1206" s="45" t="e">
        <f t="shared" si="130"/>
        <v>#REF!</v>
      </c>
      <c r="Q1206" s="46">
        <f>IF(K1206="",0,COUNTIF('Timesheet - Week'!$A:$A,WorkingHoursUpdated!K1206))</f>
        <v>0</v>
      </c>
      <c r="R1206" s="44">
        <f>IF(K1206="",0,COUNTIF('Timesheet - Week'!$A:$A,WorkingHoursUpdated!K1206))</f>
        <v>0</v>
      </c>
    </row>
    <row r="1207" spans="1:18" x14ac:dyDescent="0.25">
      <c r="A1207" s="7">
        <f>WorkingHours[[#This Row],[Day]]</f>
        <v>45029</v>
      </c>
      <c r="B1207" s="1">
        <f>WorkingHours[[#This Row],[Start]]</f>
        <v>0.33333333333333331</v>
      </c>
      <c r="C1207" s="1">
        <f>WorkingHours[[#This Row],[End]]</f>
        <v>0.35416666666666669</v>
      </c>
      <c r="D1207" t="str">
        <f>WorkingHours[[#This Row],[Work unit description]]</f>
        <v>Boomtime Architecure</v>
      </c>
      <c r="E1207" s="1">
        <f>WorkingHours[[#This Row],[Duration]]</f>
        <v>2.0833333333333332E-2</v>
      </c>
      <c r="F1207" s="1" t="e">
        <f>#REF!</f>
        <v>#REF!</v>
      </c>
      <c r="G1207" t="str">
        <f>WorkingHours[[#This Row],[Task]]</f>
        <v>Boomtime:System Design</v>
      </c>
      <c r="H1207" t="str">
        <f>WorkingHours[[#This Row],[Tags]]</f>
        <v>Boomtime:System Design:912</v>
      </c>
      <c r="I1207" t="b">
        <f t="shared" si="125"/>
        <v>0</v>
      </c>
      <c r="J1207" s="7">
        <f t="shared" si="131"/>
        <v>45029</v>
      </c>
      <c r="K1207" t="str">
        <f t="shared" si="126"/>
        <v>Boomtime:System Design:912</v>
      </c>
      <c r="M1207" s="43">
        <f t="shared" si="127"/>
        <v>0</v>
      </c>
      <c r="N1207" s="1">
        <f t="shared" si="128"/>
        <v>0</v>
      </c>
      <c r="O1207" s="1">
        <f t="shared" si="129"/>
        <v>0</v>
      </c>
      <c r="P1207" s="45" t="e">
        <f t="shared" si="130"/>
        <v>#REF!</v>
      </c>
      <c r="Q1207" s="46">
        <f>IF(K1207="",0,COUNTIF('Timesheet - Week'!$A:$A,WorkingHoursUpdated!K1207))</f>
        <v>0</v>
      </c>
      <c r="R1207" s="44">
        <f>IF(K1207="",0,COUNTIF('Timesheet - Week'!$A:$A,WorkingHoursUpdated!K1207))</f>
        <v>0</v>
      </c>
    </row>
    <row r="1208" spans="1:18" x14ac:dyDescent="0.25">
      <c r="A1208" s="7">
        <f>WorkingHours[[#This Row],[Day]]</f>
        <v>45029</v>
      </c>
      <c r="B1208" s="1">
        <f>WorkingHours[[#This Row],[Start]]</f>
        <v>0.375</v>
      </c>
      <c r="C1208" s="1">
        <f>WorkingHours[[#This Row],[End]]</f>
        <v>0.42291666666666666</v>
      </c>
      <c r="D1208" t="str">
        <f>WorkingHours[[#This Row],[Work unit description]]</f>
        <v>Rich - Denton Catch Up.</v>
      </c>
      <c r="E1208" s="1">
        <f>WorkingHours[[#This Row],[Duration]]</f>
        <v>5.2083333333333336E-2</v>
      </c>
      <c r="F1208" s="1" t="e">
        <f>#REF!</f>
        <v>#REF!</v>
      </c>
      <c r="G1208" t="str">
        <f>WorkingHours[[#This Row],[Task]]</f>
        <v>STL: 1-2-1 Meeting</v>
      </c>
      <c r="H1208" t="str">
        <f>WorkingHours[[#This Row],[Tags]]</f>
        <v>STL:Admin-BusinessMan:One2OneTeamMeetings:941</v>
      </c>
      <c r="I1208" t="b">
        <f t="shared" si="125"/>
        <v>0</v>
      </c>
      <c r="J1208" s="7">
        <f t="shared" si="131"/>
        <v>45029</v>
      </c>
      <c r="K1208" t="str">
        <f t="shared" si="126"/>
        <v>STL:Admin-BusinessMan:One2OneTeamMeetings:941</v>
      </c>
      <c r="M1208" s="43">
        <f t="shared" si="127"/>
        <v>2.0833333333333315E-2</v>
      </c>
      <c r="N1208" s="1">
        <f t="shared" si="128"/>
        <v>0</v>
      </c>
      <c r="O1208" s="1">
        <f t="shared" si="129"/>
        <v>2.0833333333333315E-2</v>
      </c>
      <c r="P1208" s="45" t="e">
        <f t="shared" si="130"/>
        <v>#REF!</v>
      </c>
      <c r="Q1208" s="46">
        <f>IF(K1208="",0,COUNTIF('Timesheet - Week'!$A:$A,WorkingHoursUpdated!K1208))</f>
        <v>0</v>
      </c>
      <c r="R1208" s="44">
        <f>IF(K1208="",0,COUNTIF('Timesheet - Week'!$A:$A,WorkingHoursUpdated!K1208))</f>
        <v>0</v>
      </c>
    </row>
    <row r="1209" spans="1:18" x14ac:dyDescent="0.25">
      <c r="A1209" s="7">
        <f>WorkingHours[[#This Row],[Day]]</f>
        <v>45029</v>
      </c>
      <c r="B1209" s="1">
        <f>WorkingHours[[#This Row],[Start]]</f>
        <v>0.42291666666666666</v>
      </c>
      <c r="C1209" s="1">
        <f>WorkingHours[[#This Row],[End]]</f>
        <v>0.5</v>
      </c>
      <c r="D1209" t="str">
        <f>WorkingHours[[#This Row],[Work unit description]]</f>
        <v>Boomtime architecture</v>
      </c>
      <c r="E1209" s="1">
        <f>WorkingHours[[#This Row],[Duration]]</f>
        <v>7.2916666666666671E-2</v>
      </c>
      <c r="F1209" s="1" t="e">
        <f>#REF!</f>
        <v>#REF!</v>
      </c>
      <c r="G1209" t="str">
        <f>WorkingHours[[#This Row],[Task]]</f>
        <v>Boomtime:System Design</v>
      </c>
      <c r="H1209" t="str">
        <f>WorkingHours[[#This Row],[Tags]]</f>
        <v>Boomtime:System Design:912</v>
      </c>
      <c r="I1209" t="b">
        <f t="shared" si="125"/>
        <v>0</v>
      </c>
      <c r="J1209" s="7">
        <f t="shared" si="131"/>
        <v>45029</v>
      </c>
      <c r="K1209" t="str">
        <f t="shared" si="126"/>
        <v>Boomtime:System Design:912</v>
      </c>
      <c r="M1209" s="43">
        <f t="shared" si="127"/>
        <v>0</v>
      </c>
      <c r="N1209" s="1">
        <f t="shared" si="128"/>
        <v>0</v>
      </c>
      <c r="O1209" s="1">
        <f t="shared" si="129"/>
        <v>0</v>
      </c>
      <c r="P1209" s="45" t="e">
        <f t="shared" si="130"/>
        <v>#REF!</v>
      </c>
      <c r="Q1209" s="46">
        <f>IF(K1209="",0,COUNTIF('Timesheet - Week'!$A:$A,WorkingHoursUpdated!K1209))</f>
        <v>0</v>
      </c>
      <c r="R1209" s="44">
        <f>IF(K1209="",0,COUNTIF('Timesheet - Week'!$A:$A,WorkingHoursUpdated!K1209))</f>
        <v>0</v>
      </c>
    </row>
    <row r="1210" spans="1:18" x14ac:dyDescent="0.25">
      <c r="A1210" s="7">
        <f>WorkingHours[[#This Row],[Day]]</f>
        <v>45029</v>
      </c>
      <c r="B1210" s="1">
        <f>WorkingHours[[#This Row],[Start]]</f>
        <v>0.54166666666666663</v>
      </c>
      <c r="C1210" s="1">
        <f>WorkingHours[[#This Row],[End]]</f>
        <v>0.63541666666666663</v>
      </c>
      <c r="D1210" t="str">
        <f>WorkingHours[[#This Row],[Work unit description]]</f>
        <v>Boomtime System Architecture</v>
      </c>
      <c r="E1210" s="1">
        <f>WorkingHours[[#This Row],[Duration]]</f>
        <v>9.375E-2</v>
      </c>
      <c r="F1210" s="1" t="e">
        <f>#REF!</f>
        <v>#REF!</v>
      </c>
      <c r="G1210" t="str">
        <f>WorkingHours[[#This Row],[Task]]</f>
        <v>Boomtime:Technical Management</v>
      </c>
      <c r="H1210" t="str">
        <f>WorkingHours[[#This Row],[Tags]]</f>
        <v>Boomtime: Technical Management:911</v>
      </c>
      <c r="I1210" t="b">
        <f t="shared" si="125"/>
        <v>0</v>
      </c>
      <c r="J1210" s="7">
        <f t="shared" si="131"/>
        <v>45029</v>
      </c>
      <c r="K1210" t="str">
        <f t="shared" si="126"/>
        <v>Boomtime: Technical Management:911</v>
      </c>
      <c r="M1210" s="43">
        <f t="shared" si="127"/>
        <v>4.166666666666663E-2</v>
      </c>
      <c r="N1210" s="1">
        <f t="shared" si="128"/>
        <v>0</v>
      </c>
      <c r="O1210" s="1">
        <f t="shared" si="129"/>
        <v>4.166666666666663E-2</v>
      </c>
      <c r="P1210" s="45" t="e">
        <f t="shared" si="130"/>
        <v>#REF!</v>
      </c>
      <c r="Q1210" s="46">
        <f>IF(K1210="",0,COUNTIF('Timesheet - Week'!$A:$A,WorkingHoursUpdated!K1210))</f>
        <v>0</v>
      </c>
      <c r="R1210" s="44">
        <f>IF(K1210="",0,COUNTIF('Timesheet - Week'!$A:$A,WorkingHoursUpdated!K1210))</f>
        <v>0</v>
      </c>
    </row>
    <row r="1211" spans="1:18" x14ac:dyDescent="0.25">
      <c r="A1211" s="7">
        <f>WorkingHours[[#This Row],[Day]]</f>
        <v>45029</v>
      </c>
      <c r="B1211" s="1">
        <f>WorkingHours[[#This Row],[Start]]</f>
        <v>0.65625</v>
      </c>
      <c r="C1211" s="1">
        <f>WorkingHours[[#This Row],[End]]</f>
        <v>0.67708333333333337</v>
      </c>
      <c r="D1211" t="str">
        <f>WorkingHours[[#This Row],[Work unit description]]</f>
        <v>Boomtime Architecture</v>
      </c>
      <c r="E1211" s="1">
        <f>WorkingHours[[#This Row],[Duration]]</f>
        <v>2.0833333333333332E-2</v>
      </c>
      <c r="F1211" s="1" t="e">
        <f>#REF!</f>
        <v>#REF!</v>
      </c>
      <c r="G1211" t="str">
        <f>WorkingHours[[#This Row],[Task]]</f>
        <v>Boomtime:System Design</v>
      </c>
      <c r="H1211" t="str">
        <f>WorkingHours[[#This Row],[Tags]]</f>
        <v>Boomtime:System Design:912</v>
      </c>
      <c r="I1211" t="b">
        <f t="shared" si="125"/>
        <v>0</v>
      </c>
      <c r="J1211" s="7">
        <f t="shared" si="131"/>
        <v>45029</v>
      </c>
      <c r="K1211" t="str">
        <f t="shared" si="126"/>
        <v>Boomtime:System Design:912</v>
      </c>
      <c r="M1211" s="43">
        <f t="shared" si="127"/>
        <v>2.083333333333337E-2</v>
      </c>
      <c r="N1211" s="1">
        <f t="shared" si="128"/>
        <v>0</v>
      </c>
      <c r="O1211" s="1">
        <f t="shared" si="129"/>
        <v>2.083333333333337E-2</v>
      </c>
      <c r="P1211" s="45" t="e">
        <f t="shared" si="130"/>
        <v>#REF!</v>
      </c>
      <c r="Q1211" s="46">
        <f>IF(K1211="",0,COUNTIF('Timesheet - Week'!$A:$A,WorkingHoursUpdated!K1211))</f>
        <v>0</v>
      </c>
      <c r="R1211" s="44">
        <f>IF(K1211="",0,COUNTIF('Timesheet - Week'!$A:$A,WorkingHoursUpdated!K1211))</f>
        <v>0</v>
      </c>
    </row>
    <row r="1212" spans="1:18" x14ac:dyDescent="0.25">
      <c r="A1212" s="7">
        <f>WorkingHours[[#This Row],[Day]]</f>
        <v>45029</v>
      </c>
      <c r="B1212" s="1">
        <f>WorkingHours[[#This Row],[Start]]</f>
        <v>0.69791666666666663</v>
      </c>
      <c r="C1212" s="1">
        <f>WorkingHours[[#This Row],[End]]</f>
        <v>0.72916666666666663</v>
      </c>
      <c r="D1212" t="str">
        <f>WorkingHours[[#This Row],[Work unit description]]</f>
        <v>Boomtime catch-up</v>
      </c>
      <c r="E1212" s="1">
        <f>WorkingHours[[#This Row],[Duration]]</f>
        <v>3.125E-2</v>
      </c>
      <c r="F1212" s="1" t="e">
        <f>#REF!</f>
        <v>#REF!</v>
      </c>
      <c r="G1212" t="str">
        <f>WorkingHours[[#This Row],[Task]]</f>
        <v>Boomtime:Technical Management</v>
      </c>
      <c r="H1212" t="str">
        <f>WorkingHours[[#This Row],[Tags]]</f>
        <v>Boomtime: Technical Management:911</v>
      </c>
      <c r="I1212" t="b">
        <f t="shared" si="125"/>
        <v>0</v>
      </c>
      <c r="J1212" s="7">
        <f t="shared" si="131"/>
        <v>45029</v>
      </c>
      <c r="K1212" t="str">
        <f t="shared" si="126"/>
        <v>Boomtime: Technical Management:911</v>
      </c>
      <c r="M1212" s="43">
        <f t="shared" si="127"/>
        <v>2.0833333333333259E-2</v>
      </c>
      <c r="N1212" s="1">
        <f t="shared" si="128"/>
        <v>0</v>
      </c>
      <c r="O1212" s="1">
        <f t="shared" si="129"/>
        <v>2.0833333333333259E-2</v>
      </c>
      <c r="P1212" s="45" t="e">
        <f t="shared" si="130"/>
        <v>#REF!</v>
      </c>
      <c r="Q1212" s="46">
        <f>IF(K1212="",0,COUNTIF('Timesheet - Week'!$A:$A,WorkingHoursUpdated!K1212))</f>
        <v>0</v>
      </c>
      <c r="R1212" s="44">
        <f>IF(K1212="",0,COUNTIF('Timesheet - Week'!$A:$A,WorkingHoursUpdated!K1212))</f>
        <v>0</v>
      </c>
    </row>
    <row r="1213" spans="1:18" x14ac:dyDescent="0.25">
      <c r="A1213" s="7">
        <f>WorkingHours[[#This Row],[Day]]</f>
        <v>45029</v>
      </c>
      <c r="B1213" s="1">
        <f>WorkingHours[[#This Row],[Start]]</f>
        <v>0.72916666666666663</v>
      </c>
      <c r="C1213" s="1">
        <f>WorkingHours[[#This Row],[End]]</f>
        <v>0.75</v>
      </c>
      <c r="D1213" t="str">
        <f>WorkingHours[[#This Row],[Work unit description]]</f>
        <v>Catch-up with Steve</v>
      </c>
      <c r="E1213" s="1">
        <f>WorkingHours[[#This Row],[Duration]]</f>
        <v>2.0833333333333332E-2</v>
      </c>
      <c r="F1213" s="1" t="e">
        <f>#REF!</f>
        <v>#REF!</v>
      </c>
      <c r="G1213" t="str">
        <f>WorkingHours[[#This Row],[Task]]</f>
        <v>QLM Technical Management</v>
      </c>
      <c r="H1213" t="str">
        <f>WorkingHours[[#This Row],[Tags]]</f>
        <v>QLM:Hardware:TechnicalManagement:998</v>
      </c>
      <c r="I1213" t="b">
        <f t="shared" si="125"/>
        <v>0</v>
      </c>
      <c r="J1213" s="7">
        <f t="shared" si="131"/>
        <v>45029</v>
      </c>
      <c r="K1213" t="str">
        <f t="shared" si="126"/>
        <v>QLM:Hardware:TechnicalManagement:998</v>
      </c>
      <c r="M1213" s="43">
        <f t="shared" si="127"/>
        <v>0</v>
      </c>
      <c r="N1213" s="1">
        <f t="shared" si="128"/>
        <v>0</v>
      </c>
      <c r="O1213" s="1">
        <f t="shared" si="129"/>
        <v>0</v>
      </c>
      <c r="P1213" s="45" t="e">
        <f t="shared" si="130"/>
        <v>#REF!</v>
      </c>
      <c r="Q1213" s="46">
        <f>IF(K1213="",0,COUNTIF('Timesheet - Week'!$A:$A,WorkingHoursUpdated!K1213))</f>
        <v>0</v>
      </c>
      <c r="R1213" s="44">
        <f>IF(K1213="",0,COUNTIF('Timesheet - Week'!$A:$A,WorkingHoursUpdated!K1213))</f>
        <v>0</v>
      </c>
    </row>
    <row r="1214" spans="1:18" x14ac:dyDescent="0.25">
      <c r="A1214" s="7">
        <f>WorkingHours[[#This Row],[Day]]</f>
        <v>45030</v>
      </c>
      <c r="B1214" s="1">
        <f>WorkingHours[[#This Row],[Start]]</f>
        <v>0.33333333333333331</v>
      </c>
      <c r="C1214" s="1">
        <f>WorkingHours[[#This Row],[End]]</f>
        <v>0.375</v>
      </c>
      <c r="D1214" t="str">
        <f>WorkingHours[[#This Row],[Work unit description]]</f>
        <v>Get plan together</v>
      </c>
      <c r="E1214" s="1">
        <f>WorkingHours[[#This Row],[Duration]]</f>
        <v>4.1666666666666664E-2</v>
      </c>
      <c r="F1214" s="1" t="e">
        <f>#REF!</f>
        <v>#REF!</v>
      </c>
      <c r="G1214" t="str">
        <f>WorkingHours[[#This Row],[Task]]</f>
        <v>Celestial Project Management</v>
      </c>
      <c r="H1214" t="str">
        <f>WorkingHours[[#This Row],[Tags]]</f>
        <v>Celestial:Projectl Management:970</v>
      </c>
      <c r="I1214" t="b">
        <f t="shared" ref="I1214:I1277" si="132">IF(ISNUMBER(SEARCH("CarryHours",H1214)),TRUE,FALSE)</f>
        <v>0</v>
      </c>
      <c r="J1214" s="7">
        <f t="shared" si="131"/>
        <v>45030</v>
      </c>
      <c r="K1214" t="str">
        <f t="shared" si="126"/>
        <v>Celestial:Projectl Management:970</v>
      </c>
      <c r="M1214" s="43">
        <f t="shared" si="127"/>
        <v>0</v>
      </c>
      <c r="N1214" s="1">
        <f t="shared" si="128"/>
        <v>0</v>
      </c>
      <c r="O1214" s="1">
        <f t="shared" si="129"/>
        <v>0</v>
      </c>
      <c r="P1214" s="45" t="e">
        <f t="shared" si="130"/>
        <v>#REF!</v>
      </c>
      <c r="Q1214" s="46">
        <f>IF(K1214="",0,COUNTIF('Timesheet - Week'!$A:$A,WorkingHoursUpdated!K1214))</f>
        <v>0</v>
      </c>
      <c r="R1214" s="44">
        <f>IF(K1214="",0,COUNTIF('Timesheet - Week'!$A:$A,WorkingHoursUpdated!K1214))</f>
        <v>0</v>
      </c>
    </row>
    <row r="1215" spans="1:18" x14ac:dyDescent="0.25">
      <c r="A1215" s="7">
        <f>WorkingHours[[#This Row],[Day]]</f>
        <v>45030</v>
      </c>
      <c r="B1215" s="1">
        <f>WorkingHours[[#This Row],[Start]]</f>
        <v>0.375</v>
      </c>
      <c r="C1215" s="1">
        <f>WorkingHours[[#This Row],[End]]</f>
        <v>0.39583333333333331</v>
      </c>
      <c r="D1215" t="str">
        <f>WorkingHours[[#This Row],[Work unit description]]</f>
        <v>STL Catch Up</v>
      </c>
      <c r="E1215" s="1">
        <f>WorkingHours[[#This Row],[Duration]]</f>
        <v>2.0833333333333332E-2</v>
      </c>
      <c r="F1215" s="1" t="e">
        <f>#REF!</f>
        <v>#REF!</v>
      </c>
      <c r="G1215" t="str">
        <f>WorkingHours[[#This Row],[Task]]</f>
        <v>Aerogel: Project Management</v>
      </c>
      <c r="H1215" t="str">
        <f>WorkingHours[[#This Row],[Tags]]</f>
        <v>Aerogel:Project Management:916</v>
      </c>
      <c r="I1215" t="b">
        <f t="shared" si="132"/>
        <v>0</v>
      </c>
      <c r="J1215" s="7">
        <f t="shared" si="131"/>
        <v>45030</v>
      </c>
      <c r="K1215" t="str">
        <f t="shared" ref="K1215:K1278" si="133">IF(ISNUMBER(SEARCH(",",H1215)),LEFT(H1215, SEARCH(",",H1215,1)-1),H1215)</f>
        <v>Aerogel:Project Management:916</v>
      </c>
      <c r="M1215" s="43">
        <f t="shared" si="127"/>
        <v>0</v>
      </c>
      <c r="N1215" s="1">
        <f t="shared" si="128"/>
        <v>0</v>
      </c>
      <c r="O1215" s="1">
        <f t="shared" si="129"/>
        <v>0</v>
      </c>
      <c r="P1215" s="45" t="e">
        <f t="shared" si="130"/>
        <v>#REF!</v>
      </c>
      <c r="Q1215" s="46">
        <f>IF(K1215="",0,COUNTIF('Timesheet - Week'!$A:$A,WorkingHoursUpdated!K1215))</f>
        <v>0</v>
      </c>
      <c r="R1215" s="44">
        <f>IF(K1215="",0,COUNTIF('Timesheet - Week'!$A:$A,WorkingHoursUpdated!K1215))</f>
        <v>0</v>
      </c>
    </row>
    <row r="1216" spans="1:18" x14ac:dyDescent="0.25">
      <c r="A1216" s="7">
        <f>WorkingHours[[#This Row],[Day]]</f>
        <v>45030</v>
      </c>
      <c r="B1216" s="1">
        <f>WorkingHours[[#This Row],[Start]]</f>
        <v>0.39583333333333331</v>
      </c>
      <c r="C1216" s="1">
        <f>WorkingHours[[#This Row],[End]]</f>
        <v>0.41666666666666669</v>
      </c>
      <c r="D1216" t="str">
        <f>WorkingHours[[#This Row],[Work unit description]]</f>
        <v>STL project work-stream meeting</v>
      </c>
      <c r="E1216" s="1">
        <f>WorkingHours[[#This Row],[Duration]]</f>
        <v>2.0833333333333332E-2</v>
      </c>
      <c r="F1216" s="1" t="e">
        <f>#REF!</f>
        <v>#REF!</v>
      </c>
      <c r="G1216" t="str">
        <f>WorkingHours[[#This Row],[Task]]</f>
        <v>Celestial: Technical Management</v>
      </c>
      <c r="H1216" t="str">
        <f>WorkingHours[[#This Row],[Tags]]</f>
        <v>Celestial:Technical Management:972</v>
      </c>
      <c r="I1216" t="b">
        <f t="shared" si="132"/>
        <v>0</v>
      </c>
      <c r="J1216" s="7">
        <f t="shared" si="131"/>
        <v>45030</v>
      </c>
      <c r="K1216" t="str">
        <f t="shared" si="133"/>
        <v>Celestial:Technical Management:972</v>
      </c>
      <c r="M1216" s="43">
        <f t="shared" si="127"/>
        <v>0</v>
      </c>
      <c r="N1216" s="1">
        <f t="shared" si="128"/>
        <v>0</v>
      </c>
      <c r="O1216" s="1">
        <f t="shared" si="129"/>
        <v>0</v>
      </c>
      <c r="P1216" s="45" t="e">
        <f t="shared" si="130"/>
        <v>#REF!</v>
      </c>
      <c r="Q1216" s="46">
        <f>IF(K1216="",0,COUNTIF('Timesheet - Week'!$A:$A,WorkingHoursUpdated!K1216))</f>
        <v>0</v>
      </c>
      <c r="R1216" s="44">
        <f>IF(K1216="",0,COUNTIF('Timesheet - Week'!$A:$A,WorkingHoursUpdated!K1216))</f>
        <v>0</v>
      </c>
    </row>
    <row r="1217" spans="1:18" x14ac:dyDescent="0.25">
      <c r="A1217" s="7">
        <f>WorkingHours[[#This Row],[Day]]</f>
        <v>45030</v>
      </c>
      <c r="B1217" s="1">
        <f>WorkingHours[[#This Row],[Start]]</f>
        <v>0.41666666666666669</v>
      </c>
      <c r="C1217" s="1">
        <f>WorkingHours[[#This Row],[End]]</f>
        <v>0.42708333333333331</v>
      </c>
      <c r="D1217" t="str">
        <f>WorkingHours[[#This Row],[Work unit description]]</f>
        <v>Catch-up with Ben</v>
      </c>
      <c r="E1217" s="1">
        <f>WorkingHours[[#This Row],[Duration]]</f>
        <v>1.0416666666666666E-2</v>
      </c>
      <c r="F1217" s="1" t="e">
        <f>#REF!</f>
        <v>#REF!</v>
      </c>
      <c r="G1217" t="str">
        <f>WorkingHours[[#This Row],[Task]]</f>
        <v>Boomtime:Technical Management</v>
      </c>
      <c r="H1217" t="str">
        <f>WorkingHours[[#This Row],[Tags]]</f>
        <v>Boomtime: Technical Management:911</v>
      </c>
      <c r="I1217" t="b">
        <f t="shared" si="132"/>
        <v>0</v>
      </c>
      <c r="J1217" s="7">
        <f t="shared" si="131"/>
        <v>45030</v>
      </c>
      <c r="K1217" t="str">
        <f t="shared" si="133"/>
        <v>Boomtime: Technical Management:911</v>
      </c>
      <c r="M1217" s="43">
        <f t="shared" si="127"/>
        <v>0</v>
      </c>
      <c r="N1217" s="1">
        <f t="shared" si="128"/>
        <v>0</v>
      </c>
      <c r="O1217" s="1">
        <f t="shared" si="129"/>
        <v>0</v>
      </c>
      <c r="P1217" s="45" t="e">
        <f t="shared" si="130"/>
        <v>#REF!</v>
      </c>
      <c r="Q1217" s="46">
        <f>IF(K1217="",0,COUNTIF('Timesheet - Week'!$A:$A,WorkingHoursUpdated!K1217))</f>
        <v>0</v>
      </c>
      <c r="R1217" s="44">
        <f>IF(K1217="",0,COUNTIF('Timesheet - Week'!$A:$A,WorkingHoursUpdated!K1217))</f>
        <v>0</v>
      </c>
    </row>
    <row r="1218" spans="1:18" x14ac:dyDescent="0.25">
      <c r="A1218" s="7">
        <f>WorkingHours[[#This Row],[Day]]</f>
        <v>45030</v>
      </c>
      <c r="B1218" s="1">
        <f>WorkingHours[[#This Row],[Start]]</f>
        <v>0.45833333333333331</v>
      </c>
      <c r="C1218" s="1">
        <f>WorkingHours[[#This Row],[End]]</f>
        <v>0.46527777777777779</v>
      </c>
      <c r="D1218" t="str">
        <f>WorkingHours[[#This Row],[Work unit description]]</f>
        <v>QLM4039DEV-922 : Review the Encoder Signal routing</v>
      </c>
      <c r="E1218" s="1">
        <f>WorkingHours[[#This Row],[Duration]]</f>
        <v>1.0416666666666666E-2</v>
      </c>
      <c r="F1218" s="1" t="e">
        <f>#REF!</f>
        <v>#REF!</v>
      </c>
      <c r="G1218" t="str">
        <f>WorkingHours[[#This Row],[Task]]</f>
        <v>QLM: Hardware weekly meeting</v>
      </c>
      <c r="H1218" t="str">
        <f>WorkingHours[[#This Row],[Tags]]</f>
        <v>QLM:Hardware:TechnicalManagement:998</v>
      </c>
      <c r="I1218" t="b">
        <f t="shared" si="132"/>
        <v>0</v>
      </c>
      <c r="J1218" s="7">
        <f t="shared" si="131"/>
        <v>45030</v>
      </c>
      <c r="K1218" t="str">
        <f t="shared" si="133"/>
        <v>QLM:Hardware:TechnicalManagement:998</v>
      </c>
      <c r="M1218" s="43">
        <f t="shared" si="127"/>
        <v>3.125E-2</v>
      </c>
      <c r="N1218" s="1">
        <f t="shared" si="128"/>
        <v>0</v>
      </c>
      <c r="O1218" s="1">
        <f t="shared" si="129"/>
        <v>3.125E-2</v>
      </c>
      <c r="P1218" s="45" t="e">
        <f t="shared" si="130"/>
        <v>#REF!</v>
      </c>
      <c r="Q1218" s="46">
        <f>IF(K1218="",0,COUNTIF('Timesheet - Week'!$A:$A,WorkingHoursUpdated!K1218))</f>
        <v>0</v>
      </c>
      <c r="R1218" s="44">
        <f>IF(K1218="",0,COUNTIF('Timesheet - Week'!$A:$A,WorkingHoursUpdated!K1218))</f>
        <v>0</v>
      </c>
    </row>
    <row r="1219" spans="1:18" x14ac:dyDescent="0.25">
      <c r="A1219" s="7">
        <f>WorkingHours[[#This Row],[Day]]</f>
        <v>45030</v>
      </c>
      <c r="B1219" s="1">
        <f>WorkingHours[[#This Row],[Start]]</f>
        <v>0.46527777777777779</v>
      </c>
      <c r="C1219" s="1">
        <f>WorkingHours[[#This Row],[End]]</f>
        <v>0.48541666666666666</v>
      </c>
      <c r="D1219" t="str">
        <f>WorkingHours[[#This Row],[Work unit description]]</f>
        <v>Architecture</v>
      </c>
      <c r="E1219" s="1">
        <f>WorkingHours[[#This Row],[Duration]]</f>
        <v>2.0833333333333332E-2</v>
      </c>
      <c r="F1219" s="1" t="e">
        <f>#REF!</f>
        <v>#REF!</v>
      </c>
      <c r="G1219" t="str">
        <f>WorkingHours[[#This Row],[Task]]</f>
        <v>Boomtime:Technical Management</v>
      </c>
      <c r="H1219" t="str">
        <f>WorkingHours[[#This Row],[Tags]]</f>
        <v>Boomtime: Technical Management:911</v>
      </c>
      <c r="I1219" t="b">
        <f t="shared" si="132"/>
        <v>0</v>
      </c>
      <c r="J1219" s="7">
        <f t="shared" si="131"/>
        <v>45030</v>
      </c>
      <c r="K1219" t="str">
        <f t="shared" si="133"/>
        <v>Boomtime: Technical Management:911</v>
      </c>
      <c r="M1219" s="43">
        <f t="shared" ref="M1219:M1282" si="134">IF(A1219=A1218,IF(B1219&lt;C1218,"Error",B1219-C1218),0)</f>
        <v>0</v>
      </c>
      <c r="N1219" s="1">
        <f t="shared" ref="N1219:N1282" si="135">IF(M1219&lt;$T$1,M1219,0)</f>
        <v>0</v>
      </c>
      <c r="O1219" s="1">
        <f t="shared" ref="O1219:O1282" si="136">IF(M1219&gt;$T$1,M1219,0)</f>
        <v>0</v>
      </c>
      <c r="P1219" s="45" t="e">
        <f t="shared" ref="P1219:P1282" si="137">E1219+F1219+N1219</f>
        <v>#REF!</v>
      </c>
      <c r="Q1219" s="46">
        <f>IF(K1219="",0,COUNTIF('Timesheet - Week'!$A:$A,WorkingHoursUpdated!K1219))</f>
        <v>0</v>
      </c>
      <c r="R1219" s="44">
        <f>IF(K1219="",0,COUNTIF('Timesheet - Week'!$A:$A,WorkingHoursUpdated!K1219))</f>
        <v>0</v>
      </c>
    </row>
    <row r="1220" spans="1:18" x14ac:dyDescent="0.25">
      <c r="A1220" s="7">
        <f>WorkingHours[[#This Row],[Day]]</f>
        <v>45030</v>
      </c>
      <c r="B1220" s="1">
        <f>WorkingHours[[#This Row],[Start]]</f>
        <v>0.58333333333333337</v>
      </c>
      <c r="C1220" s="1">
        <f>WorkingHours[[#This Row],[End]]</f>
        <v>0.70833333333333337</v>
      </c>
      <c r="D1220" t="str">
        <f>WorkingHours[[#This Row],[Work unit description]]</f>
        <v>Boomtime Architecture</v>
      </c>
      <c r="E1220" s="1">
        <f>WorkingHours[[#This Row],[Duration]]</f>
        <v>0.125</v>
      </c>
      <c r="F1220" s="1" t="e">
        <f>#REF!</f>
        <v>#REF!</v>
      </c>
      <c r="G1220" t="str">
        <f>WorkingHours[[#This Row],[Task]]</f>
        <v>Boomtime:System Design</v>
      </c>
      <c r="H1220" t="str">
        <f>WorkingHours[[#This Row],[Tags]]</f>
        <v>Boomtime:System Design:912</v>
      </c>
      <c r="I1220" t="b">
        <f t="shared" si="132"/>
        <v>0</v>
      </c>
      <c r="J1220" s="7">
        <f t="shared" ref="J1220:J1283" si="138">IF(I1220,A1220+7,A1220)</f>
        <v>45030</v>
      </c>
      <c r="K1220" t="str">
        <f t="shared" si="133"/>
        <v>Boomtime:System Design:912</v>
      </c>
      <c r="M1220" s="43">
        <f t="shared" si="134"/>
        <v>9.7916666666666707E-2</v>
      </c>
      <c r="N1220" s="1">
        <f t="shared" si="135"/>
        <v>0</v>
      </c>
      <c r="O1220" s="1">
        <f t="shared" si="136"/>
        <v>9.7916666666666707E-2</v>
      </c>
      <c r="P1220" s="45" t="e">
        <f t="shared" si="137"/>
        <v>#REF!</v>
      </c>
      <c r="Q1220" s="46">
        <f>IF(K1220="",0,COUNTIF('Timesheet - Week'!$A:$A,WorkingHoursUpdated!K1220))</f>
        <v>0</v>
      </c>
      <c r="R1220" s="44">
        <f>IF(K1220="",0,COUNTIF('Timesheet - Week'!$A:$A,WorkingHoursUpdated!K1220))</f>
        <v>0</v>
      </c>
    </row>
    <row r="1221" spans="1:18" x14ac:dyDescent="0.25">
      <c r="A1221" s="7">
        <f>WorkingHours[[#This Row],[Day]]</f>
        <v>45030</v>
      </c>
      <c r="B1221" s="1">
        <f>WorkingHours[[#This Row],[Start]]</f>
        <v>0.66666666666666663</v>
      </c>
      <c r="C1221" s="1">
        <f>WorkingHours[[#This Row],[End]]</f>
        <v>0.70833333333333337</v>
      </c>
      <c r="D1221" t="str">
        <f>WorkingHours[[#This Row],[Work unit description]]</f>
        <v>Boomtime Requirements</v>
      </c>
      <c r="E1221" s="1">
        <f>WorkingHours[[#This Row],[Duration]]</f>
        <v>4.1666666666666664E-2</v>
      </c>
      <c r="F1221" s="1" t="e">
        <f>#REF!</f>
        <v>#REF!</v>
      </c>
      <c r="G1221" t="str">
        <f>WorkingHours[[#This Row],[Task]]</f>
        <v>Boomtime:System Design</v>
      </c>
      <c r="H1221" t="str">
        <f>WorkingHours[[#This Row],[Tags]]</f>
        <v>Boomtime:System Design:912</v>
      </c>
      <c r="I1221" t="b">
        <f t="shared" si="132"/>
        <v>0</v>
      </c>
      <c r="J1221" s="7">
        <f t="shared" si="138"/>
        <v>45030</v>
      </c>
      <c r="K1221" t="str">
        <f t="shared" si="133"/>
        <v>Boomtime:System Design:912</v>
      </c>
      <c r="M1221" s="43" t="str">
        <f t="shared" si="134"/>
        <v>Error</v>
      </c>
      <c r="N1221" s="1">
        <f t="shared" si="135"/>
        <v>0</v>
      </c>
      <c r="O1221" s="1" t="str">
        <f t="shared" si="136"/>
        <v>Error</v>
      </c>
      <c r="P1221" s="45" t="e">
        <f t="shared" si="137"/>
        <v>#REF!</v>
      </c>
      <c r="Q1221" s="46">
        <f>IF(K1221="",0,COUNTIF('Timesheet - Week'!$A:$A,WorkingHoursUpdated!K1221))</f>
        <v>0</v>
      </c>
      <c r="R1221" s="44">
        <f>IF(K1221="",0,COUNTIF('Timesheet - Week'!$A:$A,WorkingHoursUpdated!K1221))</f>
        <v>0</v>
      </c>
    </row>
    <row r="1222" spans="1:18" x14ac:dyDescent="0.25">
      <c r="A1222" s="7">
        <f>WorkingHours[[#This Row],[Day]]</f>
        <v>45033</v>
      </c>
      <c r="B1222" s="1">
        <f>WorkingHours[[#This Row],[Start]]</f>
        <v>0.375</v>
      </c>
      <c r="C1222" s="1">
        <f>WorkingHours[[#This Row],[End]]</f>
        <v>0.40555555555555556</v>
      </c>
      <c r="D1222" t="str">
        <f>WorkingHours[[#This Row],[Work unit description]]</f>
        <v>Celestial project management release presentation</v>
      </c>
      <c r="E1222" s="1">
        <f>WorkingHours[[#This Row],[Duration]]</f>
        <v>3.125E-2</v>
      </c>
      <c r="F1222" s="1" t="e">
        <f>#REF!</f>
        <v>#REF!</v>
      </c>
      <c r="G1222" t="str">
        <f>WorkingHours[[#This Row],[Task]]</f>
        <v>Celestial: Technical Management</v>
      </c>
      <c r="H1222" t="str">
        <f>WorkingHours[[#This Row],[Tags]]</f>
        <v>Celestial:Technical Management:972</v>
      </c>
      <c r="I1222" t="b">
        <f t="shared" si="132"/>
        <v>0</v>
      </c>
      <c r="J1222" s="7">
        <f t="shared" si="138"/>
        <v>45033</v>
      </c>
      <c r="K1222" t="str">
        <f t="shared" si="133"/>
        <v>Celestial:Technical Management:972</v>
      </c>
      <c r="M1222" s="43">
        <f t="shared" si="134"/>
        <v>0</v>
      </c>
      <c r="N1222" s="1">
        <f t="shared" si="135"/>
        <v>0</v>
      </c>
      <c r="O1222" s="1">
        <f t="shared" si="136"/>
        <v>0</v>
      </c>
      <c r="P1222" s="45" t="e">
        <f t="shared" si="137"/>
        <v>#REF!</v>
      </c>
      <c r="Q1222" s="46">
        <f>IF(K1222="",0,COUNTIF('Timesheet - Week'!$A:$A,WorkingHoursUpdated!K1222))</f>
        <v>0</v>
      </c>
      <c r="R1222" s="44">
        <f>IF(K1222="",0,COUNTIF('Timesheet - Week'!$A:$A,WorkingHoursUpdated!K1222))</f>
        <v>0</v>
      </c>
    </row>
    <row r="1223" spans="1:18" x14ac:dyDescent="0.25">
      <c r="A1223" s="7">
        <f>WorkingHours[[#This Row],[Day]]</f>
        <v>45033</v>
      </c>
      <c r="B1223" s="1">
        <f>WorkingHours[[#This Row],[Start]]</f>
        <v>0.40555555555555556</v>
      </c>
      <c r="C1223" s="1">
        <f>WorkingHours[[#This Row],[End]]</f>
        <v>0.44722222222222224</v>
      </c>
      <c r="D1223" t="str">
        <f>WorkingHours[[#This Row],[Work unit description]]</f>
        <v>Mostly QLM Technical Management with some Celestial and Delta-G</v>
      </c>
      <c r="E1223" s="1">
        <f>WorkingHours[[#This Row],[Duration]]</f>
        <v>4.1666666666666664E-2</v>
      </c>
      <c r="F1223" s="1" t="e">
        <f>#REF!</f>
        <v>#REF!</v>
      </c>
      <c r="G1223" t="str">
        <f>WorkingHours[[#This Row],[Task]]</f>
        <v>QLM Technical Management</v>
      </c>
      <c r="H1223" t="str">
        <f>WorkingHours[[#This Row],[Tags]]</f>
        <v>QLM:Hardware:TechnicalManagement:998</v>
      </c>
      <c r="I1223" t="b">
        <f t="shared" si="132"/>
        <v>0</v>
      </c>
      <c r="J1223" s="7">
        <f t="shared" si="138"/>
        <v>45033</v>
      </c>
      <c r="K1223" t="str">
        <f t="shared" si="133"/>
        <v>QLM:Hardware:TechnicalManagement:998</v>
      </c>
      <c r="M1223" s="43">
        <f t="shared" si="134"/>
        <v>0</v>
      </c>
      <c r="N1223" s="1">
        <f t="shared" si="135"/>
        <v>0</v>
      </c>
      <c r="O1223" s="1">
        <f t="shared" si="136"/>
        <v>0</v>
      </c>
      <c r="P1223" s="45" t="e">
        <f t="shared" si="137"/>
        <v>#REF!</v>
      </c>
      <c r="Q1223" s="46">
        <f>IF(K1223="",0,COUNTIF('Timesheet - Week'!$A:$A,WorkingHoursUpdated!K1223))</f>
        <v>0</v>
      </c>
      <c r="R1223" s="44">
        <f>IF(K1223="",0,COUNTIF('Timesheet - Week'!$A:$A,WorkingHoursUpdated!K1223))</f>
        <v>0</v>
      </c>
    </row>
    <row r="1224" spans="1:18" x14ac:dyDescent="0.25">
      <c r="A1224" s="7">
        <f>WorkingHours[[#This Row],[Day]]</f>
        <v>45033</v>
      </c>
      <c r="B1224" s="1">
        <f>WorkingHours[[#This Row],[Start]]</f>
        <v>0.44722222222222224</v>
      </c>
      <c r="C1224" s="1">
        <f>WorkingHours[[#This Row],[End]]</f>
        <v>0.46597222222222223</v>
      </c>
      <c r="D1224" t="str">
        <f>WorkingHours[[#This Row],[Work unit description]]</f>
        <v>Mostly QLM Technical Management with some Celestial and Delta-G</v>
      </c>
      <c r="E1224" s="1">
        <f>WorkingHours[[#This Row],[Duration]]</f>
        <v>2.0833333333333332E-2</v>
      </c>
      <c r="F1224" s="1" t="e">
        <f>#REF!</f>
        <v>#REF!</v>
      </c>
      <c r="G1224" t="str">
        <f>WorkingHours[[#This Row],[Task]]</f>
        <v>Celestial: Technical Management</v>
      </c>
      <c r="H1224" t="str">
        <f>WorkingHours[[#This Row],[Tags]]</f>
        <v>Celestial:Technical Management:972</v>
      </c>
      <c r="I1224" t="b">
        <f t="shared" si="132"/>
        <v>0</v>
      </c>
      <c r="J1224" s="7">
        <f t="shared" si="138"/>
        <v>45033</v>
      </c>
      <c r="K1224" t="str">
        <f t="shared" si="133"/>
        <v>Celestial:Technical Management:972</v>
      </c>
      <c r="M1224" s="43">
        <f t="shared" si="134"/>
        <v>0</v>
      </c>
      <c r="N1224" s="1">
        <f t="shared" si="135"/>
        <v>0</v>
      </c>
      <c r="O1224" s="1">
        <f t="shared" si="136"/>
        <v>0</v>
      </c>
      <c r="P1224" s="45" t="e">
        <f t="shared" si="137"/>
        <v>#REF!</v>
      </c>
      <c r="Q1224" s="46">
        <f>IF(K1224="",0,COUNTIF('Timesheet - Week'!$A:$A,WorkingHoursUpdated!K1224))</f>
        <v>0</v>
      </c>
      <c r="R1224" s="44">
        <f>IF(K1224="",0,COUNTIF('Timesheet - Week'!$A:$A,WorkingHoursUpdated!K1224))</f>
        <v>0</v>
      </c>
    </row>
    <row r="1225" spans="1:18" x14ac:dyDescent="0.25">
      <c r="A1225" s="7">
        <f>WorkingHours[[#This Row],[Day]]</f>
        <v>45033</v>
      </c>
      <c r="B1225" s="1">
        <f>WorkingHours[[#This Row],[Start]]</f>
        <v>0.46597222222222223</v>
      </c>
      <c r="C1225" s="1">
        <f>WorkingHours[[#This Row],[End]]</f>
        <v>0.48888888888888887</v>
      </c>
      <c r="D1225" t="str">
        <f>WorkingHours[[#This Row],[Work unit description]]</f>
        <v>Mostly QLM Technical Management with some Celestial and Delta-G</v>
      </c>
      <c r="E1225" s="1">
        <f>WorkingHours[[#This Row],[Duration]]</f>
        <v>2.0833333333333332E-2</v>
      </c>
      <c r="F1225" s="1" t="e">
        <f>#REF!</f>
        <v>#REF!</v>
      </c>
      <c r="G1225" t="str">
        <f>WorkingHours[[#This Row],[Task]]</f>
        <v>Delta-G: Technical Management</v>
      </c>
      <c r="H1225" t="str">
        <f>WorkingHours[[#This Row],[Tags]]</f>
        <v>Delta-G:Technical Man:900</v>
      </c>
      <c r="I1225" t="b">
        <f t="shared" si="132"/>
        <v>0</v>
      </c>
      <c r="J1225" s="7">
        <f t="shared" si="138"/>
        <v>45033</v>
      </c>
      <c r="K1225" t="str">
        <f t="shared" si="133"/>
        <v>Delta-G:Technical Man:900</v>
      </c>
      <c r="M1225" s="43">
        <f t="shared" si="134"/>
        <v>0</v>
      </c>
      <c r="N1225" s="1">
        <f t="shared" si="135"/>
        <v>0</v>
      </c>
      <c r="O1225" s="1">
        <f t="shared" si="136"/>
        <v>0</v>
      </c>
      <c r="P1225" s="45" t="e">
        <f t="shared" si="137"/>
        <v>#REF!</v>
      </c>
      <c r="Q1225" s="46">
        <f>IF(K1225="",0,COUNTIF('Timesheet - Week'!$A:$A,WorkingHoursUpdated!K1225))</f>
        <v>0</v>
      </c>
      <c r="R1225" s="44">
        <f>IF(K1225="",0,COUNTIF('Timesheet - Week'!$A:$A,WorkingHoursUpdated!K1225))</f>
        <v>0</v>
      </c>
    </row>
    <row r="1226" spans="1:18" x14ac:dyDescent="0.25">
      <c r="A1226" s="7">
        <f>WorkingHours[[#This Row],[Day]]</f>
        <v>45033</v>
      </c>
      <c r="B1226" s="1">
        <f>WorkingHours[[#This Row],[Start]]</f>
        <v>0.54166666666666663</v>
      </c>
      <c r="C1226" s="1">
        <f>WorkingHours[[#This Row],[End]]</f>
        <v>0.625</v>
      </c>
      <c r="D1226" t="str">
        <f>WorkingHours[[#This Row],[Work unit description]]</f>
        <v>Management Meeting</v>
      </c>
      <c r="E1226" s="1">
        <f>WorkingHours[[#This Row],[Duration]]</f>
        <v>8.3333333333333329E-2</v>
      </c>
      <c r="F1226" s="1" t="e">
        <f>#REF!</f>
        <v>#REF!</v>
      </c>
      <c r="G1226" t="str">
        <f>WorkingHours[[#This Row],[Task]]</f>
        <v>STL: Management meeting</v>
      </c>
      <c r="H1226" t="str">
        <f>WorkingHours[[#This Row],[Tags]]</f>
        <v>STL:Admin-BusinessMan:Board Meetings:937</v>
      </c>
      <c r="I1226" t="b">
        <f t="shared" si="132"/>
        <v>0</v>
      </c>
      <c r="J1226" s="7">
        <f t="shared" si="138"/>
        <v>45033</v>
      </c>
      <c r="K1226" t="str">
        <f t="shared" si="133"/>
        <v>STL:Admin-BusinessMan:Board Meetings:937</v>
      </c>
      <c r="M1226" s="43">
        <f t="shared" si="134"/>
        <v>5.2777777777777757E-2</v>
      </c>
      <c r="N1226" s="1">
        <f t="shared" si="135"/>
        <v>0</v>
      </c>
      <c r="O1226" s="1">
        <f t="shared" si="136"/>
        <v>5.2777777777777757E-2</v>
      </c>
      <c r="P1226" s="45" t="e">
        <f t="shared" si="137"/>
        <v>#REF!</v>
      </c>
      <c r="Q1226" s="46">
        <f>IF(K1226="",0,COUNTIF('Timesheet - Week'!$A:$A,WorkingHoursUpdated!K1226))</f>
        <v>0</v>
      </c>
      <c r="R1226" s="44">
        <f>IF(K1226="",0,COUNTIF('Timesheet - Week'!$A:$A,WorkingHoursUpdated!K1226))</f>
        <v>0</v>
      </c>
    </row>
    <row r="1227" spans="1:18" x14ac:dyDescent="0.25">
      <c r="A1227" s="7">
        <f>WorkingHours[[#This Row],[Day]]</f>
        <v>45033</v>
      </c>
      <c r="B1227" s="1">
        <f>WorkingHours[[#This Row],[Start]]</f>
        <v>0.625</v>
      </c>
      <c r="C1227" s="1">
        <f>WorkingHours[[#This Row],[End]]</f>
        <v>0.64097222222222228</v>
      </c>
      <c r="D1227" t="str">
        <f>WorkingHours[[#This Row],[Work unit description]]</f>
        <v>Rescource meeting</v>
      </c>
      <c r="E1227" s="1">
        <f>WorkingHours[[#This Row],[Duration]]</f>
        <v>2.0833333333333332E-2</v>
      </c>
      <c r="F1227" s="1" t="e">
        <f>#REF!</f>
        <v>#REF!</v>
      </c>
      <c r="G1227" t="str">
        <f>WorkingHours[[#This Row],[Task]]</f>
        <v>QLM: Hardware weekly meeting</v>
      </c>
      <c r="H1227" t="str">
        <f>WorkingHours[[#This Row],[Tags]]</f>
        <v>QLM:Hardware:TechnicalManagement:998</v>
      </c>
      <c r="I1227" t="b">
        <f t="shared" si="132"/>
        <v>0</v>
      </c>
      <c r="J1227" s="7">
        <f t="shared" si="138"/>
        <v>45033</v>
      </c>
      <c r="K1227" t="str">
        <f t="shared" si="133"/>
        <v>QLM:Hardware:TechnicalManagement:998</v>
      </c>
      <c r="M1227" s="43">
        <f t="shared" si="134"/>
        <v>0</v>
      </c>
      <c r="N1227" s="1">
        <f t="shared" si="135"/>
        <v>0</v>
      </c>
      <c r="O1227" s="1">
        <f t="shared" si="136"/>
        <v>0</v>
      </c>
      <c r="P1227" s="45" t="e">
        <f t="shared" si="137"/>
        <v>#REF!</v>
      </c>
      <c r="Q1227" s="46">
        <f>IF(K1227="",0,COUNTIF('Timesheet - Week'!$A:$A,WorkingHoursUpdated!K1227))</f>
        <v>0</v>
      </c>
      <c r="R1227" s="44">
        <f>IF(K1227="",0,COUNTIF('Timesheet - Week'!$A:$A,WorkingHoursUpdated!K1227))</f>
        <v>0</v>
      </c>
    </row>
    <row r="1228" spans="1:18" x14ac:dyDescent="0.25">
      <c r="A1228" s="7">
        <f>WorkingHours[[#This Row],[Day]]</f>
        <v>45033</v>
      </c>
      <c r="B1228" s="1">
        <f>WorkingHours[[#This Row],[Start]]</f>
        <v>0.64097222222222228</v>
      </c>
      <c r="C1228" s="1">
        <f>WorkingHours[[#This Row],[End]]</f>
        <v>0.65625</v>
      </c>
      <c r="D1228" t="str">
        <f>WorkingHours[[#This Row],[Work unit description]]</f>
        <v>Rescource meeting</v>
      </c>
      <c r="E1228" s="1">
        <f>WorkingHours[[#This Row],[Duration]]</f>
        <v>1.0416666666666666E-2</v>
      </c>
      <c r="F1228" s="1" t="e">
        <f>#REF!</f>
        <v>#REF!</v>
      </c>
      <c r="G1228" t="str">
        <f>WorkingHours[[#This Row],[Task]]</f>
        <v>Delta-G: Technical Management</v>
      </c>
      <c r="H1228" t="str">
        <f>WorkingHours[[#This Row],[Tags]]</f>
        <v>Delta-G:Technical Man:900</v>
      </c>
      <c r="I1228" t="b">
        <f t="shared" si="132"/>
        <v>0</v>
      </c>
      <c r="J1228" s="7">
        <f t="shared" si="138"/>
        <v>45033</v>
      </c>
      <c r="K1228" t="str">
        <f t="shared" si="133"/>
        <v>Delta-G:Technical Man:900</v>
      </c>
      <c r="M1228" s="43">
        <f t="shared" si="134"/>
        <v>0</v>
      </c>
      <c r="N1228" s="1">
        <f t="shared" si="135"/>
        <v>0</v>
      </c>
      <c r="O1228" s="1">
        <f t="shared" si="136"/>
        <v>0</v>
      </c>
      <c r="P1228" s="45" t="e">
        <f t="shared" si="137"/>
        <v>#REF!</v>
      </c>
      <c r="Q1228" s="46">
        <f>IF(K1228="",0,COUNTIF('Timesheet - Week'!$A:$A,WorkingHoursUpdated!K1228))</f>
        <v>0</v>
      </c>
      <c r="R1228" s="44">
        <f>IF(K1228="",0,COUNTIF('Timesheet - Week'!$A:$A,WorkingHoursUpdated!K1228))</f>
        <v>0</v>
      </c>
    </row>
    <row r="1229" spans="1:18" x14ac:dyDescent="0.25">
      <c r="A1229" s="7">
        <f>WorkingHours[[#This Row],[Day]]</f>
        <v>45033</v>
      </c>
      <c r="B1229" s="1">
        <f>WorkingHours[[#This Row],[Start]]</f>
        <v>0.65625</v>
      </c>
      <c r="C1229" s="1">
        <f>WorkingHours[[#This Row],[End]]</f>
        <v>0.67361111111111116</v>
      </c>
      <c r="D1229" t="str">
        <f>WorkingHours[[#This Row],[Work unit description]]</f>
        <v>review of test plans</v>
      </c>
      <c r="E1229" s="1">
        <f>WorkingHours[[#This Row],[Duration]]</f>
        <v>2.0833333333333332E-2</v>
      </c>
      <c r="F1229" s="1" t="e">
        <f>#REF!</f>
        <v>#REF!</v>
      </c>
      <c r="G1229" t="str">
        <f>WorkingHours[[#This Row],[Task]]</f>
        <v>QLM Technical Management</v>
      </c>
      <c r="H1229" t="str">
        <f>WorkingHours[[#This Row],[Tags]]</f>
        <v>QLM:Hardware:TechnicalManagement:998</v>
      </c>
      <c r="I1229" t="b">
        <f t="shared" si="132"/>
        <v>0</v>
      </c>
      <c r="J1229" s="7">
        <f t="shared" si="138"/>
        <v>45033</v>
      </c>
      <c r="K1229" t="str">
        <f t="shared" si="133"/>
        <v>QLM:Hardware:TechnicalManagement:998</v>
      </c>
      <c r="M1229" s="43">
        <f t="shared" si="134"/>
        <v>0</v>
      </c>
      <c r="N1229" s="1">
        <f t="shared" si="135"/>
        <v>0</v>
      </c>
      <c r="O1229" s="1">
        <f t="shared" si="136"/>
        <v>0</v>
      </c>
      <c r="P1229" s="45" t="e">
        <f t="shared" si="137"/>
        <v>#REF!</v>
      </c>
      <c r="Q1229" s="46">
        <f>IF(K1229="",0,COUNTIF('Timesheet - Week'!$A:$A,WorkingHoursUpdated!K1229))</f>
        <v>0</v>
      </c>
      <c r="R1229" s="44">
        <f>IF(K1229="",0,COUNTIF('Timesheet - Week'!$A:$A,WorkingHoursUpdated!K1229))</f>
        <v>0</v>
      </c>
    </row>
    <row r="1230" spans="1:18" x14ac:dyDescent="0.25">
      <c r="A1230" s="7">
        <f>WorkingHours[[#This Row],[Day]]</f>
        <v>45034</v>
      </c>
      <c r="B1230" s="1">
        <f>WorkingHours[[#This Row],[Start]]</f>
        <v>0.33333333333333331</v>
      </c>
      <c r="C1230" s="1">
        <f>WorkingHours[[#This Row],[End]]</f>
        <v>0.35416666666666669</v>
      </c>
      <c r="D1230" t="str">
        <f>WorkingHours[[#This Row],[Work unit description]]</f>
        <v>Boomtime architecture</v>
      </c>
      <c r="E1230" s="1">
        <f>WorkingHours[[#This Row],[Duration]]</f>
        <v>2.0833333333333332E-2</v>
      </c>
      <c r="F1230" s="1" t="e">
        <f>#REF!</f>
        <v>#REF!</v>
      </c>
      <c r="G1230" t="str">
        <f>WorkingHours[[#This Row],[Task]]</f>
        <v>Boomtime:Technical Management</v>
      </c>
      <c r="H1230" t="str">
        <f>WorkingHours[[#This Row],[Tags]]</f>
        <v>Boomtime: Technical Management:911</v>
      </c>
      <c r="I1230" t="b">
        <f t="shared" si="132"/>
        <v>0</v>
      </c>
      <c r="J1230" s="7">
        <f t="shared" si="138"/>
        <v>45034</v>
      </c>
      <c r="K1230" t="str">
        <f t="shared" si="133"/>
        <v>Boomtime: Technical Management:911</v>
      </c>
      <c r="M1230" s="43">
        <f t="shared" si="134"/>
        <v>0</v>
      </c>
      <c r="N1230" s="1">
        <f t="shared" si="135"/>
        <v>0</v>
      </c>
      <c r="O1230" s="1">
        <f t="shared" si="136"/>
        <v>0</v>
      </c>
      <c r="P1230" s="45" t="e">
        <f t="shared" si="137"/>
        <v>#REF!</v>
      </c>
      <c r="Q1230" s="46">
        <f>IF(K1230="",0,COUNTIF('Timesheet - Week'!$A:$A,WorkingHoursUpdated!K1230))</f>
        <v>0</v>
      </c>
      <c r="R1230" s="44">
        <f>IF(K1230="",0,COUNTIF('Timesheet - Week'!$A:$A,WorkingHoursUpdated!K1230))</f>
        <v>0</v>
      </c>
    </row>
    <row r="1231" spans="1:18" x14ac:dyDescent="0.25">
      <c r="A1231" s="7">
        <f>WorkingHours[[#This Row],[Day]]</f>
        <v>45034</v>
      </c>
      <c r="B1231" s="1">
        <f>WorkingHours[[#This Row],[Start]]</f>
        <v>0.375</v>
      </c>
      <c r="C1231" s="1">
        <f>WorkingHours[[#This Row],[End]]</f>
        <v>0.41666666666666669</v>
      </c>
      <c r="D1231" t="str">
        <f>WorkingHours[[#This Row],[Work unit description]]</f>
        <v>Requirements</v>
      </c>
      <c r="E1231" s="1">
        <f>WorkingHours[[#This Row],[Duration]]</f>
        <v>4.1666666666666664E-2</v>
      </c>
      <c r="F1231" s="1" t="e">
        <f>#REF!</f>
        <v>#REF!</v>
      </c>
      <c r="G1231" t="str">
        <f>WorkingHours[[#This Row],[Task]]</f>
        <v>Boomtime:Technical Management</v>
      </c>
      <c r="H1231" t="str">
        <f>WorkingHours[[#This Row],[Tags]]</f>
        <v>Boomtime: Technical Management:911</v>
      </c>
      <c r="I1231" t="b">
        <f t="shared" si="132"/>
        <v>0</v>
      </c>
      <c r="J1231" s="7">
        <f t="shared" si="138"/>
        <v>45034</v>
      </c>
      <c r="K1231" t="str">
        <f t="shared" si="133"/>
        <v>Boomtime: Technical Management:911</v>
      </c>
      <c r="M1231" s="43">
        <f t="shared" si="134"/>
        <v>2.0833333333333315E-2</v>
      </c>
      <c r="N1231" s="1">
        <f t="shared" si="135"/>
        <v>0</v>
      </c>
      <c r="O1231" s="1">
        <f t="shared" si="136"/>
        <v>2.0833333333333315E-2</v>
      </c>
      <c r="P1231" s="45" t="e">
        <f t="shared" si="137"/>
        <v>#REF!</v>
      </c>
      <c r="Q1231" s="46">
        <f>IF(K1231="",0,COUNTIF('Timesheet - Week'!$A:$A,WorkingHoursUpdated!K1231))</f>
        <v>0</v>
      </c>
      <c r="R1231" s="44">
        <f>IF(K1231="",0,COUNTIF('Timesheet - Week'!$A:$A,WorkingHoursUpdated!K1231))</f>
        <v>0</v>
      </c>
    </row>
    <row r="1232" spans="1:18" x14ac:dyDescent="0.25">
      <c r="A1232" s="7">
        <f>WorkingHours[[#This Row],[Day]]</f>
        <v>45034</v>
      </c>
      <c r="B1232" s="1">
        <f>WorkingHours[[#This Row],[Start]]</f>
        <v>0.41666666666666669</v>
      </c>
      <c r="C1232" s="1">
        <f>WorkingHours[[#This Row],[End]]</f>
        <v>0.4375</v>
      </c>
      <c r="D1232" t="str">
        <f>WorkingHours[[#This Row],[Work unit description]]</f>
        <v>QLM Internal Meeting</v>
      </c>
      <c r="E1232" s="1">
        <f>WorkingHours[[#This Row],[Duration]]</f>
        <v>2.0833333333333332E-2</v>
      </c>
      <c r="F1232" s="1" t="e">
        <f>#REF!</f>
        <v>#REF!</v>
      </c>
      <c r="G1232" t="str">
        <f>WorkingHours[[#This Row],[Task]]</f>
        <v>QLM Technical Management</v>
      </c>
      <c r="H1232" t="str">
        <f>WorkingHours[[#This Row],[Tags]]</f>
        <v>QLM:Hardware:TechnicalManagement:998</v>
      </c>
      <c r="I1232" t="b">
        <f t="shared" si="132"/>
        <v>0</v>
      </c>
      <c r="J1232" s="7">
        <f t="shared" si="138"/>
        <v>45034</v>
      </c>
      <c r="K1232" t="str">
        <f t="shared" si="133"/>
        <v>QLM:Hardware:TechnicalManagement:998</v>
      </c>
      <c r="M1232" s="43">
        <f t="shared" si="134"/>
        <v>0</v>
      </c>
      <c r="N1232" s="1">
        <f t="shared" si="135"/>
        <v>0</v>
      </c>
      <c r="O1232" s="1">
        <f t="shared" si="136"/>
        <v>0</v>
      </c>
      <c r="P1232" s="45" t="e">
        <f t="shared" si="137"/>
        <v>#REF!</v>
      </c>
      <c r="Q1232" s="46">
        <f>IF(K1232="",0,COUNTIF('Timesheet - Week'!$A:$A,WorkingHoursUpdated!K1232))</f>
        <v>0</v>
      </c>
      <c r="R1232" s="44">
        <f>IF(K1232="",0,COUNTIF('Timesheet - Week'!$A:$A,WorkingHoursUpdated!K1232))</f>
        <v>0</v>
      </c>
    </row>
    <row r="1233" spans="1:18" x14ac:dyDescent="0.25">
      <c r="A1233" s="7">
        <f>WorkingHours[[#This Row],[Day]]</f>
        <v>45034</v>
      </c>
      <c r="B1233" s="1">
        <f>WorkingHours[[#This Row],[Start]]</f>
        <v>0.4375</v>
      </c>
      <c r="C1233" s="1">
        <f>WorkingHours[[#This Row],[End]]</f>
        <v>0.47916666666666669</v>
      </c>
      <c r="D1233" t="str">
        <f>WorkingHours[[#This Row],[Work unit description]]</f>
        <v>Kick-off meeting with Justin</v>
      </c>
      <c r="E1233" s="1">
        <f>WorkingHours[[#This Row],[Duration]]</f>
        <v>4.1666666666666664E-2</v>
      </c>
      <c r="F1233" s="1" t="e">
        <f>#REF!</f>
        <v>#REF!</v>
      </c>
      <c r="G1233" t="str">
        <f>WorkingHours[[#This Row],[Task]]</f>
        <v>Delta-G: Technical Management</v>
      </c>
      <c r="H1233" t="str">
        <f>WorkingHours[[#This Row],[Tags]]</f>
        <v>Delta-G:Technical Man:900</v>
      </c>
      <c r="I1233" t="b">
        <f t="shared" si="132"/>
        <v>0</v>
      </c>
      <c r="J1233" s="7">
        <f t="shared" si="138"/>
        <v>45034</v>
      </c>
      <c r="K1233" t="str">
        <f t="shared" si="133"/>
        <v>Delta-G:Technical Man:900</v>
      </c>
      <c r="M1233" s="43">
        <f t="shared" si="134"/>
        <v>0</v>
      </c>
      <c r="N1233" s="1">
        <f t="shared" si="135"/>
        <v>0</v>
      </c>
      <c r="O1233" s="1">
        <f t="shared" si="136"/>
        <v>0</v>
      </c>
      <c r="P1233" s="45" t="e">
        <f t="shared" si="137"/>
        <v>#REF!</v>
      </c>
      <c r="Q1233" s="46">
        <f>IF(K1233="",0,COUNTIF('Timesheet - Week'!$A:$A,WorkingHoursUpdated!K1233))</f>
        <v>0</v>
      </c>
      <c r="R1233" s="44">
        <f>IF(K1233="",0,COUNTIF('Timesheet - Week'!$A:$A,WorkingHoursUpdated!K1233))</f>
        <v>0</v>
      </c>
    </row>
    <row r="1234" spans="1:18" x14ac:dyDescent="0.25">
      <c r="A1234" s="7">
        <f>WorkingHours[[#This Row],[Day]]</f>
        <v>45034</v>
      </c>
      <c r="B1234" s="1">
        <f>WorkingHours[[#This Row],[Start]]</f>
        <v>0.47916666666666669</v>
      </c>
      <c r="C1234" s="1">
        <f>WorkingHours[[#This Row],[End]]</f>
        <v>0.54166666666666663</v>
      </c>
      <c r="D1234" t="str">
        <f>WorkingHours[[#This Row],[Work unit description]]</f>
        <v>Volumatic NBD</v>
      </c>
      <c r="E1234" s="1">
        <f>WorkingHours[[#This Row],[Duration]]</f>
        <v>6.25E-2</v>
      </c>
      <c r="F1234" s="1" t="e">
        <f>#REF!</f>
        <v>#REF!</v>
      </c>
      <c r="G1234" t="str">
        <f>WorkingHours[[#This Row],[Task]]</f>
        <v>NBD - Meetings</v>
      </c>
      <c r="H1234" t="str">
        <f>WorkingHours[[#This Row],[Tags]]</f>
        <v>STL:NBD:Early Meetings:964</v>
      </c>
      <c r="I1234" t="b">
        <f t="shared" si="132"/>
        <v>0</v>
      </c>
      <c r="J1234" s="7">
        <f t="shared" si="138"/>
        <v>45034</v>
      </c>
      <c r="K1234" t="str">
        <f t="shared" si="133"/>
        <v>STL:NBD:Early Meetings:964</v>
      </c>
      <c r="M1234" s="43">
        <f t="shared" si="134"/>
        <v>0</v>
      </c>
      <c r="N1234" s="1">
        <f t="shared" si="135"/>
        <v>0</v>
      </c>
      <c r="O1234" s="1">
        <f t="shared" si="136"/>
        <v>0</v>
      </c>
      <c r="P1234" s="45" t="e">
        <f t="shared" si="137"/>
        <v>#REF!</v>
      </c>
      <c r="Q1234" s="46">
        <f>IF(K1234="",0,COUNTIF('Timesheet - Week'!$A:$A,WorkingHoursUpdated!K1234))</f>
        <v>0</v>
      </c>
      <c r="R1234" s="44">
        <f>IF(K1234="",0,COUNTIF('Timesheet - Week'!$A:$A,WorkingHoursUpdated!K1234))</f>
        <v>0</v>
      </c>
    </row>
    <row r="1235" spans="1:18" x14ac:dyDescent="0.25">
      <c r="A1235" s="7">
        <f>WorkingHours[[#This Row],[Day]]</f>
        <v>45034</v>
      </c>
      <c r="B1235" s="1">
        <f>WorkingHours[[#This Row],[Start]]</f>
        <v>0.54166666666666663</v>
      </c>
      <c r="C1235" s="1">
        <f>WorkingHours[[#This Row],[End]]</f>
        <v>0.5625</v>
      </c>
      <c r="D1235" t="str">
        <f>WorkingHours[[#This Row],[Work unit description]]</f>
        <v>Boomtime Architecture Review</v>
      </c>
      <c r="E1235" s="1">
        <f>WorkingHours[[#This Row],[Duration]]</f>
        <v>2.0833333333333332E-2</v>
      </c>
      <c r="F1235" s="1" t="e">
        <f>#REF!</f>
        <v>#REF!</v>
      </c>
      <c r="G1235" t="str">
        <f>WorkingHours[[#This Row],[Task]]</f>
        <v>Boomtime:Technical Management</v>
      </c>
      <c r="H1235" t="str">
        <f>WorkingHours[[#This Row],[Tags]]</f>
        <v>Boomtime: Technical Management:911</v>
      </c>
      <c r="I1235" t="b">
        <f t="shared" si="132"/>
        <v>0</v>
      </c>
      <c r="J1235" s="7">
        <f t="shared" si="138"/>
        <v>45034</v>
      </c>
      <c r="K1235" t="str">
        <f t="shared" si="133"/>
        <v>Boomtime: Technical Management:911</v>
      </c>
      <c r="M1235" s="43">
        <f t="shared" si="134"/>
        <v>0</v>
      </c>
      <c r="N1235" s="1">
        <f t="shared" si="135"/>
        <v>0</v>
      </c>
      <c r="O1235" s="1">
        <f t="shared" si="136"/>
        <v>0</v>
      </c>
      <c r="P1235" s="45" t="e">
        <f t="shared" si="137"/>
        <v>#REF!</v>
      </c>
      <c r="Q1235" s="46">
        <f>IF(K1235="",0,COUNTIF('Timesheet - Week'!$A:$A,WorkingHoursUpdated!K1235))</f>
        <v>0</v>
      </c>
      <c r="R1235" s="44">
        <f>IF(K1235="",0,COUNTIF('Timesheet - Week'!$A:$A,WorkingHoursUpdated!K1235))</f>
        <v>0</v>
      </c>
    </row>
    <row r="1236" spans="1:18" x14ac:dyDescent="0.25">
      <c r="A1236" s="7">
        <f>WorkingHours[[#This Row],[Day]]</f>
        <v>45034</v>
      </c>
      <c r="B1236" s="1">
        <f>WorkingHours[[#This Row],[Start]]</f>
        <v>0.56805555555555554</v>
      </c>
      <c r="C1236" s="1">
        <f>WorkingHours[[#This Row],[End]]</f>
        <v>0.60972222222222228</v>
      </c>
      <c r="D1236" t="str">
        <f>WorkingHours[[#This Row],[Work unit description]]</f>
        <v>Options for</v>
      </c>
      <c r="E1236" s="1">
        <f>WorkingHours[[#This Row],[Duration]]</f>
        <v>4.1666666666666664E-2</v>
      </c>
      <c r="F1236" s="1" t="e">
        <f>#REF!</f>
        <v>#REF!</v>
      </c>
      <c r="G1236" t="str">
        <f>WorkingHours[[#This Row],[Task]]</f>
        <v>Delta-G: Technical Management</v>
      </c>
      <c r="H1236" t="str">
        <f>WorkingHours[[#This Row],[Tags]]</f>
        <v>Delta-G:Technical Man:900</v>
      </c>
      <c r="I1236" t="b">
        <f t="shared" si="132"/>
        <v>0</v>
      </c>
      <c r="J1236" s="7">
        <f t="shared" si="138"/>
        <v>45034</v>
      </c>
      <c r="K1236" t="str">
        <f t="shared" si="133"/>
        <v>Delta-G:Technical Man:900</v>
      </c>
      <c r="M1236" s="43">
        <f t="shared" si="134"/>
        <v>5.5555555555555358E-3</v>
      </c>
      <c r="N1236" s="1">
        <f t="shared" si="135"/>
        <v>5.5555555555555358E-3</v>
      </c>
      <c r="O1236" s="1">
        <f t="shared" si="136"/>
        <v>0</v>
      </c>
      <c r="P1236" s="45" t="e">
        <f t="shared" si="137"/>
        <v>#REF!</v>
      </c>
      <c r="Q1236" s="46">
        <f>IF(K1236="",0,COUNTIF('Timesheet - Week'!$A:$A,WorkingHoursUpdated!K1236))</f>
        <v>0</v>
      </c>
      <c r="R1236" s="44">
        <f>IF(K1236="",0,COUNTIF('Timesheet - Week'!$A:$A,WorkingHoursUpdated!K1236))</f>
        <v>0</v>
      </c>
    </row>
    <row r="1237" spans="1:18" x14ac:dyDescent="0.25">
      <c r="A1237" s="7">
        <f>WorkingHours[[#This Row],[Day]]</f>
        <v>45034</v>
      </c>
      <c r="B1237" s="1">
        <f>WorkingHours[[#This Row],[Start]]</f>
        <v>0.625</v>
      </c>
      <c r="C1237" s="1">
        <f>WorkingHours[[#This Row],[End]]</f>
        <v>0.66666666666666663</v>
      </c>
      <c r="D1237" t="str">
        <f>WorkingHours[[#This Row],[Work unit description]]</f>
        <v>QLM Meeting</v>
      </c>
      <c r="E1237" s="1">
        <f>WorkingHours[[#This Row],[Duration]]</f>
        <v>4.1666666666666664E-2</v>
      </c>
      <c r="F1237" s="1" t="e">
        <f>#REF!</f>
        <v>#REF!</v>
      </c>
      <c r="G1237" t="str">
        <f>WorkingHours[[#This Row],[Task]]</f>
        <v>QLM: Hardware weekly meeting</v>
      </c>
      <c r="H1237" t="str">
        <f>WorkingHours[[#This Row],[Tags]]</f>
        <v>QLM:Hardware:TechnicalManagement:998</v>
      </c>
      <c r="I1237" t="b">
        <f t="shared" si="132"/>
        <v>0</v>
      </c>
      <c r="J1237" s="7">
        <f t="shared" si="138"/>
        <v>45034</v>
      </c>
      <c r="K1237" t="str">
        <f t="shared" si="133"/>
        <v>QLM:Hardware:TechnicalManagement:998</v>
      </c>
      <c r="M1237" s="43">
        <f t="shared" si="134"/>
        <v>1.5277777777777724E-2</v>
      </c>
      <c r="N1237" s="1">
        <f t="shared" si="135"/>
        <v>0</v>
      </c>
      <c r="O1237" s="1">
        <f t="shared" si="136"/>
        <v>1.5277777777777724E-2</v>
      </c>
      <c r="P1237" s="45" t="e">
        <f t="shared" si="137"/>
        <v>#REF!</v>
      </c>
      <c r="Q1237" s="46">
        <f>IF(K1237="",0,COUNTIF('Timesheet - Week'!$A:$A,WorkingHoursUpdated!K1237))</f>
        <v>0</v>
      </c>
      <c r="R1237" s="44">
        <f>IF(K1237="",0,COUNTIF('Timesheet - Week'!$A:$A,WorkingHoursUpdated!K1237))</f>
        <v>0</v>
      </c>
    </row>
    <row r="1238" spans="1:18" x14ac:dyDescent="0.25">
      <c r="A1238" s="7">
        <f>WorkingHours[[#This Row],[Day]]</f>
        <v>45034</v>
      </c>
      <c r="B1238" s="1">
        <f>WorkingHours[[#This Row],[Start]]</f>
        <v>0.66666666666666663</v>
      </c>
      <c r="C1238" s="1">
        <f>WorkingHours[[#This Row],[End]]</f>
        <v>0.72222222222222221</v>
      </c>
      <c r="D1238" t="str">
        <f>WorkingHours[[#This Row],[Work unit description]]</f>
        <v>Test Plan Review</v>
      </c>
      <c r="E1238" s="1">
        <f>WorkingHours[[#This Row],[Duration]]</f>
        <v>5.2083333333333336E-2</v>
      </c>
      <c r="F1238" s="1" t="e">
        <f>#REF!</f>
        <v>#REF!</v>
      </c>
      <c r="G1238" t="str">
        <f>WorkingHours[[#This Row],[Task]]</f>
        <v>QLM Technical Management</v>
      </c>
      <c r="H1238" t="str">
        <f>WorkingHours[[#This Row],[Tags]]</f>
        <v>QLM:Hardware:TechnicalManagement:998</v>
      </c>
      <c r="I1238" t="b">
        <f t="shared" si="132"/>
        <v>0</v>
      </c>
      <c r="J1238" s="7">
        <f t="shared" si="138"/>
        <v>45034</v>
      </c>
      <c r="K1238" t="str">
        <f t="shared" si="133"/>
        <v>QLM:Hardware:TechnicalManagement:998</v>
      </c>
      <c r="M1238" s="43">
        <f t="shared" si="134"/>
        <v>0</v>
      </c>
      <c r="N1238" s="1">
        <f t="shared" si="135"/>
        <v>0</v>
      </c>
      <c r="O1238" s="1">
        <f t="shared" si="136"/>
        <v>0</v>
      </c>
      <c r="P1238" s="45" t="e">
        <f t="shared" si="137"/>
        <v>#REF!</v>
      </c>
      <c r="Q1238" s="46">
        <f>IF(K1238="",0,COUNTIF('Timesheet - Week'!$A:$A,WorkingHoursUpdated!K1238))</f>
        <v>0</v>
      </c>
      <c r="R1238" s="44">
        <f>IF(K1238="",0,COUNTIF('Timesheet - Week'!$A:$A,WorkingHoursUpdated!K1238))</f>
        <v>0</v>
      </c>
    </row>
    <row r="1239" spans="1:18" x14ac:dyDescent="0.25">
      <c r="A1239" s="7">
        <f>WorkingHours[[#This Row],[Day]]</f>
        <v>45034</v>
      </c>
      <c r="B1239" s="1">
        <f>WorkingHours[[#This Row],[Start]]</f>
        <v>0.91666666666666663</v>
      </c>
      <c r="C1239" s="1">
        <f>WorkingHours[[#This Row],[End]]</f>
        <v>0.95833333333333337</v>
      </c>
      <c r="D1239" t="str">
        <f>WorkingHours[[#This Row],[Work unit description]]</f>
        <v>Delta-G planning</v>
      </c>
      <c r="E1239" s="1">
        <f>WorkingHours[[#This Row],[Duration]]</f>
        <v>4.1666666666666664E-2</v>
      </c>
      <c r="F1239" s="1" t="e">
        <f>#REF!</f>
        <v>#REF!</v>
      </c>
      <c r="G1239" t="str">
        <f>WorkingHours[[#This Row],[Task]]</f>
        <v>Delta-G: Technical Management</v>
      </c>
      <c r="H1239" t="str">
        <f>WorkingHours[[#This Row],[Tags]]</f>
        <v>Delta-G:Technical Man:900</v>
      </c>
      <c r="I1239" t="b">
        <f t="shared" si="132"/>
        <v>0</v>
      </c>
      <c r="J1239" s="7">
        <f t="shared" si="138"/>
        <v>45034</v>
      </c>
      <c r="K1239" t="str">
        <f t="shared" si="133"/>
        <v>Delta-G:Technical Man:900</v>
      </c>
      <c r="M1239" s="43">
        <f t="shared" si="134"/>
        <v>0.19444444444444442</v>
      </c>
      <c r="N1239" s="1">
        <f t="shared" si="135"/>
        <v>0</v>
      </c>
      <c r="O1239" s="1">
        <f t="shared" si="136"/>
        <v>0.19444444444444442</v>
      </c>
      <c r="P1239" s="45" t="e">
        <f t="shared" si="137"/>
        <v>#REF!</v>
      </c>
      <c r="Q1239" s="46">
        <f>IF(K1239="",0,COUNTIF('Timesheet - Week'!$A:$A,WorkingHoursUpdated!K1239))</f>
        <v>0</v>
      </c>
      <c r="R1239" s="44">
        <f>IF(K1239="",0,COUNTIF('Timesheet - Week'!$A:$A,WorkingHoursUpdated!K1239))</f>
        <v>0</v>
      </c>
    </row>
    <row r="1240" spans="1:18" x14ac:dyDescent="0.25">
      <c r="A1240" s="7">
        <f>WorkingHours[[#This Row],[Day]]</f>
        <v>45035</v>
      </c>
      <c r="B1240" s="1">
        <f>WorkingHours[[#This Row],[Start]]</f>
        <v>0.375</v>
      </c>
      <c r="C1240" s="1">
        <f>WorkingHours[[#This Row],[End]]</f>
        <v>0.45833333333333331</v>
      </c>
      <c r="D1240" t="str">
        <f>WorkingHours[[#This Row],[Work unit description]]</f>
        <v>Boomtime Meeting</v>
      </c>
      <c r="E1240" s="1">
        <f>WorkingHours[[#This Row],[Duration]]</f>
        <v>8.3333333333333329E-2</v>
      </c>
      <c r="F1240" s="1" t="e">
        <f>#REF!</f>
        <v>#REF!</v>
      </c>
      <c r="G1240" t="str">
        <f>WorkingHours[[#This Row],[Task]]</f>
        <v>Boomtime:System Design</v>
      </c>
      <c r="H1240" t="str">
        <f>WorkingHours[[#This Row],[Tags]]</f>
        <v>Boomtime:System Design:912</v>
      </c>
      <c r="I1240" t="b">
        <f t="shared" si="132"/>
        <v>0</v>
      </c>
      <c r="J1240" s="7">
        <f t="shared" si="138"/>
        <v>45035</v>
      </c>
      <c r="K1240" t="str">
        <f t="shared" si="133"/>
        <v>Boomtime:System Design:912</v>
      </c>
      <c r="M1240" s="43">
        <f t="shared" si="134"/>
        <v>0</v>
      </c>
      <c r="N1240" s="1">
        <f t="shared" si="135"/>
        <v>0</v>
      </c>
      <c r="O1240" s="1">
        <f t="shared" si="136"/>
        <v>0</v>
      </c>
      <c r="P1240" s="45" t="e">
        <f t="shared" si="137"/>
        <v>#REF!</v>
      </c>
      <c r="Q1240" s="46">
        <f>IF(K1240="",0,COUNTIF('Timesheet - Week'!$A:$A,WorkingHoursUpdated!K1240))</f>
        <v>0</v>
      </c>
      <c r="R1240" s="44">
        <f>IF(K1240="",0,COUNTIF('Timesheet - Week'!$A:$A,WorkingHoursUpdated!K1240))</f>
        <v>0</v>
      </c>
    </row>
    <row r="1241" spans="1:18" x14ac:dyDescent="0.25">
      <c r="A1241" s="7">
        <f>WorkingHours[[#This Row],[Day]]</f>
        <v>45035</v>
      </c>
      <c r="B1241" s="1">
        <f>WorkingHours[[#This Row],[Start]]</f>
        <v>0.45833333333333331</v>
      </c>
      <c r="C1241" s="1">
        <f>WorkingHours[[#This Row],[End]]</f>
        <v>0.5</v>
      </c>
      <c r="D1241" t="str">
        <f>WorkingHours[[#This Row],[Work unit description]]</f>
        <v>Delta-G Planning with Ben</v>
      </c>
      <c r="E1241" s="1">
        <f>WorkingHours[[#This Row],[Duration]]</f>
        <v>4.1666666666666664E-2</v>
      </c>
      <c r="F1241" s="1" t="e">
        <f>#REF!</f>
        <v>#REF!</v>
      </c>
      <c r="G1241" t="str">
        <f>WorkingHours[[#This Row],[Task]]</f>
        <v>Delta-G: Technical Management</v>
      </c>
      <c r="H1241" t="str">
        <f>WorkingHours[[#This Row],[Tags]]</f>
        <v>Delta-G:Technical Man:900</v>
      </c>
      <c r="I1241" t="b">
        <f t="shared" si="132"/>
        <v>0</v>
      </c>
      <c r="J1241" s="7">
        <f t="shared" si="138"/>
        <v>45035</v>
      </c>
      <c r="K1241" t="str">
        <f t="shared" si="133"/>
        <v>Delta-G:Technical Man:900</v>
      </c>
      <c r="M1241" s="43">
        <f t="shared" si="134"/>
        <v>0</v>
      </c>
      <c r="N1241" s="1">
        <f t="shared" si="135"/>
        <v>0</v>
      </c>
      <c r="O1241" s="1">
        <f t="shared" si="136"/>
        <v>0</v>
      </c>
      <c r="P1241" s="45" t="e">
        <f t="shared" si="137"/>
        <v>#REF!</v>
      </c>
      <c r="Q1241" s="46">
        <f>IF(K1241="",0,COUNTIF('Timesheet - Week'!$A:$A,WorkingHoursUpdated!K1241))</f>
        <v>0</v>
      </c>
      <c r="R1241" s="44">
        <f>IF(K1241="",0,COUNTIF('Timesheet - Week'!$A:$A,WorkingHoursUpdated!K1241))</f>
        <v>0</v>
      </c>
    </row>
    <row r="1242" spans="1:18" x14ac:dyDescent="0.25">
      <c r="A1242" s="7">
        <f>WorkingHours[[#This Row],[Day]]</f>
        <v>45035</v>
      </c>
      <c r="B1242" s="1">
        <f>WorkingHours[[#This Row],[Start]]</f>
        <v>0.55208333333333337</v>
      </c>
      <c r="C1242" s="1">
        <f>WorkingHours[[#This Row],[End]]</f>
        <v>0.58333333333333337</v>
      </c>
      <c r="D1242" t="str">
        <f>WorkingHours[[#This Row],[Work unit description]]</f>
        <v>Helping Rob get setup with Trenz issue</v>
      </c>
      <c r="E1242" s="1">
        <f>WorkingHours[[#This Row],[Duration]]</f>
        <v>3.125E-2</v>
      </c>
      <c r="F1242" s="1" t="e">
        <f>#REF!</f>
        <v>#REF!</v>
      </c>
      <c r="G1242" t="str">
        <f>WorkingHours[[#This Row],[Task]]</f>
        <v>QLM Technical Management</v>
      </c>
      <c r="H1242" t="str">
        <f>WorkingHours[[#This Row],[Tags]]</f>
        <v>QLM:Hardware:TechnicalManagement:998</v>
      </c>
      <c r="I1242" t="b">
        <f t="shared" si="132"/>
        <v>0</v>
      </c>
      <c r="J1242" s="7">
        <f t="shared" si="138"/>
        <v>45035</v>
      </c>
      <c r="K1242" t="str">
        <f t="shared" si="133"/>
        <v>QLM:Hardware:TechnicalManagement:998</v>
      </c>
      <c r="M1242" s="43">
        <f t="shared" si="134"/>
        <v>5.208333333333337E-2</v>
      </c>
      <c r="N1242" s="1">
        <f t="shared" si="135"/>
        <v>0</v>
      </c>
      <c r="O1242" s="1">
        <f t="shared" si="136"/>
        <v>5.208333333333337E-2</v>
      </c>
      <c r="P1242" s="45" t="e">
        <f t="shared" si="137"/>
        <v>#REF!</v>
      </c>
      <c r="Q1242" s="46">
        <f>IF(K1242="",0,COUNTIF('Timesheet - Week'!$A:$A,WorkingHoursUpdated!K1242))</f>
        <v>0</v>
      </c>
      <c r="R1242" s="44">
        <f>IF(K1242="",0,COUNTIF('Timesheet - Week'!$A:$A,WorkingHoursUpdated!K1242))</f>
        <v>0</v>
      </c>
    </row>
    <row r="1243" spans="1:18" x14ac:dyDescent="0.25">
      <c r="A1243" s="7">
        <f>WorkingHours[[#This Row],[Day]]</f>
        <v>45035</v>
      </c>
      <c r="B1243" s="1">
        <f>WorkingHours[[#This Row],[Start]]</f>
        <v>0.58333333333333337</v>
      </c>
      <c r="C1243" s="1">
        <f>WorkingHours[[#This Row],[End]]</f>
        <v>0.60486111111111107</v>
      </c>
      <c r="D1243" t="str">
        <f>WorkingHours[[#This Row],[Work unit description]]</f>
        <v>Update with Justin</v>
      </c>
      <c r="E1243" s="1">
        <f>WorkingHours[[#This Row],[Duration]]</f>
        <v>2.0833333333333332E-2</v>
      </c>
      <c r="F1243" s="1" t="e">
        <f>#REF!</f>
        <v>#REF!</v>
      </c>
      <c r="G1243" t="str">
        <f>WorkingHours[[#This Row],[Task]]</f>
        <v>Delta-G: Technical Management</v>
      </c>
      <c r="H1243" t="str">
        <f>WorkingHours[[#This Row],[Tags]]</f>
        <v>Delta-G:Technical Man:900</v>
      </c>
      <c r="I1243" t="b">
        <f t="shared" si="132"/>
        <v>0</v>
      </c>
      <c r="J1243" s="7">
        <f t="shared" si="138"/>
        <v>45035</v>
      </c>
      <c r="K1243" t="str">
        <f t="shared" si="133"/>
        <v>Delta-G:Technical Man:900</v>
      </c>
      <c r="M1243" s="43">
        <f t="shared" si="134"/>
        <v>0</v>
      </c>
      <c r="N1243" s="1">
        <f t="shared" si="135"/>
        <v>0</v>
      </c>
      <c r="O1243" s="1">
        <f t="shared" si="136"/>
        <v>0</v>
      </c>
      <c r="P1243" s="45" t="e">
        <f t="shared" si="137"/>
        <v>#REF!</v>
      </c>
      <c r="Q1243" s="46">
        <f>IF(K1243="",0,COUNTIF('Timesheet - Week'!$A:$A,WorkingHoursUpdated!K1243))</f>
        <v>0</v>
      </c>
      <c r="R1243" s="44">
        <f>IF(K1243="",0,COUNTIF('Timesheet - Week'!$A:$A,WorkingHoursUpdated!K1243))</f>
        <v>0</v>
      </c>
    </row>
    <row r="1244" spans="1:18" x14ac:dyDescent="0.25">
      <c r="A1244" s="7">
        <f>WorkingHours[[#This Row],[Day]]</f>
        <v>45035</v>
      </c>
      <c r="B1244" s="1">
        <f>WorkingHours[[#This Row],[Start]]</f>
        <v>0.60416666666666663</v>
      </c>
      <c r="C1244" s="1">
        <f>WorkingHours[[#This Row],[End]]</f>
        <v>0.65277777777777779</v>
      </c>
      <c r="D1244" t="str">
        <f>WorkingHours[[#This Row],[Work unit description]]</f>
        <v>QLM Doc review</v>
      </c>
      <c r="E1244" s="1">
        <f>WorkingHours[[#This Row],[Duration]]</f>
        <v>5.2083333333333336E-2</v>
      </c>
      <c r="F1244" s="1" t="e">
        <f>#REF!</f>
        <v>#REF!</v>
      </c>
      <c r="G1244" t="str">
        <f>WorkingHours[[#This Row],[Task]]</f>
        <v>QLM Technical Management</v>
      </c>
      <c r="H1244" t="str">
        <f>WorkingHours[[#This Row],[Tags]]</f>
        <v>QLM:Hardware:TechnicalManagement:998</v>
      </c>
      <c r="I1244" t="b">
        <f t="shared" si="132"/>
        <v>0</v>
      </c>
      <c r="J1244" s="7">
        <f t="shared" si="138"/>
        <v>45035</v>
      </c>
      <c r="K1244" t="str">
        <f t="shared" si="133"/>
        <v>QLM:Hardware:TechnicalManagement:998</v>
      </c>
      <c r="M1244" s="43" t="str">
        <f t="shared" si="134"/>
        <v>Error</v>
      </c>
      <c r="N1244" s="1">
        <f t="shared" si="135"/>
        <v>0</v>
      </c>
      <c r="O1244" s="1" t="str">
        <f t="shared" si="136"/>
        <v>Error</v>
      </c>
      <c r="P1244" s="45" t="e">
        <f t="shared" si="137"/>
        <v>#REF!</v>
      </c>
      <c r="Q1244" s="46">
        <f>IF(K1244="",0,COUNTIF('Timesheet - Week'!$A:$A,WorkingHoursUpdated!K1244))</f>
        <v>0</v>
      </c>
      <c r="R1244" s="44">
        <f>IF(K1244="",0,COUNTIF('Timesheet - Week'!$A:$A,WorkingHoursUpdated!K1244))</f>
        <v>0</v>
      </c>
    </row>
    <row r="1245" spans="1:18" x14ac:dyDescent="0.25">
      <c r="A1245" s="7">
        <f>WorkingHours[[#This Row],[Day]]</f>
        <v>45035</v>
      </c>
      <c r="B1245" s="1">
        <f>WorkingHours[[#This Row],[Start]]</f>
        <v>0.65277777777777779</v>
      </c>
      <c r="C1245" s="1">
        <f>WorkingHours[[#This Row],[End]]</f>
        <v>0.6875</v>
      </c>
      <c r="D1245" t="str">
        <f>WorkingHours[[#This Row],[Work unit description]]</f>
        <v>Boomtime internal meeting</v>
      </c>
      <c r="E1245" s="1">
        <f>WorkingHours[[#This Row],[Duration]]</f>
        <v>3.125E-2</v>
      </c>
      <c r="F1245" s="1" t="e">
        <f>#REF!</f>
        <v>#REF!</v>
      </c>
      <c r="G1245" t="str">
        <f>WorkingHours[[#This Row],[Task]]</f>
        <v>Boomtime:Technical Management</v>
      </c>
      <c r="H1245" t="str">
        <f>WorkingHours[[#This Row],[Tags]]</f>
        <v>Boomtime: Technical Management:911</v>
      </c>
      <c r="I1245" t="b">
        <f t="shared" si="132"/>
        <v>0</v>
      </c>
      <c r="J1245" s="7">
        <f t="shared" si="138"/>
        <v>45035</v>
      </c>
      <c r="K1245" t="str">
        <f t="shared" si="133"/>
        <v>Boomtime: Technical Management:911</v>
      </c>
      <c r="M1245" s="43">
        <f t="shared" si="134"/>
        <v>0</v>
      </c>
      <c r="N1245" s="1">
        <f t="shared" si="135"/>
        <v>0</v>
      </c>
      <c r="O1245" s="1">
        <f t="shared" si="136"/>
        <v>0</v>
      </c>
      <c r="P1245" s="45" t="e">
        <f t="shared" si="137"/>
        <v>#REF!</v>
      </c>
      <c r="Q1245" s="46">
        <f>IF(K1245="",0,COUNTIF('Timesheet - Week'!$A:$A,WorkingHoursUpdated!K1245))</f>
        <v>0</v>
      </c>
      <c r="R1245" s="44">
        <f>IF(K1245="",0,COUNTIF('Timesheet - Week'!$A:$A,WorkingHoursUpdated!K1245))</f>
        <v>0</v>
      </c>
    </row>
    <row r="1246" spans="1:18" x14ac:dyDescent="0.25">
      <c r="A1246" s="7">
        <f>WorkingHours[[#This Row],[Day]]</f>
        <v>45036</v>
      </c>
      <c r="B1246" s="1">
        <f>WorkingHours[[#This Row],[Start]]</f>
        <v>0.35416666666666669</v>
      </c>
      <c r="C1246" s="1">
        <f>WorkingHours[[#This Row],[End]]</f>
        <v>0.46875</v>
      </c>
      <c r="D1246" t="str">
        <f>WorkingHours[[#This Row],[Work unit description]]</f>
        <v>Boomtime requiremements</v>
      </c>
      <c r="E1246" s="1">
        <f>WorkingHours[[#This Row],[Duration]]</f>
        <v>0.11458333333333333</v>
      </c>
      <c r="F1246" s="1" t="e">
        <f>#REF!</f>
        <v>#REF!</v>
      </c>
      <c r="G1246" t="str">
        <f>WorkingHours[[#This Row],[Task]]</f>
        <v>Boomtime:Technical Management</v>
      </c>
      <c r="H1246" t="str">
        <f>WorkingHours[[#This Row],[Tags]]</f>
        <v>Boomtime: Technical Management:911</v>
      </c>
      <c r="I1246" t="b">
        <f t="shared" si="132"/>
        <v>0</v>
      </c>
      <c r="J1246" s="7">
        <f t="shared" si="138"/>
        <v>45036</v>
      </c>
      <c r="K1246" t="str">
        <f t="shared" si="133"/>
        <v>Boomtime: Technical Management:911</v>
      </c>
      <c r="M1246" s="43">
        <f t="shared" si="134"/>
        <v>0</v>
      </c>
      <c r="N1246" s="1">
        <f t="shared" si="135"/>
        <v>0</v>
      </c>
      <c r="O1246" s="1">
        <f t="shared" si="136"/>
        <v>0</v>
      </c>
      <c r="P1246" s="45" t="e">
        <f t="shared" si="137"/>
        <v>#REF!</v>
      </c>
      <c r="Q1246" s="46">
        <f>IF(K1246="",0,COUNTIF('Timesheet - Week'!$A:$A,WorkingHoursUpdated!K1246))</f>
        <v>0</v>
      </c>
      <c r="R1246" s="44">
        <f>IF(K1246="",0,COUNTIF('Timesheet - Week'!$A:$A,WorkingHoursUpdated!K1246))</f>
        <v>0</v>
      </c>
    </row>
    <row r="1247" spans="1:18" x14ac:dyDescent="0.25">
      <c r="A1247" s="7">
        <f>WorkingHours[[#This Row],[Day]]</f>
        <v>45036</v>
      </c>
      <c r="B1247" s="1">
        <f>WorkingHours[[#This Row],[Start]]</f>
        <v>0.46875</v>
      </c>
      <c r="C1247" s="1">
        <f>WorkingHours[[#This Row],[End]]</f>
        <v>0.5</v>
      </c>
      <c r="D1247" t="str">
        <f>WorkingHours[[#This Row],[Work unit description]]</f>
        <v>Equipment Bid</v>
      </c>
      <c r="E1247" s="1">
        <f>WorkingHours[[#This Row],[Duration]]</f>
        <v>3.125E-2</v>
      </c>
      <c r="F1247" s="1" t="e">
        <f>#REF!</f>
        <v>#REF!</v>
      </c>
      <c r="G1247" t="str">
        <f>WorkingHours[[#This Row],[Task]]</f>
        <v>STL: Lab &amp; Office Management</v>
      </c>
      <c r="H1247" t="str">
        <f>WorkingHours[[#This Row],[Tags]]</f>
        <v>STL:BusinessMan:General Office and IT Admin:945</v>
      </c>
      <c r="I1247" t="b">
        <f t="shared" si="132"/>
        <v>0</v>
      </c>
      <c r="J1247" s="7">
        <f t="shared" si="138"/>
        <v>45036</v>
      </c>
      <c r="K1247" t="str">
        <f t="shared" si="133"/>
        <v>STL:BusinessMan:General Office and IT Admin:945</v>
      </c>
      <c r="M1247" s="43">
        <f t="shared" si="134"/>
        <v>0</v>
      </c>
      <c r="N1247" s="1">
        <f t="shared" si="135"/>
        <v>0</v>
      </c>
      <c r="O1247" s="1">
        <f t="shared" si="136"/>
        <v>0</v>
      </c>
      <c r="P1247" s="45" t="e">
        <f t="shared" si="137"/>
        <v>#REF!</v>
      </c>
      <c r="Q1247" s="46">
        <f>IF(K1247="",0,COUNTIF('Timesheet - Week'!$A:$A,WorkingHoursUpdated!K1247))</f>
        <v>0</v>
      </c>
      <c r="R1247" s="44">
        <f>IF(K1247="",0,COUNTIF('Timesheet - Week'!$A:$A,WorkingHoursUpdated!K1247))</f>
        <v>0</v>
      </c>
    </row>
    <row r="1248" spans="1:18" x14ac:dyDescent="0.25">
      <c r="A1248" s="7">
        <f>WorkingHours[[#This Row],[Day]]</f>
        <v>45036</v>
      </c>
      <c r="B1248" s="1">
        <f>WorkingHours[[#This Row],[Start]]</f>
        <v>0.54166666666666663</v>
      </c>
      <c r="C1248" s="1">
        <f>WorkingHours[[#This Row],[End]]</f>
        <v>0.65625</v>
      </c>
      <c r="D1248" t="str">
        <f>WorkingHours[[#This Row],[Work unit description]]</f>
        <v>Interview with Robert French</v>
      </c>
      <c r="E1248" s="1">
        <f>WorkingHours[[#This Row],[Duration]]</f>
        <v>0.11458333333333333</v>
      </c>
      <c r="F1248" s="1" t="e">
        <f>#REF!</f>
        <v>#REF!</v>
      </c>
      <c r="G1248" t="str">
        <f>WorkingHours[[#This Row],[Task]]</f>
        <v>STL: Recruitment: Interviews</v>
      </c>
      <c r="H1248" t="str">
        <f>WorkingHours[[#This Row],[Tags]]</f>
        <v>STL:Recruitment:Interviews:949</v>
      </c>
      <c r="I1248" t="b">
        <f t="shared" si="132"/>
        <v>0</v>
      </c>
      <c r="J1248" s="7">
        <f t="shared" si="138"/>
        <v>45036</v>
      </c>
      <c r="K1248" t="str">
        <f t="shared" si="133"/>
        <v>STL:Recruitment:Interviews:949</v>
      </c>
      <c r="M1248" s="43">
        <f t="shared" si="134"/>
        <v>4.166666666666663E-2</v>
      </c>
      <c r="N1248" s="1">
        <f t="shared" si="135"/>
        <v>0</v>
      </c>
      <c r="O1248" s="1">
        <f t="shared" si="136"/>
        <v>4.166666666666663E-2</v>
      </c>
      <c r="P1248" s="45" t="e">
        <f t="shared" si="137"/>
        <v>#REF!</v>
      </c>
      <c r="Q1248" s="46">
        <f>IF(K1248="",0,COUNTIF('Timesheet - Week'!$A:$A,WorkingHoursUpdated!K1248))</f>
        <v>0</v>
      </c>
      <c r="R1248" s="44">
        <f>IF(K1248="",0,COUNTIF('Timesheet - Week'!$A:$A,WorkingHoursUpdated!K1248))</f>
        <v>0</v>
      </c>
    </row>
    <row r="1249" spans="1:18" x14ac:dyDescent="0.25">
      <c r="A1249" s="7">
        <f>WorkingHours[[#This Row],[Day]]</f>
        <v>45036</v>
      </c>
      <c r="B1249" s="1">
        <f>WorkingHours[[#This Row],[Start]]</f>
        <v>0.65625</v>
      </c>
      <c r="C1249" s="1">
        <f>WorkingHours[[#This Row],[End]]</f>
        <v>0.66666666666666663</v>
      </c>
      <c r="D1249" t="str">
        <f>WorkingHours[[#This Row],[Work unit description]]</f>
        <v>Debrief on Robert French</v>
      </c>
      <c r="E1249" s="1">
        <f>WorkingHours[[#This Row],[Duration]]</f>
        <v>1.0416666666666666E-2</v>
      </c>
      <c r="F1249" s="1" t="e">
        <f>#REF!</f>
        <v>#REF!</v>
      </c>
      <c r="G1249" t="str">
        <f>WorkingHours[[#This Row],[Task]]</f>
        <v>STL:Recruitment: Candidate Management</v>
      </c>
      <c r="H1249" t="str">
        <f>WorkingHours[[#This Row],[Tags]]</f>
        <v>STL:Recruitment:CandidateMan:950</v>
      </c>
      <c r="I1249" t="b">
        <f t="shared" si="132"/>
        <v>0</v>
      </c>
      <c r="J1249" s="7">
        <f t="shared" si="138"/>
        <v>45036</v>
      </c>
      <c r="K1249" t="str">
        <f t="shared" si="133"/>
        <v>STL:Recruitment:CandidateMan:950</v>
      </c>
      <c r="M1249" s="43">
        <f t="shared" si="134"/>
        <v>0</v>
      </c>
      <c r="N1249" s="1">
        <f t="shared" si="135"/>
        <v>0</v>
      </c>
      <c r="O1249" s="1">
        <f t="shared" si="136"/>
        <v>0</v>
      </c>
      <c r="P1249" s="45" t="e">
        <f t="shared" si="137"/>
        <v>#REF!</v>
      </c>
      <c r="Q1249" s="46">
        <f>IF(K1249="",0,COUNTIF('Timesheet - Week'!$A:$A,WorkingHoursUpdated!K1249))</f>
        <v>0</v>
      </c>
      <c r="R1249" s="44">
        <f>IF(K1249="",0,COUNTIF('Timesheet - Week'!$A:$A,WorkingHoursUpdated!K1249))</f>
        <v>0</v>
      </c>
    </row>
    <row r="1250" spans="1:18" x14ac:dyDescent="0.25">
      <c r="A1250" s="7">
        <f>WorkingHours[[#This Row],[Day]]</f>
        <v>45036</v>
      </c>
      <c r="B1250" s="1">
        <f>WorkingHours[[#This Row],[Start]]</f>
        <v>0.66666666666666663</v>
      </c>
      <c r="C1250" s="1">
        <f>WorkingHours[[#This Row],[End]]</f>
        <v>0.6875</v>
      </c>
      <c r="D1250" t="str">
        <f>WorkingHours[[#This Row],[Work unit description]]</f>
        <v>Celestial chat with Glenn</v>
      </c>
      <c r="E1250" s="1">
        <f>WorkingHours[[#This Row],[Duration]]</f>
        <v>2.0833333333333332E-2</v>
      </c>
      <c r="F1250" s="1" t="e">
        <f>#REF!</f>
        <v>#REF!</v>
      </c>
      <c r="G1250" t="str">
        <f>WorkingHours[[#This Row],[Task]]</f>
        <v>Celestial: Technical Management</v>
      </c>
      <c r="H1250" t="str">
        <f>WorkingHours[[#This Row],[Tags]]</f>
        <v>Celestial:Technical Management:972</v>
      </c>
      <c r="I1250" t="b">
        <f t="shared" si="132"/>
        <v>0</v>
      </c>
      <c r="J1250" s="7">
        <f t="shared" si="138"/>
        <v>45036</v>
      </c>
      <c r="K1250" t="str">
        <f t="shared" si="133"/>
        <v>Celestial:Technical Management:972</v>
      </c>
      <c r="M1250" s="43">
        <f t="shared" si="134"/>
        <v>0</v>
      </c>
      <c r="N1250" s="1">
        <f t="shared" si="135"/>
        <v>0</v>
      </c>
      <c r="O1250" s="1">
        <f t="shared" si="136"/>
        <v>0</v>
      </c>
      <c r="P1250" s="45" t="e">
        <f t="shared" si="137"/>
        <v>#REF!</v>
      </c>
      <c r="Q1250" s="46">
        <f>IF(K1250="",0,COUNTIF('Timesheet - Week'!$A:$A,WorkingHoursUpdated!K1250))</f>
        <v>0</v>
      </c>
      <c r="R1250" s="44">
        <f>IF(K1250="",0,COUNTIF('Timesheet - Week'!$A:$A,WorkingHoursUpdated!K1250))</f>
        <v>0</v>
      </c>
    </row>
    <row r="1251" spans="1:18" x14ac:dyDescent="0.25">
      <c r="A1251" s="7">
        <f>WorkingHours[[#This Row],[Day]]</f>
        <v>45036</v>
      </c>
      <c r="B1251" s="1">
        <f>WorkingHours[[#This Row],[Start]]</f>
        <v>0.6875</v>
      </c>
      <c r="C1251" s="1">
        <f>WorkingHours[[#This Row],[End]]</f>
        <v>0.72916666666666663</v>
      </c>
      <c r="D1251" t="str">
        <f>WorkingHours[[#This Row],[Work unit description]]</f>
        <v>Delta-g setup for contractors</v>
      </c>
      <c r="E1251" s="1">
        <f>WorkingHours[[#This Row],[Duration]]</f>
        <v>4.1666666666666664E-2</v>
      </c>
      <c r="F1251" s="1" t="e">
        <f>#REF!</f>
        <v>#REF!</v>
      </c>
      <c r="G1251" t="str">
        <f>WorkingHours[[#This Row],[Task]]</f>
        <v>Delta-G: Technical Management</v>
      </c>
      <c r="H1251" t="str">
        <f>WorkingHours[[#This Row],[Tags]]</f>
        <v>Delta-G:Technical Man:900</v>
      </c>
      <c r="I1251" t="b">
        <f t="shared" si="132"/>
        <v>0</v>
      </c>
      <c r="J1251" s="7">
        <f t="shared" si="138"/>
        <v>45036</v>
      </c>
      <c r="K1251" t="str">
        <f t="shared" si="133"/>
        <v>Delta-G:Technical Man:900</v>
      </c>
      <c r="M1251" s="43">
        <f t="shared" si="134"/>
        <v>0</v>
      </c>
      <c r="N1251" s="1">
        <f t="shared" si="135"/>
        <v>0</v>
      </c>
      <c r="O1251" s="1">
        <f t="shared" si="136"/>
        <v>0</v>
      </c>
      <c r="P1251" s="45" t="e">
        <f t="shared" si="137"/>
        <v>#REF!</v>
      </c>
      <c r="Q1251" s="46">
        <f>IF(K1251="",0,COUNTIF('Timesheet - Week'!$A:$A,WorkingHoursUpdated!K1251))</f>
        <v>0</v>
      </c>
      <c r="R1251" s="44">
        <f>IF(K1251="",0,COUNTIF('Timesheet - Week'!$A:$A,WorkingHoursUpdated!K1251))</f>
        <v>0</v>
      </c>
    </row>
    <row r="1252" spans="1:18" x14ac:dyDescent="0.25">
      <c r="A1252" s="7">
        <f>WorkingHours[[#This Row],[Day]]</f>
        <v>45036</v>
      </c>
      <c r="B1252" s="1">
        <f>WorkingHours[[#This Row],[Start]]</f>
        <v>0.72916666666666663</v>
      </c>
      <c r="C1252" s="1">
        <f>WorkingHours[[#This Row],[End]]</f>
        <v>0.80347222222222225</v>
      </c>
      <c r="D1252" t="str">
        <f>WorkingHours[[#This Row],[Work unit description]]</f>
        <v>Interview with Will</v>
      </c>
      <c r="E1252" s="1">
        <f>WorkingHours[[#This Row],[Duration]]</f>
        <v>7.2916666666666671E-2</v>
      </c>
      <c r="F1252" s="1" t="e">
        <f>#REF!</f>
        <v>#REF!</v>
      </c>
      <c r="G1252" t="str">
        <f>WorkingHours[[#This Row],[Task]]</f>
        <v>STL: Recruitment: Interviews</v>
      </c>
      <c r="H1252" t="str">
        <f>WorkingHours[[#This Row],[Tags]]</f>
        <v>STL:Recruitment:Interviews:949</v>
      </c>
      <c r="I1252" t="b">
        <f t="shared" si="132"/>
        <v>0</v>
      </c>
      <c r="J1252" s="7">
        <f t="shared" si="138"/>
        <v>45036</v>
      </c>
      <c r="K1252" t="str">
        <f t="shared" si="133"/>
        <v>STL:Recruitment:Interviews:949</v>
      </c>
      <c r="M1252" s="43">
        <f t="shared" si="134"/>
        <v>0</v>
      </c>
      <c r="N1252" s="1">
        <f t="shared" si="135"/>
        <v>0</v>
      </c>
      <c r="O1252" s="1">
        <f t="shared" si="136"/>
        <v>0</v>
      </c>
      <c r="P1252" s="45" t="e">
        <f t="shared" si="137"/>
        <v>#REF!</v>
      </c>
      <c r="Q1252" s="46">
        <f>IF(K1252="",0,COUNTIF('Timesheet - Week'!$A:$A,WorkingHoursUpdated!K1252))</f>
        <v>0</v>
      </c>
      <c r="R1252" s="44">
        <f>IF(K1252="",0,COUNTIF('Timesheet - Week'!$A:$A,WorkingHoursUpdated!K1252))</f>
        <v>0</v>
      </c>
    </row>
    <row r="1253" spans="1:18" x14ac:dyDescent="0.25">
      <c r="A1253" s="7">
        <f>WorkingHours[[#This Row],[Day]]</f>
        <v>45036</v>
      </c>
      <c r="B1253" s="1">
        <f>WorkingHours[[#This Row],[Start]]</f>
        <v>0.81944444444444442</v>
      </c>
      <c r="C1253" s="1">
        <f>WorkingHours[[#This Row],[End]]</f>
        <v>0.84375</v>
      </c>
      <c r="D1253" t="str">
        <f>WorkingHours[[#This Row],[Work unit description]]</f>
        <v>Email to will</v>
      </c>
      <c r="E1253" s="1">
        <f>WorkingHours[[#This Row],[Duration]]</f>
        <v>2.0833333333333332E-2</v>
      </c>
      <c r="F1253" s="1" t="e">
        <f>#REF!</f>
        <v>#REF!</v>
      </c>
      <c r="G1253" t="str">
        <f>WorkingHours[[#This Row],[Task]]</f>
        <v>STL:Recruitment: Candidate Management</v>
      </c>
      <c r="H1253" t="str">
        <f>WorkingHours[[#This Row],[Tags]]</f>
        <v>STL:Recruitment:CandidateMan:950</v>
      </c>
      <c r="I1253" t="b">
        <f t="shared" si="132"/>
        <v>0</v>
      </c>
      <c r="J1253" s="7">
        <f t="shared" si="138"/>
        <v>45036</v>
      </c>
      <c r="K1253" t="str">
        <f t="shared" si="133"/>
        <v>STL:Recruitment:CandidateMan:950</v>
      </c>
      <c r="M1253" s="43">
        <f t="shared" si="134"/>
        <v>1.5972222222222165E-2</v>
      </c>
      <c r="N1253" s="1">
        <f t="shared" si="135"/>
        <v>0</v>
      </c>
      <c r="O1253" s="1">
        <f t="shared" si="136"/>
        <v>1.5972222222222165E-2</v>
      </c>
      <c r="P1253" s="45" t="e">
        <f t="shared" si="137"/>
        <v>#REF!</v>
      </c>
      <c r="Q1253" s="46">
        <f>IF(K1253="",0,COUNTIF('Timesheet - Week'!$A:$A,WorkingHoursUpdated!K1253))</f>
        <v>0</v>
      </c>
      <c r="R1253" s="44">
        <f>IF(K1253="",0,COUNTIF('Timesheet - Week'!$A:$A,WorkingHoursUpdated!K1253))</f>
        <v>0</v>
      </c>
    </row>
    <row r="1254" spans="1:18" x14ac:dyDescent="0.25">
      <c r="A1254" s="7">
        <f>WorkingHours[[#This Row],[Day]]</f>
        <v>45037</v>
      </c>
      <c r="B1254" s="1">
        <f>WorkingHours[[#This Row],[Start]]</f>
        <v>0.33333333333333331</v>
      </c>
      <c r="C1254" s="1">
        <f>WorkingHours[[#This Row],[End]]</f>
        <v>0.41666666666666669</v>
      </c>
      <c r="D1254" t="str">
        <f>WorkingHours[[#This Row],[Work unit description]]</f>
        <v>Celestial</v>
      </c>
      <c r="E1254" s="1">
        <f>WorkingHours[[#This Row],[Duration]]</f>
        <v>8.3333333333333329E-2</v>
      </c>
      <c r="F1254" s="1" t="e">
        <f>#REF!</f>
        <v>#REF!</v>
      </c>
      <c r="G1254" t="str">
        <f>WorkingHours[[#This Row],[Task]]</f>
        <v>Celestial: Technical Management</v>
      </c>
      <c r="H1254" t="str">
        <f>WorkingHours[[#This Row],[Tags]]</f>
        <v>Celestial:Technical Management:972</v>
      </c>
      <c r="I1254" t="b">
        <f t="shared" si="132"/>
        <v>0</v>
      </c>
      <c r="J1254" s="7">
        <f t="shared" si="138"/>
        <v>45037</v>
      </c>
      <c r="K1254" t="str">
        <f t="shared" si="133"/>
        <v>Celestial:Technical Management:972</v>
      </c>
      <c r="M1254" s="43">
        <f t="shared" si="134"/>
        <v>0</v>
      </c>
      <c r="N1254" s="1">
        <f t="shared" si="135"/>
        <v>0</v>
      </c>
      <c r="O1254" s="1">
        <f t="shared" si="136"/>
        <v>0</v>
      </c>
      <c r="P1254" s="45" t="e">
        <f t="shared" si="137"/>
        <v>#REF!</v>
      </c>
      <c r="Q1254" s="46">
        <f>IF(K1254="",0,COUNTIF('Timesheet - Week'!$A:$A,WorkingHoursUpdated!K1254))</f>
        <v>0</v>
      </c>
      <c r="R1254" s="44">
        <f>IF(K1254="",0,COUNTIF('Timesheet - Week'!$A:$A,WorkingHoursUpdated!K1254))</f>
        <v>0</v>
      </c>
    </row>
    <row r="1255" spans="1:18" x14ac:dyDescent="0.25">
      <c r="A1255" s="7">
        <f>WorkingHours[[#This Row],[Day]]</f>
        <v>45037</v>
      </c>
      <c r="B1255" s="1">
        <f>WorkingHours[[#This Row],[Start]]</f>
        <v>0.34027777777777779</v>
      </c>
      <c r="C1255" s="1">
        <f>WorkingHours[[#This Row],[End]]</f>
        <v>0.34930555555555554</v>
      </c>
      <c r="D1255" t="str">
        <f>WorkingHours[[#This Row],[Work unit description]]</f>
        <v>Timsheet</v>
      </c>
      <c r="E1255" s="1">
        <f>WorkingHours[[#This Row],[Duration]]</f>
        <v>1.0416666666666666E-2</v>
      </c>
      <c r="F1255" s="1" t="e">
        <f>#REF!</f>
        <v>#REF!</v>
      </c>
      <c r="G1255" t="str">
        <f>WorkingHours[[#This Row],[Task]]</f>
        <v>Celestial: Technical Management</v>
      </c>
      <c r="H1255" t="str">
        <f>WorkingHours[[#This Row],[Tags]]</f>
        <v>Celestial:Technical Management:972</v>
      </c>
      <c r="I1255" t="b">
        <f t="shared" si="132"/>
        <v>0</v>
      </c>
      <c r="J1255" s="7">
        <f t="shared" si="138"/>
        <v>45037</v>
      </c>
      <c r="K1255" t="str">
        <f t="shared" si="133"/>
        <v>Celestial:Technical Management:972</v>
      </c>
      <c r="M1255" s="43" t="str">
        <f t="shared" si="134"/>
        <v>Error</v>
      </c>
      <c r="N1255" s="1">
        <f t="shared" si="135"/>
        <v>0</v>
      </c>
      <c r="O1255" s="1" t="str">
        <f t="shared" si="136"/>
        <v>Error</v>
      </c>
      <c r="P1255" s="45" t="e">
        <f t="shared" si="137"/>
        <v>#REF!</v>
      </c>
      <c r="Q1255" s="46">
        <f>IF(K1255="",0,COUNTIF('Timesheet - Week'!$A:$A,WorkingHoursUpdated!K1255))</f>
        <v>0</v>
      </c>
      <c r="R1255" s="44">
        <f>IF(K1255="",0,COUNTIF('Timesheet - Week'!$A:$A,WorkingHoursUpdated!K1255))</f>
        <v>0</v>
      </c>
    </row>
    <row r="1256" spans="1:18" x14ac:dyDescent="0.25">
      <c r="A1256" s="7">
        <f>WorkingHours[[#This Row],[Day]]</f>
        <v>45037</v>
      </c>
      <c r="B1256" s="1">
        <f>WorkingHours[[#This Row],[Start]]</f>
        <v>0.45833333333333331</v>
      </c>
      <c r="C1256" s="1">
        <f>WorkingHours[[#This Row],[End]]</f>
        <v>0.5</v>
      </c>
      <c r="D1256" t="str">
        <f>WorkingHours[[#This Row],[Work unit description]]</f>
        <v>Jira Migration</v>
      </c>
      <c r="E1256" s="1">
        <f>WorkingHours[[#This Row],[Duration]]</f>
        <v>4.1666666666666664E-2</v>
      </c>
      <c r="F1256" s="1" t="e">
        <f>#REF!</f>
        <v>#REF!</v>
      </c>
      <c r="G1256" t="str">
        <f>WorkingHours[[#This Row],[Task]]</f>
        <v>Delta-G: Technical Management</v>
      </c>
      <c r="H1256" t="str">
        <f>WorkingHours[[#This Row],[Tags]]</f>
        <v>Delta-G:Technical Man:900</v>
      </c>
      <c r="I1256" t="b">
        <f t="shared" si="132"/>
        <v>0</v>
      </c>
      <c r="J1256" s="7">
        <f t="shared" si="138"/>
        <v>45037</v>
      </c>
      <c r="K1256" t="str">
        <f t="shared" si="133"/>
        <v>Delta-G:Technical Man:900</v>
      </c>
      <c r="M1256" s="43">
        <f t="shared" si="134"/>
        <v>0.10902777777777778</v>
      </c>
      <c r="N1256" s="1">
        <f t="shared" si="135"/>
        <v>0</v>
      </c>
      <c r="O1256" s="1">
        <f t="shared" si="136"/>
        <v>0.10902777777777778</v>
      </c>
      <c r="P1256" s="45" t="e">
        <f t="shared" si="137"/>
        <v>#REF!</v>
      </c>
      <c r="Q1256" s="46">
        <f>IF(K1256="",0,COUNTIF('Timesheet - Week'!$A:$A,WorkingHoursUpdated!K1256))</f>
        <v>0</v>
      </c>
      <c r="R1256" s="44">
        <f>IF(K1256="",0,COUNTIF('Timesheet - Week'!$A:$A,WorkingHoursUpdated!K1256))</f>
        <v>0</v>
      </c>
    </row>
    <row r="1257" spans="1:18" x14ac:dyDescent="0.25">
      <c r="A1257" s="7">
        <f>WorkingHours[[#This Row],[Day]]</f>
        <v>45037</v>
      </c>
      <c r="B1257" s="1">
        <f>WorkingHours[[#This Row],[Start]]</f>
        <v>0.5</v>
      </c>
      <c r="C1257" s="1">
        <f>WorkingHours[[#This Row],[End]]</f>
        <v>0.54166666666666663</v>
      </c>
      <c r="D1257" t="str">
        <f>WorkingHours[[#This Row],[Work unit description]]</f>
        <v>LED Meeting</v>
      </c>
      <c r="E1257" s="1">
        <f>WorkingHours[[#This Row],[Duration]]</f>
        <v>4.1666666666666664E-2</v>
      </c>
      <c r="F1257" s="1" t="e">
        <f>#REF!</f>
        <v>#REF!</v>
      </c>
      <c r="G1257" t="str">
        <f>WorkingHours[[#This Row],[Task]]</f>
        <v>Celestial: Technical Management</v>
      </c>
      <c r="H1257" t="str">
        <f>WorkingHours[[#This Row],[Tags]]</f>
        <v>Celestial:Technical Management:972</v>
      </c>
      <c r="I1257" t="b">
        <f t="shared" si="132"/>
        <v>0</v>
      </c>
      <c r="J1257" s="7">
        <f t="shared" si="138"/>
        <v>45037</v>
      </c>
      <c r="K1257" t="str">
        <f t="shared" si="133"/>
        <v>Celestial:Technical Management:972</v>
      </c>
      <c r="M1257" s="43">
        <f t="shared" si="134"/>
        <v>0</v>
      </c>
      <c r="N1257" s="1">
        <f t="shared" si="135"/>
        <v>0</v>
      </c>
      <c r="O1257" s="1">
        <f t="shared" si="136"/>
        <v>0</v>
      </c>
      <c r="P1257" s="45" t="e">
        <f t="shared" si="137"/>
        <v>#REF!</v>
      </c>
      <c r="Q1257" s="46">
        <f>IF(K1257="",0,COUNTIF('Timesheet - Week'!$A:$A,WorkingHoursUpdated!K1257))</f>
        <v>0</v>
      </c>
      <c r="R1257" s="44">
        <f>IF(K1257="",0,COUNTIF('Timesheet - Week'!$A:$A,WorkingHoursUpdated!K1257))</f>
        <v>0</v>
      </c>
    </row>
    <row r="1258" spans="1:18" x14ac:dyDescent="0.25">
      <c r="A1258" s="7">
        <f>WorkingHours[[#This Row],[Day]]</f>
        <v>45037</v>
      </c>
      <c r="B1258" s="1">
        <f>WorkingHours[[#This Row],[Start]]</f>
        <v>0.58333333333333337</v>
      </c>
      <c r="C1258" s="1">
        <f>WorkingHours[[#This Row],[End]]</f>
        <v>0.625</v>
      </c>
      <c r="D1258" t="str">
        <f>WorkingHours[[#This Row],[Work unit description]]</f>
        <v>Jira migration actions</v>
      </c>
      <c r="E1258" s="1">
        <f>WorkingHours[[#This Row],[Duration]]</f>
        <v>4.1666666666666664E-2</v>
      </c>
      <c r="F1258" s="1" t="e">
        <f>#REF!</f>
        <v>#REF!</v>
      </c>
      <c r="G1258" t="str">
        <f>WorkingHours[[#This Row],[Task]]</f>
        <v>Delta-G: Technical Management</v>
      </c>
      <c r="H1258" t="str">
        <f>WorkingHours[[#This Row],[Tags]]</f>
        <v>Delta-G:Technical Man:900</v>
      </c>
      <c r="I1258" t="b">
        <f t="shared" si="132"/>
        <v>0</v>
      </c>
      <c r="J1258" s="7">
        <f t="shared" si="138"/>
        <v>45037</v>
      </c>
      <c r="K1258" t="str">
        <f t="shared" si="133"/>
        <v>Delta-G:Technical Man:900</v>
      </c>
      <c r="M1258" s="43">
        <f t="shared" si="134"/>
        <v>4.1666666666666741E-2</v>
      </c>
      <c r="N1258" s="1">
        <f t="shared" si="135"/>
        <v>0</v>
      </c>
      <c r="O1258" s="1">
        <f t="shared" si="136"/>
        <v>4.1666666666666741E-2</v>
      </c>
      <c r="P1258" s="45" t="e">
        <f t="shared" si="137"/>
        <v>#REF!</v>
      </c>
      <c r="Q1258" s="46">
        <f>IF(K1258="",0,COUNTIF('Timesheet - Week'!$A:$A,WorkingHoursUpdated!K1258))</f>
        <v>0</v>
      </c>
      <c r="R1258" s="44">
        <f>IF(K1258="",0,COUNTIF('Timesheet - Week'!$A:$A,WorkingHoursUpdated!K1258))</f>
        <v>0</v>
      </c>
    </row>
    <row r="1259" spans="1:18" x14ac:dyDescent="0.25">
      <c r="A1259" s="7">
        <f>WorkingHours[[#This Row],[Day]]</f>
        <v>45039</v>
      </c>
      <c r="B1259" s="1">
        <f>WorkingHours[[#This Row],[Start]]</f>
        <v>0.66666666666666663</v>
      </c>
      <c r="C1259" s="1">
        <f>WorkingHours[[#This Row],[End]]</f>
        <v>0.69791666666666663</v>
      </c>
      <c r="D1259" t="str">
        <f>WorkingHours[[#This Row],[Work unit description]]</f>
        <v>CV Review</v>
      </c>
      <c r="E1259" s="1">
        <f>WorkingHours[[#This Row],[Duration]]</f>
        <v>3.125E-2</v>
      </c>
      <c r="F1259" s="1" t="e">
        <f>#REF!</f>
        <v>#REF!</v>
      </c>
      <c r="G1259" t="str">
        <f>WorkingHours[[#This Row],[Task]]</f>
        <v>STL:Recruitment: Candidate Management</v>
      </c>
      <c r="H1259" t="str">
        <f>WorkingHours[[#This Row],[Tags]]</f>
        <v>STL:Recruitment:CandidateMan:950</v>
      </c>
      <c r="I1259" t="b">
        <f t="shared" si="132"/>
        <v>0</v>
      </c>
      <c r="J1259" s="7">
        <f t="shared" si="138"/>
        <v>45039</v>
      </c>
      <c r="K1259" t="str">
        <f t="shared" si="133"/>
        <v>STL:Recruitment:CandidateMan:950</v>
      </c>
      <c r="M1259" s="43">
        <f t="shared" si="134"/>
        <v>0</v>
      </c>
      <c r="N1259" s="1">
        <f t="shared" si="135"/>
        <v>0</v>
      </c>
      <c r="O1259" s="1">
        <f t="shared" si="136"/>
        <v>0</v>
      </c>
      <c r="P1259" s="45" t="e">
        <f t="shared" si="137"/>
        <v>#REF!</v>
      </c>
      <c r="Q1259" s="46">
        <f>IF(K1259="",0,COUNTIF('Timesheet - Week'!$A:$A,WorkingHoursUpdated!K1259))</f>
        <v>0</v>
      </c>
      <c r="R1259" s="44">
        <f>IF(K1259="",0,COUNTIF('Timesheet - Week'!$A:$A,WorkingHoursUpdated!K1259))</f>
        <v>0</v>
      </c>
    </row>
    <row r="1260" spans="1:18" x14ac:dyDescent="0.25">
      <c r="A1260" s="7">
        <f>WorkingHours[[#This Row],[Day]]</f>
        <v>45040</v>
      </c>
      <c r="B1260" s="1">
        <f>WorkingHours[[#This Row],[Start]]</f>
        <v>0.38611111111111113</v>
      </c>
      <c r="C1260" s="1">
        <f>WorkingHours[[#This Row],[End]]</f>
        <v>0.39583333333333331</v>
      </c>
      <c r="D1260" t="str">
        <f>WorkingHours[[#This Row],[Work unit description]]</f>
        <v>Timesheet</v>
      </c>
      <c r="E1260" s="1">
        <f>WorkingHours[[#This Row],[Duration]]</f>
        <v>1.0416666666666666E-2</v>
      </c>
      <c r="F1260" s="1" t="e">
        <f>#REF!</f>
        <v>#REF!</v>
      </c>
      <c r="G1260" t="str">
        <f>WorkingHours[[#This Row],[Task]]</f>
        <v>Delta-G: Technical Management</v>
      </c>
      <c r="H1260" t="str">
        <f>WorkingHours[[#This Row],[Tags]]</f>
        <v>Delta-G:Technical Man:900</v>
      </c>
      <c r="I1260" t="b">
        <f t="shared" si="132"/>
        <v>0</v>
      </c>
      <c r="J1260" s="7">
        <f t="shared" si="138"/>
        <v>45040</v>
      </c>
      <c r="K1260" t="str">
        <f t="shared" si="133"/>
        <v>Delta-G:Technical Man:900</v>
      </c>
      <c r="M1260" s="43">
        <f t="shared" si="134"/>
        <v>0</v>
      </c>
      <c r="N1260" s="1">
        <f t="shared" si="135"/>
        <v>0</v>
      </c>
      <c r="O1260" s="1">
        <f t="shared" si="136"/>
        <v>0</v>
      </c>
      <c r="P1260" s="45" t="e">
        <f t="shared" si="137"/>
        <v>#REF!</v>
      </c>
      <c r="Q1260" s="46">
        <f>IF(K1260="",0,COUNTIF('Timesheet - Week'!$A:$A,WorkingHoursUpdated!K1260))</f>
        <v>0</v>
      </c>
      <c r="R1260" s="44">
        <f>IF(K1260="",0,COUNTIF('Timesheet - Week'!$A:$A,WorkingHoursUpdated!K1260))</f>
        <v>0</v>
      </c>
    </row>
    <row r="1261" spans="1:18" x14ac:dyDescent="0.25">
      <c r="A1261" s="7">
        <f>WorkingHours[[#This Row],[Day]]</f>
        <v>45040</v>
      </c>
      <c r="B1261" s="1">
        <f>WorkingHours[[#This Row],[Start]]</f>
        <v>0.39583333333333331</v>
      </c>
      <c r="C1261" s="1">
        <f>WorkingHours[[#This Row],[End]]</f>
        <v>0.41666666666666669</v>
      </c>
      <c r="D1261" t="str">
        <f>WorkingHours[[#This Row],[Work unit description]]</f>
        <v>Celestial internal meeting</v>
      </c>
      <c r="E1261" s="1">
        <f>WorkingHours[[#This Row],[Duration]]</f>
        <v>2.0833333333333332E-2</v>
      </c>
      <c r="F1261" s="1" t="e">
        <f>#REF!</f>
        <v>#REF!</v>
      </c>
      <c r="G1261" t="str">
        <f>WorkingHours[[#This Row],[Task]]</f>
        <v>Celestial: Technical Management</v>
      </c>
      <c r="H1261" t="str">
        <f>WorkingHours[[#This Row],[Tags]]</f>
        <v>Celestial:Technical Management:972</v>
      </c>
      <c r="I1261" t="b">
        <f t="shared" si="132"/>
        <v>0</v>
      </c>
      <c r="J1261" s="7">
        <f t="shared" si="138"/>
        <v>45040</v>
      </c>
      <c r="K1261" t="str">
        <f t="shared" si="133"/>
        <v>Celestial:Technical Management:972</v>
      </c>
      <c r="M1261" s="43">
        <f t="shared" si="134"/>
        <v>0</v>
      </c>
      <c r="N1261" s="1">
        <f t="shared" si="135"/>
        <v>0</v>
      </c>
      <c r="O1261" s="1">
        <f t="shared" si="136"/>
        <v>0</v>
      </c>
      <c r="P1261" s="45" t="e">
        <f t="shared" si="137"/>
        <v>#REF!</v>
      </c>
      <c r="Q1261" s="46">
        <f>IF(K1261="",0,COUNTIF('Timesheet - Week'!$A:$A,WorkingHoursUpdated!K1261))</f>
        <v>0</v>
      </c>
      <c r="R1261" s="44">
        <f>IF(K1261="",0,COUNTIF('Timesheet - Week'!$A:$A,WorkingHoursUpdated!K1261))</f>
        <v>0</v>
      </c>
    </row>
    <row r="1262" spans="1:18" x14ac:dyDescent="0.25">
      <c r="A1262" s="7">
        <f>WorkingHours[[#This Row],[Day]]</f>
        <v>45040</v>
      </c>
      <c r="B1262" s="1">
        <f>WorkingHours[[#This Row],[Start]]</f>
        <v>0.41666666666666669</v>
      </c>
      <c r="C1262" s="1">
        <f>WorkingHours[[#This Row],[End]]</f>
        <v>0.42708333333333331</v>
      </c>
      <c r="D1262" t="str">
        <f>WorkingHours[[#This Row],[Work unit description]]</f>
        <v>Chat with Pete on Delta-G</v>
      </c>
      <c r="E1262" s="1">
        <f>WorkingHours[[#This Row],[Duration]]</f>
        <v>1.0416666666666666E-2</v>
      </c>
      <c r="F1262" s="1" t="e">
        <f>#REF!</f>
        <v>#REF!</v>
      </c>
      <c r="G1262" t="str">
        <f>WorkingHours[[#This Row],[Task]]</f>
        <v>Delta-G: Technical Management</v>
      </c>
      <c r="H1262" t="str">
        <f>WorkingHours[[#This Row],[Tags]]</f>
        <v>Delta-G:Technical Man:900</v>
      </c>
      <c r="I1262" t="b">
        <f t="shared" si="132"/>
        <v>0</v>
      </c>
      <c r="J1262" s="7">
        <f t="shared" si="138"/>
        <v>45040</v>
      </c>
      <c r="K1262" t="str">
        <f t="shared" si="133"/>
        <v>Delta-G:Technical Man:900</v>
      </c>
      <c r="M1262" s="43">
        <f t="shared" si="134"/>
        <v>0</v>
      </c>
      <c r="N1262" s="1">
        <f t="shared" si="135"/>
        <v>0</v>
      </c>
      <c r="O1262" s="1">
        <f t="shared" si="136"/>
        <v>0</v>
      </c>
      <c r="P1262" s="45" t="e">
        <f t="shared" si="137"/>
        <v>#REF!</v>
      </c>
      <c r="Q1262" s="46">
        <f>IF(K1262="",0,COUNTIF('Timesheet - Week'!$A:$A,WorkingHoursUpdated!K1262))</f>
        <v>0</v>
      </c>
      <c r="R1262" s="44">
        <f>IF(K1262="",0,COUNTIF('Timesheet - Week'!$A:$A,WorkingHoursUpdated!K1262))</f>
        <v>0</v>
      </c>
    </row>
    <row r="1263" spans="1:18" x14ac:dyDescent="0.25">
      <c r="A1263" s="7">
        <f>WorkingHours[[#This Row],[Day]]</f>
        <v>45040</v>
      </c>
      <c r="B1263" s="1">
        <f>WorkingHours[[#This Row],[Start]]</f>
        <v>0.42708333333333331</v>
      </c>
      <c r="C1263" s="1">
        <f>WorkingHours[[#This Row],[End]]</f>
        <v>0.43472222222222223</v>
      </c>
      <c r="D1263" t="str">
        <f>WorkingHours[[#This Row],[Work unit description]]</f>
        <v>Chat with Pete on QLM</v>
      </c>
      <c r="E1263" s="1">
        <f>WorkingHours[[#This Row],[Duration]]</f>
        <v>1.0416666666666666E-2</v>
      </c>
      <c r="F1263" s="1" t="e">
        <f>#REF!</f>
        <v>#REF!</v>
      </c>
      <c r="G1263" t="str">
        <f>WorkingHours[[#This Row],[Task]]</f>
        <v>QLM Technical Management</v>
      </c>
      <c r="H1263" t="str">
        <f>WorkingHours[[#This Row],[Tags]]</f>
        <v>QLM:Hardware:TechnicalManagement:998</v>
      </c>
      <c r="I1263" t="b">
        <f t="shared" si="132"/>
        <v>0</v>
      </c>
      <c r="J1263" s="7">
        <f t="shared" si="138"/>
        <v>45040</v>
      </c>
      <c r="K1263" t="str">
        <f t="shared" si="133"/>
        <v>QLM:Hardware:TechnicalManagement:998</v>
      </c>
      <c r="M1263" s="43">
        <f t="shared" si="134"/>
        <v>0</v>
      </c>
      <c r="N1263" s="1">
        <f t="shared" si="135"/>
        <v>0</v>
      </c>
      <c r="O1263" s="1">
        <f t="shared" si="136"/>
        <v>0</v>
      </c>
      <c r="P1263" s="45" t="e">
        <f t="shared" si="137"/>
        <v>#REF!</v>
      </c>
      <c r="Q1263" s="46">
        <f>IF(K1263="",0,COUNTIF('Timesheet - Week'!$A:$A,WorkingHoursUpdated!K1263))</f>
        <v>0</v>
      </c>
      <c r="R1263" s="44">
        <f>IF(K1263="",0,COUNTIF('Timesheet - Week'!$A:$A,WorkingHoursUpdated!K1263))</f>
        <v>0</v>
      </c>
    </row>
    <row r="1264" spans="1:18" x14ac:dyDescent="0.25">
      <c r="A1264" s="7">
        <f>WorkingHours[[#This Row],[Day]]</f>
        <v>45040</v>
      </c>
      <c r="B1264" s="1">
        <f>WorkingHours[[#This Row],[Start]]</f>
        <v>0.43472222222222223</v>
      </c>
      <c r="C1264" s="1">
        <f>WorkingHours[[#This Row],[End]]</f>
        <v>0.5</v>
      </c>
      <c r="D1264" t="str">
        <f>WorkingHours[[#This Row],[Work unit description]]</f>
        <v>Jira for Boomtime</v>
      </c>
      <c r="E1264" s="1">
        <f>WorkingHours[[#This Row],[Duration]]</f>
        <v>6.25E-2</v>
      </c>
      <c r="F1264" s="1" t="e">
        <f>#REF!</f>
        <v>#REF!</v>
      </c>
      <c r="G1264" t="str">
        <f>WorkingHours[[#This Row],[Task]]</f>
        <v>Boomtime:Technical Management</v>
      </c>
      <c r="H1264" t="str">
        <f>WorkingHours[[#This Row],[Tags]]</f>
        <v>Boomtime: Technical Management:911</v>
      </c>
      <c r="I1264" t="b">
        <f t="shared" si="132"/>
        <v>0</v>
      </c>
      <c r="J1264" s="7">
        <f t="shared" si="138"/>
        <v>45040</v>
      </c>
      <c r="K1264" t="str">
        <f t="shared" si="133"/>
        <v>Boomtime: Technical Management:911</v>
      </c>
      <c r="M1264" s="43">
        <f t="shared" si="134"/>
        <v>0</v>
      </c>
      <c r="N1264" s="1">
        <f t="shared" si="135"/>
        <v>0</v>
      </c>
      <c r="O1264" s="1">
        <f t="shared" si="136"/>
        <v>0</v>
      </c>
      <c r="P1264" s="45" t="e">
        <f t="shared" si="137"/>
        <v>#REF!</v>
      </c>
      <c r="Q1264" s="46">
        <f>IF(K1264="",0,COUNTIF('Timesheet - Week'!$A:$A,WorkingHoursUpdated!K1264))</f>
        <v>0</v>
      </c>
      <c r="R1264" s="44">
        <f>IF(K1264="",0,COUNTIF('Timesheet - Week'!$A:$A,WorkingHoursUpdated!K1264))</f>
        <v>0</v>
      </c>
    </row>
    <row r="1265" spans="1:18" x14ac:dyDescent="0.25">
      <c r="A1265" s="7">
        <f>WorkingHours[[#This Row],[Day]]</f>
        <v>45040</v>
      </c>
      <c r="B1265" s="1">
        <f>WorkingHours[[#This Row],[Start]]</f>
        <v>0.5</v>
      </c>
      <c r="C1265" s="1">
        <f>WorkingHours[[#This Row],[End]]</f>
        <v>0.54166666666666663</v>
      </c>
      <c r="D1265" t="str">
        <f>WorkingHours[[#This Row],[Work unit description]]</f>
        <v>Hardware Weekly Meeting</v>
      </c>
      <c r="E1265" s="1">
        <f>WorkingHours[[#This Row],[Duration]]</f>
        <v>4.1666666666666664E-2</v>
      </c>
      <c r="F1265" s="1" t="e">
        <f>#REF!</f>
        <v>#REF!</v>
      </c>
      <c r="G1265" t="str">
        <f>WorkingHours[[#This Row],[Task]]</f>
        <v>STL: Management meeting</v>
      </c>
      <c r="H1265" t="str">
        <f>WorkingHours[[#This Row],[Tags]]</f>
        <v>STL:Admin-BusinessMan:Board Meetings:937</v>
      </c>
      <c r="I1265" t="b">
        <f t="shared" si="132"/>
        <v>0</v>
      </c>
      <c r="J1265" s="7">
        <f t="shared" si="138"/>
        <v>45040</v>
      </c>
      <c r="K1265" t="str">
        <f t="shared" si="133"/>
        <v>STL:Admin-BusinessMan:Board Meetings:937</v>
      </c>
      <c r="M1265" s="43">
        <f t="shared" si="134"/>
        <v>0</v>
      </c>
      <c r="N1265" s="1">
        <f t="shared" si="135"/>
        <v>0</v>
      </c>
      <c r="O1265" s="1">
        <f t="shared" si="136"/>
        <v>0</v>
      </c>
      <c r="P1265" s="45" t="e">
        <f t="shared" si="137"/>
        <v>#REF!</v>
      </c>
      <c r="Q1265" s="46">
        <f>IF(K1265="",0,COUNTIF('Timesheet - Week'!$A:$A,WorkingHoursUpdated!K1265))</f>
        <v>0</v>
      </c>
      <c r="R1265" s="44">
        <f>IF(K1265="",0,COUNTIF('Timesheet - Week'!$A:$A,WorkingHoursUpdated!K1265))</f>
        <v>0</v>
      </c>
    </row>
    <row r="1266" spans="1:18" x14ac:dyDescent="0.25">
      <c r="A1266" s="7">
        <f>WorkingHours[[#This Row],[Day]]</f>
        <v>45040</v>
      </c>
      <c r="B1266" s="1">
        <f>WorkingHours[[#This Row],[Start]]</f>
        <v>0.54166666666666663</v>
      </c>
      <c r="C1266" s="1">
        <f>WorkingHours[[#This Row],[End]]</f>
        <v>0.59513888888888888</v>
      </c>
      <c r="D1266" t="str">
        <f>WorkingHours[[#This Row],[Work unit description]]</f>
        <v>Boomtime - Tony setup with Altium</v>
      </c>
      <c r="E1266" s="1">
        <f>WorkingHours[[#This Row],[Duration]]</f>
        <v>5.2083333333333336E-2</v>
      </c>
      <c r="F1266" s="1" t="e">
        <f>#REF!</f>
        <v>#REF!</v>
      </c>
      <c r="G1266" t="str">
        <f>WorkingHours[[#This Row],[Task]]</f>
        <v>Boomtime:Technical Management</v>
      </c>
      <c r="H1266" t="str">
        <f>WorkingHours[[#This Row],[Tags]]</f>
        <v>Boomtime: Technical Management:911</v>
      </c>
      <c r="I1266" t="b">
        <f t="shared" si="132"/>
        <v>0</v>
      </c>
      <c r="J1266" s="7">
        <f t="shared" si="138"/>
        <v>45040</v>
      </c>
      <c r="K1266" t="str">
        <f t="shared" si="133"/>
        <v>Boomtime: Technical Management:911</v>
      </c>
      <c r="M1266" s="43">
        <f t="shared" si="134"/>
        <v>0</v>
      </c>
      <c r="N1266" s="1">
        <f t="shared" si="135"/>
        <v>0</v>
      </c>
      <c r="O1266" s="1">
        <f t="shared" si="136"/>
        <v>0</v>
      </c>
      <c r="P1266" s="45" t="e">
        <f t="shared" si="137"/>
        <v>#REF!</v>
      </c>
      <c r="Q1266" s="46">
        <f>IF(K1266="",0,COUNTIF('Timesheet - Week'!$A:$A,WorkingHoursUpdated!K1266))</f>
        <v>0</v>
      </c>
      <c r="R1266" s="44">
        <f>IF(K1266="",0,COUNTIF('Timesheet - Week'!$A:$A,WorkingHoursUpdated!K1266))</f>
        <v>0</v>
      </c>
    </row>
    <row r="1267" spans="1:18" x14ac:dyDescent="0.25">
      <c r="A1267" s="7">
        <f>WorkingHours[[#This Row],[Day]]</f>
        <v>45040</v>
      </c>
      <c r="B1267" s="1">
        <f>WorkingHours[[#This Row],[Start]]</f>
        <v>0.60416666666666663</v>
      </c>
      <c r="C1267" s="1">
        <f>WorkingHours[[#This Row],[End]]</f>
        <v>0.625</v>
      </c>
      <c r="D1267" t="str">
        <f>WorkingHours[[#This Row],[Work unit description]]</f>
        <v>Hardware Weekly Meeting</v>
      </c>
      <c r="E1267" s="1">
        <f>WorkingHours[[#This Row],[Duration]]</f>
        <v>2.0833333333333332E-2</v>
      </c>
      <c r="F1267" s="1" t="e">
        <f>#REF!</f>
        <v>#REF!</v>
      </c>
      <c r="G1267" t="str">
        <f>WorkingHours[[#This Row],[Task]]</f>
        <v>STL: Hardware Weekly Meeting</v>
      </c>
      <c r="H1267" t="str">
        <f>WorkingHours[[#This Row],[Tags]]</f>
        <v>STL:Admin-BusinessMan:One2OneTeamMeetings:941</v>
      </c>
      <c r="I1267" t="b">
        <f t="shared" si="132"/>
        <v>0</v>
      </c>
      <c r="J1267" s="7">
        <f t="shared" si="138"/>
        <v>45040</v>
      </c>
      <c r="K1267" t="str">
        <f t="shared" si="133"/>
        <v>STL:Admin-BusinessMan:One2OneTeamMeetings:941</v>
      </c>
      <c r="M1267" s="43">
        <f t="shared" si="134"/>
        <v>9.0277777777777457E-3</v>
      </c>
      <c r="N1267" s="1">
        <f t="shared" si="135"/>
        <v>9.0277777777777457E-3</v>
      </c>
      <c r="O1267" s="1">
        <f t="shared" si="136"/>
        <v>0</v>
      </c>
      <c r="P1267" s="45" t="e">
        <f t="shared" si="137"/>
        <v>#REF!</v>
      </c>
      <c r="Q1267" s="46">
        <f>IF(K1267="",0,COUNTIF('Timesheet - Week'!$A:$A,WorkingHoursUpdated!K1267))</f>
        <v>0</v>
      </c>
      <c r="R1267" s="44">
        <f>IF(K1267="",0,COUNTIF('Timesheet - Week'!$A:$A,WorkingHoursUpdated!K1267))</f>
        <v>0</v>
      </c>
    </row>
    <row r="1268" spans="1:18" x14ac:dyDescent="0.25">
      <c r="A1268" s="7">
        <f>WorkingHours[[#This Row],[Day]]</f>
        <v>45040</v>
      </c>
      <c r="B1268" s="1">
        <f>WorkingHours[[#This Row],[Start]]</f>
        <v>0.625</v>
      </c>
      <c r="C1268" s="1">
        <f>WorkingHours[[#This Row],[End]]</f>
        <v>0.64583333333333337</v>
      </c>
      <c r="D1268" t="str">
        <f>WorkingHours[[#This Row],[Work unit description]]</f>
        <v>Planning</v>
      </c>
      <c r="E1268" s="1">
        <f>WorkingHours[[#This Row],[Duration]]</f>
        <v>2.0833333333333332E-2</v>
      </c>
      <c r="F1268" s="1" t="e">
        <f>#REF!</f>
        <v>#REF!</v>
      </c>
      <c r="G1268" t="str">
        <f>WorkingHours[[#This Row],[Task]]</f>
        <v>Delta-G: Technical Management</v>
      </c>
      <c r="H1268" t="str">
        <f>WorkingHours[[#This Row],[Tags]]</f>
        <v>Delta-G:Technical Man:900</v>
      </c>
      <c r="I1268" t="b">
        <f t="shared" si="132"/>
        <v>0</v>
      </c>
      <c r="J1268" s="7">
        <f t="shared" si="138"/>
        <v>45040</v>
      </c>
      <c r="K1268" t="str">
        <f t="shared" si="133"/>
        <v>Delta-G:Technical Man:900</v>
      </c>
      <c r="M1268" s="43">
        <f t="shared" si="134"/>
        <v>0</v>
      </c>
      <c r="N1268" s="1">
        <f t="shared" si="135"/>
        <v>0</v>
      </c>
      <c r="O1268" s="1">
        <f t="shared" si="136"/>
        <v>0</v>
      </c>
      <c r="P1268" s="45" t="e">
        <f t="shared" si="137"/>
        <v>#REF!</v>
      </c>
      <c r="Q1268" s="46">
        <f>IF(K1268="",0,COUNTIF('Timesheet - Week'!$A:$A,WorkingHoursUpdated!K1268))</f>
        <v>0</v>
      </c>
      <c r="R1268" s="44">
        <f>IF(K1268="",0,COUNTIF('Timesheet - Week'!$A:$A,WorkingHoursUpdated!K1268))</f>
        <v>0</v>
      </c>
    </row>
    <row r="1269" spans="1:18" x14ac:dyDescent="0.25">
      <c r="A1269" s="7">
        <f>WorkingHours[[#This Row],[Day]]</f>
        <v>45040</v>
      </c>
      <c r="B1269" s="1">
        <f>WorkingHours[[#This Row],[Start]]</f>
        <v>0.64583333333333337</v>
      </c>
      <c r="C1269" s="1">
        <f>WorkingHours[[#This Row],[End]]</f>
        <v>0.67361111111111116</v>
      </c>
      <c r="D1269" t="str">
        <f>WorkingHours[[#This Row],[Work unit description]]</f>
        <v>Meeting with Denton</v>
      </c>
      <c r="E1269" s="1">
        <f>WorkingHours[[#This Row],[Duration]]</f>
        <v>3.125E-2</v>
      </c>
      <c r="F1269" s="1" t="e">
        <f>#REF!</f>
        <v>#REF!</v>
      </c>
      <c r="G1269" t="str">
        <f>WorkingHours[[#This Row],[Task]]</f>
        <v>STL:Recruitment: Candidate Management</v>
      </c>
      <c r="H1269" t="str">
        <f>WorkingHours[[#This Row],[Tags]]</f>
        <v>STL:Recruitment:CandidateMan:950</v>
      </c>
      <c r="I1269" t="b">
        <f t="shared" si="132"/>
        <v>0</v>
      </c>
      <c r="J1269" s="7">
        <f t="shared" si="138"/>
        <v>45040</v>
      </c>
      <c r="K1269" t="str">
        <f t="shared" si="133"/>
        <v>STL:Recruitment:CandidateMan:950</v>
      </c>
      <c r="M1269" s="43">
        <f t="shared" si="134"/>
        <v>0</v>
      </c>
      <c r="N1269" s="1">
        <f t="shared" si="135"/>
        <v>0</v>
      </c>
      <c r="O1269" s="1">
        <f t="shared" si="136"/>
        <v>0</v>
      </c>
      <c r="P1269" s="45" t="e">
        <f t="shared" si="137"/>
        <v>#REF!</v>
      </c>
      <c r="Q1269" s="46">
        <f>IF(K1269="",0,COUNTIF('Timesheet - Week'!$A:$A,WorkingHoursUpdated!K1269))</f>
        <v>0</v>
      </c>
      <c r="R1269" s="44">
        <f>IF(K1269="",0,COUNTIF('Timesheet - Week'!$A:$A,WorkingHoursUpdated!K1269))</f>
        <v>0</v>
      </c>
    </row>
    <row r="1270" spans="1:18" x14ac:dyDescent="0.25">
      <c r="A1270" s="7">
        <f>WorkingHours[[#This Row],[Day]]</f>
        <v>45041</v>
      </c>
      <c r="B1270" s="1">
        <f>WorkingHours[[#This Row],[Start]]</f>
        <v>0.33333333333333331</v>
      </c>
      <c r="C1270" s="1">
        <f>WorkingHours[[#This Row],[End]]</f>
        <v>0.35416666666666669</v>
      </c>
      <c r="D1270" t="str">
        <f>WorkingHours[[#This Row],[Work unit description]]</f>
        <v>Candidate review</v>
      </c>
      <c r="E1270" s="1">
        <f>WorkingHours[[#This Row],[Duration]]</f>
        <v>2.0833333333333332E-2</v>
      </c>
      <c r="F1270" s="1" t="e">
        <f>#REF!</f>
        <v>#REF!</v>
      </c>
      <c r="G1270" t="str">
        <f>WorkingHours[[#This Row],[Task]]</f>
        <v>STL:Recruitment: Candidate Management</v>
      </c>
      <c r="H1270" t="str">
        <f>WorkingHours[[#This Row],[Tags]]</f>
        <v>STL:Recruitment:CandidateMan:950</v>
      </c>
      <c r="I1270" t="b">
        <f t="shared" si="132"/>
        <v>0</v>
      </c>
      <c r="J1270" s="7">
        <f t="shared" si="138"/>
        <v>45041</v>
      </c>
      <c r="K1270" t="str">
        <f t="shared" si="133"/>
        <v>STL:Recruitment:CandidateMan:950</v>
      </c>
      <c r="M1270" s="43">
        <f t="shared" si="134"/>
        <v>0</v>
      </c>
      <c r="N1270" s="1">
        <f t="shared" si="135"/>
        <v>0</v>
      </c>
      <c r="O1270" s="1">
        <f t="shared" si="136"/>
        <v>0</v>
      </c>
      <c r="P1270" s="45" t="e">
        <f t="shared" si="137"/>
        <v>#REF!</v>
      </c>
      <c r="Q1270" s="46">
        <f>IF(K1270="",0,COUNTIF('Timesheet - Week'!$A:$A,WorkingHoursUpdated!K1270))</f>
        <v>0</v>
      </c>
      <c r="R1270" s="44">
        <f>IF(K1270="",0,COUNTIF('Timesheet - Week'!$A:$A,WorkingHoursUpdated!K1270))</f>
        <v>0</v>
      </c>
    </row>
    <row r="1271" spans="1:18" x14ac:dyDescent="0.25">
      <c r="A1271" s="7">
        <f>WorkingHours[[#This Row],[Day]]</f>
        <v>45041</v>
      </c>
      <c r="B1271" s="1">
        <f>WorkingHours[[#This Row],[Start]]</f>
        <v>0.375</v>
      </c>
      <c r="C1271" s="1">
        <f>WorkingHours[[#This Row],[End]]</f>
        <v>0.41666666666666669</v>
      </c>
      <c r="D1271" t="str">
        <f>WorkingHours[[#This Row],[Work unit description]]</f>
        <v>Review of Volumatic</v>
      </c>
      <c r="E1271" s="1">
        <f>WorkingHours[[#This Row],[Duration]]</f>
        <v>4.1666666666666664E-2</v>
      </c>
      <c r="F1271" s="1" t="e">
        <f>#REF!</f>
        <v>#REF!</v>
      </c>
      <c r="G1271" t="str">
        <f>WorkingHours[[#This Row],[Task]]</f>
        <v>NBD - Meetings</v>
      </c>
      <c r="H1271" t="str">
        <f>WorkingHours[[#This Row],[Tags]]</f>
        <v>STL:NBD:Early Meetings:964</v>
      </c>
      <c r="I1271" t="b">
        <f t="shared" si="132"/>
        <v>0</v>
      </c>
      <c r="J1271" s="7">
        <f t="shared" si="138"/>
        <v>45041</v>
      </c>
      <c r="K1271" t="str">
        <f t="shared" si="133"/>
        <v>STL:NBD:Early Meetings:964</v>
      </c>
      <c r="M1271" s="43">
        <f t="shared" si="134"/>
        <v>2.0833333333333315E-2</v>
      </c>
      <c r="N1271" s="1">
        <f t="shared" si="135"/>
        <v>0</v>
      </c>
      <c r="O1271" s="1">
        <f t="shared" si="136"/>
        <v>2.0833333333333315E-2</v>
      </c>
      <c r="P1271" s="45" t="e">
        <f t="shared" si="137"/>
        <v>#REF!</v>
      </c>
      <c r="Q1271" s="46">
        <f>IF(K1271="",0,COUNTIF('Timesheet - Week'!$A:$A,WorkingHoursUpdated!K1271))</f>
        <v>0</v>
      </c>
      <c r="R1271" s="44">
        <f>IF(K1271="",0,COUNTIF('Timesheet - Week'!$A:$A,WorkingHoursUpdated!K1271))</f>
        <v>0</v>
      </c>
    </row>
    <row r="1272" spans="1:18" x14ac:dyDescent="0.25">
      <c r="A1272" s="7">
        <f>WorkingHours[[#This Row],[Day]]</f>
        <v>45041</v>
      </c>
      <c r="B1272" s="1">
        <f>WorkingHours[[#This Row],[Start]]</f>
        <v>0.41666666666666669</v>
      </c>
      <c r="C1272" s="1">
        <f>WorkingHours[[#This Row],[End]]</f>
        <v>0.52083333333333337</v>
      </c>
      <c r="D1272" t="str">
        <f>WorkingHours[[#This Row],[Work unit description]]</f>
        <v>Delta-G review</v>
      </c>
      <c r="E1272" s="1">
        <f>WorkingHours[[#This Row],[Duration]]</f>
        <v>0.10416666666666667</v>
      </c>
      <c r="F1272" s="1" t="e">
        <f>#REF!</f>
        <v>#REF!</v>
      </c>
      <c r="G1272" t="str">
        <f>WorkingHours[[#This Row],[Task]]</f>
        <v>Delta-G: Technical Management</v>
      </c>
      <c r="H1272" t="str">
        <f>WorkingHours[[#This Row],[Tags]]</f>
        <v>Delta-G:Technical Man:900</v>
      </c>
      <c r="I1272" t="b">
        <f t="shared" si="132"/>
        <v>0</v>
      </c>
      <c r="J1272" s="7">
        <f t="shared" si="138"/>
        <v>45041</v>
      </c>
      <c r="K1272" t="str">
        <f t="shared" si="133"/>
        <v>Delta-G:Technical Man:900</v>
      </c>
      <c r="M1272" s="43">
        <f t="shared" si="134"/>
        <v>0</v>
      </c>
      <c r="N1272" s="1">
        <f t="shared" si="135"/>
        <v>0</v>
      </c>
      <c r="O1272" s="1">
        <f t="shared" si="136"/>
        <v>0</v>
      </c>
      <c r="P1272" s="45" t="e">
        <f t="shared" si="137"/>
        <v>#REF!</v>
      </c>
      <c r="Q1272" s="46">
        <f>IF(K1272="",0,COUNTIF('Timesheet - Week'!$A:$A,WorkingHoursUpdated!K1272))</f>
        <v>0</v>
      </c>
      <c r="R1272" s="44">
        <f>IF(K1272="",0,COUNTIF('Timesheet - Week'!$A:$A,WorkingHoursUpdated!K1272))</f>
        <v>0</v>
      </c>
    </row>
    <row r="1273" spans="1:18" x14ac:dyDescent="0.25">
      <c r="A1273" s="7">
        <f>WorkingHours[[#This Row],[Day]]</f>
        <v>45041</v>
      </c>
      <c r="B1273" s="1">
        <f>WorkingHours[[#This Row],[Start]]</f>
        <v>0.5625</v>
      </c>
      <c r="C1273" s="1">
        <f>WorkingHours[[#This Row],[End]]</f>
        <v>0.63680555555555551</v>
      </c>
      <c r="D1273" t="str">
        <f>WorkingHours[[#This Row],[Work unit description]]</f>
        <v>Volumatic - Proposal Review</v>
      </c>
      <c r="E1273" s="1">
        <f>WorkingHours[[#This Row],[Duration]]</f>
        <v>7.2916666666666671E-2</v>
      </c>
      <c r="F1273" s="1" t="e">
        <f>#REF!</f>
        <v>#REF!</v>
      </c>
      <c r="G1273" t="str">
        <f>WorkingHours[[#This Row],[Task]]</f>
        <v>NBD - Meetings</v>
      </c>
      <c r="H1273" t="str">
        <f>WorkingHours[[#This Row],[Tags]]</f>
        <v>STL:NBD:Early Meetings:964</v>
      </c>
      <c r="I1273" t="b">
        <f t="shared" si="132"/>
        <v>0</v>
      </c>
      <c r="J1273" s="7">
        <f t="shared" si="138"/>
        <v>45041</v>
      </c>
      <c r="K1273" t="str">
        <f t="shared" si="133"/>
        <v>STL:NBD:Early Meetings:964</v>
      </c>
      <c r="M1273" s="43">
        <f t="shared" si="134"/>
        <v>4.166666666666663E-2</v>
      </c>
      <c r="N1273" s="1">
        <f t="shared" si="135"/>
        <v>0</v>
      </c>
      <c r="O1273" s="1">
        <f t="shared" si="136"/>
        <v>4.166666666666663E-2</v>
      </c>
      <c r="P1273" s="45" t="e">
        <f t="shared" si="137"/>
        <v>#REF!</v>
      </c>
      <c r="Q1273" s="46">
        <f>IF(K1273="",0,COUNTIF('Timesheet - Week'!$A:$A,WorkingHoursUpdated!K1273))</f>
        <v>0</v>
      </c>
      <c r="R1273" s="44">
        <f>IF(K1273="",0,COUNTIF('Timesheet - Week'!$A:$A,WorkingHoursUpdated!K1273))</f>
        <v>0</v>
      </c>
    </row>
    <row r="1274" spans="1:18" x14ac:dyDescent="0.25">
      <c r="A1274" s="7">
        <f>WorkingHours[[#This Row],[Day]]</f>
        <v>45041</v>
      </c>
      <c r="B1274" s="1">
        <f>WorkingHours[[#This Row],[Start]]</f>
        <v>0.63680555555555551</v>
      </c>
      <c r="C1274" s="1">
        <f>WorkingHours[[#This Row],[End]]</f>
        <v>0.66666666666666663</v>
      </c>
      <c r="D1274" t="str">
        <f>WorkingHours[[#This Row],[Work unit description]]</f>
        <v>QLM STM32 chip damage issue and catchup with ROb on software tasks</v>
      </c>
      <c r="E1274" s="1">
        <f>WorkingHours[[#This Row],[Duration]]</f>
        <v>3.125E-2</v>
      </c>
      <c r="F1274" s="1" t="e">
        <f>#REF!</f>
        <v>#REF!</v>
      </c>
      <c r="G1274" t="str">
        <f>WorkingHours[[#This Row],[Task]]</f>
        <v>QLM Technical Management</v>
      </c>
      <c r="H1274" t="str">
        <f>WorkingHours[[#This Row],[Tags]]</f>
        <v>QLM:Hardware:TechnicalManagement:998</v>
      </c>
      <c r="I1274" t="b">
        <f t="shared" si="132"/>
        <v>0</v>
      </c>
      <c r="J1274" s="7">
        <f t="shared" si="138"/>
        <v>45041</v>
      </c>
      <c r="K1274" t="str">
        <f t="shared" si="133"/>
        <v>QLM:Hardware:TechnicalManagement:998</v>
      </c>
      <c r="M1274" s="43">
        <f t="shared" si="134"/>
        <v>0</v>
      </c>
      <c r="N1274" s="1">
        <f t="shared" si="135"/>
        <v>0</v>
      </c>
      <c r="O1274" s="1">
        <f t="shared" si="136"/>
        <v>0</v>
      </c>
      <c r="P1274" s="45" t="e">
        <f t="shared" si="137"/>
        <v>#REF!</v>
      </c>
      <c r="Q1274" s="46">
        <f>IF(K1274="",0,COUNTIF('Timesheet - Week'!$A:$A,WorkingHoursUpdated!K1274))</f>
        <v>0</v>
      </c>
      <c r="R1274" s="44">
        <f>IF(K1274="",0,COUNTIF('Timesheet - Week'!$A:$A,WorkingHoursUpdated!K1274))</f>
        <v>0</v>
      </c>
    </row>
    <row r="1275" spans="1:18" x14ac:dyDescent="0.25">
      <c r="A1275" s="7">
        <f>WorkingHours[[#This Row],[Day]]</f>
        <v>45041</v>
      </c>
      <c r="B1275" s="1">
        <f>WorkingHours[[#This Row],[Start]]</f>
        <v>0.66666666666666663</v>
      </c>
      <c r="C1275" s="1">
        <f>WorkingHours[[#This Row],[End]]</f>
        <v>0.6875</v>
      </c>
      <c r="D1275" t="str">
        <f>WorkingHours[[#This Row],[Work unit description]]</f>
        <v>QLM internal catchup</v>
      </c>
      <c r="E1275" s="1">
        <f>WorkingHours[[#This Row],[Duration]]</f>
        <v>2.0833333333333332E-2</v>
      </c>
      <c r="F1275" s="1" t="e">
        <f>#REF!</f>
        <v>#REF!</v>
      </c>
      <c r="G1275" t="str">
        <f>WorkingHours[[#This Row],[Task]]</f>
        <v>QLM Technical Management</v>
      </c>
      <c r="H1275" t="str">
        <f>WorkingHours[[#This Row],[Tags]]</f>
        <v>QLM:Hardware:TechnicalManagement:998</v>
      </c>
      <c r="I1275" t="b">
        <f t="shared" si="132"/>
        <v>0</v>
      </c>
      <c r="J1275" s="7">
        <f t="shared" si="138"/>
        <v>45041</v>
      </c>
      <c r="K1275" t="str">
        <f t="shared" si="133"/>
        <v>QLM:Hardware:TechnicalManagement:998</v>
      </c>
      <c r="M1275" s="43">
        <f t="shared" si="134"/>
        <v>0</v>
      </c>
      <c r="N1275" s="1">
        <f t="shared" si="135"/>
        <v>0</v>
      </c>
      <c r="O1275" s="1">
        <f t="shared" si="136"/>
        <v>0</v>
      </c>
      <c r="P1275" s="45" t="e">
        <f t="shared" si="137"/>
        <v>#REF!</v>
      </c>
      <c r="Q1275" s="46">
        <f>IF(K1275="",0,COUNTIF('Timesheet - Week'!$A:$A,WorkingHoursUpdated!K1275))</f>
        <v>0</v>
      </c>
      <c r="R1275" s="44">
        <f>IF(K1275="",0,COUNTIF('Timesheet - Week'!$A:$A,WorkingHoursUpdated!K1275))</f>
        <v>0</v>
      </c>
    </row>
    <row r="1276" spans="1:18" x14ac:dyDescent="0.25">
      <c r="A1276" s="7">
        <f>WorkingHours[[#This Row],[Day]]</f>
        <v>45041</v>
      </c>
      <c r="B1276" s="1">
        <f>WorkingHours[[#This Row],[Start]]</f>
        <v>0.6875</v>
      </c>
      <c r="C1276" s="1">
        <f>WorkingHours[[#This Row],[End]]</f>
        <v>0.72222222222222221</v>
      </c>
      <c r="D1276" t="str">
        <f>WorkingHours[[#This Row],[Work unit description]]</f>
        <v>Power board test plan review</v>
      </c>
      <c r="E1276" s="1">
        <f>WorkingHours[[#This Row],[Duration]]</f>
        <v>3.125E-2</v>
      </c>
      <c r="F1276" s="1" t="e">
        <f>#REF!</f>
        <v>#REF!</v>
      </c>
      <c r="G1276" t="str">
        <f>WorkingHours[[#This Row],[Task]]</f>
        <v>QLM Technical Management</v>
      </c>
      <c r="H1276" t="str">
        <f>WorkingHours[[#This Row],[Tags]]</f>
        <v>QLM:Hardware:TechnicalManagement:998</v>
      </c>
      <c r="I1276" t="b">
        <f t="shared" si="132"/>
        <v>0</v>
      </c>
      <c r="J1276" s="7">
        <f t="shared" si="138"/>
        <v>45041</v>
      </c>
      <c r="K1276" t="str">
        <f t="shared" si="133"/>
        <v>QLM:Hardware:TechnicalManagement:998</v>
      </c>
      <c r="M1276" s="43">
        <f t="shared" si="134"/>
        <v>0</v>
      </c>
      <c r="N1276" s="1">
        <f t="shared" si="135"/>
        <v>0</v>
      </c>
      <c r="O1276" s="1">
        <f t="shared" si="136"/>
        <v>0</v>
      </c>
      <c r="P1276" s="45" t="e">
        <f t="shared" si="137"/>
        <v>#REF!</v>
      </c>
      <c r="Q1276" s="46">
        <f>IF(K1276="",0,COUNTIF('Timesheet - Week'!$A:$A,WorkingHoursUpdated!K1276))</f>
        <v>0</v>
      </c>
      <c r="R1276" s="44">
        <f>IF(K1276="",0,COUNTIF('Timesheet - Week'!$A:$A,WorkingHoursUpdated!K1276))</f>
        <v>0</v>
      </c>
    </row>
    <row r="1277" spans="1:18" x14ac:dyDescent="0.25">
      <c r="A1277" s="7">
        <f>WorkingHours[[#This Row],[Day]]</f>
        <v>45041</v>
      </c>
      <c r="B1277" s="1">
        <f>WorkingHours[[#This Row],[Start]]</f>
        <v>0.72222222222222221</v>
      </c>
      <c r="C1277" s="1">
        <f>WorkingHours[[#This Row],[End]]</f>
        <v>0.75694444444444442</v>
      </c>
      <c r="D1277" t="str">
        <f>WorkingHours[[#This Row],[Work unit description]]</f>
        <v>Requirements doc</v>
      </c>
      <c r="E1277" s="1">
        <f>WorkingHours[[#This Row],[Duration]]</f>
        <v>3.125E-2</v>
      </c>
      <c r="F1277" s="1" t="e">
        <f>#REF!</f>
        <v>#REF!</v>
      </c>
      <c r="G1277" t="str">
        <f>WorkingHours[[#This Row],[Task]]</f>
        <v>Boomtime:Technical Management</v>
      </c>
      <c r="H1277" t="str">
        <f>WorkingHours[[#This Row],[Tags]]</f>
        <v>Boomtime: Technical Management:911</v>
      </c>
      <c r="I1277" t="b">
        <f t="shared" si="132"/>
        <v>0</v>
      </c>
      <c r="J1277" s="7">
        <f t="shared" si="138"/>
        <v>45041</v>
      </c>
      <c r="K1277" t="str">
        <f t="shared" si="133"/>
        <v>Boomtime: Technical Management:911</v>
      </c>
      <c r="M1277" s="43">
        <f t="shared" si="134"/>
        <v>0</v>
      </c>
      <c r="N1277" s="1">
        <f t="shared" si="135"/>
        <v>0</v>
      </c>
      <c r="O1277" s="1">
        <f t="shared" si="136"/>
        <v>0</v>
      </c>
      <c r="P1277" s="45" t="e">
        <f t="shared" si="137"/>
        <v>#REF!</v>
      </c>
      <c r="Q1277" s="46">
        <f>IF(K1277="",0,COUNTIF('Timesheet - Week'!$A:$A,WorkingHoursUpdated!K1277))</f>
        <v>0</v>
      </c>
      <c r="R1277" s="44">
        <f>IF(K1277="",0,COUNTIF('Timesheet - Week'!$A:$A,WorkingHoursUpdated!K1277))</f>
        <v>0</v>
      </c>
    </row>
    <row r="1278" spans="1:18" x14ac:dyDescent="0.25">
      <c r="A1278" s="7">
        <f>WorkingHours[[#This Row],[Day]]</f>
        <v>45041</v>
      </c>
      <c r="B1278" s="1">
        <f>WorkingHours[[#This Row],[Start]]</f>
        <v>0.75694444444444442</v>
      </c>
      <c r="C1278" s="1">
        <f>WorkingHours[[#This Row],[End]]</f>
        <v>0.79861111111111116</v>
      </c>
      <c r="D1278" t="str">
        <f>WorkingHours[[#This Row],[Work unit description]]</f>
        <v>Power Board Re-write</v>
      </c>
      <c r="E1278" s="1">
        <f>WorkingHours[[#This Row],[Duration]]</f>
        <v>4.1666666666666664E-2</v>
      </c>
      <c r="F1278" s="1" t="e">
        <f>#REF!</f>
        <v>#REF!</v>
      </c>
      <c r="G1278" t="str">
        <f>WorkingHours[[#This Row],[Task]]</f>
        <v>QLM Technical Management</v>
      </c>
      <c r="H1278" t="str">
        <f>WorkingHours[[#This Row],[Tags]]</f>
        <v>QLM:Hardware:TechnicalManagement:998</v>
      </c>
      <c r="I1278" t="b">
        <f t="shared" ref="I1278:I1341" si="139">IF(ISNUMBER(SEARCH("CarryHours",H1278)),TRUE,FALSE)</f>
        <v>0</v>
      </c>
      <c r="J1278" s="7">
        <f t="shared" si="138"/>
        <v>45041</v>
      </c>
      <c r="K1278" t="str">
        <f t="shared" si="133"/>
        <v>QLM:Hardware:TechnicalManagement:998</v>
      </c>
      <c r="M1278" s="43">
        <f t="shared" si="134"/>
        <v>0</v>
      </c>
      <c r="N1278" s="1">
        <f t="shared" si="135"/>
        <v>0</v>
      </c>
      <c r="O1278" s="1">
        <f t="shared" si="136"/>
        <v>0</v>
      </c>
      <c r="P1278" s="45" t="e">
        <f t="shared" si="137"/>
        <v>#REF!</v>
      </c>
      <c r="Q1278" s="46">
        <f>IF(K1278="",0,COUNTIF('Timesheet - Week'!$A:$A,WorkingHoursUpdated!K1278))</f>
        <v>0</v>
      </c>
      <c r="R1278" s="44">
        <f>IF(K1278="",0,COUNTIF('Timesheet - Week'!$A:$A,WorkingHoursUpdated!K1278))</f>
        <v>0</v>
      </c>
    </row>
    <row r="1279" spans="1:18" x14ac:dyDescent="0.25">
      <c r="A1279" s="7">
        <f>WorkingHours[[#This Row],[Day]]</f>
        <v>45041</v>
      </c>
      <c r="B1279" s="1">
        <f>WorkingHours[[#This Row],[Start]]</f>
        <v>0.875</v>
      </c>
      <c r="C1279" s="1">
        <f>WorkingHours[[#This Row],[End]]</f>
        <v>0.95833333333333337</v>
      </c>
      <c r="D1279" t="str">
        <f>WorkingHours[[#This Row],[Work unit description]]</f>
        <v>Power board test plan re-write</v>
      </c>
      <c r="E1279" s="1">
        <f>WorkingHours[[#This Row],[Duration]]</f>
        <v>8.3333333333333329E-2</v>
      </c>
      <c r="F1279" s="1" t="e">
        <f>#REF!</f>
        <v>#REF!</v>
      </c>
      <c r="G1279" t="str">
        <f>WorkingHours[[#This Row],[Task]]</f>
        <v>QLM Technical Management</v>
      </c>
      <c r="H1279" t="str">
        <f>WorkingHours[[#This Row],[Tags]]</f>
        <v>QLM:Hardware:TechnicalManagement:998</v>
      </c>
      <c r="I1279" t="b">
        <f t="shared" si="139"/>
        <v>0</v>
      </c>
      <c r="J1279" s="7">
        <f t="shared" si="138"/>
        <v>45041</v>
      </c>
      <c r="K1279" t="str">
        <f t="shared" ref="K1279:K1342" si="140">IF(ISNUMBER(SEARCH(",",H1279)),LEFT(H1279, SEARCH(",",H1279,1)-1),H1279)</f>
        <v>QLM:Hardware:TechnicalManagement:998</v>
      </c>
      <c r="M1279" s="43">
        <f t="shared" si="134"/>
        <v>7.638888888888884E-2</v>
      </c>
      <c r="N1279" s="1">
        <f t="shared" si="135"/>
        <v>0</v>
      </c>
      <c r="O1279" s="1">
        <f t="shared" si="136"/>
        <v>7.638888888888884E-2</v>
      </c>
      <c r="P1279" s="45" t="e">
        <f t="shared" si="137"/>
        <v>#REF!</v>
      </c>
      <c r="Q1279" s="46">
        <f>IF(K1279="",0,COUNTIF('Timesheet - Week'!$A:$A,WorkingHoursUpdated!K1279))</f>
        <v>0</v>
      </c>
      <c r="R1279" s="44">
        <f>IF(K1279="",0,COUNTIF('Timesheet - Week'!$A:$A,WorkingHoursUpdated!K1279))</f>
        <v>0</v>
      </c>
    </row>
    <row r="1280" spans="1:18" x14ac:dyDescent="0.25">
      <c r="A1280" s="7">
        <f>WorkingHours[[#This Row],[Day]]</f>
        <v>45042</v>
      </c>
      <c r="B1280" s="1">
        <f>WorkingHours[[#This Row],[Start]]</f>
        <v>0.375</v>
      </c>
      <c r="C1280" s="1">
        <f>WorkingHours[[#This Row],[End]]</f>
        <v>0.38541666666666669</v>
      </c>
      <c r="D1280" t="str">
        <f>WorkingHours[[#This Row],[Work unit description]]</f>
        <v>Recruitment chat with Pete</v>
      </c>
      <c r="E1280" s="1">
        <f>WorkingHours[[#This Row],[Duration]]</f>
        <v>1.0416666666666666E-2</v>
      </c>
      <c r="F1280" s="1" t="e">
        <f>#REF!</f>
        <v>#REF!</v>
      </c>
      <c r="G1280" t="str">
        <f>WorkingHours[[#This Row],[Task]]</f>
        <v>STL:Recruitment: Candidate Management</v>
      </c>
      <c r="H1280" t="str">
        <f>WorkingHours[[#This Row],[Tags]]</f>
        <v>STL:Recruitment:CandidateMan:950</v>
      </c>
      <c r="I1280" t="b">
        <f t="shared" si="139"/>
        <v>0</v>
      </c>
      <c r="J1280" s="7">
        <f t="shared" si="138"/>
        <v>45042</v>
      </c>
      <c r="K1280" t="str">
        <f t="shared" si="140"/>
        <v>STL:Recruitment:CandidateMan:950</v>
      </c>
      <c r="M1280" s="43">
        <f t="shared" si="134"/>
        <v>0</v>
      </c>
      <c r="N1280" s="1">
        <f t="shared" si="135"/>
        <v>0</v>
      </c>
      <c r="O1280" s="1">
        <f t="shared" si="136"/>
        <v>0</v>
      </c>
      <c r="P1280" s="45" t="e">
        <f t="shared" si="137"/>
        <v>#REF!</v>
      </c>
      <c r="Q1280" s="46">
        <f>IF(K1280="",0,COUNTIF('Timesheet - Week'!$A:$A,WorkingHoursUpdated!K1280))</f>
        <v>0</v>
      </c>
      <c r="R1280" s="44">
        <f>IF(K1280="",0,COUNTIF('Timesheet - Week'!$A:$A,WorkingHoursUpdated!K1280))</f>
        <v>0</v>
      </c>
    </row>
    <row r="1281" spans="1:18" x14ac:dyDescent="0.25">
      <c r="A1281" s="7">
        <f>WorkingHours[[#This Row],[Day]]</f>
        <v>45042</v>
      </c>
      <c r="B1281" s="1">
        <f>WorkingHours[[#This Row],[Start]]</f>
        <v>0.40625</v>
      </c>
      <c r="C1281" s="1">
        <f>WorkingHours[[#This Row],[End]]</f>
        <v>0.41666666666666669</v>
      </c>
      <c r="D1281" t="str">
        <f>WorkingHours[[#This Row],[Work unit description]]</f>
        <v>Talking with Rob to arrange hardware</v>
      </c>
      <c r="E1281" s="1">
        <f>WorkingHours[[#This Row],[Duration]]</f>
        <v>1.0416666666666666E-2</v>
      </c>
      <c r="F1281" s="1" t="e">
        <f>#REF!</f>
        <v>#REF!</v>
      </c>
      <c r="G1281" t="str">
        <f>WorkingHours[[#This Row],[Task]]</f>
        <v>QLM Technical Management</v>
      </c>
      <c r="H1281" t="str">
        <f>WorkingHours[[#This Row],[Tags]]</f>
        <v>QLM:Hardware:TechnicalManagement:998</v>
      </c>
      <c r="I1281" t="b">
        <f t="shared" si="139"/>
        <v>0</v>
      </c>
      <c r="J1281" s="7">
        <f t="shared" si="138"/>
        <v>45042</v>
      </c>
      <c r="K1281" t="str">
        <f t="shared" si="140"/>
        <v>QLM:Hardware:TechnicalManagement:998</v>
      </c>
      <c r="M1281" s="43">
        <f t="shared" si="134"/>
        <v>2.0833333333333315E-2</v>
      </c>
      <c r="N1281" s="1">
        <f t="shared" si="135"/>
        <v>0</v>
      </c>
      <c r="O1281" s="1">
        <f t="shared" si="136"/>
        <v>2.0833333333333315E-2</v>
      </c>
      <c r="P1281" s="45" t="e">
        <f t="shared" si="137"/>
        <v>#REF!</v>
      </c>
      <c r="Q1281" s="46">
        <f>IF(K1281="",0,COUNTIF('Timesheet - Week'!$A:$A,WorkingHoursUpdated!K1281))</f>
        <v>0</v>
      </c>
      <c r="R1281" s="44">
        <f>IF(K1281="",0,COUNTIF('Timesheet - Week'!$A:$A,WorkingHoursUpdated!K1281))</f>
        <v>0</v>
      </c>
    </row>
    <row r="1282" spans="1:18" x14ac:dyDescent="0.25">
      <c r="A1282" s="7">
        <f>WorkingHours[[#This Row],[Day]]</f>
        <v>45042</v>
      </c>
      <c r="B1282" s="1">
        <f>WorkingHours[[#This Row],[Start]]</f>
        <v>0.41666666666666669</v>
      </c>
      <c r="C1282" s="1">
        <f>WorkingHours[[#This Row],[End]]</f>
        <v>0.43194444444444446</v>
      </c>
      <c r="D1282" t="str">
        <f>WorkingHours[[#This Row],[Work unit description]]</f>
        <v>Volumatic work and review</v>
      </c>
      <c r="E1282" s="1">
        <f>WorkingHours[[#This Row],[Duration]]</f>
        <v>1.0416666666666666E-2</v>
      </c>
      <c r="F1282" s="1" t="e">
        <f>#REF!</f>
        <v>#REF!</v>
      </c>
      <c r="G1282" t="str">
        <f>WorkingHours[[#This Row],[Task]]</f>
        <v>NBD - Meetings</v>
      </c>
      <c r="H1282" t="str">
        <f>WorkingHours[[#This Row],[Tags]]</f>
        <v>STL:NBD:Early Meetings:964</v>
      </c>
      <c r="I1282" t="b">
        <f t="shared" si="139"/>
        <v>0</v>
      </c>
      <c r="J1282" s="7">
        <f t="shared" si="138"/>
        <v>45042</v>
      </c>
      <c r="K1282" t="str">
        <f t="shared" si="140"/>
        <v>STL:NBD:Early Meetings:964</v>
      </c>
      <c r="M1282" s="43">
        <f t="shared" si="134"/>
        <v>0</v>
      </c>
      <c r="N1282" s="1">
        <f t="shared" si="135"/>
        <v>0</v>
      </c>
      <c r="O1282" s="1">
        <f t="shared" si="136"/>
        <v>0</v>
      </c>
      <c r="P1282" s="45" t="e">
        <f t="shared" si="137"/>
        <v>#REF!</v>
      </c>
      <c r="Q1282" s="46">
        <f>IF(K1282="",0,COUNTIF('Timesheet - Week'!$A:$A,WorkingHoursUpdated!K1282))</f>
        <v>0</v>
      </c>
      <c r="R1282" s="44">
        <f>IF(K1282="",0,COUNTIF('Timesheet - Week'!$A:$A,WorkingHoursUpdated!K1282))</f>
        <v>0</v>
      </c>
    </row>
    <row r="1283" spans="1:18" x14ac:dyDescent="0.25">
      <c r="A1283" s="7">
        <f>WorkingHours[[#This Row],[Day]]</f>
        <v>45042</v>
      </c>
      <c r="B1283" s="1">
        <f>WorkingHours[[#This Row],[Start]]</f>
        <v>0.41666666666666669</v>
      </c>
      <c r="C1283" s="1">
        <f>WorkingHours[[#This Row],[End]]</f>
        <v>0.45833333333333331</v>
      </c>
      <c r="D1283" t="str">
        <f>WorkingHours[[#This Row],[Work unit description]]</f>
        <v>Test plan update and email to Pete on Test Plan</v>
      </c>
      <c r="E1283" s="1">
        <f>WorkingHours[[#This Row],[Duration]]</f>
        <v>4.1666666666666664E-2</v>
      </c>
      <c r="F1283" s="1" t="e">
        <f>#REF!</f>
        <v>#REF!</v>
      </c>
      <c r="G1283" t="str">
        <f>WorkingHours[[#This Row],[Task]]</f>
        <v>QLM Technical Management</v>
      </c>
      <c r="H1283" t="str">
        <f>WorkingHours[[#This Row],[Tags]]</f>
        <v>QLM:Hardware:TechnicalManagement:998</v>
      </c>
      <c r="I1283" t="b">
        <f t="shared" si="139"/>
        <v>0</v>
      </c>
      <c r="J1283" s="7">
        <f t="shared" si="138"/>
        <v>45042</v>
      </c>
      <c r="K1283" t="str">
        <f t="shared" si="140"/>
        <v>QLM:Hardware:TechnicalManagement:998</v>
      </c>
      <c r="M1283" s="43" t="str">
        <f t="shared" ref="M1283:M1346" si="141">IF(A1283=A1282,IF(B1283&lt;C1282,"Error",B1283-C1282),0)</f>
        <v>Error</v>
      </c>
      <c r="N1283" s="1">
        <f t="shared" ref="N1283:N1346" si="142">IF(M1283&lt;$T$1,M1283,0)</f>
        <v>0</v>
      </c>
      <c r="O1283" s="1" t="str">
        <f t="shared" ref="O1283:O1346" si="143">IF(M1283&gt;$T$1,M1283,0)</f>
        <v>Error</v>
      </c>
      <c r="P1283" s="45" t="e">
        <f t="shared" ref="P1283:P1346" si="144">E1283+F1283+N1283</f>
        <v>#REF!</v>
      </c>
      <c r="Q1283" s="46">
        <f>IF(K1283="",0,COUNTIF('Timesheet - Week'!$A:$A,WorkingHoursUpdated!K1283))</f>
        <v>0</v>
      </c>
      <c r="R1283" s="44">
        <f>IF(K1283="",0,COUNTIF('Timesheet - Week'!$A:$A,WorkingHoursUpdated!K1283))</f>
        <v>0</v>
      </c>
    </row>
    <row r="1284" spans="1:18" x14ac:dyDescent="0.25">
      <c r="A1284" s="7">
        <f>WorkingHours[[#This Row],[Day]]</f>
        <v>45042</v>
      </c>
      <c r="B1284" s="1">
        <f>WorkingHours[[#This Row],[Start]]</f>
        <v>0.45833333333333331</v>
      </c>
      <c r="C1284" s="1">
        <f>WorkingHours[[#This Row],[End]]</f>
        <v>0.47916666666666669</v>
      </c>
      <c r="D1284" t="str">
        <f>WorkingHours[[#This Row],[Work unit description]]</f>
        <v>Recruitment</v>
      </c>
      <c r="E1284" s="1">
        <f>WorkingHours[[#This Row],[Duration]]</f>
        <v>2.0833333333333332E-2</v>
      </c>
      <c r="F1284" s="1" t="e">
        <f>#REF!</f>
        <v>#REF!</v>
      </c>
      <c r="G1284" t="str">
        <f>WorkingHours[[#This Row],[Task]]</f>
        <v>STL:Recruitment: Candidate Management</v>
      </c>
      <c r="H1284" t="str">
        <f>WorkingHours[[#This Row],[Tags]]</f>
        <v>STL:Recruitment:CandidateMan:950</v>
      </c>
      <c r="I1284" t="b">
        <f t="shared" si="139"/>
        <v>0</v>
      </c>
      <c r="J1284" s="7">
        <f t="shared" ref="J1284:J1347" si="145">IF(I1284,A1284+7,A1284)</f>
        <v>45042</v>
      </c>
      <c r="K1284" t="str">
        <f t="shared" si="140"/>
        <v>STL:Recruitment:CandidateMan:950</v>
      </c>
      <c r="M1284" s="43">
        <f t="shared" si="141"/>
        <v>0</v>
      </c>
      <c r="N1284" s="1">
        <f t="shared" si="142"/>
        <v>0</v>
      </c>
      <c r="O1284" s="1">
        <f t="shared" si="143"/>
        <v>0</v>
      </c>
      <c r="P1284" s="45" t="e">
        <f t="shared" si="144"/>
        <v>#REF!</v>
      </c>
      <c r="Q1284" s="46">
        <f>IF(K1284="",0,COUNTIF('Timesheet - Week'!$A:$A,WorkingHoursUpdated!K1284))</f>
        <v>0</v>
      </c>
      <c r="R1284" s="44">
        <f>IF(K1284="",0,COUNTIF('Timesheet - Week'!$A:$A,WorkingHoursUpdated!K1284))</f>
        <v>0</v>
      </c>
    </row>
    <row r="1285" spans="1:18" x14ac:dyDescent="0.25">
      <c r="A1285" s="7">
        <f>WorkingHours[[#This Row],[Day]]</f>
        <v>45042</v>
      </c>
      <c r="B1285" s="1">
        <f>WorkingHours[[#This Row],[Start]]</f>
        <v>0.47916666666666669</v>
      </c>
      <c r="C1285" s="1">
        <f>WorkingHours[[#This Row],[End]]</f>
        <v>0.5</v>
      </c>
      <c r="D1285" t="str">
        <f>WorkingHours[[#This Row],[Work unit description]]</f>
        <v>Recruitment meeting</v>
      </c>
      <c r="E1285" s="1">
        <f>WorkingHours[[#This Row],[Duration]]</f>
        <v>2.0833333333333332E-2</v>
      </c>
      <c r="F1285" s="1" t="e">
        <f>#REF!</f>
        <v>#REF!</v>
      </c>
      <c r="G1285" t="str">
        <f>WorkingHours[[#This Row],[Task]]</f>
        <v>STL:Recruitment: Candidate Management</v>
      </c>
      <c r="H1285" t="str">
        <f>WorkingHours[[#This Row],[Tags]]</f>
        <v>STL:Recruitment:CandidateMan:950</v>
      </c>
      <c r="I1285" t="b">
        <f t="shared" si="139"/>
        <v>0</v>
      </c>
      <c r="J1285" s="7">
        <f t="shared" si="145"/>
        <v>45042</v>
      </c>
      <c r="K1285" t="str">
        <f t="shared" si="140"/>
        <v>STL:Recruitment:CandidateMan:950</v>
      </c>
      <c r="M1285" s="43">
        <f t="shared" si="141"/>
        <v>0</v>
      </c>
      <c r="N1285" s="1">
        <f t="shared" si="142"/>
        <v>0</v>
      </c>
      <c r="O1285" s="1">
        <f t="shared" si="143"/>
        <v>0</v>
      </c>
      <c r="P1285" s="45" t="e">
        <f t="shared" si="144"/>
        <v>#REF!</v>
      </c>
      <c r="Q1285" s="46">
        <f>IF(K1285="",0,COUNTIF('Timesheet - Week'!$A:$A,WorkingHoursUpdated!K1285))</f>
        <v>0</v>
      </c>
      <c r="R1285" s="44">
        <f>IF(K1285="",0,COUNTIF('Timesheet - Week'!$A:$A,WorkingHoursUpdated!K1285))</f>
        <v>0</v>
      </c>
    </row>
    <row r="1286" spans="1:18" x14ac:dyDescent="0.25">
      <c r="A1286" s="7">
        <f>WorkingHours[[#This Row],[Day]]</f>
        <v>45042</v>
      </c>
      <c r="B1286" s="1">
        <f>WorkingHours[[#This Row],[Start]]</f>
        <v>0.5</v>
      </c>
      <c r="C1286" s="1">
        <f>WorkingHours[[#This Row],[End]]</f>
        <v>0.54166666666666663</v>
      </c>
      <c r="D1286" t="str">
        <f>WorkingHours[[#This Row],[Work unit description]]</f>
        <v>Volumatic work review</v>
      </c>
      <c r="E1286" s="1">
        <f>WorkingHours[[#This Row],[Duration]]</f>
        <v>4.1666666666666664E-2</v>
      </c>
      <c r="F1286" s="1" t="e">
        <f>#REF!</f>
        <v>#REF!</v>
      </c>
      <c r="G1286" t="str">
        <f>WorkingHours[[#This Row],[Task]]</f>
        <v>NBD - Meetings</v>
      </c>
      <c r="H1286" t="str">
        <f>WorkingHours[[#This Row],[Tags]]</f>
        <v>STL:NBD:Early Meetings:964</v>
      </c>
      <c r="I1286" t="b">
        <f t="shared" si="139"/>
        <v>0</v>
      </c>
      <c r="J1286" s="7">
        <f t="shared" si="145"/>
        <v>45042</v>
      </c>
      <c r="K1286" t="str">
        <f t="shared" si="140"/>
        <v>STL:NBD:Early Meetings:964</v>
      </c>
      <c r="M1286" s="43">
        <f t="shared" si="141"/>
        <v>0</v>
      </c>
      <c r="N1286" s="1">
        <f t="shared" si="142"/>
        <v>0</v>
      </c>
      <c r="O1286" s="1">
        <f t="shared" si="143"/>
        <v>0</v>
      </c>
      <c r="P1286" s="45" t="e">
        <f t="shared" si="144"/>
        <v>#REF!</v>
      </c>
      <c r="Q1286" s="46">
        <f>IF(K1286="",0,COUNTIF('Timesheet - Week'!$A:$A,WorkingHoursUpdated!K1286))</f>
        <v>0</v>
      </c>
      <c r="R1286" s="44">
        <f>IF(K1286="",0,COUNTIF('Timesheet - Week'!$A:$A,WorkingHoursUpdated!K1286))</f>
        <v>0</v>
      </c>
    </row>
    <row r="1287" spans="1:18" x14ac:dyDescent="0.25">
      <c r="A1287" s="7">
        <f>WorkingHours[[#This Row],[Day]]</f>
        <v>45042</v>
      </c>
      <c r="B1287" s="1">
        <f>WorkingHours[[#This Row],[Start]]</f>
        <v>0.54166666666666663</v>
      </c>
      <c r="C1287" s="1">
        <f>WorkingHours[[#This Row],[End]]</f>
        <v>0.5625</v>
      </c>
      <c r="D1287" t="str">
        <f>WorkingHours[[#This Row],[Work unit description]]</f>
        <v>Volumatic Proposal Next Steps</v>
      </c>
      <c r="E1287" s="1">
        <f>WorkingHours[[#This Row],[Duration]]</f>
        <v>2.0833333333333332E-2</v>
      </c>
      <c r="F1287" s="1" t="e">
        <f>#REF!</f>
        <v>#REF!</v>
      </c>
      <c r="G1287" t="str">
        <f>WorkingHours[[#This Row],[Task]]</f>
        <v>NBD - Meetings</v>
      </c>
      <c r="H1287" t="str">
        <f>WorkingHours[[#This Row],[Tags]]</f>
        <v>STL:NBD:Early Meetings:964</v>
      </c>
      <c r="I1287" t="b">
        <f t="shared" si="139"/>
        <v>0</v>
      </c>
      <c r="J1287" s="7">
        <f t="shared" si="145"/>
        <v>45042</v>
      </c>
      <c r="K1287" t="str">
        <f t="shared" si="140"/>
        <v>STL:NBD:Early Meetings:964</v>
      </c>
      <c r="M1287" s="43">
        <f t="shared" si="141"/>
        <v>0</v>
      </c>
      <c r="N1287" s="1">
        <f t="shared" si="142"/>
        <v>0</v>
      </c>
      <c r="O1287" s="1">
        <f t="shared" si="143"/>
        <v>0</v>
      </c>
      <c r="P1287" s="45" t="e">
        <f t="shared" si="144"/>
        <v>#REF!</v>
      </c>
      <c r="Q1287" s="46">
        <f>IF(K1287="",0,COUNTIF('Timesheet - Week'!$A:$A,WorkingHoursUpdated!K1287))</f>
        <v>0</v>
      </c>
      <c r="R1287" s="44">
        <f>IF(K1287="",0,COUNTIF('Timesheet - Week'!$A:$A,WorkingHoursUpdated!K1287))</f>
        <v>0</v>
      </c>
    </row>
    <row r="1288" spans="1:18" x14ac:dyDescent="0.25">
      <c r="A1288" s="7">
        <f>WorkingHours[[#This Row],[Day]]</f>
        <v>45042</v>
      </c>
      <c r="B1288" s="1">
        <f>WorkingHours[[#This Row],[Start]]</f>
        <v>0.58333333333333337</v>
      </c>
      <c r="C1288" s="1">
        <f>WorkingHours[[#This Row],[End]]</f>
        <v>0.625</v>
      </c>
      <c r="D1288" t="str">
        <f>WorkingHours[[#This Row],[Work unit description]]</f>
        <v>Boomtime requirements</v>
      </c>
      <c r="E1288" s="1">
        <f>WorkingHours[[#This Row],[Duration]]</f>
        <v>4.1666666666666664E-2</v>
      </c>
      <c r="F1288" s="1" t="e">
        <f>#REF!</f>
        <v>#REF!</v>
      </c>
      <c r="G1288" t="str">
        <f>WorkingHours[[#This Row],[Task]]</f>
        <v>Boomtime:System Design</v>
      </c>
      <c r="H1288" t="str">
        <f>WorkingHours[[#This Row],[Tags]]</f>
        <v>Boomtime:System Design:912</v>
      </c>
      <c r="I1288" t="b">
        <f t="shared" si="139"/>
        <v>0</v>
      </c>
      <c r="J1288" s="7">
        <f t="shared" si="145"/>
        <v>45042</v>
      </c>
      <c r="K1288" t="str">
        <f t="shared" si="140"/>
        <v>Boomtime:System Design:912</v>
      </c>
      <c r="M1288" s="43">
        <f t="shared" si="141"/>
        <v>2.083333333333337E-2</v>
      </c>
      <c r="N1288" s="1">
        <f t="shared" si="142"/>
        <v>0</v>
      </c>
      <c r="O1288" s="1">
        <f t="shared" si="143"/>
        <v>2.083333333333337E-2</v>
      </c>
      <c r="P1288" s="45" t="e">
        <f t="shared" si="144"/>
        <v>#REF!</v>
      </c>
      <c r="Q1288" s="46">
        <f>IF(K1288="",0,COUNTIF('Timesheet - Week'!$A:$A,WorkingHoursUpdated!K1288))</f>
        <v>0</v>
      </c>
      <c r="R1288" s="44">
        <f>IF(K1288="",0,COUNTIF('Timesheet - Week'!$A:$A,WorkingHoursUpdated!K1288))</f>
        <v>0</v>
      </c>
    </row>
    <row r="1289" spans="1:18" x14ac:dyDescent="0.25">
      <c r="A1289" s="7">
        <f>WorkingHours[[#This Row],[Day]]</f>
        <v>45042</v>
      </c>
      <c r="B1289" s="1">
        <f>WorkingHours[[#This Row],[Start]]</f>
        <v>0.625</v>
      </c>
      <c r="C1289" s="1">
        <f>WorkingHours[[#This Row],[End]]</f>
        <v>0.65625</v>
      </c>
      <c r="D1289" t="str">
        <f>WorkingHours[[#This Row],[Work unit description]]</f>
        <v>Weekly Boomtime Internal Meeting</v>
      </c>
      <c r="E1289" s="1">
        <f>WorkingHours[[#This Row],[Duration]]</f>
        <v>3.125E-2</v>
      </c>
      <c r="F1289" s="1" t="e">
        <f>#REF!</f>
        <v>#REF!</v>
      </c>
      <c r="G1289" t="str">
        <f>WorkingHours[[#This Row],[Task]]</f>
        <v>Boomtime:Technical Management</v>
      </c>
      <c r="H1289" t="str">
        <f>WorkingHours[[#This Row],[Tags]]</f>
        <v>Boomtime: Technical Management:911</v>
      </c>
      <c r="I1289" t="b">
        <f t="shared" si="139"/>
        <v>0</v>
      </c>
      <c r="J1289" s="7">
        <f t="shared" si="145"/>
        <v>45042</v>
      </c>
      <c r="K1289" t="str">
        <f t="shared" si="140"/>
        <v>Boomtime: Technical Management:911</v>
      </c>
      <c r="M1289" s="43">
        <f t="shared" si="141"/>
        <v>0</v>
      </c>
      <c r="N1289" s="1">
        <f t="shared" si="142"/>
        <v>0</v>
      </c>
      <c r="O1289" s="1">
        <f t="shared" si="143"/>
        <v>0</v>
      </c>
      <c r="P1289" s="45" t="e">
        <f t="shared" si="144"/>
        <v>#REF!</v>
      </c>
      <c r="Q1289" s="46">
        <f>IF(K1289="",0,COUNTIF('Timesheet - Week'!$A:$A,WorkingHoursUpdated!K1289))</f>
        <v>0</v>
      </c>
      <c r="R1289" s="44">
        <f>IF(K1289="",0,COUNTIF('Timesheet - Week'!$A:$A,WorkingHoursUpdated!K1289))</f>
        <v>0</v>
      </c>
    </row>
    <row r="1290" spans="1:18" x14ac:dyDescent="0.25">
      <c r="A1290" s="7">
        <f>WorkingHours[[#This Row],[Day]]</f>
        <v>45042</v>
      </c>
      <c r="B1290" s="1">
        <f>WorkingHours[[#This Row],[Start]]</f>
        <v>0.65625</v>
      </c>
      <c r="C1290" s="1">
        <f>WorkingHours[[#This Row],[End]]</f>
        <v>0.67361111111111116</v>
      </c>
      <c r="D1290" t="str">
        <f>WorkingHours[[#This Row],[Work unit description]]</f>
        <v>Boomtime Jira</v>
      </c>
      <c r="E1290" s="1">
        <f>WorkingHours[[#This Row],[Duration]]</f>
        <v>2.0833333333333332E-2</v>
      </c>
      <c r="F1290" s="1" t="e">
        <f>#REF!</f>
        <v>#REF!</v>
      </c>
      <c r="G1290" t="str">
        <f>WorkingHours[[#This Row],[Task]]</f>
        <v>Boomtime:Technical Management</v>
      </c>
      <c r="H1290" t="str">
        <f>WorkingHours[[#This Row],[Tags]]</f>
        <v>Boomtime: Technical Management:911</v>
      </c>
      <c r="I1290" t="b">
        <f t="shared" si="139"/>
        <v>0</v>
      </c>
      <c r="J1290" s="7">
        <f t="shared" si="145"/>
        <v>45042</v>
      </c>
      <c r="K1290" t="str">
        <f t="shared" si="140"/>
        <v>Boomtime: Technical Management:911</v>
      </c>
      <c r="M1290" s="43">
        <f t="shared" si="141"/>
        <v>0</v>
      </c>
      <c r="N1290" s="1">
        <f t="shared" si="142"/>
        <v>0</v>
      </c>
      <c r="O1290" s="1">
        <f t="shared" si="143"/>
        <v>0</v>
      </c>
      <c r="P1290" s="45" t="e">
        <f t="shared" si="144"/>
        <v>#REF!</v>
      </c>
      <c r="Q1290" s="46">
        <f>IF(K1290="",0,COUNTIF('Timesheet - Week'!$A:$A,WorkingHoursUpdated!K1290))</f>
        <v>0</v>
      </c>
      <c r="R1290" s="44">
        <f>IF(K1290="",0,COUNTIF('Timesheet - Week'!$A:$A,WorkingHoursUpdated!K1290))</f>
        <v>0</v>
      </c>
    </row>
    <row r="1291" spans="1:18" x14ac:dyDescent="0.25">
      <c r="A1291" s="7">
        <f>WorkingHours[[#This Row],[Day]]</f>
        <v>45043</v>
      </c>
      <c r="B1291" s="1">
        <f>WorkingHours[[#This Row],[Start]]</f>
        <v>0.27777777777777779</v>
      </c>
      <c r="C1291" s="1">
        <f>WorkingHours[[#This Row],[End]]</f>
        <v>0.29166666666666669</v>
      </c>
      <c r="D1291" t="str">
        <f>WorkingHours[[#This Row],[Work unit description]]</f>
        <v>Timesheet</v>
      </c>
      <c r="E1291" s="1">
        <f>WorkingHours[[#This Row],[Duration]]</f>
        <v>1.0416666666666666E-2</v>
      </c>
      <c r="F1291" s="1" t="e">
        <f>#REF!</f>
        <v>#REF!</v>
      </c>
      <c r="G1291" t="str">
        <f>WorkingHours[[#This Row],[Task]]</f>
        <v>Celestial: Technical Management</v>
      </c>
      <c r="H1291" t="str">
        <f>WorkingHours[[#This Row],[Tags]]</f>
        <v>Celestial:Technical Management:972</v>
      </c>
      <c r="I1291" t="b">
        <f t="shared" si="139"/>
        <v>0</v>
      </c>
      <c r="J1291" s="7">
        <f t="shared" si="145"/>
        <v>45043</v>
      </c>
      <c r="K1291" t="str">
        <f t="shared" si="140"/>
        <v>Celestial:Technical Management:972</v>
      </c>
      <c r="M1291" s="43">
        <f t="shared" si="141"/>
        <v>0</v>
      </c>
      <c r="N1291" s="1">
        <f t="shared" si="142"/>
        <v>0</v>
      </c>
      <c r="O1291" s="1">
        <f t="shared" si="143"/>
        <v>0</v>
      </c>
      <c r="P1291" s="45" t="e">
        <f t="shared" si="144"/>
        <v>#REF!</v>
      </c>
      <c r="Q1291" s="46">
        <f>IF(K1291="",0,COUNTIF('Timesheet - Week'!$A:$A,WorkingHoursUpdated!K1291))</f>
        <v>0</v>
      </c>
      <c r="R1291" s="44">
        <f>IF(K1291="",0,COUNTIF('Timesheet - Week'!$A:$A,WorkingHoursUpdated!K1291))</f>
        <v>0</v>
      </c>
    </row>
    <row r="1292" spans="1:18" x14ac:dyDescent="0.25">
      <c r="A1292" s="7">
        <f>WorkingHours[[#This Row],[Day]]</f>
        <v>45043</v>
      </c>
      <c r="B1292" s="1">
        <f>WorkingHours[[#This Row],[Start]]</f>
        <v>0.29166666666666669</v>
      </c>
      <c r="C1292" s="1">
        <f>WorkingHours[[#This Row],[End]]</f>
        <v>0.3125</v>
      </c>
      <c r="D1292" t="str">
        <f>WorkingHours[[#This Row],[Work unit description]]</f>
        <v>Celestial Platform</v>
      </c>
      <c r="E1292" s="1">
        <f>WorkingHours[[#This Row],[Duration]]</f>
        <v>2.0833333333333332E-2</v>
      </c>
      <c r="F1292" s="1" t="e">
        <f>#REF!</f>
        <v>#REF!</v>
      </c>
      <c r="G1292" t="str">
        <f>WorkingHours[[#This Row],[Task]]</f>
        <v>Celestial: Technical Management</v>
      </c>
      <c r="H1292" t="str">
        <f>WorkingHours[[#This Row],[Tags]]</f>
        <v>Celestial:Technical Management:972</v>
      </c>
      <c r="I1292" t="b">
        <f t="shared" si="139"/>
        <v>0</v>
      </c>
      <c r="J1292" s="7">
        <f t="shared" si="145"/>
        <v>45043</v>
      </c>
      <c r="K1292" t="str">
        <f t="shared" si="140"/>
        <v>Celestial:Technical Management:972</v>
      </c>
      <c r="M1292" s="43">
        <f t="shared" si="141"/>
        <v>0</v>
      </c>
      <c r="N1292" s="1">
        <f t="shared" si="142"/>
        <v>0</v>
      </c>
      <c r="O1292" s="1">
        <f t="shared" si="143"/>
        <v>0</v>
      </c>
      <c r="P1292" s="45" t="e">
        <f t="shared" si="144"/>
        <v>#REF!</v>
      </c>
      <c r="Q1292" s="46">
        <f>IF(K1292="",0,COUNTIF('Timesheet - Week'!$A:$A,WorkingHoursUpdated!K1292))</f>
        <v>0</v>
      </c>
      <c r="R1292" s="44">
        <f>IF(K1292="",0,COUNTIF('Timesheet - Week'!$A:$A,WorkingHoursUpdated!K1292))</f>
        <v>0</v>
      </c>
    </row>
    <row r="1293" spans="1:18" x14ac:dyDescent="0.25">
      <c r="A1293" s="7">
        <f>WorkingHours[[#This Row],[Day]]</f>
        <v>45043</v>
      </c>
      <c r="B1293" s="1">
        <f>WorkingHours[[#This Row],[Start]]</f>
        <v>0.36458333333333331</v>
      </c>
      <c r="C1293" s="1">
        <f>WorkingHours[[#This Row],[End]]</f>
        <v>0.38958333333333334</v>
      </c>
      <c r="D1293" t="str">
        <f>WorkingHours[[#This Row],[Work unit description]]</f>
        <v>Bits and pieces, order lab book, check emails etc.</v>
      </c>
      <c r="E1293" s="1">
        <f>WorkingHours[[#This Row],[Duration]]</f>
        <v>2.0833333333333332E-2</v>
      </c>
      <c r="F1293" s="1" t="e">
        <f>#REF!</f>
        <v>#REF!</v>
      </c>
      <c r="G1293" t="str">
        <f>WorkingHours[[#This Row],[Task]]</f>
        <v>Delta-G: Technical Management</v>
      </c>
      <c r="H1293" t="str">
        <f>WorkingHours[[#This Row],[Tags]]</f>
        <v>Delta-G:Technical Man:900</v>
      </c>
      <c r="I1293" t="b">
        <f t="shared" si="139"/>
        <v>0</v>
      </c>
      <c r="J1293" s="7">
        <f t="shared" si="145"/>
        <v>45043</v>
      </c>
      <c r="K1293" t="str">
        <f t="shared" si="140"/>
        <v>Delta-G:Technical Man:900</v>
      </c>
      <c r="M1293" s="43">
        <f t="shared" si="141"/>
        <v>5.2083333333333315E-2</v>
      </c>
      <c r="N1293" s="1">
        <f t="shared" si="142"/>
        <v>0</v>
      </c>
      <c r="O1293" s="1">
        <f t="shared" si="143"/>
        <v>5.2083333333333315E-2</v>
      </c>
      <c r="P1293" s="45" t="e">
        <f t="shared" si="144"/>
        <v>#REF!</v>
      </c>
      <c r="Q1293" s="46">
        <f>IF(K1293="",0,COUNTIF('Timesheet - Week'!$A:$A,WorkingHoursUpdated!K1293))</f>
        <v>0</v>
      </c>
      <c r="R1293" s="44">
        <f>IF(K1293="",0,COUNTIF('Timesheet - Week'!$A:$A,WorkingHoursUpdated!K1293))</f>
        <v>0</v>
      </c>
    </row>
    <row r="1294" spans="1:18" x14ac:dyDescent="0.25">
      <c r="A1294" s="7">
        <f>WorkingHours[[#This Row],[Day]]</f>
        <v>45043</v>
      </c>
      <c r="B1294" s="1">
        <f>WorkingHours[[#This Row],[Start]]</f>
        <v>0.38958333333333334</v>
      </c>
      <c r="C1294" s="1">
        <f>WorkingHours[[#This Row],[End]]</f>
        <v>0.43402777777777779</v>
      </c>
      <c r="D1294" t="str">
        <f>WorkingHours[[#This Row],[Work unit description]]</f>
        <v>Volumatic meeting</v>
      </c>
      <c r="E1294" s="1">
        <f>WorkingHours[[#This Row],[Duration]]</f>
        <v>4.1666666666666664E-2</v>
      </c>
      <c r="F1294" s="1" t="e">
        <f>#REF!</f>
        <v>#REF!</v>
      </c>
      <c r="G1294" t="str">
        <f>WorkingHours[[#This Row],[Task]]</f>
        <v>NBD - Meetings</v>
      </c>
      <c r="H1294" t="str">
        <f>WorkingHours[[#This Row],[Tags]]</f>
        <v>STL:NBD:Early Meetings:964</v>
      </c>
      <c r="I1294" t="b">
        <f t="shared" si="139"/>
        <v>0</v>
      </c>
      <c r="J1294" s="7">
        <f t="shared" si="145"/>
        <v>45043</v>
      </c>
      <c r="K1294" t="str">
        <f t="shared" si="140"/>
        <v>STL:NBD:Early Meetings:964</v>
      </c>
      <c r="M1294" s="43">
        <f t="shared" si="141"/>
        <v>0</v>
      </c>
      <c r="N1294" s="1">
        <f t="shared" si="142"/>
        <v>0</v>
      </c>
      <c r="O1294" s="1">
        <f t="shared" si="143"/>
        <v>0</v>
      </c>
      <c r="P1294" s="45" t="e">
        <f t="shared" si="144"/>
        <v>#REF!</v>
      </c>
      <c r="Q1294" s="46">
        <f>IF(K1294="",0,COUNTIF('Timesheet - Week'!$A:$A,WorkingHoursUpdated!K1294))</f>
        <v>0</v>
      </c>
      <c r="R1294" s="44">
        <f>IF(K1294="",0,COUNTIF('Timesheet - Week'!$A:$A,WorkingHoursUpdated!K1294))</f>
        <v>0</v>
      </c>
    </row>
    <row r="1295" spans="1:18" x14ac:dyDescent="0.25">
      <c r="A1295" s="7">
        <f>WorkingHours[[#This Row],[Day]]</f>
        <v>45043</v>
      </c>
      <c r="B1295" s="1">
        <f>WorkingHours[[#This Row],[Start]]</f>
        <v>0.43402777777777779</v>
      </c>
      <c r="C1295" s="1">
        <f>WorkingHours[[#This Row],[End]]</f>
        <v>0.47916666666666669</v>
      </c>
      <c r="D1295" t="str">
        <f>WorkingHours[[#This Row],[Work unit description]]</f>
        <v>Candidate review</v>
      </c>
      <c r="E1295" s="1">
        <f>WorkingHours[[#This Row],[Duration]]</f>
        <v>4.1666666666666664E-2</v>
      </c>
      <c r="F1295" s="1" t="e">
        <f>#REF!</f>
        <v>#REF!</v>
      </c>
      <c r="G1295" t="str">
        <f>WorkingHours[[#This Row],[Task]]</f>
        <v>STL:Recruitment: Candidate Management</v>
      </c>
      <c r="H1295" t="str">
        <f>WorkingHours[[#This Row],[Tags]]</f>
        <v>STL:Recruitment:CandidateMan:950</v>
      </c>
      <c r="I1295" t="b">
        <f t="shared" si="139"/>
        <v>0</v>
      </c>
      <c r="J1295" s="7">
        <f t="shared" si="145"/>
        <v>45043</v>
      </c>
      <c r="K1295" t="str">
        <f t="shared" si="140"/>
        <v>STL:Recruitment:CandidateMan:950</v>
      </c>
      <c r="M1295" s="43">
        <f t="shared" si="141"/>
        <v>0</v>
      </c>
      <c r="N1295" s="1">
        <f t="shared" si="142"/>
        <v>0</v>
      </c>
      <c r="O1295" s="1">
        <f t="shared" si="143"/>
        <v>0</v>
      </c>
      <c r="P1295" s="45" t="e">
        <f t="shared" si="144"/>
        <v>#REF!</v>
      </c>
      <c r="Q1295" s="46">
        <f>IF(K1295="",0,COUNTIF('Timesheet - Week'!$A:$A,WorkingHoursUpdated!K1295))</f>
        <v>0</v>
      </c>
      <c r="R1295" s="44">
        <f>IF(K1295="",0,COUNTIF('Timesheet - Week'!$A:$A,WorkingHoursUpdated!K1295))</f>
        <v>0</v>
      </c>
    </row>
    <row r="1296" spans="1:18" x14ac:dyDescent="0.25">
      <c r="A1296" s="7">
        <f>WorkingHours[[#This Row],[Day]]</f>
        <v>45043</v>
      </c>
      <c r="B1296" s="1">
        <f>WorkingHours[[#This Row],[Start]]</f>
        <v>0.47916666666666669</v>
      </c>
      <c r="C1296" s="1">
        <f>WorkingHours[[#This Row],[End]]</f>
        <v>0.49305555555555558</v>
      </c>
      <c r="D1296" t="str">
        <f>WorkingHours[[#This Row],[Work unit description]]</f>
        <v>Boomtime mechanical research on tear down</v>
      </c>
      <c r="E1296" s="1">
        <f>WorkingHours[[#This Row],[Duration]]</f>
        <v>1.0416666666666666E-2</v>
      </c>
      <c r="F1296" s="1" t="e">
        <f>#REF!</f>
        <v>#REF!</v>
      </c>
      <c r="G1296" t="str">
        <f>WorkingHours[[#This Row],[Task]]</f>
        <v>Boomtime:System Design</v>
      </c>
      <c r="H1296" t="str">
        <f>WorkingHours[[#This Row],[Tags]]</f>
        <v>Boomtime:System Design:912</v>
      </c>
      <c r="I1296" t="b">
        <f t="shared" si="139"/>
        <v>0</v>
      </c>
      <c r="J1296" s="7">
        <f t="shared" si="145"/>
        <v>45043</v>
      </c>
      <c r="K1296" t="str">
        <f t="shared" si="140"/>
        <v>Boomtime:System Design:912</v>
      </c>
      <c r="M1296" s="43">
        <f t="shared" si="141"/>
        <v>0</v>
      </c>
      <c r="N1296" s="1">
        <f t="shared" si="142"/>
        <v>0</v>
      </c>
      <c r="O1296" s="1">
        <f t="shared" si="143"/>
        <v>0</v>
      </c>
      <c r="P1296" s="45" t="e">
        <f t="shared" si="144"/>
        <v>#REF!</v>
      </c>
      <c r="Q1296" s="46">
        <f>IF(K1296="",0,COUNTIF('Timesheet - Week'!$A:$A,WorkingHoursUpdated!K1296))</f>
        <v>0</v>
      </c>
      <c r="R1296" s="44">
        <f>IF(K1296="",0,COUNTIF('Timesheet - Week'!$A:$A,WorkingHoursUpdated!K1296))</f>
        <v>0</v>
      </c>
    </row>
    <row r="1297" spans="1:18" x14ac:dyDescent="0.25">
      <c r="A1297" s="7">
        <f>WorkingHours[[#This Row],[Day]]</f>
        <v>45043</v>
      </c>
      <c r="B1297" s="1">
        <f>WorkingHours[[#This Row],[Start]]</f>
        <v>0.53472222222222221</v>
      </c>
      <c r="C1297" s="1">
        <f>WorkingHours[[#This Row],[End]]</f>
        <v>0.58333333333333337</v>
      </c>
      <c r="D1297" t="str">
        <f>WorkingHours[[#This Row],[Work unit description]]</f>
        <v xml:space="preserve">Drone Regulation </v>
      </c>
      <c r="E1297" s="1">
        <f>WorkingHours[[#This Row],[Duration]]</f>
        <v>5.2083333333333336E-2</v>
      </c>
      <c r="F1297" s="1" t="e">
        <f>#REF!</f>
        <v>#REF!</v>
      </c>
      <c r="G1297" t="str">
        <f>WorkingHours[[#This Row],[Task]]</f>
        <v>Celestial: Technical Management</v>
      </c>
      <c r="H1297" t="str">
        <f>WorkingHours[[#This Row],[Tags]]</f>
        <v>Celestial:Technical Management:972</v>
      </c>
      <c r="I1297" t="b">
        <f t="shared" si="139"/>
        <v>0</v>
      </c>
      <c r="J1297" s="7">
        <f t="shared" si="145"/>
        <v>45043</v>
      </c>
      <c r="K1297" t="str">
        <f t="shared" si="140"/>
        <v>Celestial:Technical Management:972</v>
      </c>
      <c r="M1297" s="43">
        <f t="shared" si="141"/>
        <v>4.166666666666663E-2</v>
      </c>
      <c r="N1297" s="1">
        <f t="shared" si="142"/>
        <v>0</v>
      </c>
      <c r="O1297" s="1">
        <f t="shared" si="143"/>
        <v>4.166666666666663E-2</v>
      </c>
      <c r="P1297" s="45" t="e">
        <f t="shared" si="144"/>
        <v>#REF!</v>
      </c>
      <c r="Q1297" s="46">
        <f>IF(K1297="",0,COUNTIF('Timesheet - Week'!$A:$A,WorkingHoursUpdated!K1297))</f>
        <v>0</v>
      </c>
      <c r="R1297" s="44">
        <f>IF(K1297="",0,COUNTIF('Timesheet - Week'!$A:$A,WorkingHoursUpdated!K1297))</f>
        <v>0</v>
      </c>
    </row>
    <row r="1298" spans="1:18" x14ac:dyDescent="0.25">
      <c r="A1298" s="7">
        <f>WorkingHours[[#This Row],[Day]]</f>
        <v>45043</v>
      </c>
      <c r="B1298" s="1">
        <f>WorkingHours[[#This Row],[Start]]</f>
        <v>0.58333333333333337</v>
      </c>
      <c r="C1298" s="1">
        <f>WorkingHours[[#This Row],[End]]</f>
        <v>0.66666666666666663</v>
      </c>
      <c r="D1298" t="str">
        <f>WorkingHours[[#This Row],[Work unit description]]</f>
        <v>Power board test plan</v>
      </c>
      <c r="E1298" s="1">
        <f>WorkingHours[[#This Row],[Duration]]</f>
        <v>8.3333333333333329E-2</v>
      </c>
      <c r="F1298" s="1" t="e">
        <f>#REF!</f>
        <v>#REF!</v>
      </c>
      <c r="G1298" t="str">
        <f>WorkingHours[[#This Row],[Task]]</f>
        <v>QLM Technical Management</v>
      </c>
      <c r="H1298" t="str">
        <f>WorkingHours[[#This Row],[Tags]]</f>
        <v>QLM:Hardware:TechnicalManagement:998</v>
      </c>
      <c r="I1298" t="b">
        <f t="shared" si="139"/>
        <v>0</v>
      </c>
      <c r="J1298" s="7">
        <f t="shared" si="145"/>
        <v>45043</v>
      </c>
      <c r="K1298" t="str">
        <f t="shared" si="140"/>
        <v>QLM:Hardware:TechnicalManagement:998</v>
      </c>
      <c r="M1298" s="43">
        <f t="shared" si="141"/>
        <v>0</v>
      </c>
      <c r="N1298" s="1">
        <f t="shared" si="142"/>
        <v>0</v>
      </c>
      <c r="O1298" s="1">
        <f t="shared" si="143"/>
        <v>0</v>
      </c>
      <c r="P1298" s="45" t="e">
        <f t="shared" si="144"/>
        <v>#REF!</v>
      </c>
      <c r="Q1298" s="46">
        <f>IF(K1298="",0,COUNTIF('Timesheet - Week'!$A:$A,WorkingHoursUpdated!K1298))</f>
        <v>0</v>
      </c>
      <c r="R1298" s="44">
        <f>IF(K1298="",0,COUNTIF('Timesheet - Week'!$A:$A,WorkingHoursUpdated!K1298))</f>
        <v>0</v>
      </c>
    </row>
    <row r="1299" spans="1:18" x14ac:dyDescent="0.25">
      <c r="A1299" s="7">
        <f>WorkingHours[[#This Row],[Day]]</f>
        <v>45043</v>
      </c>
      <c r="B1299" s="1">
        <f>WorkingHours[[#This Row],[Start]]</f>
        <v>0.66666666666666663</v>
      </c>
      <c r="C1299" s="1">
        <f>WorkingHours[[#This Row],[End]]</f>
        <v>0.70833333333333337</v>
      </c>
      <c r="D1299" t="str">
        <f>WorkingHours[[#This Row],[Work unit description]]</f>
        <v>BTM-3096 Weekly Project Meeting</v>
      </c>
      <c r="E1299" s="1">
        <f>WorkingHours[[#This Row],[Duration]]</f>
        <v>4.1666666666666664E-2</v>
      </c>
      <c r="F1299" s="1" t="e">
        <f>#REF!</f>
        <v>#REF!</v>
      </c>
      <c r="G1299" t="str">
        <f>WorkingHours[[#This Row],[Task]]</f>
        <v>Boomtime:Technical Management</v>
      </c>
      <c r="H1299" t="str">
        <f>WorkingHours[[#This Row],[Tags]]</f>
        <v>Boomtime: Technical Management:911</v>
      </c>
      <c r="I1299" t="b">
        <f t="shared" si="139"/>
        <v>0</v>
      </c>
      <c r="J1299" s="7">
        <f t="shared" si="145"/>
        <v>45043</v>
      </c>
      <c r="K1299" t="str">
        <f t="shared" si="140"/>
        <v>Boomtime: Technical Management:911</v>
      </c>
      <c r="M1299" s="43">
        <f t="shared" si="141"/>
        <v>0</v>
      </c>
      <c r="N1299" s="1">
        <f t="shared" si="142"/>
        <v>0</v>
      </c>
      <c r="O1299" s="1">
        <f t="shared" si="143"/>
        <v>0</v>
      </c>
      <c r="P1299" s="45" t="e">
        <f t="shared" si="144"/>
        <v>#REF!</v>
      </c>
      <c r="Q1299" s="46">
        <f>IF(K1299="",0,COUNTIF('Timesheet - Week'!$A:$A,WorkingHoursUpdated!K1299))</f>
        <v>0</v>
      </c>
      <c r="R1299" s="44">
        <f>IF(K1299="",0,COUNTIF('Timesheet - Week'!$A:$A,WorkingHoursUpdated!K1299))</f>
        <v>0</v>
      </c>
    </row>
    <row r="1300" spans="1:18" x14ac:dyDescent="0.25">
      <c r="A1300" s="7">
        <f>WorkingHours[[#This Row],[Day]]</f>
        <v>45043</v>
      </c>
      <c r="B1300" s="1">
        <f>WorkingHours[[#This Row],[Start]]</f>
        <v>0.70833333333333337</v>
      </c>
      <c r="C1300" s="1">
        <f>WorkingHours[[#This Row],[End]]</f>
        <v>0.75</v>
      </c>
      <c r="D1300" t="str">
        <f>WorkingHours[[#This Row],[Work unit description]]</f>
        <v>Catch-up with Anthony on Electronics</v>
      </c>
      <c r="E1300" s="1">
        <f>WorkingHours[[#This Row],[Duration]]</f>
        <v>4.1666666666666664E-2</v>
      </c>
      <c r="F1300" s="1" t="e">
        <f>#REF!</f>
        <v>#REF!</v>
      </c>
      <c r="G1300" t="str">
        <f>WorkingHours[[#This Row],[Task]]</f>
        <v>Boomtime:Technical Management</v>
      </c>
      <c r="H1300" t="str">
        <f>WorkingHours[[#This Row],[Tags]]</f>
        <v>Boomtime: Technical Management:911</v>
      </c>
      <c r="I1300" t="b">
        <f t="shared" si="139"/>
        <v>0</v>
      </c>
      <c r="J1300" s="7">
        <f t="shared" si="145"/>
        <v>45043</v>
      </c>
      <c r="K1300" t="str">
        <f t="shared" si="140"/>
        <v>Boomtime: Technical Management:911</v>
      </c>
      <c r="M1300" s="43">
        <f t="shared" si="141"/>
        <v>0</v>
      </c>
      <c r="N1300" s="1">
        <f t="shared" si="142"/>
        <v>0</v>
      </c>
      <c r="O1300" s="1">
        <f t="shared" si="143"/>
        <v>0</v>
      </c>
      <c r="P1300" s="45" t="e">
        <f t="shared" si="144"/>
        <v>#REF!</v>
      </c>
      <c r="Q1300" s="46">
        <f>IF(K1300="",0,COUNTIF('Timesheet - Week'!$A:$A,WorkingHoursUpdated!K1300))</f>
        <v>0</v>
      </c>
      <c r="R1300" s="44">
        <f>IF(K1300="",0,COUNTIF('Timesheet - Week'!$A:$A,WorkingHoursUpdated!K1300))</f>
        <v>0</v>
      </c>
    </row>
    <row r="1301" spans="1:18" x14ac:dyDescent="0.25">
      <c r="A1301" s="7">
        <f>WorkingHours[[#This Row],[Day]]</f>
        <v>45043</v>
      </c>
      <c r="B1301" s="1">
        <f>WorkingHours[[#This Row],[Start]]</f>
        <v>0.75</v>
      </c>
      <c r="C1301" s="1">
        <f>WorkingHours[[#This Row],[End]]</f>
        <v>0.77083333333333337</v>
      </c>
      <c r="D1301" t="str">
        <f>WorkingHours[[#This Row],[Work unit description]]</f>
        <v>Boomtime emails etc.</v>
      </c>
      <c r="E1301" s="1">
        <f>WorkingHours[[#This Row],[Duration]]</f>
        <v>2.0833333333333332E-2</v>
      </c>
      <c r="F1301" s="1" t="e">
        <f>#REF!</f>
        <v>#REF!</v>
      </c>
      <c r="G1301" t="str">
        <f>WorkingHours[[#This Row],[Task]]</f>
        <v>Boomtime:Technical Management</v>
      </c>
      <c r="H1301" t="str">
        <f>WorkingHours[[#This Row],[Tags]]</f>
        <v>Boomtime: Technical Management:911</v>
      </c>
      <c r="I1301" t="b">
        <f t="shared" si="139"/>
        <v>0</v>
      </c>
      <c r="J1301" s="7">
        <f t="shared" si="145"/>
        <v>45043</v>
      </c>
      <c r="K1301" t="str">
        <f t="shared" si="140"/>
        <v>Boomtime: Technical Management:911</v>
      </c>
      <c r="M1301" s="43">
        <f t="shared" si="141"/>
        <v>0</v>
      </c>
      <c r="N1301" s="1">
        <f t="shared" si="142"/>
        <v>0</v>
      </c>
      <c r="O1301" s="1">
        <f t="shared" si="143"/>
        <v>0</v>
      </c>
      <c r="P1301" s="45" t="e">
        <f t="shared" si="144"/>
        <v>#REF!</v>
      </c>
      <c r="Q1301" s="46">
        <f>IF(K1301="",0,COUNTIF('Timesheet - Week'!$A:$A,WorkingHoursUpdated!K1301))</f>
        <v>0</v>
      </c>
      <c r="R1301" s="44">
        <f>IF(K1301="",0,COUNTIF('Timesheet - Week'!$A:$A,WorkingHoursUpdated!K1301))</f>
        <v>0</v>
      </c>
    </row>
    <row r="1302" spans="1:18" x14ac:dyDescent="0.25">
      <c r="A1302" s="7">
        <f>WorkingHours[[#This Row],[Day]]</f>
        <v>45043</v>
      </c>
      <c r="B1302" s="1">
        <f>WorkingHours[[#This Row],[Start]]</f>
        <v>0.77083333333333337</v>
      </c>
      <c r="C1302" s="1">
        <f>WorkingHours[[#This Row],[End]]</f>
        <v>0.80208333333333337</v>
      </c>
      <c r="D1302" t="str">
        <f>WorkingHours[[#This Row],[Work unit description]]</f>
        <v>Power board test plan</v>
      </c>
      <c r="E1302" s="1">
        <f>WorkingHours[[#This Row],[Duration]]</f>
        <v>3.125E-2</v>
      </c>
      <c r="F1302" s="1" t="e">
        <f>#REF!</f>
        <v>#REF!</v>
      </c>
      <c r="G1302" t="str">
        <f>WorkingHours[[#This Row],[Task]]</f>
        <v>QLM Technical Management</v>
      </c>
      <c r="H1302" t="str">
        <f>WorkingHours[[#This Row],[Tags]]</f>
        <v>QLM:Hardware:TechnicalManagement:998</v>
      </c>
      <c r="I1302" t="b">
        <f t="shared" si="139"/>
        <v>0</v>
      </c>
      <c r="J1302" s="7">
        <f t="shared" si="145"/>
        <v>45043</v>
      </c>
      <c r="K1302" t="str">
        <f t="shared" si="140"/>
        <v>QLM:Hardware:TechnicalManagement:998</v>
      </c>
      <c r="M1302" s="43">
        <f t="shared" si="141"/>
        <v>0</v>
      </c>
      <c r="N1302" s="1">
        <f t="shared" si="142"/>
        <v>0</v>
      </c>
      <c r="O1302" s="1">
        <f t="shared" si="143"/>
        <v>0</v>
      </c>
      <c r="P1302" s="45" t="e">
        <f t="shared" si="144"/>
        <v>#REF!</v>
      </c>
      <c r="Q1302" s="46">
        <f>IF(K1302="",0,COUNTIF('Timesheet - Week'!$A:$A,WorkingHoursUpdated!K1302))</f>
        <v>0</v>
      </c>
      <c r="R1302" s="44">
        <f>IF(K1302="",0,COUNTIF('Timesheet - Week'!$A:$A,WorkingHoursUpdated!K1302))</f>
        <v>0</v>
      </c>
    </row>
    <row r="1303" spans="1:18" x14ac:dyDescent="0.25">
      <c r="A1303" s="7">
        <f>WorkingHours[[#This Row],[Day]]</f>
        <v>45044</v>
      </c>
      <c r="B1303" s="1">
        <f>WorkingHours[[#This Row],[Start]]</f>
        <v>0.3125</v>
      </c>
      <c r="C1303" s="1">
        <f>WorkingHours[[#This Row],[End]]</f>
        <v>0.33958333333333335</v>
      </c>
      <c r="D1303" t="str">
        <f>WorkingHours[[#This Row],[Work unit description]]</f>
        <v>Robert French recruitment email</v>
      </c>
      <c r="E1303" s="1">
        <f>WorkingHours[[#This Row],[Duration]]</f>
        <v>3.125E-2</v>
      </c>
      <c r="F1303" s="1" t="e">
        <f>#REF!</f>
        <v>#REF!</v>
      </c>
      <c r="G1303" t="str">
        <f>WorkingHours[[#This Row],[Task]]</f>
        <v>STL:Recruitment: Candidate Management</v>
      </c>
      <c r="H1303" t="str">
        <f>WorkingHours[[#This Row],[Tags]]</f>
        <v>STL:Recruitment:CandidateMan:950</v>
      </c>
      <c r="I1303" t="b">
        <f t="shared" si="139"/>
        <v>0</v>
      </c>
      <c r="J1303" s="7">
        <f t="shared" si="145"/>
        <v>45044</v>
      </c>
      <c r="K1303" t="str">
        <f t="shared" si="140"/>
        <v>STL:Recruitment:CandidateMan:950</v>
      </c>
      <c r="M1303" s="43">
        <f t="shared" si="141"/>
        <v>0</v>
      </c>
      <c r="N1303" s="1">
        <f t="shared" si="142"/>
        <v>0</v>
      </c>
      <c r="O1303" s="1">
        <f t="shared" si="143"/>
        <v>0</v>
      </c>
      <c r="P1303" s="45" t="e">
        <f t="shared" si="144"/>
        <v>#REF!</v>
      </c>
      <c r="Q1303" s="46">
        <f>IF(K1303="",0,COUNTIF('Timesheet - Week'!$A:$A,WorkingHoursUpdated!K1303))</f>
        <v>0</v>
      </c>
      <c r="R1303" s="44">
        <f>IF(K1303="",0,COUNTIF('Timesheet - Week'!$A:$A,WorkingHoursUpdated!K1303))</f>
        <v>0</v>
      </c>
    </row>
    <row r="1304" spans="1:18" x14ac:dyDescent="0.25">
      <c r="A1304" s="7">
        <f>WorkingHours[[#This Row],[Day]]</f>
        <v>45044</v>
      </c>
      <c r="B1304" s="1">
        <f>WorkingHours[[#This Row],[Start]]</f>
        <v>0.33958333333333335</v>
      </c>
      <c r="C1304" s="1">
        <f>WorkingHours[[#This Row],[End]]</f>
        <v>0.3576388888888889</v>
      </c>
      <c r="D1304" t="str">
        <f>WorkingHours[[#This Row],[Work unit description]]</f>
        <v>Update of presentation with weeks work</v>
      </c>
      <c r="E1304" s="1">
        <f>WorkingHours[[#This Row],[Duration]]</f>
        <v>2.0833333333333332E-2</v>
      </c>
      <c r="F1304" s="1" t="e">
        <f>#REF!</f>
        <v>#REF!</v>
      </c>
      <c r="G1304" t="str">
        <f>WorkingHours[[#This Row],[Task]]</f>
        <v>Celestial: Technical Management</v>
      </c>
      <c r="H1304" t="str">
        <f>WorkingHours[[#This Row],[Tags]]</f>
        <v>Celestial:Technical Management:972</v>
      </c>
      <c r="I1304" t="b">
        <f t="shared" si="139"/>
        <v>0</v>
      </c>
      <c r="J1304" s="7">
        <f t="shared" si="145"/>
        <v>45044</v>
      </c>
      <c r="K1304" t="str">
        <f t="shared" si="140"/>
        <v>Celestial:Technical Management:972</v>
      </c>
      <c r="M1304" s="43">
        <f t="shared" si="141"/>
        <v>0</v>
      </c>
      <c r="N1304" s="1">
        <f t="shared" si="142"/>
        <v>0</v>
      </c>
      <c r="O1304" s="1">
        <f t="shared" si="143"/>
        <v>0</v>
      </c>
      <c r="P1304" s="45" t="e">
        <f t="shared" si="144"/>
        <v>#REF!</v>
      </c>
      <c r="Q1304" s="46">
        <f>IF(K1304="",0,COUNTIF('Timesheet - Week'!$A:$A,WorkingHoursUpdated!K1304))</f>
        <v>0</v>
      </c>
      <c r="R1304" s="44">
        <f>IF(K1304="",0,COUNTIF('Timesheet - Week'!$A:$A,WorkingHoursUpdated!K1304))</f>
        <v>0</v>
      </c>
    </row>
    <row r="1305" spans="1:18" x14ac:dyDescent="0.25">
      <c r="A1305" s="7">
        <f>WorkingHours[[#This Row],[Day]]</f>
        <v>45044</v>
      </c>
      <c r="B1305" s="1">
        <f>WorkingHours[[#This Row],[Start]]</f>
        <v>0.375</v>
      </c>
      <c r="C1305" s="1">
        <f>WorkingHours[[#This Row],[End]]</f>
        <v>0.39583333333333331</v>
      </c>
      <c r="D1305" t="str">
        <f>WorkingHours[[#This Row],[Work unit description]]</f>
        <v>Various emails</v>
      </c>
      <c r="E1305" s="1">
        <f>WorkingHours[[#This Row],[Duration]]</f>
        <v>2.0833333333333332E-2</v>
      </c>
      <c r="F1305" s="1" t="e">
        <f>#REF!</f>
        <v>#REF!</v>
      </c>
      <c r="G1305" t="str">
        <f>WorkingHours[[#This Row],[Task]]</f>
        <v>Delta-G: Technical Management</v>
      </c>
      <c r="H1305" t="str">
        <f>WorkingHours[[#This Row],[Tags]]</f>
        <v>Delta-G:Technical Man:900</v>
      </c>
      <c r="I1305" t="b">
        <f t="shared" si="139"/>
        <v>0</v>
      </c>
      <c r="J1305" s="7">
        <f t="shared" si="145"/>
        <v>45044</v>
      </c>
      <c r="K1305" t="str">
        <f t="shared" si="140"/>
        <v>Delta-G:Technical Man:900</v>
      </c>
      <c r="M1305" s="43">
        <f t="shared" si="141"/>
        <v>1.7361111111111105E-2</v>
      </c>
      <c r="N1305" s="1">
        <f t="shared" si="142"/>
        <v>0</v>
      </c>
      <c r="O1305" s="1">
        <f t="shared" si="143"/>
        <v>1.7361111111111105E-2</v>
      </c>
      <c r="P1305" s="45" t="e">
        <f t="shared" si="144"/>
        <v>#REF!</v>
      </c>
      <c r="Q1305" s="46">
        <f>IF(K1305="",0,COUNTIF('Timesheet - Week'!$A:$A,WorkingHoursUpdated!K1305))</f>
        <v>0</v>
      </c>
      <c r="R1305" s="44">
        <f>IF(K1305="",0,COUNTIF('Timesheet - Week'!$A:$A,WorkingHoursUpdated!K1305))</f>
        <v>0</v>
      </c>
    </row>
    <row r="1306" spans="1:18" x14ac:dyDescent="0.25">
      <c r="A1306" s="7">
        <f>WorkingHours[[#This Row],[Day]]</f>
        <v>45044</v>
      </c>
      <c r="B1306" s="1">
        <f>WorkingHours[[#This Row],[Start]]</f>
        <v>0.39583333333333331</v>
      </c>
      <c r="C1306" s="1">
        <f>WorkingHours[[#This Row],[End]]</f>
        <v>0.43472222222222223</v>
      </c>
      <c r="D1306" t="str">
        <f>WorkingHours[[#This Row],[Work unit description]]</f>
        <v>Celestial weekly meeting</v>
      </c>
      <c r="E1306" s="1">
        <f>WorkingHours[[#This Row],[Duration]]</f>
        <v>4.1666666666666664E-2</v>
      </c>
      <c r="F1306" s="1" t="e">
        <f>#REF!</f>
        <v>#REF!</v>
      </c>
      <c r="G1306" t="str">
        <f>WorkingHours[[#This Row],[Task]]</f>
        <v>Celestial: Technical Management</v>
      </c>
      <c r="H1306" t="str">
        <f>WorkingHours[[#This Row],[Tags]]</f>
        <v>Celestial:Technical Management:972</v>
      </c>
      <c r="I1306" t="b">
        <f t="shared" si="139"/>
        <v>0</v>
      </c>
      <c r="J1306" s="7">
        <f t="shared" si="145"/>
        <v>45044</v>
      </c>
      <c r="K1306" t="str">
        <f t="shared" si="140"/>
        <v>Celestial:Technical Management:972</v>
      </c>
      <c r="M1306" s="43">
        <f t="shared" si="141"/>
        <v>0</v>
      </c>
      <c r="N1306" s="1">
        <f t="shared" si="142"/>
        <v>0</v>
      </c>
      <c r="O1306" s="1">
        <f t="shared" si="143"/>
        <v>0</v>
      </c>
      <c r="P1306" s="45" t="e">
        <f t="shared" si="144"/>
        <v>#REF!</v>
      </c>
      <c r="Q1306" s="46">
        <f>IF(K1306="",0,COUNTIF('Timesheet - Week'!$A:$A,WorkingHoursUpdated!K1306))</f>
        <v>0</v>
      </c>
      <c r="R1306" s="44">
        <f>IF(K1306="",0,COUNTIF('Timesheet - Week'!$A:$A,WorkingHoursUpdated!K1306))</f>
        <v>0</v>
      </c>
    </row>
    <row r="1307" spans="1:18" x14ac:dyDescent="0.25">
      <c r="A1307" s="7">
        <f>WorkingHours[[#This Row],[Day]]</f>
        <v>45044</v>
      </c>
      <c r="B1307" s="1">
        <f>WorkingHours[[#This Row],[Start]]</f>
        <v>0.43472222222222223</v>
      </c>
      <c r="C1307" s="1">
        <f>WorkingHours[[#This Row],[End]]</f>
        <v>0.45833333333333331</v>
      </c>
      <c r="D1307" t="str">
        <f>WorkingHours[[#This Row],[Work unit description]]</f>
        <v>Hardware update with Pete on System Board</v>
      </c>
      <c r="E1307" s="1">
        <f>WorkingHours[[#This Row],[Duration]]</f>
        <v>2.0833333333333332E-2</v>
      </c>
      <c r="F1307" s="1" t="e">
        <f>#REF!</f>
        <v>#REF!</v>
      </c>
      <c r="G1307" t="str">
        <f>WorkingHours[[#This Row],[Task]]</f>
        <v>Delta-G: Technical Management</v>
      </c>
      <c r="H1307" t="str">
        <f>WorkingHours[[#This Row],[Tags]]</f>
        <v>Delta-G:Technical Man:900</v>
      </c>
      <c r="I1307" t="b">
        <f t="shared" si="139"/>
        <v>0</v>
      </c>
      <c r="J1307" s="7">
        <f t="shared" si="145"/>
        <v>45044</v>
      </c>
      <c r="K1307" t="str">
        <f t="shared" si="140"/>
        <v>Delta-G:Technical Man:900</v>
      </c>
      <c r="M1307" s="43">
        <f t="shared" si="141"/>
        <v>0</v>
      </c>
      <c r="N1307" s="1">
        <f t="shared" si="142"/>
        <v>0</v>
      </c>
      <c r="O1307" s="1">
        <f t="shared" si="143"/>
        <v>0</v>
      </c>
      <c r="P1307" s="45" t="e">
        <f t="shared" si="144"/>
        <v>#REF!</v>
      </c>
      <c r="Q1307" s="46">
        <f>IF(K1307="",0,COUNTIF('Timesheet - Week'!$A:$A,WorkingHoursUpdated!K1307))</f>
        <v>0</v>
      </c>
      <c r="R1307" s="44">
        <f>IF(K1307="",0,COUNTIF('Timesheet - Week'!$A:$A,WorkingHoursUpdated!K1307))</f>
        <v>0</v>
      </c>
    </row>
    <row r="1308" spans="1:18" x14ac:dyDescent="0.25">
      <c r="A1308" s="7">
        <f>WorkingHours[[#This Row],[Day]]</f>
        <v>45044</v>
      </c>
      <c r="B1308" s="1">
        <f>WorkingHours[[#This Row],[Start]]</f>
        <v>0.45833333333333331</v>
      </c>
      <c r="C1308" s="1">
        <f>WorkingHours[[#This Row],[End]]</f>
        <v>0.47916666666666669</v>
      </c>
      <c r="D1308" t="str">
        <f>WorkingHours[[#This Row],[Work unit description]]</f>
        <v>Coil definition for Pete</v>
      </c>
      <c r="E1308" s="1">
        <f>WorkingHours[[#This Row],[Duration]]</f>
        <v>2.0833333333333332E-2</v>
      </c>
      <c r="F1308" s="1" t="e">
        <f>#REF!</f>
        <v>#REF!</v>
      </c>
      <c r="G1308" t="str">
        <f>WorkingHours[[#This Row],[Task]]</f>
        <v>Delta-G: Technical Management</v>
      </c>
      <c r="H1308" t="str">
        <f>WorkingHours[[#This Row],[Tags]]</f>
        <v>Delta-G:Technical Man:900</v>
      </c>
      <c r="I1308" t="b">
        <f t="shared" si="139"/>
        <v>0</v>
      </c>
      <c r="J1308" s="7">
        <f t="shared" si="145"/>
        <v>45044</v>
      </c>
      <c r="K1308" t="str">
        <f t="shared" si="140"/>
        <v>Delta-G:Technical Man:900</v>
      </c>
      <c r="M1308" s="43">
        <f t="shared" si="141"/>
        <v>0</v>
      </c>
      <c r="N1308" s="1">
        <f t="shared" si="142"/>
        <v>0</v>
      </c>
      <c r="O1308" s="1">
        <f t="shared" si="143"/>
        <v>0</v>
      </c>
      <c r="P1308" s="45" t="e">
        <f t="shared" si="144"/>
        <v>#REF!</v>
      </c>
      <c r="Q1308" s="46">
        <f>IF(K1308="",0,COUNTIF('Timesheet - Week'!$A:$A,WorkingHoursUpdated!K1308))</f>
        <v>0</v>
      </c>
      <c r="R1308" s="44">
        <f>IF(K1308="",0,COUNTIF('Timesheet - Week'!$A:$A,WorkingHoursUpdated!K1308))</f>
        <v>0</v>
      </c>
    </row>
    <row r="1309" spans="1:18" x14ac:dyDescent="0.25">
      <c r="A1309" s="7">
        <f>WorkingHours[[#This Row],[Day]]</f>
        <v>45044</v>
      </c>
      <c r="B1309" s="1">
        <f>WorkingHours[[#This Row],[Start]]</f>
        <v>0.47916666666666669</v>
      </c>
      <c r="C1309" s="1">
        <f>WorkingHours[[#This Row],[End]]</f>
        <v>0.5</v>
      </c>
      <c r="D1309" t="str">
        <f>WorkingHours[[#This Row],[Work unit description]]</f>
        <v>Rabi DeltaG</v>
      </c>
      <c r="E1309" s="1">
        <f>WorkingHours[[#This Row],[Duration]]</f>
        <v>2.0833333333333332E-2</v>
      </c>
      <c r="F1309" s="1" t="e">
        <f>#REF!</f>
        <v>#REF!</v>
      </c>
      <c r="G1309" t="str">
        <f>WorkingHours[[#This Row],[Task]]</f>
        <v>Delta-G: Technical Management</v>
      </c>
      <c r="H1309" t="str">
        <f>WorkingHours[[#This Row],[Tags]]</f>
        <v>Delta-G:Technical Man:900</v>
      </c>
      <c r="I1309" t="b">
        <f t="shared" si="139"/>
        <v>0</v>
      </c>
      <c r="J1309" s="7">
        <f t="shared" si="145"/>
        <v>45044</v>
      </c>
      <c r="K1309" t="str">
        <f t="shared" si="140"/>
        <v>Delta-G:Technical Man:900</v>
      </c>
      <c r="M1309" s="43">
        <f t="shared" si="141"/>
        <v>0</v>
      </c>
      <c r="N1309" s="1">
        <f t="shared" si="142"/>
        <v>0</v>
      </c>
      <c r="O1309" s="1">
        <f t="shared" si="143"/>
        <v>0</v>
      </c>
      <c r="P1309" s="45" t="e">
        <f t="shared" si="144"/>
        <v>#REF!</v>
      </c>
      <c r="Q1309" s="46">
        <f>IF(K1309="",0,COUNTIF('Timesheet - Week'!$A:$A,WorkingHoursUpdated!K1309))</f>
        <v>0</v>
      </c>
      <c r="R1309" s="44">
        <f>IF(K1309="",0,COUNTIF('Timesheet - Week'!$A:$A,WorkingHoursUpdated!K1309))</f>
        <v>0</v>
      </c>
    </row>
    <row r="1310" spans="1:18" x14ac:dyDescent="0.25">
      <c r="A1310" s="7">
        <f>WorkingHours[[#This Row],[Day]]</f>
        <v>45044</v>
      </c>
      <c r="B1310" s="1">
        <f>WorkingHours[[#This Row],[Start]]</f>
        <v>0.5</v>
      </c>
      <c r="C1310" s="1">
        <f>WorkingHours[[#This Row],[End]]</f>
        <v>0.51527777777777772</v>
      </c>
      <c r="D1310" t="str">
        <f>WorkingHours[[#This Row],[Work unit description]]</f>
        <v>Coil definition for Pete</v>
      </c>
      <c r="E1310" s="1">
        <f>WorkingHours[[#This Row],[Duration]]</f>
        <v>1.0416666666666666E-2</v>
      </c>
      <c r="F1310" s="1" t="e">
        <f>#REF!</f>
        <v>#REF!</v>
      </c>
      <c r="G1310" t="str">
        <f>WorkingHours[[#This Row],[Task]]</f>
        <v>Delta-G: Technical Management</v>
      </c>
      <c r="H1310" t="str">
        <f>WorkingHours[[#This Row],[Tags]]</f>
        <v>Delta-G:Technical Man:900</v>
      </c>
      <c r="I1310" t="b">
        <f t="shared" si="139"/>
        <v>0</v>
      </c>
      <c r="J1310" s="7">
        <f t="shared" si="145"/>
        <v>45044</v>
      </c>
      <c r="K1310" t="str">
        <f t="shared" si="140"/>
        <v>Delta-G:Technical Man:900</v>
      </c>
      <c r="M1310" s="43">
        <f t="shared" si="141"/>
        <v>0</v>
      </c>
      <c r="N1310" s="1">
        <f t="shared" si="142"/>
        <v>0</v>
      </c>
      <c r="O1310" s="1">
        <f t="shared" si="143"/>
        <v>0</v>
      </c>
      <c r="P1310" s="45" t="e">
        <f t="shared" si="144"/>
        <v>#REF!</v>
      </c>
      <c r="Q1310" s="46">
        <f>IF(K1310="",0,COUNTIF('Timesheet - Week'!$A:$A,WorkingHoursUpdated!K1310))</f>
        <v>0</v>
      </c>
      <c r="R1310" s="44">
        <f>IF(K1310="",0,COUNTIF('Timesheet - Week'!$A:$A,WorkingHoursUpdated!K1310))</f>
        <v>0</v>
      </c>
    </row>
    <row r="1311" spans="1:18" x14ac:dyDescent="0.25">
      <c r="A1311" s="7">
        <f>WorkingHours[[#This Row],[Day]]</f>
        <v>45044</v>
      </c>
      <c r="B1311" s="1">
        <f>WorkingHours[[#This Row],[Start]]</f>
        <v>0.5625</v>
      </c>
      <c r="C1311" s="1">
        <f>WorkingHours[[#This Row],[End]]</f>
        <v>0.57291666666666663</v>
      </c>
      <c r="D1311" t="str">
        <f>WorkingHours[[#This Row],[Work unit description]]</f>
        <v>Justin for Delta-g visio diagram</v>
      </c>
      <c r="E1311" s="1">
        <f>WorkingHours[[#This Row],[Duration]]</f>
        <v>1.0416666666666666E-2</v>
      </c>
      <c r="F1311" s="1" t="e">
        <f>#REF!</f>
        <v>#REF!</v>
      </c>
      <c r="G1311" t="str">
        <f>WorkingHours[[#This Row],[Task]]</f>
        <v>Delta-G: Technical Management</v>
      </c>
      <c r="H1311" t="str">
        <f>WorkingHours[[#This Row],[Tags]]</f>
        <v>Delta-G:Technical Man:900</v>
      </c>
      <c r="I1311" t="b">
        <f t="shared" si="139"/>
        <v>0</v>
      </c>
      <c r="J1311" s="7">
        <f t="shared" si="145"/>
        <v>45044</v>
      </c>
      <c r="K1311" t="str">
        <f t="shared" si="140"/>
        <v>Delta-G:Technical Man:900</v>
      </c>
      <c r="M1311" s="43">
        <f t="shared" si="141"/>
        <v>4.7222222222222276E-2</v>
      </c>
      <c r="N1311" s="1">
        <f t="shared" si="142"/>
        <v>0</v>
      </c>
      <c r="O1311" s="1">
        <f t="shared" si="143"/>
        <v>4.7222222222222276E-2</v>
      </c>
      <c r="P1311" s="45" t="e">
        <f t="shared" si="144"/>
        <v>#REF!</v>
      </c>
      <c r="Q1311" s="46">
        <f>IF(K1311="",0,COUNTIF('Timesheet - Week'!$A:$A,WorkingHoursUpdated!K1311))</f>
        <v>0</v>
      </c>
      <c r="R1311" s="44">
        <f>IF(K1311="",0,COUNTIF('Timesheet - Week'!$A:$A,WorkingHoursUpdated!K1311))</f>
        <v>0</v>
      </c>
    </row>
    <row r="1312" spans="1:18" x14ac:dyDescent="0.25">
      <c r="A1312" s="7">
        <f>WorkingHours[[#This Row],[Day]]</f>
        <v>45044</v>
      </c>
      <c r="B1312" s="1">
        <f>WorkingHours[[#This Row],[Start]]</f>
        <v>0.57291666666666663</v>
      </c>
      <c r="C1312" s="1">
        <f>WorkingHours[[#This Row],[End]]</f>
        <v>0.625</v>
      </c>
      <c r="D1312" t="str">
        <f>WorkingHours[[#This Row],[Work unit description]]</f>
        <v>Email to Tony and finishing of Confluence for internal process</v>
      </c>
      <c r="E1312" s="1">
        <f>WorkingHours[[#This Row],[Duration]]</f>
        <v>5.2083333333333336E-2</v>
      </c>
      <c r="F1312" s="1" t="e">
        <f>#REF!</f>
        <v>#REF!</v>
      </c>
      <c r="G1312" t="str">
        <f>WorkingHours[[#This Row],[Task]]</f>
        <v>Boomtime:Technical Management</v>
      </c>
      <c r="H1312" t="str">
        <f>WorkingHours[[#This Row],[Tags]]</f>
        <v>Boomtime: Technical Management:911</v>
      </c>
      <c r="I1312" t="b">
        <f t="shared" si="139"/>
        <v>0</v>
      </c>
      <c r="J1312" s="7">
        <f t="shared" si="145"/>
        <v>45044</v>
      </c>
      <c r="K1312" t="str">
        <f t="shared" si="140"/>
        <v>Boomtime: Technical Management:911</v>
      </c>
      <c r="M1312" s="43">
        <f t="shared" si="141"/>
        <v>0</v>
      </c>
      <c r="N1312" s="1">
        <f t="shared" si="142"/>
        <v>0</v>
      </c>
      <c r="O1312" s="1">
        <f t="shared" si="143"/>
        <v>0</v>
      </c>
      <c r="P1312" s="45" t="e">
        <f t="shared" si="144"/>
        <v>#REF!</v>
      </c>
      <c r="Q1312" s="46">
        <f>IF(K1312="",0,COUNTIF('Timesheet - Week'!$A:$A,WorkingHoursUpdated!K1312))</f>
        <v>0</v>
      </c>
      <c r="R1312" s="44">
        <f>IF(K1312="",0,COUNTIF('Timesheet - Week'!$A:$A,WorkingHoursUpdated!K1312))</f>
        <v>0</v>
      </c>
    </row>
    <row r="1313" spans="1:18" x14ac:dyDescent="0.25">
      <c r="A1313" s="7">
        <f>WorkingHours[[#This Row],[Day]]</f>
        <v>45048</v>
      </c>
      <c r="B1313" s="1">
        <f>WorkingHours[[#This Row],[Start]]</f>
        <v>0.375</v>
      </c>
      <c r="C1313" s="1">
        <f>WorkingHours[[#This Row],[End]]</f>
        <v>0.39583333333333331</v>
      </c>
      <c r="D1313" t="str">
        <f>WorkingHours[[#This Row],[Work unit description]]</f>
        <v>Emails and timesheet + coffee</v>
      </c>
      <c r="E1313" s="1">
        <f>WorkingHours[[#This Row],[Duration]]</f>
        <v>2.0833333333333332E-2</v>
      </c>
      <c r="F1313" s="1" t="e">
        <f>#REF!</f>
        <v>#REF!</v>
      </c>
      <c r="G1313" t="str">
        <f>WorkingHours[[#This Row],[Task]]</f>
        <v>Delta-G: Technical Management</v>
      </c>
      <c r="H1313" t="str">
        <f>WorkingHours[[#This Row],[Tags]]</f>
        <v>Delta-G:Technical Man:900</v>
      </c>
      <c r="I1313" t="b">
        <f t="shared" si="139"/>
        <v>0</v>
      </c>
      <c r="J1313" s="7">
        <f t="shared" si="145"/>
        <v>45048</v>
      </c>
      <c r="K1313" t="str">
        <f t="shared" si="140"/>
        <v>Delta-G:Technical Man:900</v>
      </c>
      <c r="M1313" s="43">
        <f t="shared" si="141"/>
        <v>0</v>
      </c>
      <c r="N1313" s="1">
        <f t="shared" si="142"/>
        <v>0</v>
      </c>
      <c r="O1313" s="1">
        <f t="shared" si="143"/>
        <v>0</v>
      </c>
      <c r="P1313" s="45" t="e">
        <f t="shared" si="144"/>
        <v>#REF!</v>
      </c>
      <c r="Q1313" s="46">
        <f>IF(K1313="",0,COUNTIF('Timesheet - Week'!$A:$A,WorkingHoursUpdated!K1313))</f>
        <v>0</v>
      </c>
      <c r="R1313" s="44">
        <f>IF(K1313="",0,COUNTIF('Timesheet - Week'!$A:$A,WorkingHoursUpdated!K1313))</f>
        <v>0</v>
      </c>
    </row>
    <row r="1314" spans="1:18" x14ac:dyDescent="0.25">
      <c r="A1314" s="7">
        <f>WorkingHours[[#This Row],[Day]]</f>
        <v>45048</v>
      </c>
      <c r="B1314" s="1">
        <f>WorkingHours[[#This Row],[Start]]</f>
        <v>0.39583333333333331</v>
      </c>
      <c r="C1314" s="1">
        <f>WorkingHours[[#This Row],[End]]</f>
        <v>0.41666666666666669</v>
      </c>
      <c r="D1314" t="str">
        <f>WorkingHours[[#This Row],[Work unit description]]</f>
        <v>Boomtime Jira Issues update</v>
      </c>
      <c r="E1314" s="1">
        <f>WorkingHours[[#This Row],[Duration]]</f>
        <v>2.0833333333333332E-2</v>
      </c>
      <c r="F1314" s="1" t="e">
        <f>#REF!</f>
        <v>#REF!</v>
      </c>
      <c r="G1314" t="str">
        <f>WorkingHours[[#This Row],[Task]]</f>
        <v>Boomtime:Technical Management</v>
      </c>
      <c r="H1314" t="str">
        <f>WorkingHours[[#This Row],[Tags]]</f>
        <v>Boomtime: Technical Management:911</v>
      </c>
      <c r="I1314" t="b">
        <f t="shared" si="139"/>
        <v>0</v>
      </c>
      <c r="J1314" s="7">
        <f t="shared" si="145"/>
        <v>45048</v>
      </c>
      <c r="K1314" t="str">
        <f t="shared" si="140"/>
        <v>Boomtime: Technical Management:911</v>
      </c>
      <c r="M1314" s="43">
        <f t="shared" si="141"/>
        <v>0</v>
      </c>
      <c r="N1314" s="1">
        <f t="shared" si="142"/>
        <v>0</v>
      </c>
      <c r="O1314" s="1">
        <f t="shared" si="143"/>
        <v>0</v>
      </c>
      <c r="P1314" s="45" t="e">
        <f t="shared" si="144"/>
        <v>#REF!</v>
      </c>
      <c r="Q1314" s="46">
        <f>IF(K1314="",0,COUNTIF('Timesheet - Week'!$A:$A,WorkingHoursUpdated!K1314))</f>
        <v>0</v>
      </c>
      <c r="R1314" s="44">
        <f>IF(K1314="",0,COUNTIF('Timesheet - Week'!$A:$A,WorkingHoursUpdated!K1314))</f>
        <v>0</v>
      </c>
    </row>
    <row r="1315" spans="1:18" x14ac:dyDescent="0.25">
      <c r="A1315" s="7">
        <f>WorkingHours[[#This Row],[Day]]</f>
        <v>45048</v>
      </c>
      <c r="B1315" s="1">
        <f>WorkingHours[[#This Row],[Start]]</f>
        <v>0.41666666666666669</v>
      </c>
      <c r="C1315" s="1">
        <f>WorkingHours[[#This Row],[End]]</f>
        <v>0.4375</v>
      </c>
      <c r="D1315" t="str">
        <f>WorkingHours[[#This Row],[Work unit description]]</f>
        <v>QLM Hardware Test Plan</v>
      </c>
      <c r="E1315" s="1">
        <f>WorkingHours[[#This Row],[Duration]]</f>
        <v>2.0833333333333332E-2</v>
      </c>
      <c r="F1315" s="1" t="e">
        <f>#REF!</f>
        <v>#REF!</v>
      </c>
      <c r="G1315" t="str">
        <f>WorkingHours[[#This Row],[Task]]</f>
        <v>QLM Technical Management</v>
      </c>
      <c r="H1315" t="str">
        <f>WorkingHours[[#This Row],[Tags]]</f>
        <v>QLM:Hardware:TechnicalManagement:998</v>
      </c>
      <c r="I1315" t="b">
        <f t="shared" si="139"/>
        <v>0</v>
      </c>
      <c r="J1315" s="7">
        <f t="shared" si="145"/>
        <v>45048</v>
      </c>
      <c r="K1315" t="str">
        <f t="shared" si="140"/>
        <v>QLM:Hardware:TechnicalManagement:998</v>
      </c>
      <c r="M1315" s="43">
        <f t="shared" si="141"/>
        <v>0</v>
      </c>
      <c r="N1315" s="1">
        <f t="shared" si="142"/>
        <v>0</v>
      </c>
      <c r="O1315" s="1">
        <f t="shared" si="143"/>
        <v>0</v>
      </c>
      <c r="P1315" s="45" t="e">
        <f t="shared" si="144"/>
        <v>#REF!</v>
      </c>
      <c r="Q1315" s="46">
        <f>IF(K1315="",0,COUNTIF('Timesheet - Week'!$A:$A,WorkingHoursUpdated!K1315))</f>
        <v>0</v>
      </c>
      <c r="R1315" s="44">
        <f>IF(K1315="",0,COUNTIF('Timesheet - Week'!$A:$A,WorkingHoursUpdated!K1315))</f>
        <v>0</v>
      </c>
    </row>
    <row r="1316" spans="1:18" x14ac:dyDescent="0.25">
      <c r="A1316" s="7">
        <f>WorkingHours[[#This Row],[Day]]</f>
        <v>45048</v>
      </c>
      <c r="B1316" s="1">
        <f>WorkingHours[[#This Row],[Start]]</f>
        <v>0.4375</v>
      </c>
      <c r="C1316" s="1">
        <f>WorkingHours[[#This Row],[End]]</f>
        <v>0.45069444444444445</v>
      </c>
      <c r="D1316" t="str">
        <f>WorkingHours[[#This Row],[Work unit description]]</f>
        <v>Celestial - internal catchup</v>
      </c>
      <c r="E1316" s="1">
        <f>WorkingHours[[#This Row],[Duration]]</f>
        <v>1.0416666666666666E-2</v>
      </c>
      <c r="F1316" s="1" t="e">
        <f>#REF!</f>
        <v>#REF!</v>
      </c>
      <c r="G1316" t="str">
        <f>WorkingHours[[#This Row],[Task]]</f>
        <v>Celestial: Technical Management</v>
      </c>
      <c r="H1316" t="str">
        <f>WorkingHours[[#This Row],[Tags]]</f>
        <v>Celestial:Technical Management:972</v>
      </c>
      <c r="I1316" t="b">
        <f t="shared" si="139"/>
        <v>0</v>
      </c>
      <c r="J1316" s="7">
        <f t="shared" si="145"/>
        <v>45048</v>
      </c>
      <c r="K1316" t="str">
        <f t="shared" si="140"/>
        <v>Celestial:Technical Management:972</v>
      </c>
      <c r="M1316" s="43">
        <f t="shared" si="141"/>
        <v>0</v>
      </c>
      <c r="N1316" s="1">
        <f t="shared" si="142"/>
        <v>0</v>
      </c>
      <c r="O1316" s="1">
        <f t="shared" si="143"/>
        <v>0</v>
      </c>
      <c r="P1316" s="45" t="e">
        <f t="shared" si="144"/>
        <v>#REF!</v>
      </c>
      <c r="Q1316" s="46">
        <f>IF(K1316="",0,COUNTIF('Timesheet - Week'!$A:$A,WorkingHoursUpdated!K1316))</f>
        <v>0</v>
      </c>
      <c r="R1316" s="44">
        <f>IF(K1316="",0,COUNTIF('Timesheet - Week'!$A:$A,WorkingHoursUpdated!K1316))</f>
        <v>0</v>
      </c>
    </row>
    <row r="1317" spans="1:18" x14ac:dyDescent="0.25">
      <c r="A1317" s="7">
        <f>WorkingHours[[#This Row],[Day]]</f>
        <v>45048</v>
      </c>
      <c r="B1317" s="1">
        <f>WorkingHours[[#This Row],[Start]]</f>
        <v>0.45833333333333331</v>
      </c>
      <c r="C1317" s="1">
        <f>WorkingHours[[#This Row],[End]]</f>
        <v>0.47916666666666669</v>
      </c>
      <c r="D1317" t="str">
        <f>WorkingHours[[#This Row],[Work unit description]]</f>
        <v>Weekly Aerogel Internal Meeting</v>
      </c>
      <c r="E1317" s="1">
        <f>WorkingHours[[#This Row],[Duration]]</f>
        <v>2.0833333333333332E-2</v>
      </c>
      <c r="F1317" s="1" t="e">
        <f>#REF!</f>
        <v>#REF!</v>
      </c>
      <c r="G1317" t="str">
        <f>WorkingHours[[#This Row],[Task]]</f>
        <v>Aerogel: Project Management</v>
      </c>
      <c r="H1317" t="str">
        <f>WorkingHours[[#This Row],[Tags]]</f>
        <v>Aerogel:Project Management:916</v>
      </c>
      <c r="I1317" t="b">
        <f t="shared" si="139"/>
        <v>0</v>
      </c>
      <c r="J1317" s="7">
        <f t="shared" si="145"/>
        <v>45048</v>
      </c>
      <c r="K1317" t="str">
        <f t="shared" si="140"/>
        <v>Aerogel:Project Management:916</v>
      </c>
      <c r="M1317" s="43">
        <f t="shared" si="141"/>
        <v>7.6388888888888618E-3</v>
      </c>
      <c r="N1317" s="1">
        <f t="shared" si="142"/>
        <v>7.6388888888888618E-3</v>
      </c>
      <c r="O1317" s="1">
        <f t="shared" si="143"/>
        <v>0</v>
      </c>
      <c r="P1317" s="45" t="e">
        <f t="shared" si="144"/>
        <v>#REF!</v>
      </c>
      <c r="Q1317" s="46">
        <f>IF(K1317="",0,COUNTIF('Timesheet - Week'!$A:$A,WorkingHoursUpdated!K1317))</f>
        <v>0</v>
      </c>
      <c r="R1317" s="44">
        <f>IF(K1317="",0,COUNTIF('Timesheet - Week'!$A:$A,WorkingHoursUpdated!K1317))</f>
        <v>0</v>
      </c>
    </row>
    <row r="1318" spans="1:18" x14ac:dyDescent="0.25">
      <c r="A1318" s="7">
        <f>WorkingHours[[#This Row],[Day]]</f>
        <v>45048</v>
      </c>
      <c r="B1318" s="1">
        <f>WorkingHours[[#This Row],[Start]]</f>
        <v>0.5</v>
      </c>
      <c r="C1318" s="1">
        <f>WorkingHours[[#This Row],[End]]</f>
        <v>0.5625</v>
      </c>
      <c r="D1318" t="str">
        <f>WorkingHours[[#This Row],[Work unit description]]</f>
        <v>New Weekly Management Meeting.</v>
      </c>
      <c r="E1318" s="1">
        <f>WorkingHours[[#This Row],[Duration]]</f>
        <v>6.25E-2</v>
      </c>
      <c r="F1318" s="1" t="e">
        <f>#REF!</f>
        <v>#REF!</v>
      </c>
      <c r="G1318" t="str">
        <f>WorkingHours[[#This Row],[Task]]</f>
        <v>STL: Management meeting</v>
      </c>
      <c r="H1318" t="str">
        <f>WorkingHours[[#This Row],[Tags]]</f>
        <v>STL:Admin-BusinessMan:Board Meetings:937</v>
      </c>
      <c r="I1318" t="b">
        <f t="shared" si="139"/>
        <v>0</v>
      </c>
      <c r="J1318" s="7">
        <f t="shared" si="145"/>
        <v>45048</v>
      </c>
      <c r="K1318" t="str">
        <f t="shared" si="140"/>
        <v>STL:Admin-BusinessMan:Board Meetings:937</v>
      </c>
      <c r="M1318" s="43">
        <f t="shared" si="141"/>
        <v>2.0833333333333315E-2</v>
      </c>
      <c r="N1318" s="1">
        <f t="shared" si="142"/>
        <v>0</v>
      </c>
      <c r="O1318" s="1">
        <f t="shared" si="143"/>
        <v>2.0833333333333315E-2</v>
      </c>
      <c r="P1318" s="45" t="e">
        <f t="shared" si="144"/>
        <v>#REF!</v>
      </c>
      <c r="Q1318" s="46">
        <f>IF(K1318="",0,COUNTIF('Timesheet - Week'!$A:$A,WorkingHoursUpdated!K1318))</f>
        <v>0</v>
      </c>
      <c r="R1318" s="44">
        <f>IF(K1318="",0,COUNTIF('Timesheet - Week'!$A:$A,WorkingHoursUpdated!K1318))</f>
        <v>0</v>
      </c>
    </row>
    <row r="1319" spans="1:18" x14ac:dyDescent="0.25">
      <c r="A1319" s="7">
        <f>WorkingHours[[#This Row],[Day]]</f>
        <v>45048</v>
      </c>
      <c r="B1319" s="1">
        <f>WorkingHours[[#This Row],[Start]]</f>
        <v>0.58333333333333337</v>
      </c>
      <c r="C1319" s="1">
        <f>WorkingHours[[#This Row],[End]]</f>
        <v>0.625</v>
      </c>
      <c r="D1319" t="str">
        <f>WorkingHours[[#This Row],[Work unit description]]</f>
        <v>Hardware Weekly Meeting</v>
      </c>
      <c r="E1319" s="1">
        <f>WorkingHours[[#This Row],[Duration]]</f>
        <v>4.1666666666666664E-2</v>
      </c>
      <c r="F1319" s="1" t="e">
        <f>#REF!</f>
        <v>#REF!</v>
      </c>
      <c r="G1319" t="str">
        <f>WorkingHours[[#This Row],[Task]]</f>
        <v>STL: Hardware Weekly Meeting</v>
      </c>
      <c r="H1319" t="str">
        <f>WorkingHours[[#This Row],[Tags]]</f>
        <v>STL:Admin-BusinessMan:One2OneTeamMeetings:941</v>
      </c>
      <c r="I1319" t="b">
        <f t="shared" si="139"/>
        <v>0</v>
      </c>
      <c r="J1319" s="7">
        <f t="shared" si="145"/>
        <v>45048</v>
      </c>
      <c r="K1319" t="str">
        <f t="shared" si="140"/>
        <v>STL:Admin-BusinessMan:One2OneTeamMeetings:941</v>
      </c>
      <c r="M1319" s="43">
        <f t="shared" si="141"/>
        <v>2.083333333333337E-2</v>
      </c>
      <c r="N1319" s="1">
        <f t="shared" si="142"/>
        <v>0</v>
      </c>
      <c r="O1319" s="1">
        <f t="shared" si="143"/>
        <v>2.083333333333337E-2</v>
      </c>
      <c r="P1319" s="45" t="e">
        <f t="shared" si="144"/>
        <v>#REF!</v>
      </c>
      <c r="Q1319" s="46">
        <f>IF(K1319="",0,COUNTIF('Timesheet - Week'!$A:$A,WorkingHoursUpdated!K1319))</f>
        <v>0</v>
      </c>
      <c r="R1319" s="44">
        <f>IF(K1319="",0,COUNTIF('Timesheet - Week'!$A:$A,WorkingHoursUpdated!K1319))</f>
        <v>0</v>
      </c>
    </row>
    <row r="1320" spans="1:18" x14ac:dyDescent="0.25">
      <c r="A1320" s="7">
        <f>WorkingHours[[#This Row],[Day]]</f>
        <v>45048</v>
      </c>
      <c r="B1320" s="1">
        <f>WorkingHours[[#This Row],[Start]]</f>
        <v>0.625</v>
      </c>
      <c r="C1320" s="1">
        <f>WorkingHours[[#This Row],[End]]</f>
        <v>0.65277777777777779</v>
      </c>
      <c r="D1320" t="str">
        <f>WorkingHours[[#This Row],[Work unit description]]</f>
        <v>QLM / STL HW meeting</v>
      </c>
      <c r="E1320" s="1">
        <f>WorkingHours[[#This Row],[Duration]]</f>
        <v>3.125E-2</v>
      </c>
      <c r="F1320" s="1" t="e">
        <f>#REF!</f>
        <v>#REF!</v>
      </c>
      <c r="G1320" t="str">
        <f>WorkingHours[[#This Row],[Task]]</f>
        <v>QLM Technical Management</v>
      </c>
      <c r="H1320" t="str">
        <f>WorkingHours[[#This Row],[Tags]]</f>
        <v>QLM:Hardware:TechnicalManagement:998</v>
      </c>
      <c r="I1320" t="b">
        <f t="shared" si="139"/>
        <v>0</v>
      </c>
      <c r="J1320" s="7">
        <f t="shared" si="145"/>
        <v>45048</v>
      </c>
      <c r="K1320" t="str">
        <f t="shared" si="140"/>
        <v>QLM:Hardware:TechnicalManagement:998</v>
      </c>
      <c r="M1320" s="43">
        <f t="shared" si="141"/>
        <v>0</v>
      </c>
      <c r="N1320" s="1">
        <f t="shared" si="142"/>
        <v>0</v>
      </c>
      <c r="O1320" s="1">
        <f t="shared" si="143"/>
        <v>0</v>
      </c>
      <c r="P1320" s="45" t="e">
        <f t="shared" si="144"/>
        <v>#REF!</v>
      </c>
      <c r="Q1320" s="46">
        <f>IF(K1320="",0,COUNTIF('Timesheet - Week'!$A:$A,WorkingHoursUpdated!K1320))</f>
        <v>0</v>
      </c>
      <c r="R1320" s="44">
        <f>IF(K1320="",0,COUNTIF('Timesheet - Week'!$A:$A,WorkingHoursUpdated!K1320))</f>
        <v>0</v>
      </c>
    </row>
    <row r="1321" spans="1:18" x14ac:dyDescent="0.25">
      <c r="A1321" s="7">
        <f>WorkingHours[[#This Row],[Day]]</f>
        <v>45048</v>
      </c>
      <c r="B1321" s="1">
        <f>WorkingHours[[#This Row],[Start]]</f>
        <v>0.66666666666666663</v>
      </c>
      <c r="C1321" s="1">
        <f>WorkingHours[[#This Row],[End]]</f>
        <v>0.69791666666666663</v>
      </c>
      <c r="D1321" t="str">
        <f>WorkingHours[[#This Row],[Work unit description]]</f>
        <v>QLM internal catchup</v>
      </c>
      <c r="E1321" s="1">
        <f>WorkingHours[[#This Row],[Duration]]</f>
        <v>3.125E-2</v>
      </c>
      <c r="F1321" s="1" t="e">
        <f>#REF!</f>
        <v>#REF!</v>
      </c>
      <c r="G1321" t="str">
        <f>WorkingHours[[#This Row],[Task]]</f>
        <v>QLM: Hardware weekly meeting</v>
      </c>
      <c r="H1321" t="str">
        <f>WorkingHours[[#This Row],[Tags]]</f>
        <v>QLM:Hardware:TechnicalManagement:998</v>
      </c>
      <c r="I1321" t="b">
        <f t="shared" si="139"/>
        <v>0</v>
      </c>
      <c r="J1321" s="7">
        <f t="shared" si="145"/>
        <v>45048</v>
      </c>
      <c r="K1321" t="str">
        <f t="shared" si="140"/>
        <v>QLM:Hardware:TechnicalManagement:998</v>
      </c>
      <c r="M1321" s="43">
        <f t="shared" si="141"/>
        <v>1.388888888888884E-2</v>
      </c>
      <c r="N1321" s="1">
        <f t="shared" si="142"/>
        <v>0</v>
      </c>
      <c r="O1321" s="1">
        <f t="shared" si="143"/>
        <v>1.388888888888884E-2</v>
      </c>
      <c r="P1321" s="45" t="e">
        <f t="shared" si="144"/>
        <v>#REF!</v>
      </c>
      <c r="Q1321" s="46">
        <f>IF(K1321="",0,COUNTIF('Timesheet - Week'!$A:$A,WorkingHoursUpdated!K1321))</f>
        <v>0</v>
      </c>
      <c r="R1321" s="44">
        <f>IF(K1321="",0,COUNTIF('Timesheet - Week'!$A:$A,WorkingHoursUpdated!K1321))</f>
        <v>0</v>
      </c>
    </row>
    <row r="1322" spans="1:18" x14ac:dyDescent="0.25">
      <c r="A1322" s="7">
        <f>WorkingHours[[#This Row],[Day]]</f>
        <v>45048</v>
      </c>
      <c r="B1322" s="1">
        <f>WorkingHours[[#This Row],[Start]]</f>
        <v>0.69791666666666663</v>
      </c>
      <c r="C1322" s="1">
        <f>WorkingHours[[#This Row],[End]]</f>
        <v>0.71875</v>
      </c>
      <c r="D1322" t="str">
        <f>WorkingHours[[#This Row],[Work unit description]]</f>
        <v>Recruitment Chat with Denton</v>
      </c>
      <c r="E1322" s="1">
        <f>WorkingHours[[#This Row],[Duration]]</f>
        <v>2.0833333333333332E-2</v>
      </c>
      <c r="F1322" s="1" t="e">
        <f>#REF!</f>
        <v>#REF!</v>
      </c>
      <c r="G1322" t="str">
        <f>WorkingHours[[#This Row],[Task]]</f>
        <v>STL:Recruitment: Candidate Management</v>
      </c>
      <c r="H1322" t="str">
        <f>WorkingHours[[#This Row],[Tags]]</f>
        <v>STL:Recruitment:CandidateMan:950</v>
      </c>
      <c r="I1322" t="b">
        <f t="shared" si="139"/>
        <v>0</v>
      </c>
      <c r="J1322" s="7">
        <f t="shared" si="145"/>
        <v>45048</v>
      </c>
      <c r="K1322" t="str">
        <f t="shared" si="140"/>
        <v>STL:Recruitment:CandidateMan:950</v>
      </c>
      <c r="M1322" s="43">
        <f t="shared" si="141"/>
        <v>0</v>
      </c>
      <c r="N1322" s="1">
        <f t="shared" si="142"/>
        <v>0</v>
      </c>
      <c r="O1322" s="1">
        <f t="shared" si="143"/>
        <v>0</v>
      </c>
      <c r="P1322" s="45" t="e">
        <f t="shared" si="144"/>
        <v>#REF!</v>
      </c>
      <c r="Q1322" s="46">
        <f>IF(K1322="",0,COUNTIF('Timesheet - Week'!$A:$A,WorkingHoursUpdated!K1322))</f>
        <v>0</v>
      </c>
      <c r="R1322" s="44">
        <f>IF(K1322="",0,COUNTIF('Timesheet - Week'!$A:$A,WorkingHoursUpdated!K1322))</f>
        <v>0</v>
      </c>
    </row>
    <row r="1323" spans="1:18" x14ac:dyDescent="0.25">
      <c r="A1323" s="7">
        <f>WorkingHours[[#This Row],[Day]]</f>
        <v>45048</v>
      </c>
      <c r="B1323" s="1">
        <f>WorkingHours[[#This Row],[Start]]</f>
        <v>0.71875</v>
      </c>
      <c r="C1323" s="1">
        <f>WorkingHours[[#This Row],[End]]</f>
        <v>0.75694444444444442</v>
      </c>
      <c r="D1323" t="str">
        <f>WorkingHours[[#This Row],[Work unit description]]</f>
        <v>Power Board Test Plan</v>
      </c>
      <c r="E1323" s="1">
        <f>WorkingHours[[#This Row],[Duration]]</f>
        <v>4.1666666666666664E-2</v>
      </c>
      <c r="F1323" s="1" t="e">
        <f>#REF!</f>
        <v>#REF!</v>
      </c>
      <c r="G1323" t="str">
        <f>WorkingHours[[#This Row],[Task]]</f>
        <v>QLM Technical Management</v>
      </c>
      <c r="H1323" t="str">
        <f>WorkingHours[[#This Row],[Tags]]</f>
        <v>QLM:Hardware:TechnicalManagement:998</v>
      </c>
      <c r="I1323" t="b">
        <f t="shared" si="139"/>
        <v>0</v>
      </c>
      <c r="J1323" s="7">
        <f t="shared" si="145"/>
        <v>45048</v>
      </c>
      <c r="K1323" t="str">
        <f t="shared" si="140"/>
        <v>QLM:Hardware:TechnicalManagement:998</v>
      </c>
      <c r="M1323" s="43">
        <f t="shared" si="141"/>
        <v>0</v>
      </c>
      <c r="N1323" s="1">
        <f t="shared" si="142"/>
        <v>0</v>
      </c>
      <c r="O1323" s="1">
        <f t="shared" si="143"/>
        <v>0</v>
      </c>
      <c r="P1323" s="45" t="e">
        <f t="shared" si="144"/>
        <v>#REF!</v>
      </c>
      <c r="Q1323" s="46">
        <f>IF(K1323="",0,COUNTIF('Timesheet - Week'!$A:$A,WorkingHoursUpdated!K1323))</f>
        <v>0</v>
      </c>
      <c r="R1323" s="44">
        <f>IF(K1323="",0,COUNTIF('Timesheet - Week'!$A:$A,WorkingHoursUpdated!K1323))</f>
        <v>0</v>
      </c>
    </row>
    <row r="1324" spans="1:18" x14ac:dyDescent="0.25">
      <c r="A1324" s="7">
        <f>WorkingHours[[#This Row],[Day]]</f>
        <v>45048</v>
      </c>
      <c r="B1324" s="1">
        <f>WorkingHours[[#This Row],[Start]]</f>
        <v>0.77777777777777779</v>
      </c>
      <c r="C1324" s="1">
        <f>WorkingHours[[#This Row],[End]]</f>
        <v>0.79861111111111116</v>
      </c>
      <c r="D1324" t="str">
        <f>WorkingHours[[#This Row],[Work unit description]]</f>
        <v>New Test plan template</v>
      </c>
      <c r="E1324" s="1">
        <f>WorkingHours[[#This Row],[Duration]]</f>
        <v>2.0833333333333332E-2</v>
      </c>
      <c r="F1324" s="1" t="e">
        <f>#REF!</f>
        <v>#REF!</v>
      </c>
      <c r="G1324" t="str">
        <f>WorkingHours[[#This Row],[Task]]</f>
        <v>General Process Improvement</v>
      </c>
      <c r="H1324" t="str">
        <f>WorkingHours[[#This Row],[Tags]]</f>
        <v>STL:Admin-BusinessMan:Processs:942</v>
      </c>
      <c r="I1324" t="b">
        <f t="shared" si="139"/>
        <v>0</v>
      </c>
      <c r="J1324" s="7">
        <f t="shared" si="145"/>
        <v>45048</v>
      </c>
      <c r="K1324" t="str">
        <f t="shared" si="140"/>
        <v>STL:Admin-BusinessMan:Processs:942</v>
      </c>
      <c r="M1324" s="43">
        <f t="shared" si="141"/>
        <v>2.083333333333337E-2</v>
      </c>
      <c r="N1324" s="1">
        <f t="shared" si="142"/>
        <v>0</v>
      </c>
      <c r="O1324" s="1">
        <f t="shared" si="143"/>
        <v>2.083333333333337E-2</v>
      </c>
      <c r="P1324" s="45" t="e">
        <f t="shared" si="144"/>
        <v>#REF!</v>
      </c>
      <c r="Q1324" s="46">
        <f>IF(K1324="",0,COUNTIF('Timesheet - Week'!$A:$A,WorkingHoursUpdated!K1324))</f>
        <v>0</v>
      </c>
      <c r="R1324" s="44">
        <f>IF(K1324="",0,COUNTIF('Timesheet - Week'!$A:$A,WorkingHoursUpdated!K1324))</f>
        <v>0</v>
      </c>
    </row>
    <row r="1325" spans="1:18" x14ac:dyDescent="0.25">
      <c r="A1325" s="7">
        <f>WorkingHours[[#This Row],[Day]]</f>
        <v>45049</v>
      </c>
      <c r="B1325" s="1">
        <f>WorkingHours[[#This Row],[Start]]</f>
        <v>0.375</v>
      </c>
      <c r="C1325" s="1">
        <f>WorkingHours[[#This Row],[End]]</f>
        <v>0.39583333333333331</v>
      </c>
      <c r="D1325" t="str">
        <f>WorkingHours[[#This Row],[Work unit description]]</f>
        <v>Aerogel gas email and prep</v>
      </c>
      <c r="E1325" s="1">
        <f>WorkingHours[[#This Row],[Duration]]</f>
        <v>2.0833333333333332E-2</v>
      </c>
      <c r="F1325" s="1" t="e">
        <f>#REF!</f>
        <v>#REF!</v>
      </c>
      <c r="G1325" t="str">
        <f>WorkingHours[[#This Row],[Task]]</f>
        <v>AeroGel:System Design and Reqs</v>
      </c>
      <c r="H1325" t="str">
        <f>WorkingHours[[#This Row],[Tags]]</f>
        <v>AeroGel: System Design:918</v>
      </c>
      <c r="I1325" t="b">
        <f t="shared" si="139"/>
        <v>0</v>
      </c>
      <c r="J1325" s="7">
        <f t="shared" si="145"/>
        <v>45049</v>
      </c>
      <c r="K1325" t="str">
        <f t="shared" si="140"/>
        <v>AeroGel: System Design:918</v>
      </c>
      <c r="M1325" s="43">
        <f t="shared" si="141"/>
        <v>0</v>
      </c>
      <c r="N1325" s="1">
        <f t="shared" si="142"/>
        <v>0</v>
      </c>
      <c r="O1325" s="1">
        <f t="shared" si="143"/>
        <v>0</v>
      </c>
      <c r="P1325" s="45" t="e">
        <f t="shared" si="144"/>
        <v>#REF!</v>
      </c>
      <c r="Q1325" s="46">
        <f>IF(K1325="",0,COUNTIF('Timesheet - Week'!$A:$A,WorkingHoursUpdated!K1325))</f>
        <v>0</v>
      </c>
      <c r="R1325" s="44">
        <f>IF(K1325="",0,COUNTIF('Timesheet - Week'!$A:$A,WorkingHoursUpdated!K1325))</f>
        <v>0</v>
      </c>
    </row>
    <row r="1326" spans="1:18" x14ac:dyDescent="0.25">
      <c r="A1326" s="7">
        <f>WorkingHours[[#This Row],[Day]]</f>
        <v>45049</v>
      </c>
      <c r="B1326" s="1">
        <f>WorkingHours[[#This Row],[Start]]</f>
        <v>0.39583333333333331</v>
      </c>
      <c r="C1326" s="1">
        <f>WorkingHours[[#This Row],[End]]</f>
        <v>0.41666666666666669</v>
      </c>
      <c r="D1326" t="str">
        <f>WorkingHours[[#This Row],[Work unit description]]</f>
        <v>Review Justin's work</v>
      </c>
      <c r="E1326" s="1">
        <f>WorkingHours[[#This Row],[Duration]]</f>
        <v>2.0833333333333332E-2</v>
      </c>
      <c r="F1326" s="1" t="e">
        <f>#REF!</f>
        <v>#REF!</v>
      </c>
      <c r="G1326" t="str">
        <f>WorkingHours[[#This Row],[Task]]</f>
        <v>Delta-G: Technical Management</v>
      </c>
      <c r="H1326" t="str">
        <f>WorkingHours[[#This Row],[Tags]]</f>
        <v>Delta-G:Technical Man:900</v>
      </c>
      <c r="I1326" t="b">
        <f t="shared" si="139"/>
        <v>0</v>
      </c>
      <c r="J1326" s="7">
        <f t="shared" si="145"/>
        <v>45049</v>
      </c>
      <c r="K1326" t="str">
        <f t="shared" si="140"/>
        <v>Delta-G:Technical Man:900</v>
      </c>
      <c r="M1326" s="43">
        <f t="shared" si="141"/>
        <v>0</v>
      </c>
      <c r="N1326" s="1">
        <f t="shared" si="142"/>
        <v>0</v>
      </c>
      <c r="O1326" s="1">
        <f t="shared" si="143"/>
        <v>0</v>
      </c>
      <c r="P1326" s="45" t="e">
        <f t="shared" si="144"/>
        <v>#REF!</v>
      </c>
      <c r="Q1326" s="46">
        <f>IF(K1326="",0,COUNTIF('Timesheet - Week'!$A:$A,WorkingHoursUpdated!K1326))</f>
        <v>0</v>
      </c>
      <c r="R1326" s="44">
        <f>IF(K1326="",0,COUNTIF('Timesheet - Week'!$A:$A,WorkingHoursUpdated!K1326))</f>
        <v>0</v>
      </c>
    </row>
    <row r="1327" spans="1:18" x14ac:dyDescent="0.25">
      <c r="A1327" s="7">
        <f>WorkingHours[[#This Row],[Day]]</f>
        <v>45049</v>
      </c>
      <c r="B1327" s="1">
        <f>WorkingHours[[#This Row],[Start]]</f>
        <v>0.41666666666666669</v>
      </c>
      <c r="C1327" s="1">
        <f>WorkingHours[[#This Row],[End]]</f>
        <v>0.45833333333333331</v>
      </c>
      <c r="D1327" t="str">
        <f>WorkingHours[[#This Row],[Work unit description]]</f>
        <v>Delta G Internal Core Team Meeting</v>
      </c>
      <c r="E1327" s="1">
        <f>WorkingHours[[#This Row],[Duration]]</f>
        <v>4.1666666666666664E-2</v>
      </c>
      <c r="F1327" s="1" t="e">
        <f>#REF!</f>
        <v>#REF!</v>
      </c>
      <c r="G1327" t="str">
        <f>WorkingHours[[#This Row],[Task]]</f>
        <v>Team Meetings</v>
      </c>
      <c r="H1327" t="str">
        <f>WorkingHours[[#This Row],[Tags]]</f>
        <v>Delta-g:Team meetings:906</v>
      </c>
      <c r="I1327" t="b">
        <f t="shared" si="139"/>
        <v>0</v>
      </c>
      <c r="J1327" s="7">
        <f t="shared" si="145"/>
        <v>45049</v>
      </c>
      <c r="K1327" t="str">
        <f t="shared" si="140"/>
        <v>Delta-g:Team meetings:906</v>
      </c>
      <c r="M1327" s="43">
        <f t="shared" si="141"/>
        <v>0</v>
      </c>
      <c r="N1327" s="1">
        <f t="shared" si="142"/>
        <v>0</v>
      </c>
      <c r="O1327" s="1">
        <f t="shared" si="143"/>
        <v>0</v>
      </c>
      <c r="P1327" s="45" t="e">
        <f t="shared" si="144"/>
        <v>#REF!</v>
      </c>
      <c r="Q1327" s="46">
        <f>IF(K1327="",0,COUNTIF('Timesheet - Week'!$A:$A,WorkingHoursUpdated!K1327))</f>
        <v>0</v>
      </c>
      <c r="R1327" s="44">
        <f>IF(K1327="",0,COUNTIF('Timesheet - Week'!$A:$A,WorkingHoursUpdated!K1327))</f>
        <v>0</v>
      </c>
    </row>
    <row r="1328" spans="1:18" x14ac:dyDescent="0.25">
      <c r="A1328" s="7">
        <f>WorkingHours[[#This Row],[Day]]</f>
        <v>45049</v>
      </c>
      <c r="B1328" s="1">
        <f>WorkingHours[[#This Row],[Start]]</f>
        <v>0.45833333333333331</v>
      </c>
      <c r="C1328" s="1">
        <f>WorkingHours[[#This Row],[End]]</f>
        <v>0.49305555555555558</v>
      </c>
      <c r="D1328" t="str">
        <f>WorkingHours[[#This Row],[Work unit description]]</f>
        <v>Review Justin's work</v>
      </c>
      <c r="E1328" s="1">
        <f>WorkingHours[[#This Row],[Duration]]</f>
        <v>3.125E-2</v>
      </c>
      <c r="F1328" s="1" t="e">
        <f>#REF!</f>
        <v>#REF!</v>
      </c>
      <c r="G1328" t="str">
        <f>WorkingHours[[#This Row],[Task]]</f>
        <v>Delta-G: Technical Management</v>
      </c>
      <c r="H1328" t="str">
        <f>WorkingHours[[#This Row],[Tags]]</f>
        <v>Delta-G:Technical Man:900</v>
      </c>
      <c r="I1328" t="b">
        <f t="shared" si="139"/>
        <v>0</v>
      </c>
      <c r="J1328" s="7">
        <f t="shared" si="145"/>
        <v>45049</v>
      </c>
      <c r="K1328" t="str">
        <f t="shared" si="140"/>
        <v>Delta-G:Technical Man:900</v>
      </c>
      <c r="M1328" s="43">
        <f t="shared" si="141"/>
        <v>0</v>
      </c>
      <c r="N1328" s="1">
        <f t="shared" si="142"/>
        <v>0</v>
      </c>
      <c r="O1328" s="1">
        <f t="shared" si="143"/>
        <v>0</v>
      </c>
      <c r="P1328" s="45" t="e">
        <f t="shared" si="144"/>
        <v>#REF!</v>
      </c>
      <c r="Q1328" s="46">
        <f>IF(K1328="",0,COUNTIF('Timesheet - Week'!$A:$A,WorkingHoursUpdated!K1328))</f>
        <v>0</v>
      </c>
      <c r="R1328" s="44">
        <f>IF(K1328="",0,COUNTIF('Timesheet - Week'!$A:$A,WorkingHoursUpdated!K1328))</f>
        <v>0</v>
      </c>
    </row>
    <row r="1329" spans="1:18" x14ac:dyDescent="0.25">
      <c r="A1329" s="7">
        <f>WorkingHours[[#This Row],[Day]]</f>
        <v>45049</v>
      </c>
      <c r="B1329" s="1">
        <f>WorkingHours[[#This Row],[Start]]</f>
        <v>0.49305555555555558</v>
      </c>
      <c r="C1329" s="1">
        <f>WorkingHours[[#This Row],[End]]</f>
        <v>0.5</v>
      </c>
      <c r="D1329" t="str">
        <f>WorkingHours[[#This Row],[Work unit description]]</f>
        <v>Aerogel presentation update</v>
      </c>
      <c r="E1329" s="1">
        <f>WorkingHours[[#This Row],[Duration]]</f>
        <v>1.0416666666666666E-2</v>
      </c>
      <c r="F1329" s="1" t="e">
        <f>#REF!</f>
        <v>#REF!</v>
      </c>
      <c r="G1329" t="str">
        <f>WorkingHours[[#This Row],[Task]]</f>
        <v>Aerogel: Project Management</v>
      </c>
      <c r="H1329" t="str">
        <f>WorkingHours[[#This Row],[Tags]]</f>
        <v>Aerogel:Project Management:916</v>
      </c>
      <c r="I1329" t="b">
        <f t="shared" si="139"/>
        <v>0</v>
      </c>
      <c r="J1329" s="7">
        <f t="shared" si="145"/>
        <v>45049</v>
      </c>
      <c r="K1329" t="str">
        <f t="shared" si="140"/>
        <v>Aerogel:Project Management:916</v>
      </c>
      <c r="M1329" s="43">
        <f t="shared" si="141"/>
        <v>0</v>
      </c>
      <c r="N1329" s="1">
        <f t="shared" si="142"/>
        <v>0</v>
      </c>
      <c r="O1329" s="1">
        <f t="shared" si="143"/>
        <v>0</v>
      </c>
      <c r="P1329" s="45" t="e">
        <f t="shared" si="144"/>
        <v>#REF!</v>
      </c>
      <c r="Q1329" s="46">
        <f>IF(K1329="",0,COUNTIF('Timesheet - Week'!$A:$A,WorkingHoursUpdated!K1329))</f>
        <v>0</v>
      </c>
      <c r="R1329" s="44">
        <f>IF(K1329="",0,COUNTIF('Timesheet - Week'!$A:$A,WorkingHoursUpdated!K1329))</f>
        <v>0</v>
      </c>
    </row>
    <row r="1330" spans="1:18" x14ac:dyDescent="0.25">
      <c r="A1330" s="7">
        <f>WorkingHours[[#This Row],[Day]]</f>
        <v>45049</v>
      </c>
      <c r="B1330" s="1">
        <f>WorkingHours[[#This Row],[Start]]</f>
        <v>0.5</v>
      </c>
      <c r="C1330" s="1">
        <f>WorkingHours[[#This Row],[End]]</f>
        <v>0.52500000000000002</v>
      </c>
      <c r="D1330" t="str">
        <f>WorkingHours[[#This Row],[Work unit description]]</f>
        <v>Boomtime Requirements</v>
      </c>
      <c r="E1330" s="1">
        <f>WorkingHours[[#This Row],[Duration]]</f>
        <v>2.0833333333333332E-2</v>
      </c>
      <c r="F1330" s="1" t="e">
        <f>#REF!</f>
        <v>#REF!</v>
      </c>
      <c r="G1330" t="str">
        <f>WorkingHours[[#This Row],[Task]]</f>
        <v>Boomtime:System Design</v>
      </c>
      <c r="H1330" t="str">
        <f>WorkingHours[[#This Row],[Tags]]</f>
        <v>Boomtime:System Design:912</v>
      </c>
      <c r="I1330" t="b">
        <f t="shared" si="139"/>
        <v>0</v>
      </c>
      <c r="J1330" s="7">
        <f t="shared" si="145"/>
        <v>45049</v>
      </c>
      <c r="K1330" t="str">
        <f t="shared" si="140"/>
        <v>Boomtime:System Design:912</v>
      </c>
      <c r="M1330" s="43">
        <f t="shared" si="141"/>
        <v>0</v>
      </c>
      <c r="N1330" s="1">
        <f t="shared" si="142"/>
        <v>0</v>
      </c>
      <c r="O1330" s="1">
        <f t="shared" si="143"/>
        <v>0</v>
      </c>
      <c r="P1330" s="45" t="e">
        <f t="shared" si="144"/>
        <v>#REF!</v>
      </c>
      <c r="Q1330" s="46">
        <f>IF(K1330="",0,COUNTIF('Timesheet - Week'!$A:$A,WorkingHoursUpdated!K1330))</f>
        <v>0</v>
      </c>
      <c r="R1330" s="44">
        <f>IF(K1330="",0,COUNTIF('Timesheet - Week'!$A:$A,WorkingHoursUpdated!K1330))</f>
        <v>0</v>
      </c>
    </row>
    <row r="1331" spans="1:18" x14ac:dyDescent="0.25">
      <c r="A1331" s="7">
        <f>WorkingHours[[#This Row],[Day]]</f>
        <v>45049</v>
      </c>
      <c r="B1331" s="1">
        <f>WorkingHours[[#This Row],[Start]]</f>
        <v>0.57291666666666663</v>
      </c>
      <c r="C1331" s="1">
        <f>WorkingHours[[#This Row],[End]]</f>
        <v>0.58888888888888891</v>
      </c>
      <c r="D1331" t="str">
        <f>WorkingHours[[#This Row],[Work unit description]]</f>
        <v>Emails and recruitment</v>
      </c>
      <c r="E1331" s="1">
        <f>WorkingHours[[#This Row],[Duration]]</f>
        <v>2.0833333333333332E-2</v>
      </c>
      <c r="F1331" s="1" t="e">
        <f>#REF!</f>
        <v>#REF!</v>
      </c>
      <c r="G1331" t="str">
        <f>WorkingHours[[#This Row],[Task]]</f>
        <v>STL:Recruitment: Candidate Management</v>
      </c>
      <c r="H1331" t="str">
        <f>WorkingHours[[#This Row],[Tags]]</f>
        <v>STL:Recruitment:CandidateMan:950</v>
      </c>
      <c r="I1331" t="b">
        <f t="shared" si="139"/>
        <v>0</v>
      </c>
      <c r="J1331" s="7">
        <f t="shared" si="145"/>
        <v>45049</v>
      </c>
      <c r="K1331" t="str">
        <f t="shared" si="140"/>
        <v>STL:Recruitment:CandidateMan:950</v>
      </c>
      <c r="M1331" s="43">
        <f t="shared" si="141"/>
        <v>4.7916666666666607E-2</v>
      </c>
      <c r="N1331" s="1">
        <f t="shared" si="142"/>
        <v>0</v>
      </c>
      <c r="O1331" s="1">
        <f t="shared" si="143"/>
        <v>4.7916666666666607E-2</v>
      </c>
      <c r="P1331" s="45" t="e">
        <f t="shared" si="144"/>
        <v>#REF!</v>
      </c>
      <c r="Q1331" s="46">
        <f>IF(K1331="",0,COUNTIF('Timesheet - Week'!$A:$A,WorkingHoursUpdated!K1331))</f>
        <v>0</v>
      </c>
      <c r="R1331" s="44">
        <f>IF(K1331="",0,COUNTIF('Timesheet - Week'!$A:$A,WorkingHoursUpdated!K1331))</f>
        <v>0</v>
      </c>
    </row>
    <row r="1332" spans="1:18" x14ac:dyDescent="0.25">
      <c r="A1332" s="7">
        <f>WorkingHours[[#This Row],[Day]]</f>
        <v>45049</v>
      </c>
      <c r="B1332" s="1">
        <f>WorkingHours[[#This Row],[Start]]</f>
        <v>0.58888888888888891</v>
      </c>
      <c r="C1332" s="1">
        <f>WorkingHours[[#This Row],[End]]</f>
        <v>0.67708333333333337</v>
      </c>
      <c r="D1332" t="str">
        <f>WorkingHours[[#This Row],[Work unit description]]</f>
        <v>Boomtime Requirements</v>
      </c>
      <c r="E1332" s="1">
        <f>WorkingHours[[#This Row],[Duration]]</f>
        <v>8.3333333333333329E-2</v>
      </c>
      <c r="F1332" s="1" t="e">
        <f>#REF!</f>
        <v>#REF!</v>
      </c>
      <c r="G1332" t="str">
        <f>WorkingHours[[#This Row],[Task]]</f>
        <v>Boomtime:Technical Management</v>
      </c>
      <c r="H1332" t="str">
        <f>WorkingHours[[#This Row],[Tags]]</f>
        <v>Boomtime: Technical Management:911</v>
      </c>
      <c r="I1332" t="b">
        <f t="shared" si="139"/>
        <v>0</v>
      </c>
      <c r="J1332" s="7">
        <f t="shared" si="145"/>
        <v>45049</v>
      </c>
      <c r="K1332" t="str">
        <f t="shared" si="140"/>
        <v>Boomtime: Technical Management:911</v>
      </c>
      <c r="M1332" s="43">
        <f t="shared" si="141"/>
        <v>0</v>
      </c>
      <c r="N1332" s="1">
        <f t="shared" si="142"/>
        <v>0</v>
      </c>
      <c r="O1332" s="1">
        <f t="shared" si="143"/>
        <v>0</v>
      </c>
      <c r="P1332" s="45" t="e">
        <f t="shared" si="144"/>
        <v>#REF!</v>
      </c>
      <c r="Q1332" s="46">
        <f>IF(K1332="",0,COUNTIF('Timesheet - Week'!$A:$A,WorkingHoursUpdated!K1332))</f>
        <v>0</v>
      </c>
      <c r="R1332" s="44">
        <f>IF(K1332="",0,COUNTIF('Timesheet - Week'!$A:$A,WorkingHoursUpdated!K1332))</f>
        <v>0</v>
      </c>
    </row>
    <row r="1333" spans="1:18" x14ac:dyDescent="0.25">
      <c r="A1333" s="7">
        <f>WorkingHours[[#This Row],[Day]]</f>
        <v>45050</v>
      </c>
      <c r="B1333" s="1">
        <f>WorkingHours[[#This Row],[Start]]</f>
        <v>0.35416666666666669</v>
      </c>
      <c r="C1333" s="1">
        <f>WorkingHours[[#This Row],[End]]</f>
        <v>0.375</v>
      </c>
      <c r="D1333" t="str">
        <f>WorkingHours[[#This Row],[Work unit description]]</f>
        <v>Catch-up with Tony</v>
      </c>
      <c r="E1333" s="1">
        <f>WorkingHours[[#This Row],[Duration]]</f>
        <v>2.0833333333333332E-2</v>
      </c>
      <c r="F1333" s="1" t="e">
        <f>#REF!</f>
        <v>#REF!</v>
      </c>
      <c r="G1333" t="str">
        <f>WorkingHours[[#This Row],[Task]]</f>
        <v>Boomtime:Technical Management</v>
      </c>
      <c r="H1333" t="str">
        <f>WorkingHours[[#This Row],[Tags]]</f>
        <v>Boomtime: Technical Management:911</v>
      </c>
      <c r="I1333" t="b">
        <f t="shared" si="139"/>
        <v>0</v>
      </c>
      <c r="J1333" s="7">
        <f t="shared" si="145"/>
        <v>45050</v>
      </c>
      <c r="K1333" t="str">
        <f t="shared" si="140"/>
        <v>Boomtime: Technical Management:911</v>
      </c>
      <c r="M1333" s="43">
        <f t="shared" si="141"/>
        <v>0</v>
      </c>
      <c r="N1333" s="1">
        <f t="shared" si="142"/>
        <v>0</v>
      </c>
      <c r="O1333" s="1">
        <f t="shared" si="143"/>
        <v>0</v>
      </c>
      <c r="P1333" s="45" t="e">
        <f t="shared" si="144"/>
        <v>#REF!</v>
      </c>
      <c r="Q1333" s="46">
        <f>IF(K1333="",0,COUNTIF('Timesheet - Week'!$A:$A,WorkingHoursUpdated!K1333))</f>
        <v>0</v>
      </c>
      <c r="R1333" s="44">
        <f>IF(K1333="",0,COUNTIF('Timesheet - Week'!$A:$A,WorkingHoursUpdated!K1333))</f>
        <v>0</v>
      </c>
    </row>
    <row r="1334" spans="1:18" x14ac:dyDescent="0.25">
      <c r="A1334" s="7">
        <f>WorkingHours[[#This Row],[Day]]</f>
        <v>45050</v>
      </c>
      <c r="B1334" s="1">
        <f>WorkingHours[[#This Row],[Start]]</f>
        <v>0.375</v>
      </c>
      <c r="C1334" s="1">
        <f>WorkingHours[[#This Row],[End]]</f>
        <v>0.39583333333333331</v>
      </c>
      <c r="D1334" t="str">
        <f>WorkingHours[[#This Row],[Work unit description]]</f>
        <v>General email bits</v>
      </c>
      <c r="E1334" s="1">
        <f>WorkingHours[[#This Row],[Duration]]</f>
        <v>2.0833333333333332E-2</v>
      </c>
      <c r="F1334" s="1" t="e">
        <f>#REF!</f>
        <v>#REF!</v>
      </c>
      <c r="G1334" t="str">
        <f>WorkingHours[[#This Row],[Task]]</f>
        <v>Boomtime:Technical Management</v>
      </c>
      <c r="H1334" t="str">
        <f>WorkingHours[[#This Row],[Tags]]</f>
        <v>Boomtime: Technical Management:911</v>
      </c>
      <c r="I1334" t="b">
        <f t="shared" si="139"/>
        <v>0</v>
      </c>
      <c r="J1334" s="7">
        <f t="shared" si="145"/>
        <v>45050</v>
      </c>
      <c r="K1334" t="str">
        <f t="shared" si="140"/>
        <v>Boomtime: Technical Management:911</v>
      </c>
      <c r="M1334" s="43">
        <f t="shared" si="141"/>
        <v>0</v>
      </c>
      <c r="N1334" s="1">
        <f t="shared" si="142"/>
        <v>0</v>
      </c>
      <c r="O1334" s="1">
        <f t="shared" si="143"/>
        <v>0</v>
      </c>
      <c r="P1334" s="45" t="e">
        <f t="shared" si="144"/>
        <v>#REF!</v>
      </c>
      <c r="Q1334" s="46">
        <f>IF(K1334="",0,COUNTIF('Timesheet - Week'!$A:$A,WorkingHoursUpdated!K1334))</f>
        <v>0</v>
      </c>
      <c r="R1334" s="44">
        <f>IF(K1334="",0,COUNTIF('Timesheet - Week'!$A:$A,WorkingHoursUpdated!K1334))</f>
        <v>0</v>
      </c>
    </row>
    <row r="1335" spans="1:18" x14ac:dyDescent="0.25">
      <c r="A1335" s="7">
        <f>WorkingHours[[#This Row],[Day]]</f>
        <v>45050</v>
      </c>
      <c r="B1335" s="1">
        <f>WorkingHours[[#This Row],[Start]]</f>
        <v>0.39583333333333331</v>
      </c>
      <c r="C1335" s="1">
        <f>WorkingHours[[#This Row],[End]]</f>
        <v>0.46875</v>
      </c>
      <c r="D1335" t="str">
        <f>WorkingHours[[#This Row],[Work unit description]]</f>
        <v>Placeholder for BAE discussion</v>
      </c>
      <c r="E1335" s="1">
        <f>WorkingHours[[#This Row],[Duration]]</f>
        <v>7.2916666666666671E-2</v>
      </c>
      <c r="F1335" s="1" t="e">
        <f>#REF!</f>
        <v>#REF!</v>
      </c>
      <c r="G1335" t="str">
        <f>WorkingHours[[#This Row],[Task]]</f>
        <v>NBD - Meetings</v>
      </c>
      <c r="H1335" t="str">
        <f>WorkingHours[[#This Row],[Tags]]</f>
        <v>STL:NBD:Early Meetings:964</v>
      </c>
      <c r="I1335" t="b">
        <f t="shared" si="139"/>
        <v>0</v>
      </c>
      <c r="J1335" s="7">
        <f t="shared" si="145"/>
        <v>45050</v>
      </c>
      <c r="K1335" t="str">
        <f t="shared" si="140"/>
        <v>STL:NBD:Early Meetings:964</v>
      </c>
      <c r="M1335" s="43">
        <f t="shared" si="141"/>
        <v>0</v>
      </c>
      <c r="N1335" s="1">
        <f t="shared" si="142"/>
        <v>0</v>
      </c>
      <c r="O1335" s="1">
        <f t="shared" si="143"/>
        <v>0</v>
      </c>
      <c r="P1335" s="45" t="e">
        <f t="shared" si="144"/>
        <v>#REF!</v>
      </c>
      <c r="Q1335" s="46">
        <f>IF(K1335="",0,COUNTIF('Timesheet - Week'!$A:$A,WorkingHoursUpdated!K1335))</f>
        <v>0</v>
      </c>
      <c r="R1335" s="44">
        <f>IF(K1335="",0,COUNTIF('Timesheet - Week'!$A:$A,WorkingHoursUpdated!K1335))</f>
        <v>0</v>
      </c>
    </row>
    <row r="1336" spans="1:18" x14ac:dyDescent="0.25">
      <c r="A1336" s="7">
        <f>WorkingHours[[#This Row],[Day]]</f>
        <v>45050</v>
      </c>
      <c r="B1336" s="1">
        <f>WorkingHours[[#This Row],[Start]]</f>
        <v>0.46875</v>
      </c>
      <c r="C1336" s="1">
        <f>WorkingHours[[#This Row],[End]]</f>
        <v>0.48749999999999999</v>
      </c>
      <c r="D1336" t="str">
        <f>WorkingHours[[#This Row],[Work unit description]]</f>
        <v>Chat to Neil at Celestial+ gabby + recruitment bits</v>
      </c>
      <c r="E1336" s="1">
        <f>WorkingHours[[#This Row],[Duration]]</f>
        <v>2.0833333333333332E-2</v>
      </c>
      <c r="F1336" s="1" t="e">
        <f>#REF!</f>
        <v>#REF!</v>
      </c>
      <c r="G1336" t="str">
        <f>WorkingHours[[#This Row],[Task]]</f>
        <v>Celestial: Technical Management</v>
      </c>
      <c r="H1336" t="str">
        <f>WorkingHours[[#This Row],[Tags]]</f>
        <v>Celestial:Technical Management:972</v>
      </c>
      <c r="I1336" t="b">
        <f t="shared" si="139"/>
        <v>0</v>
      </c>
      <c r="J1336" s="7">
        <f t="shared" si="145"/>
        <v>45050</v>
      </c>
      <c r="K1336" t="str">
        <f t="shared" si="140"/>
        <v>Celestial:Technical Management:972</v>
      </c>
      <c r="M1336" s="43">
        <f t="shared" si="141"/>
        <v>0</v>
      </c>
      <c r="N1336" s="1">
        <f t="shared" si="142"/>
        <v>0</v>
      </c>
      <c r="O1336" s="1">
        <f t="shared" si="143"/>
        <v>0</v>
      </c>
      <c r="P1336" s="45" t="e">
        <f t="shared" si="144"/>
        <v>#REF!</v>
      </c>
      <c r="Q1336" s="46">
        <f>IF(K1336="",0,COUNTIF('Timesheet - Week'!$A:$A,WorkingHoursUpdated!K1336))</f>
        <v>0</v>
      </c>
      <c r="R1336" s="44">
        <f>IF(K1336="",0,COUNTIF('Timesheet - Week'!$A:$A,WorkingHoursUpdated!K1336))</f>
        <v>0</v>
      </c>
    </row>
    <row r="1337" spans="1:18" x14ac:dyDescent="0.25">
      <c r="A1337" s="7">
        <f>WorkingHours[[#This Row],[Day]]</f>
        <v>45050</v>
      </c>
      <c r="B1337" s="1">
        <f>WorkingHours[[#This Row],[Start]]</f>
        <v>0.53125</v>
      </c>
      <c r="C1337" s="1">
        <f>WorkingHours[[#This Row],[End]]</f>
        <v>0.54166666666666663</v>
      </c>
      <c r="D1337" t="str">
        <f>WorkingHours[[#This Row],[Work unit description]]</f>
        <v>Chat with gabby on delta-g</v>
      </c>
      <c r="E1337" s="1">
        <f>WorkingHours[[#This Row],[Duration]]</f>
        <v>1.0416666666666666E-2</v>
      </c>
      <c r="F1337" s="1" t="e">
        <f>#REF!</f>
        <v>#REF!</v>
      </c>
      <c r="G1337" t="str">
        <f>WorkingHours[[#This Row],[Task]]</f>
        <v>Delta-G: Technical Management</v>
      </c>
      <c r="H1337" t="str">
        <f>WorkingHours[[#This Row],[Tags]]</f>
        <v>Delta-G:Technical Man:900</v>
      </c>
      <c r="I1337" t="b">
        <f t="shared" si="139"/>
        <v>0</v>
      </c>
      <c r="J1337" s="7">
        <f t="shared" si="145"/>
        <v>45050</v>
      </c>
      <c r="K1337" t="str">
        <f t="shared" si="140"/>
        <v>Delta-G:Technical Man:900</v>
      </c>
      <c r="M1337" s="43">
        <f t="shared" si="141"/>
        <v>4.3750000000000011E-2</v>
      </c>
      <c r="N1337" s="1">
        <f t="shared" si="142"/>
        <v>0</v>
      </c>
      <c r="O1337" s="1">
        <f t="shared" si="143"/>
        <v>4.3750000000000011E-2</v>
      </c>
      <c r="P1337" s="45" t="e">
        <f t="shared" si="144"/>
        <v>#REF!</v>
      </c>
      <c r="Q1337" s="46">
        <f>IF(K1337="",0,COUNTIF('Timesheet - Week'!$A:$A,WorkingHoursUpdated!K1337))</f>
        <v>0</v>
      </c>
      <c r="R1337" s="44">
        <f>IF(K1337="",0,COUNTIF('Timesheet - Week'!$A:$A,WorkingHoursUpdated!K1337))</f>
        <v>0</v>
      </c>
    </row>
    <row r="1338" spans="1:18" x14ac:dyDescent="0.25">
      <c r="A1338" s="7">
        <f>WorkingHours[[#This Row],[Day]]</f>
        <v>45050</v>
      </c>
      <c r="B1338" s="1">
        <f>WorkingHours[[#This Row],[Start]]</f>
        <v>0.54166666666666663</v>
      </c>
      <c r="C1338" s="1">
        <f>WorkingHours[[#This Row],[End]]</f>
        <v>0.56944444444444442</v>
      </c>
      <c r="D1338" t="str">
        <f>WorkingHours[[#This Row],[Work unit description]]</f>
        <v>1st Interview - Shrouk El-Attar</v>
      </c>
      <c r="E1338" s="1">
        <f>WorkingHours[[#This Row],[Duration]]</f>
        <v>3.125E-2</v>
      </c>
      <c r="F1338" s="1" t="e">
        <f>#REF!</f>
        <v>#REF!</v>
      </c>
      <c r="G1338" t="str">
        <f>WorkingHours[[#This Row],[Task]]</f>
        <v>STL: Recruitment: Interviews</v>
      </c>
      <c r="H1338" t="str">
        <f>WorkingHours[[#This Row],[Tags]]</f>
        <v>STL:Recruitment:Interviews:949</v>
      </c>
      <c r="I1338" t="b">
        <f t="shared" si="139"/>
        <v>0</v>
      </c>
      <c r="J1338" s="7">
        <f t="shared" si="145"/>
        <v>45050</v>
      </c>
      <c r="K1338" t="str">
        <f t="shared" si="140"/>
        <v>STL:Recruitment:Interviews:949</v>
      </c>
      <c r="M1338" s="43">
        <f t="shared" si="141"/>
        <v>0</v>
      </c>
      <c r="N1338" s="1">
        <f t="shared" si="142"/>
        <v>0</v>
      </c>
      <c r="O1338" s="1">
        <f t="shared" si="143"/>
        <v>0</v>
      </c>
      <c r="P1338" s="45" t="e">
        <f t="shared" si="144"/>
        <v>#REF!</v>
      </c>
      <c r="Q1338" s="46">
        <f>IF(K1338="",0,COUNTIF('Timesheet - Week'!$A:$A,WorkingHoursUpdated!K1338))</f>
        <v>0</v>
      </c>
      <c r="R1338" s="44">
        <f>IF(K1338="",0,COUNTIF('Timesheet - Week'!$A:$A,WorkingHoursUpdated!K1338))</f>
        <v>0</v>
      </c>
    </row>
    <row r="1339" spans="1:18" x14ac:dyDescent="0.25">
      <c r="A1339" s="7">
        <f>WorkingHours[[#This Row],[Day]]</f>
        <v>45050</v>
      </c>
      <c r="B1339" s="1">
        <f>WorkingHours[[#This Row],[Start]]</f>
        <v>0.56944444444444442</v>
      </c>
      <c r="C1339" s="1">
        <f>WorkingHours[[#This Row],[End]]</f>
        <v>0.62638888888888888</v>
      </c>
      <c r="D1339" t="str">
        <f>WorkingHours[[#This Row],[Work unit description]]</f>
        <v>Delta-g review Justin's Architecture diagram</v>
      </c>
      <c r="E1339" s="1">
        <f>WorkingHours[[#This Row],[Duration]]</f>
        <v>5.2083333333333336E-2</v>
      </c>
      <c r="F1339" s="1" t="e">
        <f>#REF!</f>
        <v>#REF!</v>
      </c>
      <c r="G1339" t="str">
        <f>WorkingHours[[#This Row],[Task]]</f>
        <v>Delta-G: Technical Management</v>
      </c>
      <c r="H1339" t="str">
        <f>WorkingHours[[#This Row],[Tags]]</f>
        <v>Delta-G:Technical Man:900</v>
      </c>
      <c r="I1339" t="b">
        <f t="shared" si="139"/>
        <v>0</v>
      </c>
      <c r="J1339" s="7">
        <f t="shared" si="145"/>
        <v>45050</v>
      </c>
      <c r="K1339" t="str">
        <f t="shared" si="140"/>
        <v>Delta-G:Technical Man:900</v>
      </c>
      <c r="M1339" s="43">
        <f t="shared" si="141"/>
        <v>0</v>
      </c>
      <c r="N1339" s="1">
        <f t="shared" si="142"/>
        <v>0</v>
      </c>
      <c r="O1339" s="1">
        <f t="shared" si="143"/>
        <v>0</v>
      </c>
      <c r="P1339" s="45" t="e">
        <f t="shared" si="144"/>
        <v>#REF!</v>
      </c>
      <c r="Q1339" s="46">
        <f>IF(K1339="",0,COUNTIF('Timesheet - Week'!$A:$A,WorkingHoursUpdated!K1339))</f>
        <v>0</v>
      </c>
      <c r="R1339" s="44">
        <f>IF(K1339="",0,COUNTIF('Timesheet - Week'!$A:$A,WorkingHoursUpdated!K1339))</f>
        <v>0</v>
      </c>
    </row>
    <row r="1340" spans="1:18" x14ac:dyDescent="0.25">
      <c r="A1340" s="7">
        <f>WorkingHours[[#This Row],[Day]]</f>
        <v>45050</v>
      </c>
      <c r="B1340" s="1">
        <f>WorkingHours[[#This Row],[Start]]</f>
        <v>0.625</v>
      </c>
      <c r="C1340" s="1">
        <f>WorkingHours[[#This Row],[End]]</f>
        <v>0.64583333333333337</v>
      </c>
      <c r="D1340" t="str">
        <f>WorkingHours[[#This Row],[Work unit description]]</f>
        <v>Review of Celestial plan</v>
      </c>
      <c r="E1340" s="1">
        <f>WorkingHours[[#This Row],[Duration]]</f>
        <v>2.0833333333333332E-2</v>
      </c>
      <c r="F1340" s="1" t="e">
        <f>#REF!</f>
        <v>#REF!</v>
      </c>
      <c r="G1340" t="str">
        <f>WorkingHours[[#This Row],[Task]]</f>
        <v>Celestial: Technical Management</v>
      </c>
      <c r="H1340" t="str">
        <f>WorkingHours[[#This Row],[Tags]]</f>
        <v>Celestial:Technical Management:972</v>
      </c>
      <c r="I1340" t="b">
        <f t="shared" si="139"/>
        <v>0</v>
      </c>
      <c r="J1340" s="7">
        <f t="shared" si="145"/>
        <v>45050</v>
      </c>
      <c r="K1340" t="str">
        <f t="shared" si="140"/>
        <v>Celestial:Technical Management:972</v>
      </c>
      <c r="M1340" s="43" t="str">
        <f t="shared" si="141"/>
        <v>Error</v>
      </c>
      <c r="N1340" s="1">
        <f t="shared" si="142"/>
        <v>0</v>
      </c>
      <c r="O1340" s="1" t="str">
        <f t="shared" si="143"/>
        <v>Error</v>
      </c>
      <c r="P1340" s="45" t="e">
        <f t="shared" si="144"/>
        <v>#REF!</v>
      </c>
      <c r="Q1340" s="46">
        <f>IF(K1340="",0,COUNTIF('Timesheet - Week'!$A:$A,WorkingHoursUpdated!K1340))</f>
        <v>0</v>
      </c>
      <c r="R1340" s="44">
        <f>IF(K1340="",0,COUNTIF('Timesheet - Week'!$A:$A,WorkingHoursUpdated!K1340))</f>
        <v>0</v>
      </c>
    </row>
    <row r="1341" spans="1:18" x14ac:dyDescent="0.25">
      <c r="A1341" s="7">
        <f>WorkingHours[[#This Row],[Day]]</f>
        <v>45050</v>
      </c>
      <c r="B1341" s="1">
        <f>WorkingHours[[#This Row],[Start]]</f>
        <v>0.64583333333333337</v>
      </c>
      <c r="C1341" s="1">
        <f>WorkingHours[[#This Row],[End]]</f>
        <v>0.66666666666666663</v>
      </c>
      <c r="D1341" t="str">
        <f>WorkingHours[[#This Row],[Work unit description]]</f>
        <v>Chat with Gabby</v>
      </c>
      <c r="E1341" s="1">
        <f>WorkingHours[[#This Row],[Duration]]</f>
        <v>2.0833333333333332E-2</v>
      </c>
      <c r="F1341" s="1" t="e">
        <f>#REF!</f>
        <v>#REF!</v>
      </c>
      <c r="G1341" t="str">
        <f>WorkingHours[[#This Row],[Task]]</f>
        <v>Delta-G: Technical Management</v>
      </c>
      <c r="H1341" t="str">
        <f>WorkingHours[[#This Row],[Tags]]</f>
        <v>Delta-G:Technical Man:900</v>
      </c>
      <c r="I1341" t="b">
        <f t="shared" si="139"/>
        <v>0</v>
      </c>
      <c r="J1341" s="7">
        <f t="shared" si="145"/>
        <v>45050</v>
      </c>
      <c r="K1341" t="str">
        <f t="shared" si="140"/>
        <v>Delta-G:Technical Man:900</v>
      </c>
      <c r="M1341" s="43">
        <f t="shared" si="141"/>
        <v>0</v>
      </c>
      <c r="N1341" s="1">
        <f t="shared" si="142"/>
        <v>0</v>
      </c>
      <c r="O1341" s="1">
        <f t="shared" si="143"/>
        <v>0</v>
      </c>
      <c r="P1341" s="45" t="e">
        <f t="shared" si="144"/>
        <v>#REF!</v>
      </c>
      <c r="Q1341" s="46">
        <f>IF(K1341="",0,COUNTIF('Timesheet - Week'!$A:$A,WorkingHoursUpdated!K1341))</f>
        <v>0</v>
      </c>
      <c r="R1341" s="44">
        <f>IF(K1341="",0,COUNTIF('Timesheet - Week'!$A:$A,WorkingHoursUpdated!K1341))</f>
        <v>0</v>
      </c>
    </row>
    <row r="1342" spans="1:18" x14ac:dyDescent="0.25">
      <c r="A1342" s="7">
        <f>WorkingHours[[#This Row],[Day]]</f>
        <v>45050</v>
      </c>
      <c r="B1342" s="1">
        <f>WorkingHours[[#This Row],[Start]]</f>
        <v>0.66666666666666663</v>
      </c>
      <c r="C1342" s="1">
        <f>WorkingHours[[#This Row],[End]]</f>
        <v>0.70833333333333337</v>
      </c>
      <c r="D1342" t="str">
        <f>WorkingHours[[#This Row],[Work unit description]]</f>
        <v>BTM-3096 Weekly Project Meeting</v>
      </c>
      <c r="E1342" s="1">
        <f>WorkingHours[[#This Row],[Duration]]</f>
        <v>4.1666666666666664E-2</v>
      </c>
      <c r="F1342" s="1" t="e">
        <f>#REF!</f>
        <v>#REF!</v>
      </c>
      <c r="G1342" t="str">
        <f>WorkingHours[[#This Row],[Task]]</f>
        <v>Boomtime:Technical Management</v>
      </c>
      <c r="H1342" t="str">
        <f>WorkingHours[[#This Row],[Tags]]</f>
        <v>Boomtime: Technical Management:911</v>
      </c>
      <c r="I1342" t="b">
        <f t="shared" ref="I1342:I1405" si="146">IF(ISNUMBER(SEARCH("CarryHours",H1342)),TRUE,FALSE)</f>
        <v>0</v>
      </c>
      <c r="J1342" s="7">
        <f t="shared" si="145"/>
        <v>45050</v>
      </c>
      <c r="K1342" t="str">
        <f t="shared" si="140"/>
        <v>Boomtime: Technical Management:911</v>
      </c>
      <c r="M1342" s="43">
        <f t="shared" si="141"/>
        <v>0</v>
      </c>
      <c r="N1342" s="1">
        <f t="shared" si="142"/>
        <v>0</v>
      </c>
      <c r="O1342" s="1">
        <f t="shared" si="143"/>
        <v>0</v>
      </c>
      <c r="P1342" s="45" t="e">
        <f t="shared" si="144"/>
        <v>#REF!</v>
      </c>
      <c r="Q1342" s="46">
        <f>IF(K1342="",0,COUNTIF('Timesheet - Week'!$A:$A,WorkingHoursUpdated!K1342))</f>
        <v>0</v>
      </c>
      <c r="R1342" s="44">
        <f>IF(K1342="",0,COUNTIF('Timesheet - Week'!$A:$A,WorkingHoursUpdated!K1342))</f>
        <v>0</v>
      </c>
    </row>
    <row r="1343" spans="1:18" x14ac:dyDescent="0.25">
      <c r="A1343" s="7">
        <f>WorkingHours[[#This Row],[Day]]</f>
        <v>45050</v>
      </c>
      <c r="B1343" s="1">
        <f>WorkingHours[[#This Row],[Start]]</f>
        <v>0.70833333333333337</v>
      </c>
      <c r="C1343" s="1">
        <f>WorkingHours[[#This Row],[End]]</f>
        <v>0.79861111111111116</v>
      </c>
      <c r="D1343" t="str">
        <f>WorkingHours[[#This Row],[Work unit description]]</f>
        <v>Test Plan</v>
      </c>
      <c r="E1343" s="1">
        <f>WorkingHours[[#This Row],[Duration]]</f>
        <v>9.375E-2</v>
      </c>
      <c r="F1343" s="1" t="e">
        <f>#REF!</f>
        <v>#REF!</v>
      </c>
      <c r="G1343" t="str">
        <f>WorkingHours[[#This Row],[Task]]</f>
        <v>QLM Technical Management</v>
      </c>
      <c r="H1343" t="str">
        <f>WorkingHours[[#This Row],[Tags]]</f>
        <v>QLM:Hardware:TechnicalManagement:998</v>
      </c>
      <c r="I1343" t="b">
        <f t="shared" si="146"/>
        <v>0</v>
      </c>
      <c r="J1343" s="7">
        <f t="shared" si="145"/>
        <v>45050</v>
      </c>
      <c r="K1343" t="str">
        <f t="shared" ref="K1343:K1406" si="147">IF(ISNUMBER(SEARCH(",",H1343)),LEFT(H1343, SEARCH(",",H1343,1)-1),H1343)</f>
        <v>QLM:Hardware:TechnicalManagement:998</v>
      </c>
      <c r="M1343" s="43">
        <f t="shared" si="141"/>
        <v>0</v>
      </c>
      <c r="N1343" s="1">
        <f t="shared" si="142"/>
        <v>0</v>
      </c>
      <c r="O1343" s="1">
        <f t="shared" si="143"/>
        <v>0</v>
      </c>
      <c r="P1343" s="45" t="e">
        <f t="shared" si="144"/>
        <v>#REF!</v>
      </c>
      <c r="Q1343" s="46">
        <f>IF(K1343="",0,COUNTIF('Timesheet - Week'!$A:$A,WorkingHoursUpdated!K1343))</f>
        <v>0</v>
      </c>
      <c r="R1343" s="44">
        <f>IF(K1343="",0,COUNTIF('Timesheet - Week'!$A:$A,WorkingHoursUpdated!K1343))</f>
        <v>0</v>
      </c>
    </row>
    <row r="1344" spans="1:18" x14ac:dyDescent="0.25">
      <c r="A1344" s="7">
        <f>WorkingHours[[#This Row],[Day]]</f>
        <v>45050</v>
      </c>
      <c r="B1344" s="1">
        <f>WorkingHours[[#This Row],[Start]]</f>
        <v>0.92361111111111116</v>
      </c>
      <c r="C1344" s="1">
        <f>WorkingHours[[#This Row],[End]]</f>
        <v>0.95208333333333328</v>
      </c>
      <c r="D1344" t="str">
        <f>WorkingHours[[#This Row],[Work unit description]]</f>
        <v>Test plan template</v>
      </c>
      <c r="E1344" s="1">
        <f>WorkingHours[[#This Row],[Duration]]</f>
        <v>3.125E-2</v>
      </c>
      <c r="F1344" s="1" t="e">
        <f>#REF!</f>
        <v>#REF!</v>
      </c>
      <c r="G1344" t="str">
        <f>WorkingHours[[#This Row],[Task]]</f>
        <v>General Process Improvement</v>
      </c>
      <c r="H1344" t="str">
        <f>WorkingHours[[#This Row],[Tags]]</f>
        <v>STL:Admin-BusinessMan:Processs:942</v>
      </c>
      <c r="I1344" t="b">
        <f t="shared" si="146"/>
        <v>0</v>
      </c>
      <c r="J1344" s="7">
        <f t="shared" si="145"/>
        <v>45050</v>
      </c>
      <c r="K1344" t="str">
        <f t="shared" si="147"/>
        <v>STL:Admin-BusinessMan:Processs:942</v>
      </c>
      <c r="M1344" s="43">
        <f t="shared" si="141"/>
        <v>0.125</v>
      </c>
      <c r="N1344" s="1">
        <f t="shared" si="142"/>
        <v>0</v>
      </c>
      <c r="O1344" s="1">
        <f t="shared" si="143"/>
        <v>0.125</v>
      </c>
      <c r="P1344" s="45" t="e">
        <f t="shared" si="144"/>
        <v>#REF!</v>
      </c>
      <c r="Q1344" s="46">
        <f>IF(K1344="",0,COUNTIF('Timesheet - Week'!$A:$A,WorkingHoursUpdated!K1344))</f>
        <v>0</v>
      </c>
      <c r="R1344" s="44">
        <f>IF(K1344="",0,COUNTIF('Timesheet - Week'!$A:$A,WorkingHoursUpdated!K1344))</f>
        <v>0</v>
      </c>
    </row>
    <row r="1345" spans="1:18" x14ac:dyDescent="0.25">
      <c r="A1345" s="7">
        <f>WorkingHours[[#This Row],[Day]]</f>
        <v>45051</v>
      </c>
      <c r="B1345" s="1">
        <f>WorkingHours[[#This Row],[Start]]</f>
        <v>0.375</v>
      </c>
      <c r="C1345" s="1">
        <f>WorkingHours[[#This Row],[End]]</f>
        <v>0.4375</v>
      </c>
      <c r="D1345" t="str">
        <f>WorkingHours[[#This Row],[Work unit description]]</f>
        <v>STL project work-stream meeting</v>
      </c>
      <c r="E1345" s="1">
        <f>WorkingHours[[#This Row],[Duration]]</f>
        <v>6.25E-2</v>
      </c>
      <c r="F1345" s="1" t="e">
        <f>#REF!</f>
        <v>#REF!</v>
      </c>
      <c r="G1345" t="str">
        <f>WorkingHours[[#This Row],[Task]]</f>
        <v>Celestial: Technical Management</v>
      </c>
      <c r="H1345" t="str">
        <f>WorkingHours[[#This Row],[Tags]]</f>
        <v>Celestial:Technical Management:972</v>
      </c>
      <c r="I1345" t="b">
        <f t="shared" si="146"/>
        <v>0</v>
      </c>
      <c r="J1345" s="7">
        <f t="shared" si="145"/>
        <v>45051</v>
      </c>
      <c r="K1345" t="str">
        <f t="shared" si="147"/>
        <v>Celestial:Technical Management:972</v>
      </c>
      <c r="M1345" s="43">
        <f t="shared" si="141"/>
        <v>0</v>
      </c>
      <c r="N1345" s="1">
        <f t="shared" si="142"/>
        <v>0</v>
      </c>
      <c r="O1345" s="1">
        <f t="shared" si="143"/>
        <v>0</v>
      </c>
      <c r="P1345" s="45" t="e">
        <f t="shared" si="144"/>
        <v>#REF!</v>
      </c>
      <c r="Q1345" s="46">
        <f>IF(K1345="",0,COUNTIF('Timesheet - Week'!$A:$A,WorkingHoursUpdated!K1345))</f>
        <v>0</v>
      </c>
      <c r="R1345" s="44">
        <f>IF(K1345="",0,COUNTIF('Timesheet - Week'!$A:$A,WorkingHoursUpdated!K1345))</f>
        <v>0</v>
      </c>
    </row>
    <row r="1346" spans="1:18" x14ac:dyDescent="0.25">
      <c r="A1346" s="7">
        <f>WorkingHours[[#This Row],[Day]]</f>
        <v>45051</v>
      </c>
      <c r="B1346" s="1">
        <f>WorkingHours[[#This Row],[Start]]</f>
        <v>0.4375</v>
      </c>
      <c r="C1346" s="1">
        <f>WorkingHours[[#This Row],[End]]</f>
        <v>0.45833333333333331</v>
      </c>
      <c r="D1346" t="str">
        <f>WorkingHours[[#This Row],[Work unit description]]</f>
        <v>One-to-one Peter Parks</v>
      </c>
      <c r="E1346" s="1">
        <f>WorkingHours[[#This Row],[Duration]]</f>
        <v>2.0833333333333332E-2</v>
      </c>
      <c r="F1346" s="1" t="e">
        <f>#REF!</f>
        <v>#REF!</v>
      </c>
      <c r="G1346" t="str">
        <f>WorkingHours[[#This Row],[Task]]</f>
        <v>Delta-G: Technical Management</v>
      </c>
      <c r="H1346" t="str">
        <f>WorkingHours[[#This Row],[Tags]]</f>
        <v>Delta-G:Technical Man:900</v>
      </c>
      <c r="I1346" t="b">
        <f t="shared" si="146"/>
        <v>0</v>
      </c>
      <c r="J1346" s="7">
        <f t="shared" si="145"/>
        <v>45051</v>
      </c>
      <c r="K1346" t="str">
        <f t="shared" si="147"/>
        <v>Delta-G:Technical Man:900</v>
      </c>
      <c r="M1346" s="43">
        <f t="shared" si="141"/>
        <v>0</v>
      </c>
      <c r="N1346" s="1">
        <f t="shared" si="142"/>
        <v>0</v>
      </c>
      <c r="O1346" s="1">
        <f t="shared" si="143"/>
        <v>0</v>
      </c>
      <c r="P1346" s="45" t="e">
        <f t="shared" si="144"/>
        <v>#REF!</v>
      </c>
      <c r="Q1346" s="46">
        <f>IF(K1346="",0,COUNTIF('Timesheet - Week'!$A:$A,WorkingHoursUpdated!K1346))</f>
        <v>0</v>
      </c>
      <c r="R1346" s="44">
        <f>IF(K1346="",0,COUNTIF('Timesheet - Week'!$A:$A,WorkingHoursUpdated!K1346))</f>
        <v>0</v>
      </c>
    </row>
    <row r="1347" spans="1:18" x14ac:dyDescent="0.25">
      <c r="A1347" s="7">
        <f>WorkingHours[[#This Row],[Day]]</f>
        <v>45051</v>
      </c>
      <c r="B1347" s="1">
        <f>WorkingHours[[#This Row],[Start]]</f>
        <v>0.45833333333333331</v>
      </c>
      <c r="C1347" s="1">
        <f>WorkingHours[[#This Row],[End]]</f>
        <v>0.52083333333333337</v>
      </c>
      <c r="D1347" t="str">
        <f>WorkingHours[[#This Row],[Work unit description]]</f>
        <v>Architecture Review</v>
      </c>
      <c r="E1347" s="1">
        <f>WorkingHours[[#This Row],[Duration]]</f>
        <v>6.25E-2</v>
      </c>
      <c r="F1347" s="1" t="e">
        <f>#REF!</f>
        <v>#REF!</v>
      </c>
      <c r="G1347" t="str">
        <f>WorkingHours[[#This Row],[Task]]</f>
        <v>Delta-G: Architecture</v>
      </c>
      <c r="H1347" t="str">
        <f>WorkingHours[[#This Row],[Tags]]</f>
        <v>Delta-G:Architecture:899</v>
      </c>
      <c r="I1347" t="b">
        <f t="shared" si="146"/>
        <v>0</v>
      </c>
      <c r="J1347" s="7">
        <f t="shared" si="145"/>
        <v>45051</v>
      </c>
      <c r="K1347" t="str">
        <f t="shared" si="147"/>
        <v>Delta-G:Architecture:899</v>
      </c>
      <c r="M1347" s="43">
        <f t="shared" ref="M1347:M1410" si="148">IF(A1347=A1346,IF(B1347&lt;C1346,"Error",B1347-C1346),0)</f>
        <v>0</v>
      </c>
      <c r="N1347" s="1">
        <f t="shared" ref="N1347:N1410" si="149">IF(M1347&lt;$T$1,M1347,0)</f>
        <v>0</v>
      </c>
      <c r="O1347" s="1">
        <f t="shared" ref="O1347:O1410" si="150">IF(M1347&gt;$T$1,M1347,0)</f>
        <v>0</v>
      </c>
      <c r="P1347" s="45" t="e">
        <f t="shared" ref="P1347:P1410" si="151">E1347+F1347+N1347</f>
        <v>#REF!</v>
      </c>
      <c r="Q1347" s="46">
        <f>IF(K1347="",0,COUNTIF('Timesheet - Week'!$A:$A,WorkingHoursUpdated!K1347))</f>
        <v>0</v>
      </c>
      <c r="R1347" s="44">
        <f>IF(K1347="",0,COUNTIF('Timesheet - Week'!$A:$A,WorkingHoursUpdated!K1347))</f>
        <v>0</v>
      </c>
    </row>
    <row r="1348" spans="1:18" x14ac:dyDescent="0.25">
      <c r="A1348" s="7">
        <f>WorkingHours[[#This Row],[Day]]</f>
        <v>45051</v>
      </c>
      <c r="B1348" s="1">
        <f>WorkingHours[[#This Row],[Start]]</f>
        <v>0.52083333333333337</v>
      </c>
      <c r="C1348" s="1">
        <f>WorkingHours[[#This Row],[End]]</f>
        <v>0.54166666666666663</v>
      </c>
      <c r="D1348" t="str">
        <f>WorkingHours[[#This Row],[Work unit description]]</f>
        <v>General emails</v>
      </c>
      <c r="E1348" s="1">
        <f>WorkingHours[[#This Row],[Duration]]</f>
        <v>2.0833333333333332E-2</v>
      </c>
      <c r="F1348" s="1" t="e">
        <f>#REF!</f>
        <v>#REF!</v>
      </c>
      <c r="G1348" t="str">
        <f>WorkingHours[[#This Row],[Task]]</f>
        <v>Celestial: Technical Management</v>
      </c>
      <c r="H1348" t="str">
        <f>WorkingHours[[#This Row],[Tags]]</f>
        <v>Celestial:Technical Management:972</v>
      </c>
      <c r="I1348" t="b">
        <f t="shared" si="146"/>
        <v>0</v>
      </c>
      <c r="J1348" s="7">
        <f t="shared" ref="J1348:J1411" si="152">IF(I1348,A1348+7,A1348)</f>
        <v>45051</v>
      </c>
      <c r="K1348" t="str">
        <f t="shared" si="147"/>
        <v>Celestial:Technical Management:972</v>
      </c>
      <c r="M1348" s="43">
        <f t="shared" si="148"/>
        <v>0</v>
      </c>
      <c r="N1348" s="1">
        <f t="shared" si="149"/>
        <v>0</v>
      </c>
      <c r="O1348" s="1">
        <f t="shared" si="150"/>
        <v>0</v>
      </c>
      <c r="P1348" s="45" t="e">
        <f t="shared" si="151"/>
        <v>#REF!</v>
      </c>
      <c r="Q1348" s="46">
        <f>IF(K1348="",0,COUNTIF('Timesheet - Week'!$A:$A,WorkingHoursUpdated!K1348))</f>
        <v>0</v>
      </c>
      <c r="R1348" s="44">
        <f>IF(K1348="",0,COUNTIF('Timesheet - Week'!$A:$A,WorkingHoursUpdated!K1348))</f>
        <v>0</v>
      </c>
    </row>
    <row r="1349" spans="1:18" x14ac:dyDescent="0.25">
      <c r="A1349" s="7">
        <f>WorkingHours[[#This Row],[Day]]</f>
        <v>45051</v>
      </c>
      <c r="B1349" s="1">
        <f>WorkingHours[[#This Row],[Start]]</f>
        <v>0.54166666666666663</v>
      </c>
      <c r="C1349" s="1">
        <f>WorkingHours[[#This Row],[End]]</f>
        <v>0.5625</v>
      </c>
      <c r="D1349" t="str">
        <f>WorkingHours[[#This Row],[Work unit description]]</f>
        <v>Boomtime Mechanical email</v>
      </c>
      <c r="E1349" s="1">
        <f>WorkingHours[[#This Row],[Duration]]</f>
        <v>2.0833333333333332E-2</v>
      </c>
      <c r="F1349" s="1" t="e">
        <f>#REF!</f>
        <v>#REF!</v>
      </c>
      <c r="G1349" t="str">
        <f>WorkingHours[[#This Row],[Task]]</f>
        <v>Boomtime:System Design</v>
      </c>
      <c r="H1349" t="str">
        <f>WorkingHours[[#This Row],[Tags]]</f>
        <v>Boomtime:System Design:912</v>
      </c>
      <c r="I1349" t="b">
        <f t="shared" si="146"/>
        <v>0</v>
      </c>
      <c r="J1349" s="7">
        <f t="shared" si="152"/>
        <v>45051</v>
      </c>
      <c r="K1349" t="str">
        <f t="shared" si="147"/>
        <v>Boomtime:System Design:912</v>
      </c>
      <c r="M1349" s="43">
        <f t="shared" si="148"/>
        <v>0</v>
      </c>
      <c r="N1349" s="1">
        <f t="shared" si="149"/>
        <v>0</v>
      </c>
      <c r="O1349" s="1">
        <f t="shared" si="150"/>
        <v>0</v>
      </c>
      <c r="P1349" s="45" t="e">
        <f t="shared" si="151"/>
        <v>#REF!</v>
      </c>
      <c r="Q1349" s="46">
        <f>IF(K1349="",0,COUNTIF('Timesheet - Week'!$A:$A,WorkingHoursUpdated!K1349))</f>
        <v>0</v>
      </c>
      <c r="R1349" s="44">
        <f>IF(K1349="",0,COUNTIF('Timesheet - Week'!$A:$A,WorkingHoursUpdated!K1349))</f>
        <v>0</v>
      </c>
    </row>
    <row r="1350" spans="1:18" x14ac:dyDescent="0.25">
      <c r="A1350" s="7">
        <f>WorkingHours[[#This Row],[Day]]</f>
        <v>45051</v>
      </c>
      <c r="B1350" s="1">
        <f>WorkingHours[[#This Row],[Start]]</f>
        <v>0.5625</v>
      </c>
      <c r="C1350" s="1">
        <f>WorkingHours[[#This Row],[End]]</f>
        <v>0.63194444444444442</v>
      </c>
      <c r="D1350" t="str">
        <f>WorkingHours[[#This Row],[Work unit description]]</f>
        <v>Celestial plan for the case homeing</v>
      </c>
      <c r="E1350" s="1">
        <f>WorkingHours[[#This Row],[Duration]]</f>
        <v>7.2916666666666671E-2</v>
      </c>
      <c r="F1350" s="1" t="e">
        <f>#REF!</f>
        <v>#REF!</v>
      </c>
      <c r="G1350" t="str">
        <f>WorkingHours[[#This Row],[Task]]</f>
        <v>Celestial: Technical Management</v>
      </c>
      <c r="H1350" t="str">
        <f>WorkingHours[[#This Row],[Tags]]</f>
        <v>Celestial:Technical Management:972</v>
      </c>
      <c r="I1350" t="b">
        <f t="shared" si="146"/>
        <v>0</v>
      </c>
      <c r="J1350" s="7">
        <f t="shared" si="152"/>
        <v>45051</v>
      </c>
      <c r="K1350" t="str">
        <f t="shared" si="147"/>
        <v>Celestial:Technical Management:972</v>
      </c>
      <c r="M1350" s="43">
        <f t="shared" si="148"/>
        <v>0</v>
      </c>
      <c r="N1350" s="1">
        <f t="shared" si="149"/>
        <v>0</v>
      </c>
      <c r="O1350" s="1">
        <f t="shared" si="150"/>
        <v>0</v>
      </c>
      <c r="P1350" s="45" t="e">
        <f t="shared" si="151"/>
        <v>#REF!</v>
      </c>
      <c r="Q1350" s="46">
        <f>IF(K1350="",0,COUNTIF('Timesheet - Week'!$A:$A,WorkingHoursUpdated!K1350))</f>
        <v>0</v>
      </c>
      <c r="R1350" s="44">
        <f>IF(K1350="",0,COUNTIF('Timesheet - Week'!$A:$A,WorkingHoursUpdated!K1350))</f>
        <v>0</v>
      </c>
    </row>
    <row r="1351" spans="1:18" x14ac:dyDescent="0.25">
      <c r="A1351" s="7">
        <f>WorkingHours[[#This Row],[Day]]</f>
        <v>45053</v>
      </c>
      <c r="B1351" s="1">
        <f>WorkingHours[[#This Row],[Start]]</f>
        <v>0.85833333333333328</v>
      </c>
      <c r="C1351" s="1">
        <f>WorkingHours[[#This Row],[End]]</f>
        <v>0.9</v>
      </c>
      <c r="D1351" t="str">
        <f>WorkingHours[[#This Row],[Work unit description]]</f>
        <v>Boomtime validation and verification doc</v>
      </c>
      <c r="E1351" s="1">
        <f>WorkingHours[[#This Row],[Duration]]</f>
        <v>4.1666666666666664E-2</v>
      </c>
      <c r="F1351" s="1" t="e">
        <f>#REF!</f>
        <v>#REF!</v>
      </c>
      <c r="G1351" t="str">
        <f>WorkingHours[[#This Row],[Task]]</f>
        <v>Boomtime:System Design</v>
      </c>
      <c r="H1351" t="str">
        <f>WorkingHours[[#This Row],[Tags]]</f>
        <v>Boomtime:System Design:912</v>
      </c>
      <c r="I1351" t="b">
        <f t="shared" si="146"/>
        <v>0</v>
      </c>
      <c r="J1351" s="7">
        <f t="shared" si="152"/>
        <v>45053</v>
      </c>
      <c r="K1351" t="str">
        <f t="shared" si="147"/>
        <v>Boomtime:System Design:912</v>
      </c>
      <c r="M1351" s="43">
        <f t="shared" si="148"/>
        <v>0</v>
      </c>
      <c r="N1351" s="1">
        <f t="shared" si="149"/>
        <v>0</v>
      </c>
      <c r="O1351" s="1">
        <f t="shared" si="150"/>
        <v>0</v>
      </c>
      <c r="P1351" s="45" t="e">
        <f t="shared" si="151"/>
        <v>#REF!</v>
      </c>
      <c r="Q1351" s="46">
        <f>IF(K1351="",0,COUNTIF('Timesheet - Week'!$A:$A,WorkingHoursUpdated!K1351))</f>
        <v>0</v>
      </c>
      <c r="R1351" s="44">
        <f>IF(K1351="",0,COUNTIF('Timesheet - Week'!$A:$A,WorkingHoursUpdated!K1351))</f>
        <v>0</v>
      </c>
    </row>
    <row r="1352" spans="1:18" x14ac:dyDescent="0.25">
      <c r="A1352" s="7">
        <f>WorkingHours[[#This Row],[Day]]</f>
        <v>45054</v>
      </c>
      <c r="B1352" s="1">
        <f>WorkingHours[[#This Row],[Start]]</f>
        <v>0.82638888888888884</v>
      </c>
      <c r="C1352" s="1">
        <f>WorkingHours[[#This Row],[End]]</f>
        <v>0.85833333333333328</v>
      </c>
      <c r="D1352" t="str">
        <f>WorkingHours[[#This Row],[Work unit description]]</f>
        <v>Emails, recruitment etc.</v>
      </c>
      <c r="E1352" s="1">
        <f>WorkingHours[[#This Row],[Duration]]</f>
        <v>3.125E-2</v>
      </c>
      <c r="F1352" s="1" t="e">
        <f>#REF!</f>
        <v>#REF!</v>
      </c>
      <c r="G1352" t="str">
        <f>WorkingHours[[#This Row],[Task]]</f>
        <v>STL:Recruitment: Candidate Management</v>
      </c>
      <c r="H1352" t="str">
        <f>WorkingHours[[#This Row],[Tags]]</f>
        <v>STL:Recruitment:CandidateMan:950</v>
      </c>
      <c r="I1352" t="b">
        <f t="shared" si="146"/>
        <v>0</v>
      </c>
      <c r="J1352" s="7">
        <f t="shared" si="152"/>
        <v>45054</v>
      </c>
      <c r="K1352" t="str">
        <f t="shared" si="147"/>
        <v>STL:Recruitment:CandidateMan:950</v>
      </c>
      <c r="M1352" s="43">
        <f t="shared" si="148"/>
        <v>0</v>
      </c>
      <c r="N1352" s="1">
        <f t="shared" si="149"/>
        <v>0</v>
      </c>
      <c r="O1352" s="1">
        <f t="shared" si="150"/>
        <v>0</v>
      </c>
      <c r="P1352" s="45" t="e">
        <f t="shared" si="151"/>
        <v>#REF!</v>
      </c>
      <c r="Q1352" s="46">
        <f>IF(K1352="",0,COUNTIF('Timesheet - Week'!$A:$A,WorkingHoursUpdated!K1352))</f>
        <v>0</v>
      </c>
      <c r="R1352" s="44">
        <f>IF(K1352="",0,COUNTIF('Timesheet - Week'!$A:$A,WorkingHoursUpdated!K1352))</f>
        <v>0</v>
      </c>
    </row>
    <row r="1353" spans="1:18" x14ac:dyDescent="0.25">
      <c r="A1353" s="7">
        <f>WorkingHours[[#This Row],[Day]]</f>
        <v>45054</v>
      </c>
      <c r="B1353" s="1">
        <f>WorkingHours[[#This Row],[Start]]</f>
        <v>0.9</v>
      </c>
      <c r="C1353" s="1">
        <f>WorkingHours[[#This Row],[End]]</f>
        <v>0.99930555555555556</v>
      </c>
      <c r="D1353" t="str">
        <f>WorkingHours[[#This Row],[Work unit description]]</f>
        <v>Boomtime validation and verification doc</v>
      </c>
      <c r="E1353" s="1">
        <f>WorkingHours[[#This Row],[Duration]]</f>
        <v>0.10416666666666667</v>
      </c>
      <c r="F1353" s="1" t="e">
        <f>#REF!</f>
        <v>#REF!</v>
      </c>
      <c r="G1353" t="str">
        <f>WorkingHours[[#This Row],[Task]]</f>
        <v>Boomtime:System Design</v>
      </c>
      <c r="H1353" t="str">
        <f>WorkingHours[[#This Row],[Tags]]</f>
        <v>Boomtime:System Design:912</v>
      </c>
      <c r="I1353" t="b">
        <f t="shared" si="146"/>
        <v>0</v>
      </c>
      <c r="J1353" s="7">
        <f t="shared" si="152"/>
        <v>45054</v>
      </c>
      <c r="K1353" t="str">
        <f t="shared" si="147"/>
        <v>Boomtime:System Design:912</v>
      </c>
      <c r="M1353" s="43">
        <f t="shared" si="148"/>
        <v>4.1666666666666741E-2</v>
      </c>
      <c r="N1353" s="1">
        <f t="shared" si="149"/>
        <v>0</v>
      </c>
      <c r="O1353" s="1">
        <f t="shared" si="150"/>
        <v>4.1666666666666741E-2</v>
      </c>
      <c r="P1353" s="45" t="e">
        <f t="shared" si="151"/>
        <v>#REF!</v>
      </c>
      <c r="Q1353" s="46">
        <f>IF(K1353="",0,COUNTIF('Timesheet - Week'!$A:$A,WorkingHoursUpdated!K1353))</f>
        <v>0</v>
      </c>
      <c r="R1353" s="44">
        <f>IF(K1353="",0,COUNTIF('Timesheet - Week'!$A:$A,WorkingHoursUpdated!K1353))</f>
        <v>0</v>
      </c>
    </row>
    <row r="1354" spans="1:18" x14ac:dyDescent="0.25">
      <c r="A1354" s="7">
        <f>WorkingHours[[#This Row],[Day]]</f>
        <v>45055</v>
      </c>
      <c r="B1354" s="1">
        <f>WorkingHours[[#This Row],[Start]]</f>
        <v>0</v>
      </c>
      <c r="C1354" s="1">
        <f>WorkingHours[[#This Row],[End]]</f>
        <v>4.1666666666666664E-2</v>
      </c>
      <c r="D1354" t="str">
        <f>WorkingHours[[#This Row],[Work unit description]]</f>
        <v>Validation and Verification Plan</v>
      </c>
      <c r="E1354" s="1">
        <f>WorkingHours[[#This Row],[Duration]]</f>
        <v>4.1666666666666664E-2</v>
      </c>
      <c r="F1354" s="1" t="e">
        <f>#REF!</f>
        <v>#REF!</v>
      </c>
      <c r="G1354" t="str">
        <f>WorkingHours[[#This Row],[Task]]</f>
        <v>Boomtime:System Design</v>
      </c>
      <c r="H1354" t="str">
        <f>WorkingHours[[#This Row],[Tags]]</f>
        <v>Boomtime:System Design:912</v>
      </c>
      <c r="I1354" t="b">
        <f t="shared" si="146"/>
        <v>0</v>
      </c>
      <c r="J1354" s="7">
        <f t="shared" si="152"/>
        <v>45055</v>
      </c>
      <c r="K1354" t="str">
        <f t="shared" si="147"/>
        <v>Boomtime:System Design:912</v>
      </c>
      <c r="M1354" s="43">
        <f t="shared" si="148"/>
        <v>0</v>
      </c>
      <c r="N1354" s="1">
        <f t="shared" si="149"/>
        <v>0</v>
      </c>
      <c r="O1354" s="1">
        <f t="shared" si="150"/>
        <v>0</v>
      </c>
      <c r="P1354" s="45" t="e">
        <f t="shared" si="151"/>
        <v>#REF!</v>
      </c>
      <c r="Q1354" s="46">
        <f>IF(K1354="",0,COUNTIF('Timesheet - Week'!$A:$A,WorkingHoursUpdated!K1354))</f>
        <v>0</v>
      </c>
      <c r="R1354" s="44">
        <f>IF(K1354="",0,COUNTIF('Timesheet - Week'!$A:$A,WorkingHoursUpdated!K1354))</f>
        <v>0</v>
      </c>
    </row>
    <row r="1355" spans="1:18" x14ac:dyDescent="0.25">
      <c r="A1355" s="7">
        <f>WorkingHours[[#This Row],[Day]]</f>
        <v>45055</v>
      </c>
      <c r="B1355" s="1">
        <f>WorkingHours[[#This Row],[Start]]</f>
        <v>0.34722222222222221</v>
      </c>
      <c r="C1355" s="1">
        <f>WorkingHours[[#This Row],[End]]</f>
        <v>0.37291666666666667</v>
      </c>
      <c r="D1355" t="str">
        <f>WorkingHours[[#This Row],[Work unit description]]</f>
        <v>time sheet</v>
      </c>
      <c r="E1355" s="1">
        <f>WorkingHours[[#This Row],[Duration]]</f>
        <v>2.0833333333333332E-2</v>
      </c>
      <c r="F1355" s="1" t="e">
        <f>#REF!</f>
        <v>#REF!</v>
      </c>
      <c r="G1355" t="str">
        <f>WorkingHours[[#This Row],[Task]]</f>
        <v>Delta-G: Technical Management</v>
      </c>
      <c r="H1355" t="str">
        <f>WorkingHours[[#This Row],[Tags]]</f>
        <v>Delta-G:Technical Man:900</v>
      </c>
      <c r="I1355" t="b">
        <f t="shared" si="146"/>
        <v>0</v>
      </c>
      <c r="J1355" s="7">
        <f t="shared" si="152"/>
        <v>45055</v>
      </c>
      <c r="K1355" t="str">
        <f t="shared" si="147"/>
        <v>Delta-G:Technical Man:900</v>
      </c>
      <c r="M1355" s="43">
        <f t="shared" si="148"/>
        <v>0.30555555555555552</v>
      </c>
      <c r="N1355" s="1">
        <f t="shared" si="149"/>
        <v>0</v>
      </c>
      <c r="O1355" s="1">
        <f t="shared" si="150"/>
        <v>0.30555555555555552</v>
      </c>
      <c r="P1355" s="45" t="e">
        <f t="shared" si="151"/>
        <v>#REF!</v>
      </c>
      <c r="Q1355" s="46">
        <f>IF(K1355="",0,COUNTIF('Timesheet - Week'!$A:$A,WorkingHoursUpdated!K1355))</f>
        <v>0</v>
      </c>
      <c r="R1355" s="44">
        <f>IF(K1355="",0,COUNTIF('Timesheet - Week'!$A:$A,WorkingHoursUpdated!K1355))</f>
        <v>0</v>
      </c>
    </row>
    <row r="1356" spans="1:18" x14ac:dyDescent="0.25">
      <c r="A1356" s="7">
        <f>WorkingHours[[#This Row],[Day]]</f>
        <v>45055</v>
      </c>
      <c r="B1356" s="1">
        <f>WorkingHours[[#This Row],[Start]]</f>
        <v>0.37291666666666667</v>
      </c>
      <c r="C1356" s="1">
        <f>WorkingHours[[#This Row],[End]]</f>
        <v>0.41666666666666669</v>
      </c>
      <c r="D1356" t="str">
        <f>WorkingHours[[#This Row],[Work unit description]]</f>
        <v>Boomtime validation and verification</v>
      </c>
      <c r="E1356" s="1">
        <f>WorkingHours[[#This Row],[Duration]]</f>
        <v>4.1666666666666664E-2</v>
      </c>
      <c r="F1356" s="1" t="e">
        <f>#REF!</f>
        <v>#REF!</v>
      </c>
      <c r="G1356" t="str">
        <f>WorkingHours[[#This Row],[Task]]</f>
        <v>Boomtime:System Design</v>
      </c>
      <c r="H1356" t="str">
        <f>WorkingHours[[#This Row],[Tags]]</f>
        <v>Boomtime:System Design:912</v>
      </c>
      <c r="I1356" t="b">
        <f t="shared" si="146"/>
        <v>0</v>
      </c>
      <c r="J1356" s="7">
        <f t="shared" si="152"/>
        <v>45055</v>
      </c>
      <c r="K1356" t="str">
        <f t="shared" si="147"/>
        <v>Boomtime:System Design:912</v>
      </c>
      <c r="M1356" s="43">
        <f t="shared" si="148"/>
        <v>0</v>
      </c>
      <c r="N1356" s="1">
        <f t="shared" si="149"/>
        <v>0</v>
      </c>
      <c r="O1356" s="1">
        <f t="shared" si="150"/>
        <v>0</v>
      </c>
      <c r="P1356" s="45" t="e">
        <f t="shared" si="151"/>
        <v>#REF!</v>
      </c>
      <c r="Q1356" s="46">
        <f>IF(K1356="",0,COUNTIF('Timesheet - Week'!$A:$A,WorkingHoursUpdated!K1356))</f>
        <v>0</v>
      </c>
      <c r="R1356" s="44">
        <f>IF(K1356="",0,COUNTIF('Timesheet - Week'!$A:$A,WorkingHoursUpdated!K1356))</f>
        <v>0</v>
      </c>
    </row>
    <row r="1357" spans="1:18" x14ac:dyDescent="0.25">
      <c r="A1357" s="7">
        <f>WorkingHours[[#This Row],[Day]]</f>
        <v>45055</v>
      </c>
      <c r="B1357" s="1">
        <f>WorkingHours[[#This Row],[Start]]</f>
        <v>0.41666666666666669</v>
      </c>
      <c r="C1357" s="1">
        <f>WorkingHours[[#This Row],[End]]</f>
        <v>0.4375</v>
      </c>
      <c r="D1357" t="str">
        <f>WorkingHours[[#This Row],[Work unit description]]</f>
        <v>Contractor management - Shrouk and Robert</v>
      </c>
      <c r="E1357" s="1">
        <f>WorkingHours[[#This Row],[Duration]]</f>
        <v>2.0833333333333332E-2</v>
      </c>
      <c r="F1357" s="1" t="e">
        <f>#REF!</f>
        <v>#REF!</v>
      </c>
      <c r="G1357" t="str">
        <f>WorkingHours[[#This Row],[Task]]</f>
        <v>STL:Recruitment: Candidate Management</v>
      </c>
      <c r="H1357" t="str">
        <f>WorkingHours[[#This Row],[Tags]]</f>
        <v>STL:Recruitment:CandidateMan:950</v>
      </c>
      <c r="I1357" t="b">
        <f t="shared" si="146"/>
        <v>0</v>
      </c>
      <c r="J1357" s="7">
        <f t="shared" si="152"/>
        <v>45055</v>
      </c>
      <c r="K1357" t="str">
        <f t="shared" si="147"/>
        <v>STL:Recruitment:CandidateMan:950</v>
      </c>
      <c r="M1357" s="43">
        <f t="shared" si="148"/>
        <v>0</v>
      </c>
      <c r="N1357" s="1">
        <f t="shared" si="149"/>
        <v>0</v>
      </c>
      <c r="O1357" s="1">
        <f t="shared" si="150"/>
        <v>0</v>
      </c>
      <c r="P1357" s="45" t="e">
        <f t="shared" si="151"/>
        <v>#REF!</v>
      </c>
      <c r="Q1357" s="46">
        <f>IF(K1357="",0,COUNTIF('Timesheet - Week'!$A:$A,WorkingHoursUpdated!K1357))</f>
        <v>0</v>
      </c>
      <c r="R1357" s="44">
        <f>IF(K1357="",0,COUNTIF('Timesheet - Week'!$A:$A,WorkingHoursUpdated!K1357))</f>
        <v>0</v>
      </c>
    </row>
    <row r="1358" spans="1:18" x14ac:dyDescent="0.25">
      <c r="A1358" s="7">
        <f>WorkingHours[[#This Row],[Day]]</f>
        <v>45055</v>
      </c>
      <c r="B1358" s="1">
        <f>WorkingHours[[#This Row],[Start]]</f>
        <v>0.4375</v>
      </c>
      <c r="C1358" s="1">
        <f>WorkingHours[[#This Row],[End]]</f>
        <v>0.45833333333333331</v>
      </c>
      <c r="D1358" t="str">
        <f>WorkingHours[[#This Row],[Work unit description]]</f>
        <v>Boomtime V and V</v>
      </c>
      <c r="E1358" s="1">
        <f>WorkingHours[[#This Row],[Duration]]</f>
        <v>2.0833333333333332E-2</v>
      </c>
      <c r="F1358" s="1" t="e">
        <f>#REF!</f>
        <v>#REF!</v>
      </c>
      <c r="G1358" t="str">
        <f>WorkingHours[[#This Row],[Task]]</f>
        <v>Boomtime:System Design</v>
      </c>
      <c r="H1358" t="str">
        <f>WorkingHours[[#This Row],[Tags]]</f>
        <v>Boomtime:System Design:912</v>
      </c>
      <c r="I1358" t="b">
        <f t="shared" si="146"/>
        <v>0</v>
      </c>
      <c r="J1358" s="7">
        <f t="shared" si="152"/>
        <v>45055</v>
      </c>
      <c r="K1358" t="str">
        <f t="shared" si="147"/>
        <v>Boomtime:System Design:912</v>
      </c>
      <c r="M1358" s="43">
        <f t="shared" si="148"/>
        <v>0</v>
      </c>
      <c r="N1358" s="1">
        <f t="shared" si="149"/>
        <v>0</v>
      </c>
      <c r="O1358" s="1">
        <f t="shared" si="150"/>
        <v>0</v>
      </c>
      <c r="P1358" s="45" t="e">
        <f t="shared" si="151"/>
        <v>#REF!</v>
      </c>
      <c r="Q1358" s="46">
        <f>IF(K1358="",0,COUNTIF('Timesheet - Week'!$A:$A,WorkingHoursUpdated!K1358))</f>
        <v>0</v>
      </c>
      <c r="R1358" s="44">
        <f>IF(K1358="",0,COUNTIF('Timesheet - Week'!$A:$A,WorkingHoursUpdated!K1358))</f>
        <v>0</v>
      </c>
    </row>
    <row r="1359" spans="1:18" x14ac:dyDescent="0.25">
      <c r="A1359" s="7">
        <f>WorkingHours[[#This Row],[Day]]</f>
        <v>45055</v>
      </c>
      <c r="B1359" s="1">
        <f>WorkingHours[[#This Row],[Start]]</f>
        <v>0.45833333333333331</v>
      </c>
      <c r="C1359" s="1">
        <f>WorkingHours[[#This Row],[End]]</f>
        <v>0.47986111111111113</v>
      </c>
      <c r="D1359" t="str">
        <f>WorkingHours[[#This Row],[Work unit description]]</f>
        <v>Chat with Justin on Delta-g</v>
      </c>
      <c r="E1359" s="1">
        <f>WorkingHours[[#This Row],[Duration]]</f>
        <v>2.0833333333333332E-2</v>
      </c>
      <c r="F1359" s="1" t="e">
        <f>#REF!</f>
        <v>#REF!</v>
      </c>
      <c r="G1359" t="str">
        <f>WorkingHours[[#This Row],[Task]]</f>
        <v>Delta-G: Control board</v>
      </c>
      <c r="H1359" t="str">
        <f>WorkingHours[[#This Row],[Tags]]</f>
        <v/>
      </c>
      <c r="I1359" t="b">
        <f t="shared" si="146"/>
        <v>0</v>
      </c>
      <c r="J1359" s="7">
        <f t="shared" si="152"/>
        <v>45055</v>
      </c>
      <c r="K1359" t="str">
        <f t="shared" si="147"/>
        <v/>
      </c>
      <c r="M1359" s="43">
        <f t="shared" si="148"/>
        <v>0</v>
      </c>
      <c r="N1359" s="1">
        <f t="shared" si="149"/>
        <v>0</v>
      </c>
      <c r="O1359" s="1">
        <f t="shared" si="150"/>
        <v>0</v>
      </c>
      <c r="P1359" s="45" t="e">
        <f t="shared" si="151"/>
        <v>#REF!</v>
      </c>
      <c r="Q1359" s="46">
        <f>IF(K1359="",0,COUNTIF('Timesheet - Week'!$A:$A,WorkingHoursUpdated!K1359))</f>
        <v>0</v>
      </c>
      <c r="R1359" s="44">
        <f>IF(K1359="",0,COUNTIF('Timesheet - Week'!$A:$A,WorkingHoursUpdated!K1359))</f>
        <v>0</v>
      </c>
    </row>
    <row r="1360" spans="1:18" x14ac:dyDescent="0.25">
      <c r="A1360" s="7">
        <f>WorkingHours[[#This Row],[Day]]</f>
        <v>45055</v>
      </c>
      <c r="B1360" s="1">
        <f>WorkingHours[[#This Row],[Start]]</f>
        <v>0.47916666666666669</v>
      </c>
      <c r="C1360" s="1">
        <f>WorkingHours[[#This Row],[End]]</f>
        <v>0.5</v>
      </c>
      <c r="D1360" t="str">
        <f>WorkingHours[[#This Row],[Work unit description]]</f>
        <v>Boomtime V and V</v>
      </c>
      <c r="E1360" s="1">
        <f>WorkingHours[[#This Row],[Duration]]</f>
        <v>2.0833333333333332E-2</v>
      </c>
      <c r="F1360" s="1" t="e">
        <f>#REF!</f>
        <v>#REF!</v>
      </c>
      <c r="G1360" t="str">
        <f>WorkingHours[[#This Row],[Task]]</f>
        <v>Boomtime:System Design</v>
      </c>
      <c r="H1360" t="str">
        <f>WorkingHours[[#This Row],[Tags]]</f>
        <v>Boomtime:System Design:912</v>
      </c>
      <c r="I1360" t="b">
        <f t="shared" si="146"/>
        <v>0</v>
      </c>
      <c r="J1360" s="7">
        <f t="shared" si="152"/>
        <v>45055</v>
      </c>
      <c r="K1360" t="str">
        <f t="shared" si="147"/>
        <v>Boomtime:System Design:912</v>
      </c>
      <c r="M1360" s="43" t="str">
        <f t="shared" si="148"/>
        <v>Error</v>
      </c>
      <c r="N1360" s="1">
        <f t="shared" si="149"/>
        <v>0</v>
      </c>
      <c r="O1360" s="1" t="str">
        <f t="shared" si="150"/>
        <v>Error</v>
      </c>
      <c r="P1360" s="45" t="e">
        <f t="shared" si="151"/>
        <v>#REF!</v>
      </c>
      <c r="Q1360" s="46">
        <f>IF(K1360="",0,COUNTIF('Timesheet - Week'!$A:$A,WorkingHoursUpdated!K1360))</f>
        <v>0</v>
      </c>
      <c r="R1360" s="44">
        <f>IF(K1360="",0,COUNTIF('Timesheet - Week'!$A:$A,WorkingHoursUpdated!K1360))</f>
        <v>0</v>
      </c>
    </row>
    <row r="1361" spans="1:18" x14ac:dyDescent="0.25">
      <c r="A1361" s="7">
        <f>WorkingHours[[#This Row],[Day]]</f>
        <v>45055</v>
      </c>
      <c r="B1361" s="1">
        <f>WorkingHours[[#This Row],[Start]]</f>
        <v>0.5</v>
      </c>
      <c r="C1361" s="1">
        <f>WorkingHours[[#This Row],[End]]</f>
        <v>0.52777777777777779</v>
      </c>
      <c r="D1361" t="str">
        <f>WorkingHours[[#This Row],[Work unit description]]</f>
        <v>New Weekly Management Meeting.</v>
      </c>
      <c r="E1361" s="1">
        <f>WorkingHours[[#This Row],[Duration]]</f>
        <v>3.125E-2</v>
      </c>
      <c r="F1361" s="1" t="e">
        <f>#REF!</f>
        <v>#REF!</v>
      </c>
      <c r="G1361" t="str">
        <f>WorkingHours[[#This Row],[Task]]</f>
        <v>STL: Management meeting</v>
      </c>
      <c r="H1361" t="str">
        <f>WorkingHours[[#This Row],[Tags]]</f>
        <v>STL:Admin-BusinessMan:Board Meetings:937</v>
      </c>
      <c r="I1361" t="b">
        <f t="shared" si="146"/>
        <v>0</v>
      </c>
      <c r="J1361" s="7">
        <f t="shared" si="152"/>
        <v>45055</v>
      </c>
      <c r="K1361" t="str">
        <f t="shared" si="147"/>
        <v>STL:Admin-BusinessMan:Board Meetings:937</v>
      </c>
      <c r="M1361" s="43">
        <f t="shared" si="148"/>
        <v>0</v>
      </c>
      <c r="N1361" s="1">
        <f t="shared" si="149"/>
        <v>0</v>
      </c>
      <c r="O1361" s="1">
        <f t="shared" si="150"/>
        <v>0</v>
      </c>
      <c r="P1361" s="45" t="e">
        <f t="shared" si="151"/>
        <v>#REF!</v>
      </c>
      <c r="Q1361" s="46">
        <f>IF(K1361="",0,COUNTIF('Timesheet - Week'!$A:$A,WorkingHoursUpdated!K1361))</f>
        <v>0</v>
      </c>
      <c r="R1361" s="44">
        <f>IF(K1361="",0,COUNTIF('Timesheet - Week'!$A:$A,WorkingHoursUpdated!K1361))</f>
        <v>0</v>
      </c>
    </row>
    <row r="1362" spans="1:18" x14ac:dyDescent="0.25">
      <c r="A1362" s="7">
        <f>WorkingHours[[#This Row],[Day]]</f>
        <v>45055</v>
      </c>
      <c r="B1362" s="1">
        <f>WorkingHours[[#This Row],[Start]]</f>
        <v>0.53472222222222221</v>
      </c>
      <c r="C1362" s="1">
        <f>WorkingHours[[#This Row],[End]]</f>
        <v>0.5395833333333333</v>
      </c>
      <c r="D1362" t="str">
        <f>WorkingHours[[#This Row],[Work unit description]]</f>
        <v>Email to robert</v>
      </c>
      <c r="E1362" s="1">
        <f>WorkingHours[[#This Row],[Duration]]</f>
        <v>0</v>
      </c>
      <c r="F1362" s="1" t="e">
        <f>#REF!</f>
        <v>#REF!</v>
      </c>
      <c r="G1362" t="str">
        <f>WorkingHours[[#This Row],[Task]]</f>
        <v>STL:Recruitment: Contract and Negotiation</v>
      </c>
      <c r="H1362" t="str">
        <f>WorkingHours[[#This Row],[Tags]]</f>
        <v>STL:Recruitment:Negotiation:951</v>
      </c>
      <c r="I1362" t="b">
        <f t="shared" si="146"/>
        <v>0</v>
      </c>
      <c r="J1362" s="7">
        <f t="shared" si="152"/>
        <v>45055</v>
      </c>
      <c r="K1362" t="str">
        <f t="shared" si="147"/>
        <v>STL:Recruitment:Negotiation:951</v>
      </c>
      <c r="M1362" s="43">
        <f t="shared" si="148"/>
        <v>6.9444444444444198E-3</v>
      </c>
      <c r="N1362" s="1">
        <f t="shared" si="149"/>
        <v>6.9444444444444198E-3</v>
      </c>
      <c r="O1362" s="1">
        <f t="shared" si="150"/>
        <v>0</v>
      </c>
      <c r="P1362" s="45" t="e">
        <f t="shared" si="151"/>
        <v>#REF!</v>
      </c>
      <c r="Q1362" s="46">
        <f>IF(K1362="",0,COUNTIF('Timesheet - Week'!$A:$A,WorkingHoursUpdated!K1362))</f>
        <v>0</v>
      </c>
      <c r="R1362" s="44">
        <f>IF(K1362="",0,COUNTIF('Timesheet - Week'!$A:$A,WorkingHoursUpdated!K1362))</f>
        <v>0</v>
      </c>
    </row>
    <row r="1363" spans="1:18" x14ac:dyDescent="0.25">
      <c r="A1363" s="7">
        <f>WorkingHours[[#This Row],[Day]]</f>
        <v>45055</v>
      </c>
      <c r="B1363" s="1">
        <f>WorkingHours[[#This Row],[Start]]</f>
        <v>0.54166666666666663</v>
      </c>
      <c r="C1363" s="1">
        <f>WorkingHours[[#This Row],[End]]</f>
        <v>0.58333333333333337</v>
      </c>
      <c r="D1363" t="str">
        <f>WorkingHours[[#This Row],[Work unit description]]</f>
        <v>Delta g Architecture</v>
      </c>
      <c r="E1363" s="1">
        <f>WorkingHours[[#This Row],[Duration]]</f>
        <v>4.1666666666666664E-2</v>
      </c>
      <c r="F1363" s="1" t="e">
        <f>#REF!</f>
        <v>#REF!</v>
      </c>
      <c r="G1363" t="str">
        <f>WorkingHours[[#This Row],[Task]]</f>
        <v>Delta-G: Technical Management</v>
      </c>
      <c r="H1363" t="str">
        <f>WorkingHours[[#This Row],[Tags]]</f>
        <v>Delta-G:Technical Man:900</v>
      </c>
      <c r="I1363" t="b">
        <f t="shared" si="146"/>
        <v>0</v>
      </c>
      <c r="J1363" s="7">
        <f t="shared" si="152"/>
        <v>45055</v>
      </c>
      <c r="K1363" t="str">
        <f t="shared" si="147"/>
        <v>Delta-G:Technical Man:900</v>
      </c>
      <c r="M1363" s="43">
        <f t="shared" si="148"/>
        <v>2.0833333333333259E-3</v>
      </c>
      <c r="N1363" s="1">
        <f t="shared" si="149"/>
        <v>2.0833333333333259E-3</v>
      </c>
      <c r="O1363" s="1">
        <f t="shared" si="150"/>
        <v>0</v>
      </c>
      <c r="P1363" s="45" t="e">
        <f t="shared" si="151"/>
        <v>#REF!</v>
      </c>
      <c r="Q1363" s="46">
        <f>IF(K1363="",0,COUNTIF('Timesheet - Week'!$A:$A,WorkingHoursUpdated!K1363))</f>
        <v>0</v>
      </c>
      <c r="R1363" s="44">
        <f>IF(K1363="",0,COUNTIF('Timesheet - Week'!$A:$A,WorkingHoursUpdated!K1363))</f>
        <v>0</v>
      </c>
    </row>
    <row r="1364" spans="1:18" x14ac:dyDescent="0.25">
      <c r="A1364" s="7">
        <f>WorkingHours[[#This Row],[Day]]</f>
        <v>45055</v>
      </c>
      <c r="B1364" s="1">
        <f>WorkingHours[[#This Row],[Start]]</f>
        <v>0.58333333333333337</v>
      </c>
      <c r="C1364" s="1">
        <f>WorkingHours[[#This Row],[End]]</f>
        <v>0.625</v>
      </c>
      <c r="D1364" t="str">
        <f>WorkingHours[[#This Row],[Work unit description]]</f>
        <v>Hardware Weekly Meeting</v>
      </c>
      <c r="E1364" s="1">
        <f>WorkingHours[[#This Row],[Duration]]</f>
        <v>4.1666666666666664E-2</v>
      </c>
      <c r="F1364" s="1" t="e">
        <f>#REF!</f>
        <v>#REF!</v>
      </c>
      <c r="G1364" t="str">
        <f>WorkingHours[[#This Row],[Task]]</f>
        <v>Delta-G: Technical Management</v>
      </c>
      <c r="H1364" t="str">
        <f>WorkingHours[[#This Row],[Tags]]</f>
        <v>Delta-G:Technical Man:900</v>
      </c>
      <c r="I1364" t="b">
        <f t="shared" si="146"/>
        <v>0</v>
      </c>
      <c r="J1364" s="7">
        <f t="shared" si="152"/>
        <v>45055</v>
      </c>
      <c r="K1364" t="str">
        <f t="shared" si="147"/>
        <v>Delta-G:Technical Man:900</v>
      </c>
      <c r="M1364" s="43">
        <f t="shared" si="148"/>
        <v>0</v>
      </c>
      <c r="N1364" s="1">
        <f t="shared" si="149"/>
        <v>0</v>
      </c>
      <c r="O1364" s="1">
        <f t="shared" si="150"/>
        <v>0</v>
      </c>
      <c r="P1364" s="45" t="e">
        <f t="shared" si="151"/>
        <v>#REF!</v>
      </c>
      <c r="Q1364" s="46">
        <f>IF(K1364="",0,COUNTIF('Timesheet - Week'!$A:$A,WorkingHoursUpdated!K1364))</f>
        <v>0</v>
      </c>
      <c r="R1364" s="44">
        <f>IF(K1364="",0,COUNTIF('Timesheet - Week'!$A:$A,WorkingHoursUpdated!K1364))</f>
        <v>0</v>
      </c>
    </row>
    <row r="1365" spans="1:18" x14ac:dyDescent="0.25">
      <c r="A1365" s="7">
        <f>WorkingHours[[#This Row],[Day]]</f>
        <v>45055</v>
      </c>
      <c r="B1365" s="1">
        <f>WorkingHours[[#This Row],[Start]]</f>
        <v>0.625</v>
      </c>
      <c r="C1365" s="1">
        <f>WorkingHours[[#This Row],[End]]</f>
        <v>0.64722222222222225</v>
      </c>
      <c r="D1365" t="str">
        <f>WorkingHours[[#This Row],[Work unit description]]</f>
        <v>QLM / STL HW meeting</v>
      </c>
      <c r="E1365" s="1">
        <f>WorkingHours[[#This Row],[Duration]]</f>
        <v>2.0833333333333332E-2</v>
      </c>
      <c r="F1365" s="1" t="e">
        <f>#REF!</f>
        <v>#REF!</v>
      </c>
      <c r="G1365" t="str">
        <f>WorkingHours[[#This Row],[Task]]</f>
        <v>QLM Technical Management</v>
      </c>
      <c r="H1365" t="str">
        <f>WorkingHours[[#This Row],[Tags]]</f>
        <v>QLM:Hardware:TechnicalManagement:998</v>
      </c>
      <c r="I1365" t="b">
        <f t="shared" si="146"/>
        <v>0</v>
      </c>
      <c r="J1365" s="7">
        <f t="shared" si="152"/>
        <v>45055</v>
      </c>
      <c r="K1365" t="str">
        <f t="shared" si="147"/>
        <v>QLM:Hardware:TechnicalManagement:998</v>
      </c>
      <c r="M1365" s="43">
        <f t="shared" si="148"/>
        <v>0</v>
      </c>
      <c r="N1365" s="1">
        <f t="shared" si="149"/>
        <v>0</v>
      </c>
      <c r="O1365" s="1">
        <f t="shared" si="150"/>
        <v>0</v>
      </c>
      <c r="P1365" s="45" t="e">
        <f t="shared" si="151"/>
        <v>#REF!</v>
      </c>
      <c r="Q1365" s="46">
        <f>IF(K1365="",0,COUNTIF('Timesheet - Week'!$A:$A,WorkingHoursUpdated!K1365))</f>
        <v>0</v>
      </c>
      <c r="R1365" s="44">
        <f>IF(K1365="",0,COUNTIF('Timesheet - Week'!$A:$A,WorkingHoursUpdated!K1365))</f>
        <v>0</v>
      </c>
    </row>
    <row r="1366" spans="1:18" x14ac:dyDescent="0.25">
      <c r="A1366" s="7">
        <f>WorkingHours[[#This Row],[Day]]</f>
        <v>45055</v>
      </c>
      <c r="B1366" s="1">
        <f>WorkingHours[[#This Row],[Start]]</f>
        <v>0.6875</v>
      </c>
      <c r="C1366" s="1">
        <f>WorkingHours[[#This Row],[End]]</f>
        <v>0.70833333333333337</v>
      </c>
      <c r="D1366" t="str">
        <f>WorkingHours[[#This Row],[Work unit description]]</f>
        <v>Weekly Boomtime Internal Meeting</v>
      </c>
      <c r="E1366" s="1">
        <f>WorkingHours[[#This Row],[Duration]]</f>
        <v>2.0833333333333332E-2</v>
      </c>
      <c r="F1366" s="1" t="e">
        <f>#REF!</f>
        <v>#REF!</v>
      </c>
      <c r="G1366" t="str">
        <f>WorkingHours[[#This Row],[Task]]</f>
        <v>Boomtime:System Design</v>
      </c>
      <c r="H1366" t="str">
        <f>WorkingHours[[#This Row],[Tags]]</f>
        <v>Boomtime:System Design:912</v>
      </c>
      <c r="I1366" t="b">
        <f t="shared" si="146"/>
        <v>0</v>
      </c>
      <c r="J1366" s="7">
        <f t="shared" si="152"/>
        <v>45055</v>
      </c>
      <c r="K1366" t="str">
        <f t="shared" si="147"/>
        <v>Boomtime:System Design:912</v>
      </c>
      <c r="M1366" s="43">
        <f t="shared" si="148"/>
        <v>4.0277777777777746E-2</v>
      </c>
      <c r="N1366" s="1">
        <f t="shared" si="149"/>
        <v>0</v>
      </c>
      <c r="O1366" s="1">
        <f t="shared" si="150"/>
        <v>4.0277777777777746E-2</v>
      </c>
      <c r="P1366" s="45" t="e">
        <f t="shared" si="151"/>
        <v>#REF!</v>
      </c>
      <c r="Q1366" s="46">
        <f>IF(K1366="",0,COUNTIF('Timesheet - Week'!$A:$A,WorkingHoursUpdated!K1366))</f>
        <v>0</v>
      </c>
      <c r="R1366" s="44">
        <f>IF(K1366="",0,COUNTIF('Timesheet - Week'!$A:$A,WorkingHoursUpdated!K1366))</f>
        <v>0</v>
      </c>
    </row>
    <row r="1367" spans="1:18" x14ac:dyDescent="0.25">
      <c r="A1367" s="7">
        <f>WorkingHours[[#This Row],[Day]]</f>
        <v>45055</v>
      </c>
      <c r="B1367" s="1">
        <f>WorkingHours[[#This Row],[Start]]</f>
        <v>0.71875</v>
      </c>
      <c r="C1367" s="1">
        <f>WorkingHours[[#This Row],[End]]</f>
        <v>0.75</v>
      </c>
      <c r="D1367" t="str">
        <f>WorkingHours[[#This Row],[Work unit description]]</f>
        <v>Review on Justin's Architecture</v>
      </c>
      <c r="E1367" s="1">
        <f>WorkingHours[[#This Row],[Duration]]</f>
        <v>3.125E-2</v>
      </c>
      <c r="F1367" s="1" t="e">
        <f>#REF!</f>
        <v>#REF!</v>
      </c>
      <c r="G1367" t="str">
        <f>WorkingHours[[#This Row],[Task]]</f>
        <v>Delta-G: Control board</v>
      </c>
      <c r="H1367" t="str">
        <f>WorkingHours[[#This Row],[Tags]]</f>
        <v/>
      </c>
      <c r="I1367" t="b">
        <f t="shared" si="146"/>
        <v>0</v>
      </c>
      <c r="J1367" s="7">
        <f t="shared" si="152"/>
        <v>45055</v>
      </c>
      <c r="K1367" t="str">
        <f t="shared" si="147"/>
        <v/>
      </c>
      <c r="M1367" s="43">
        <f t="shared" si="148"/>
        <v>1.041666666666663E-2</v>
      </c>
      <c r="N1367" s="1">
        <f t="shared" si="149"/>
        <v>1.041666666666663E-2</v>
      </c>
      <c r="O1367" s="1">
        <f t="shared" si="150"/>
        <v>0</v>
      </c>
      <c r="P1367" s="45" t="e">
        <f t="shared" si="151"/>
        <v>#REF!</v>
      </c>
      <c r="Q1367" s="46">
        <f>IF(K1367="",0,COUNTIF('Timesheet - Week'!$A:$A,WorkingHoursUpdated!K1367))</f>
        <v>0</v>
      </c>
      <c r="R1367" s="44">
        <f>IF(K1367="",0,COUNTIF('Timesheet - Week'!$A:$A,WorkingHoursUpdated!K1367))</f>
        <v>0</v>
      </c>
    </row>
    <row r="1368" spans="1:18" x14ac:dyDescent="0.25">
      <c r="A1368" s="7">
        <f>WorkingHours[[#This Row],[Day]]</f>
        <v>45055</v>
      </c>
      <c r="B1368" s="1">
        <f>WorkingHours[[#This Row],[Start]]</f>
        <v>0.77083333333333337</v>
      </c>
      <c r="C1368" s="1">
        <f>WorkingHours[[#This Row],[End]]</f>
        <v>0.8618055555555556</v>
      </c>
      <c r="D1368" t="str">
        <f>WorkingHours[[#This Row],[Work unit description]]</f>
        <v>Review of Pete's Architecture and looking into coil drive</v>
      </c>
      <c r="E1368" s="1">
        <f>WorkingHours[[#This Row],[Duration]]</f>
        <v>9.375E-2</v>
      </c>
      <c r="F1368" s="1" t="e">
        <f>#REF!</f>
        <v>#REF!</v>
      </c>
      <c r="G1368" t="str">
        <f>WorkingHours[[#This Row],[Task]]</f>
        <v>Delta-G: System Board</v>
      </c>
      <c r="H1368" t="str">
        <f>WorkingHours[[#This Row],[Tags]]</f>
        <v/>
      </c>
      <c r="I1368" t="b">
        <f t="shared" si="146"/>
        <v>0</v>
      </c>
      <c r="J1368" s="7">
        <f t="shared" si="152"/>
        <v>45055</v>
      </c>
      <c r="K1368" t="str">
        <f t="shared" si="147"/>
        <v/>
      </c>
      <c r="M1368" s="43">
        <f t="shared" si="148"/>
        <v>2.083333333333337E-2</v>
      </c>
      <c r="N1368" s="1">
        <f t="shared" si="149"/>
        <v>0</v>
      </c>
      <c r="O1368" s="1">
        <f t="shared" si="150"/>
        <v>2.083333333333337E-2</v>
      </c>
      <c r="P1368" s="45" t="e">
        <f t="shared" si="151"/>
        <v>#REF!</v>
      </c>
      <c r="Q1368" s="46">
        <f>IF(K1368="",0,COUNTIF('Timesheet - Week'!$A:$A,WorkingHoursUpdated!K1368))</f>
        <v>0</v>
      </c>
      <c r="R1368" s="44">
        <f>IF(K1368="",0,COUNTIF('Timesheet - Week'!$A:$A,WorkingHoursUpdated!K1368))</f>
        <v>0</v>
      </c>
    </row>
    <row r="1369" spans="1:18" x14ac:dyDescent="0.25">
      <c r="A1369" s="7">
        <f>WorkingHours[[#This Row],[Day]]</f>
        <v>45055</v>
      </c>
      <c r="B1369" s="1">
        <f>WorkingHours[[#This Row],[Start]]</f>
        <v>0.8618055555555556</v>
      </c>
      <c r="C1369" s="1">
        <f>WorkingHours[[#This Row],[End]]</f>
        <v>0.88611111111111107</v>
      </c>
      <c r="D1369" t="str">
        <f>WorkingHours[[#This Row],[Work unit description]]</f>
        <v>Justin review of notes</v>
      </c>
      <c r="E1369" s="1">
        <f>WorkingHours[[#This Row],[Duration]]</f>
        <v>2.0833333333333332E-2</v>
      </c>
      <c r="F1369" s="1" t="e">
        <f>#REF!</f>
        <v>#REF!</v>
      </c>
      <c r="G1369" t="str">
        <f>WorkingHours[[#This Row],[Task]]</f>
        <v>Delta-G: Control board</v>
      </c>
      <c r="H1369" t="str">
        <f>WorkingHours[[#This Row],[Tags]]</f>
        <v/>
      </c>
      <c r="I1369" t="b">
        <f t="shared" si="146"/>
        <v>0</v>
      </c>
      <c r="J1369" s="7">
        <f t="shared" si="152"/>
        <v>45055</v>
      </c>
      <c r="K1369" t="str">
        <f t="shared" si="147"/>
        <v/>
      </c>
      <c r="M1369" s="43">
        <f t="shared" si="148"/>
        <v>0</v>
      </c>
      <c r="N1369" s="1">
        <f t="shared" si="149"/>
        <v>0</v>
      </c>
      <c r="O1369" s="1">
        <f t="shared" si="150"/>
        <v>0</v>
      </c>
      <c r="P1369" s="45" t="e">
        <f t="shared" si="151"/>
        <v>#REF!</v>
      </c>
      <c r="Q1369" s="46">
        <f>IF(K1369="",0,COUNTIF('Timesheet - Week'!$A:$A,WorkingHoursUpdated!K1369))</f>
        <v>0</v>
      </c>
      <c r="R1369" s="44">
        <f>IF(K1369="",0,COUNTIF('Timesheet - Week'!$A:$A,WorkingHoursUpdated!K1369))</f>
        <v>0</v>
      </c>
    </row>
    <row r="1370" spans="1:18" x14ac:dyDescent="0.25">
      <c r="A1370" s="7">
        <f>WorkingHours[[#This Row],[Day]]</f>
        <v>45055</v>
      </c>
      <c r="B1370" s="1">
        <f>WorkingHours[[#This Row],[Start]]</f>
        <v>0.88611111111111107</v>
      </c>
      <c r="C1370" s="1">
        <f>WorkingHours[[#This Row],[End]]</f>
        <v>0.99930555555555556</v>
      </c>
      <c r="D1370" t="str">
        <f>WorkingHours[[#This Row],[Work unit description]]</f>
        <v>V and V for Boomtime</v>
      </c>
      <c r="E1370" s="1">
        <f>WorkingHours[[#This Row],[Duration]]</f>
        <v>0.11458333333333333</v>
      </c>
      <c r="F1370" s="1" t="e">
        <f>#REF!</f>
        <v>#REF!</v>
      </c>
      <c r="G1370" t="str">
        <f>WorkingHours[[#This Row],[Task]]</f>
        <v>Process and Practices Improvement</v>
      </c>
      <c r="H1370" t="str">
        <f>WorkingHours[[#This Row],[Tags]]</f>
        <v>STL:Admin-BusinessMan:Processs:942</v>
      </c>
      <c r="I1370" t="b">
        <f t="shared" si="146"/>
        <v>0</v>
      </c>
      <c r="J1370" s="7">
        <f t="shared" si="152"/>
        <v>45055</v>
      </c>
      <c r="K1370" t="str">
        <f t="shared" si="147"/>
        <v>STL:Admin-BusinessMan:Processs:942</v>
      </c>
      <c r="M1370" s="43">
        <f t="shared" si="148"/>
        <v>0</v>
      </c>
      <c r="N1370" s="1">
        <f t="shared" si="149"/>
        <v>0</v>
      </c>
      <c r="O1370" s="1">
        <f t="shared" si="150"/>
        <v>0</v>
      </c>
      <c r="P1370" s="45" t="e">
        <f t="shared" si="151"/>
        <v>#REF!</v>
      </c>
      <c r="Q1370" s="46">
        <f>IF(K1370="",0,COUNTIF('Timesheet - Week'!$A:$A,WorkingHoursUpdated!K1370))</f>
        <v>0</v>
      </c>
      <c r="R1370" s="44">
        <f>IF(K1370="",0,COUNTIF('Timesheet - Week'!$A:$A,WorkingHoursUpdated!K1370))</f>
        <v>0</v>
      </c>
    </row>
    <row r="1371" spans="1:18" x14ac:dyDescent="0.25">
      <c r="A1371" s="7">
        <f>WorkingHours[[#This Row],[Day]]</f>
        <v>45056</v>
      </c>
      <c r="B1371" s="1">
        <f>WorkingHours[[#This Row],[Start]]</f>
        <v>0</v>
      </c>
      <c r="C1371" s="1">
        <f>WorkingHours[[#This Row],[End]]</f>
        <v>4.0972222222222222E-2</v>
      </c>
      <c r="D1371" t="str">
        <f>WorkingHours[[#This Row],[Work unit description]]</f>
        <v>V and V for Boomtime</v>
      </c>
      <c r="E1371" s="1">
        <f>WorkingHours[[#This Row],[Duration]]</f>
        <v>4.1666666666666664E-2</v>
      </c>
      <c r="F1371" s="1" t="e">
        <f>#REF!</f>
        <v>#REF!</v>
      </c>
      <c r="G1371" t="str">
        <f>WorkingHours[[#This Row],[Task]]</f>
        <v>Boomtime:System Design</v>
      </c>
      <c r="H1371" t="str">
        <f>WorkingHours[[#This Row],[Tags]]</f>
        <v>Boomtime:System Design:912</v>
      </c>
      <c r="I1371" t="b">
        <f t="shared" si="146"/>
        <v>0</v>
      </c>
      <c r="J1371" s="7">
        <f t="shared" si="152"/>
        <v>45056</v>
      </c>
      <c r="K1371" t="str">
        <f t="shared" si="147"/>
        <v>Boomtime:System Design:912</v>
      </c>
      <c r="M1371" s="43">
        <f t="shared" si="148"/>
        <v>0</v>
      </c>
      <c r="N1371" s="1">
        <f t="shared" si="149"/>
        <v>0</v>
      </c>
      <c r="O1371" s="1">
        <f t="shared" si="150"/>
        <v>0</v>
      </c>
      <c r="P1371" s="45" t="e">
        <f t="shared" si="151"/>
        <v>#REF!</v>
      </c>
      <c r="Q1371" s="46">
        <f>IF(K1371="",0,COUNTIF('Timesheet - Week'!$A:$A,WorkingHoursUpdated!K1371))</f>
        <v>0</v>
      </c>
      <c r="R1371" s="44">
        <f>IF(K1371="",0,COUNTIF('Timesheet - Week'!$A:$A,WorkingHoursUpdated!K1371))</f>
        <v>0</v>
      </c>
    </row>
    <row r="1372" spans="1:18" x14ac:dyDescent="0.25">
      <c r="A1372" s="7">
        <f>WorkingHours[[#This Row],[Day]]</f>
        <v>45056</v>
      </c>
      <c r="B1372" s="1">
        <f>WorkingHours[[#This Row],[Start]]</f>
        <v>0.375</v>
      </c>
      <c r="C1372" s="1">
        <f>WorkingHours[[#This Row],[End]]</f>
        <v>0.41666666666666669</v>
      </c>
      <c r="D1372" t="str">
        <f>WorkingHours[[#This Row],[Work unit description]]</f>
        <v>Introduction meeting</v>
      </c>
      <c r="E1372" s="1">
        <f>WorkingHours[[#This Row],[Duration]]</f>
        <v>4.1666666666666664E-2</v>
      </c>
      <c r="F1372" s="1" t="e">
        <f>#REF!</f>
        <v>#REF!</v>
      </c>
      <c r="G1372" t="str">
        <f>WorkingHours[[#This Row],[Task]]</f>
        <v>Celestial: Technical Management</v>
      </c>
      <c r="H1372" t="str">
        <f>WorkingHours[[#This Row],[Tags]]</f>
        <v>Celestial:Technical Management:972</v>
      </c>
      <c r="I1372" t="b">
        <f t="shared" si="146"/>
        <v>0</v>
      </c>
      <c r="J1372" s="7">
        <f t="shared" si="152"/>
        <v>45056</v>
      </c>
      <c r="K1372" t="str">
        <f t="shared" si="147"/>
        <v>Celestial:Technical Management:972</v>
      </c>
      <c r="M1372" s="43">
        <f t="shared" si="148"/>
        <v>0.33402777777777776</v>
      </c>
      <c r="N1372" s="1">
        <f t="shared" si="149"/>
        <v>0</v>
      </c>
      <c r="O1372" s="1">
        <f t="shared" si="150"/>
        <v>0.33402777777777776</v>
      </c>
      <c r="P1372" s="45" t="e">
        <f t="shared" si="151"/>
        <v>#REF!</v>
      </c>
      <c r="Q1372" s="46">
        <f>IF(K1372="",0,COUNTIF('Timesheet - Week'!$A:$A,WorkingHoursUpdated!K1372))</f>
        <v>0</v>
      </c>
      <c r="R1372" s="44">
        <f>IF(K1372="",0,COUNTIF('Timesheet - Week'!$A:$A,WorkingHoursUpdated!K1372))</f>
        <v>0</v>
      </c>
    </row>
    <row r="1373" spans="1:18" x14ac:dyDescent="0.25">
      <c r="A1373" s="7">
        <f>WorkingHours[[#This Row],[Day]]</f>
        <v>45056</v>
      </c>
      <c r="B1373" s="1">
        <f>WorkingHours[[#This Row],[Start]]</f>
        <v>0.41666666666666669</v>
      </c>
      <c r="C1373" s="1">
        <f>WorkingHours[[#This Row],[End]]</f>
        <v>0.45833333333333331</v>
      </c>
      <c r="D1373" t="str">
        <f>WorkingHours[[#This Row],[Work unit description]]</f>
        <v>Delta G Internal Core Team Meeting</v>
      </c>
      <c r="E1373" s="1">
        <f>WorkingHours[[#This Row],[Duration]]</f>
        <v>4.1666666666666664E-2</v>
      </c>
      <c r="F1373" s="1" t="e">
        <f>#REF!</f>
        <v>#REF!</v>
      </c>
      <c r="G1373" t="str">
        <f>WorkingHours[[#This Row],[Task]]</f>
        <v>Team Meetings</v>
      </c>
      <c r="H1373" t="str">
        <f>WorkingHours[[#This Row],[Tags]]</f>
        <v>Delta-g:Team meetings:906</v>
      </c>
      <c r="I1373" t="b">
        <f t="shared" si="146"/>
        <v>0</v>
      </c>
      <c r="J1373" s="7">
        <f t="shared" si="152"/>
        <v>45056</v>
      </c>
      <c r="K1373" t="str">
        <f t="shared" si="147"/>
        <v>Delta-g:Team meetings:906</v>
      </c>
      <c r="M1373" s="43">
        <f t="shared" si="148"/>
        <v>0</v>
      </c>
      <c r="N1373" s="1">
        <f t="shared" si="149"/>
        <v>0</v>
      </c>
      <c r="O1373" s="1">
        <f t="shared" si="150"/>
        <v>0</v>
      </c>
      <c r="P1373" s="45" t="e">
        <f t="shared" si="151"/>
        <v>#REF!</v>
      </c>
      <c r="Q1373" s="46">
        <f>IF(K1373="",0,COUNTIF('Timesheet - Week'!$A:$A,WorkingHoursUpdated!K1373))</f>
        <v>0</v>
      </c>
      <c r="R1373" s="44">
        <f>IF(K1373="",0,COUNTIF('Timesheet - Week'!$A:$A,WorkingHoursUpdated!K1373))</f>
        <v>0</v>
      </c>
    </row>
    <row r="1374" spans="1:18" x14ac:dyDescent="0.25">
      <c r="A1374" s="7">
        <f>WorkingHours[[#This Row],[Day]]</f>
        <v>45056</v>
      </c>
      <c r="B1374" s="1">
        <f>WorkingHours[[#This Row],[Start]]</f>
        <v>0.45833333333333331</v>
      </c>
      <c r="C1374" s="1">
        <f>WorkingHours[[#This Row],[End]]</f>
        <v>0.48958333333333331</v>
      </c>
      <c r="D1374" t="str">
        <f>WorkingHours[[#This Row],[Work unit description]]</f>
        <v>General</v>
      </c>
      <c r="E1374" s="1">
        <f>WorkingHours[[#This Row],[Duration]]</f>
        <v>3.125E-2</v>
      </c>
      <c r="F1374" s="1" t="e">
        <f>#REF!</f>
        <v>#REF!</v>
      </c>
      <c r="G1374" t="str">
        <f>WorkingHours[[#This Row],[Task]]</f>
        <v>Celestial: Technical Management</v>
      </c>
      <c r="H1374" t="str">
        <f>WorkingHours[[#This Row],[Tags]]</f>
        <v>Celestial:Technical Management:972</v>
      </c>
      <c r="I1374" t="b">
        <f t="shared" si="146"/>
        <v>0</v>
      </c>
      <c r="J1374" s="7">
        <f t="shared" si="152"/>
        <v>45056</v>
      </c>
      <c r="K1374" t="str">
        <f t="shared" si="147"/>
        <v>Celestial:Technical Management:972</v>
      </c>
      <c r="M1374" s="43">
        <f t="shared" si="148"/>
        <v>0</v>
      </c>
      <c r="N1374" s="1">
        <f t="shared" si="149"/>
        <v>0</v>
      </c>
      <c r="O1374" s="1">
        <f t="shared" si="150"/>
        <v>0</v>
      </c>
      <c r="P1374" s="45" t="e">
        <f t="shared" si="151"/>
        <v>#REF!</v>
      </c>
      <c r="Q1374" s="46">
        <f>IF(K1374="",0,COUNTIF('Timesheet - Week'!$A:$A,WorkingHoursUpdated!K1374))</f>
        <v>0</v>
      </c>
      <c r="R1374" s="44">
        <f>IF(K1374="",0,COUNTIF('Timesheet - Week'!$A:$A,WorkingHoursUpdated!K1374))</f>
        <v>0</v>
      </c>
    </row>
    <row r="1375" spans="1:18" x14ac:dyDescent="0.25">
      <c r="A1375" s="7">
        <f>WorkingHours[[#This Row],[Day]]</f>
        <v>45056</v>
      </c>
      <c r="B1375" s="1">
        <f>WorkingHours[[#This Row],[Start]]</f>
        <v>0.48958333333333331</v>
      </c>
      <c r="C1375" s="1">
        <f>WorkingHours[[#This Row],[End]]</f>
        <v>0.52083333333333337</v>
      </c>
      <c r="D1375" t="str">
        <f>WorkingHours[[#This Row],[Work unit description]]</f>
        <v>General</v>
      </c>
      <c r="E1375" s="1">
        <f>WorkingHours[[#This Row],[Duration]]</f>
        <v>3.125E-2</v>
      </c>
      <c r="F1375" s="1" t="e">
        <f>#REF!</f>
        <v>#REF!</v>
      </c>
      <c r="G1375" t="str">
        <f>WorkingHours[[#This Row],[Task]]</f>
        <v>Delta-G: Technical Management</v>
      </c>
      <c r="H1375" t="str">
        <f>WorkingHours[[#This Row],[Tags]]</f>
        <v>Delta-G:Technical Man:900</v>
      </c>
      <c r="I1375" t="b">
        <f t="shared" si="146"/>
        <v>0</v>
      </c>
      <c r="J1375" s="7">
        <f t="shared" si="152"/>
        <v>45056</v>
      </c>
      <c r="K1375" t="str">
        <f t="shared" si="147"/>
        <v>Delta-G:Technical Man:900</v>
      </c>
      <c r="M1375" s="43">
        <f t="shared" si="148"/>
        <v>0</v>
      </c>
      <c r="N1375" s="1">
        <f t="shared" si="149"/>
        <v>0</v>
      </c>
      <c r="O1375" s="1">
        <f t="shared" si="150"/>
        <v>0</v>
      </c>
      <c r="P1375" s="45" t="e">
        <f t="shared" si="151"/>
        <v>#REF!</v>
      </c>
      <c r="Q1375" s="46">
        <f>IF(K1375="",0,COUNTIF('Timesheet - Week'!$A:$A,WorkingHoursUpdated!K1375))</f>
        <v>0</v>
      </c>
      <c r="R1375" s="44">
        <f>IF(K1375="",0,COUNTIF('Timesheet - Week'!$A:$A,WorkingHoursUpdated!K1375))</f>
        <v>0</v>
      </c>
    </row>
    <row r="1376" spans="1:18" x14ac:dyDescent="0.25">
      <c r="A1376" s="7">
        <f>WorkingHours[[#This Row],[Day]]</f>
        <v>45056</v>
      </c>
      <c r="B1376" s="1">
        <f>WorkingHours[[#This Row],[Start]]</f>
        <v>0.54166666666666663</v>
      </c>
      <c r="C1376" s="1">
        <f>WorkingHours[[#This Row],[End]]</f>
        <v>0.58333333333333337</v>
      </c>
      <c r="D1376" t="str">
        <f>WorkingHours[[#This Row],[Work unit description]]</f>
        <v>Demo: STL/Celestial</v>
      </c>
      <c r="E1376" s="1">
        <f>WorkingHours[[#This Row],[Duration]]</f>
        <v>4.1666666666666664E-2</v>
      </c>
      <c r="F1376" s="1" t="e">
        <f>#REF!</f>
        <v>#REF!</v>
      </c>
      <c r="G1376" t="str">
        <f>WorkingHours[[#This Row],[Task]]</f>
        <v>Celestial: Technical Management</v>
      </c>
      <c r="H1376" t="str">
        <f>WorkingHours[[#This Row],[Tags]]</f>
        <v>Celestial:Technical Management:972</v>
      </c>
      <c r="I1376" t="b">
        <f t="shared" si="146"/>
        <v>0</v>
      </c>
      <c r="J1376" s="7">
        <f t="shared" si="152"/>
        <v>45056</v>
      </c>
      <c r="K1376" t="str">
        <f t="shared" si="147"/>
        <v>Celestial:Technical Management:972</v>
      </c>
      <c r="M1376" s="43">
        <f t="shared" si="148"/>
        <v>2.0833333333333259E-2</v>
      </c>
      <c r="N1376" s="1">
        <f t="shared" si="149"/>
        <v>0</v>
      </c>
      <c r="O1376" s="1">
        <f t="shared" si="150"/>
        <v>2.0833333333333259E-2</v>
      </c>
      <c r="P1376" s="45" t="e">
        <f t="shared" si="151"/>
        <v>#REF!</v>
      </c>
      <c r="Q1376" s="46">
        <f>IF(K1376="",0,COUNTIF('Timesheet - Week'!$A:$A,WorkingHoursUpdated!K1376))</f>
        <v>0</v>
      </c>
      <c r="R1376" s="44">
        <f>IF(K1376="",0,COUNTIF('Timesheet - Week'!$A:$A,WorkingHoursUpdated!K1376))</f>
        <v>0</v>
      </c>
    </row>
    <row r="1377" spans="1:18" x14ac:dyDescent="0.25">
      <c r="A1377" s="7">
        <f>WorkingHours[[#This Row],[Day]]</f>
        <v>45056</v>
      </c>
      <c r="B1377" s="1">
        <f>WorkingHours[[#This Row],[Start]]</f>
        <v>0.75</v>
      </c>
      <c r="C1377" s="1">
        <f>WorkingHours[[#This Row],[End]]</f>
        <v>0.77083333333333337</v>
      </c>
      <c r="D1377" t="str">
        <f>WorkingHours[[#This Row],[Work unit description]]</f>
        <v>General emails</v>
      </c>
      <c r="E1377" s="1">
        <f>WorkingHours[[#This Row],[Duration]]</f>
        <v>2.0833333333333332E-2</v>
      </c>
      <c r="F1377" s="1" t="e">
        <f>#REF!</f>
        <v>#REF!</v>
      </c>
      <c r="G1377" t="str">
        <f>WorkingHours[[#This Row],[Task]]</f>
        <v>Delta-G: Technical Management</v>
      </c>
      <c r="H1377" t="str">
        <f>WorkingHours[[#This Row],[Tags]]</f>
        <v>Delta-G:Technical Man:900</v>
      </c>
      <c r="I1377" t="b">
        <f t="shared" si="146"/>
        <v>0</v>
      </c>
      <c r="J1377" s="7">
        <f t="shared" si="152"/>
        <v>45056</v>
      </c>
      <c r="K1377" t="str">
        <f t="shared" si="147"/>
        <v>Delta-G:Technical Man:900</v>
      </c>
      <c r="M1377" s="43">
        <f t="shared" si="148"/>
        <v>0.16666666666666663</v>
      </c>
      <c r="N1377" s="1">
        <f t="shared" si="149"/>
        <v>0</v>
      </c>
      <c r="O1377" s="1">
        <f t="shared" si="150"/>
        <v>0.16666666666666663</v>
      </c>
      <c r="P1377" s="45" t="e">
        <f t="shared" si="151"/>
        <v>#REF!</v>
      </c>
      <c r="Q1377" s="46">
        <f>IF(K1377="",0,COUNTIF('Timesheet - Week'!$A:$A,WorkingHoursUpdated!K1377))</f>
        <v>0</v>
      </c>
      <c r="R1377" s="44">
        <f>IF(K1377="",0,COUNTIF('Timesheet - Week'!$A:$A,WorkingHoursUpdated!K1377))</f>
        <v>0</v>
      </c>
    </row>
    <row r="1378" spans="1:18" x14ac:dyDescent="0.25">
      <c r="A1378" s="7">
        <f>WorkingHours[[#This Row],[Day]]</f>
        <v>45056</v>
      </c>
      <c r="B1378" s="1">
        <f>WorkingHours[[#This Row],[Start]]</f>
        <v>0.77083333333333337</v>
      </c>
      <c r="C1378" s="1">
        <f>WorkingHours[[#This Row],[End]]</f>
        <v>0.79166666666666663</v>
      </c>
      <c r="D1378" t="str">
        <f>WorkingHours[[#This Row],[Work unit description]]</f>
        <v>General emails</v>
      </c>
      <c r="E1378" s="1">
        <f>WorkingHours[[#This Row],[Duration]]</f>
        <v>2.0833333333333332E-2</v>
      </c>
      <c r="F1378" s="1" t="e">
        <f>#REF!</f>
        <v>#REF!</v>
      </c>
      <c r="G1378" t="str">
        <f>WorkingHours[[#This Row],[Task]]</f>
        <v>Celestial: Technical Management</v>
      </c>
      <c r="H1378" t="str">
        <f>WorkingHours[[#This Row],[Tags]]</f>
        <v>Celestial:Technical Management:972</v>
      </c>
      <c r="I1378" t="b">
        <f t="shared" si="146"/>
        <v>0</v>
      </c>
      <c r="J1378" s="7">
        <f t="shared" si="152"/>
        <v>45056</v>
      </c>
      <c r="K1378" t="str">
        <f t="shared" si="147"/>
        <v>Celestial:Technical Management:972</v>
      </c>
      <c r="M1378" s="43">
        <f t="shared" si="148"/>
        <v>0</v>
      </c>
      <c r="N1378" s="1">
        <f t="shared" si="149"/>
        <v>0</v>
      </c>
      <c r="O1378" s="1">
        <f t="shared" si="150"/>
        <v>0</v>
      </c>
      <c r="P1378" s="45" t="e">
        <f t="shared" si="151"/>
        <v>#REF!</v>
      </c>
      <c r="Q1378" s="46">
        <f>IF(K1378="",0,COUNTIF('Timesheet - Week'!$A:$A,WorkingHoursUpdated!K1378))</f>
        <v>0</v>
      </c>
      <c r="R1378" s="44">
        <f>IF(K1378="",0,COUNTIF('Timesheet - Week'!$A:$A,WorkingHoursUpdated!K1378))</f>
        <v>0</v>
      </c>
    </row>
    <row r="1379" spans="1:18" x14ac:dyDescent="0.25">
      <c r="A1379" s="7">
        <f>WorkingHours[[#This Row],[Day]]</f>
        <v>45056</v>
      </c>
      <c r="B1379" s="1">
        <f>WorkingHours[[#This Row],[Start]]</f>
        <v>0.875</v>
      </c>
      <c r="C1379" s="1">
        <f>WorkingHours[[#This Row],[End]]</f>
        <v>0.99930555555555556</v>
      </c>
      <c r="D1379" t="str">
        <f>WorkingHours[[#This Row],[Work unit description]]</f>
        <v>VVT</v>
      </c>
      <c r="E1379" s="1">
        <f>WorkingHours[[#This Row],[Duration]]</f>
        <v>0.125</v>
      </c>
      <c r="F1379" s="1" t="e">
        <f>#REF!</f>
        <v>#REF!</v>
      </c>
      <c r="G1379" t="str">
        <f>WorkingHours[[#This Row],[Task]]</f>
        <v>Process and Practices Improvement</v>
      </c>
      <c r="H1379" t="str">
        <f>WorkingHours[[#This Row],[Tags]]</f>
        <v>STL:Admin-BusinessMan:Processs:942</v>
      </c>
      <c r="I1379" t="b">
        <f t="shared" si="146"/>
        <v>0</v>
      </c>
      <c r="J1379" s="7">
        <f t="shared" si="152"/>
        <v>45056</v>
      </c>
      <c r="K1379" t="str">
        <f t="shared" si="147"/>
        <v>STL:Admin-BusinessMan:Processs:942</v>
      </c>
      <c r="M1379" s="43">
        <f t="shared" si="148"/>
        <v>8.333333333333337E-2</v>
      </c>
      <c r="N1379" s="1">
        <f t="shared" si="149"/>
        <v>0</v>
      </c>
      <c r="O1379" s="1">
        <f t="shared" si="150"/>
        <v>8.333333333333337E-2</v>
      </c>
      <c r="P1379" s="45" t="e">
        <f t="shared" si="151"/>
        <v>#REF!</v>
      </c>
      <c r="Q1379" s="46">
        <f>IF(K1379="",0,COUNTIF('Timesheet - Week'!$A:$A,WorkingHoursUpdated!K1379))</f>
        <v>0</v>
      </c>
      <c r="R1379" s="44">
        <f>IF(K1379="",0,COUNTIF('Timesheet - Week'!$A:$A,WorkingHoursUpdated!K1379))</f>
        <v>0</v>
      </c>
    </row>
    <row r="1380" spans="1:18" x14ac:dyDescent="0.25">
      <c r="A1380" s="7">
        <f>WorkingHours[[#This Row],[Day]]</f>
        <v>45057</v>
      </c>
      <c r="B1380" s="1">
        <f>WorkingHours[[#This Row],[Start]]</f>
        <v>0</v>
      </c>
      <c r="C1380" s="1">
        <f>WorkingHours[[#This Row],[End]]</f>
        <v>4.1666666666666664E-2</v>
      </c>
      <c r="D1380" t="str">
        <f>WorkingHours[[#This Row],[Work unit description]]</f>
        <v>VVT</v>
      </c>
      <c r="E1380" s="1">
        <f>WorkingHours[[#This Row],[Duration]]</f>
        <v>4.1666666666666664E-2</v>
      </c>
      <c r="F1380" s="1" t="e">
        <f>#REF!</f>
        <v>#REF!</v>
      </c>
      <c r="G1380" t="str">
        <f>WorkingHours[[#This Row],[Task]]</f>
        <v>Process and Practices Improvement</v>
      </c>
      <c r="H1380" t="str">
        <f>WorkingHours[[#This Row],[Tags]]</f>
        <v>STL:Admin-BusinessMan:Processs:942</v>
      </c>
      <c r="I1380" t="b">
        <f t="shared" si="146"/>
        <v>0</v>
      </c>
      <c r="J1380" s="7">
        <f t="shared" si="152"/>
        <v>45057</v>
      </c>
      <c r="K1380" t="str">
        <f t="shared" si="147"/>
        <v>STL:Admin-BusinessMan:Processs:942</v>
      </c>
      <c r="M1380" s="43">
        <f t="shared" si="148"/>
        <v>0</v>
      </c>
      <c r="N1380" s="1">
        <f t="shared" si="149"/>
        <v>0</v>
      </c>
      <c r="O1380" s="1">
        <f t="shared" si="150"/>
        <v>0</v>
      </c>
      <c r="P1380" s="45" t="e">
        <f t="shared" si="151"/>
        <v>#REF!</v>
      </c>
      <c r="Q1380" s="46">
        <f>IF(K1380="",0,COUNTIF('Timesheet - Week'!$A:$A,WorkingHoursUpdated!K1380))</f>
        <v>0</v>
      </c>
      <c r="R1380" s="44">
        <f>IF(K1380="",0,COUNTIF('Timesheet - Week'!$A:$A,WorkingHoursUpdated!K1380))</f>
        <v>0</v>
      </c>
    </row>
    <row r="1381" spans="1:18" x14ac:dyDescent="0.25">
      <c r="A1381" s="7">
        <f>WorkingHours[[#This Row],[Day]]</f>
        <v>45057</v>
      </c>
      <c r="B1381" s="1">
        <f>WorkingHours[[#This Row],[Start]]</f>
        <v>0.33333333333333331</v>
      </c>
      <c r="C1381" s="1">
        <f>WorkingHours[[#This Row],[End]]</f>
        <v>0.35416666666666669</v>
      </c>
      <c r="D1381" t="str">
        <f>WorkingHours[[#This Row],[Work unit description]]</f>
        <v>Laptop won't turn on</v>
      </c>
      <c r="E1381" s="1">
        <f>WorkingHours[[#This Row],[Duration]]</f>
        <v>2.0833333333333332E-2</v>
      </c>
      <c r="F1381" s="1" t="e">
        <f>#REF!</f>
        <v>#REF!</v>
      </c>
      <c r="G1381" t="str">
        <f>WorkingHours[[#This Row],[Task]]</f>
        <v>STL: Lab &amp; Office Management</v>
      </c>
      <c r="H1381" t="str">
        <f>WorkingHours[[#This Row],[Tags]]</f>
        <v>STL:BusinessMan:General Office and IT Admin:945</v>
      </c>
      <c r="I1381" t="b">
        <f t="shared" si="146"/>
        <v>0</v>
      </c>
      <c r="J1381" s="7">
        <f t="shared" si="152"/>
        <v>45057</v>
      </c>
      <c r="K1381" t="str">
        <f t="shared" si="147"/>
        <v>STL:BusinessMan:General Office and IT Admin:945</v>
      </c>
      <c r="M1381" s="43">
        <f t="shared" si="148"/>
        <v>0.29166666666666663</v>
      </c>
      <c r="N1381" s="1">
        <f t="shared" si="149"/>
        <v>0</v>
      </c>
      <c r="O1381" s="1">
        <f t="shared" si="150"/>
        <v>0.29166666666666663</v>
      </c>
      <c r="P1381" s="45" t="e">
        <f t="shared" si="151"/>
        <v>#REF!</v>
      </c>
      <c r="Q1381" s="46">
        <f>IF(K1381="",0,COUNTIF('Timesheet - Week'!$A:$A,WorkingHoursUpdated!K1381))</f>
        <v>0</v>
      </c>
      <c r="R1381" s="44">
        <f>IF(K1381="",0,COUNTIF('Timesheet - Week'!$A:$A,WorkingHoursUpdated!K1381))</f>
        <v>0</v>
      </c>
    </row>
    <row r="1382" spans="1:18" x14ac:dyDescent="0.25">
      <c r="A1382" s="7">
        <f>WorkingHours[[#This Row],[Day]]</f>
        <v>45057</v>
      </c>
      <c r="B1382" s="1">
        <f>WorkingHours[[#This Row],[Start]]</f>
        <v>0.35416666666666669</v>
      </c>
      <c r="C1382" s="1">
        <f>WorkingHours[[#This Row],[End]]</f>
        <v>0.75902777777777775</v>
      </c>
      <c r="D1382" t="str">
        <f>WorkingHours[[#This Row],[Work unit description]]</f>
        <v>VVT Activity Boomtime</v>
      </c>
      <c r="E1382" s="1">
        <f>WorkingHours[[#This Row],[Duration]]</f>
        <v>0.40625</v>
      </c>
      <c r="F1382" s="1" t="e">
        <f>#REF!</f>
        <v>#REF!</v>
      </c>
      <c r="G1382" t="str">
        <f>WorkingHours[[#This Row],[Task]]</f>
        <v>Boomtime:System Design</v>
      </c>
      <c r="H1382" t="str">
        <f>WorkingHours[[#This Row],[Tags]]</f>
        <v>Boomtime:System Design:912</v>
      </c>
      <c r="I1382" t="b">
        <f t="shared" si="146"/>
        <v>0</v>
      </c>
      <c r="J1382" s="7">
        <f t="shared" si="152"/>
        <v>45057</v>
      </c>
      <c r="K1382" t="str">
        <f t="shared" si="147"/>
        <v>Boomtime:System Design:912</v>
      </c>
      <c r="M1382" s="43">
        <f t="shared" si="148"/>
        <v>0</v>
      </c>
      <c r="N1382" s="1">
        <f t="shared" si="149"/>
        <v>0</v>
      </c>
      <c r="O1382" s="1">
        <f t="shared" si="150"/>
        <v>0</v>
      </c>
      <c r="P1382" s="45" t="e">
        <f t="shared" si="151"/>
        <v>#REF!</v>
      </c>
      <c r="Q1382" s="46">
        <f>IF(K1382="",0,COUNTIF('Timesheet - Week'!$A:$A,WorkingHoursUpdated!K1382))</f>
        <v>0</v>
      </c>
      <c r="R1382" s="44">
        <f>IF(K1382="",0,COUNTIF('Timesheet - Week'!$A:$A,WorkingHoursUpdated!K1382))</f>
        <v>0</v>
      </c>
    </row>
    <row r="1383" spans="1:18" x14ac:dyDescent="0.25">
      <c r="A1383" s="7">
        <f>WorkingHours[[#This Row],[Day]]</f>
        <v>45057</v>
      </c>
      <c r="B1383" s="1">
        <f>WorkingHours[[#This Row],[Start]]</f>
        <v>0.75902777777777775</v>
      </c>
      <c r="C1383" s="1">
        <f>WorkingHours[[#This Row],[End]]</f>
        <v>0.77083333333333337</v>
      </c>
      <c r="D1383" t="str">
        <f>WorkingHours[[#This Row],[Work unit description]]</f>
        <v>QLM Query on test code</v>
      </c>
      <c r="E1383" s="1">
        <f>WorkingHours[[#This Row],[Duration]]</f>
        <v>1.0416666666666666E-2</v>
      </c>
      <c r="F1383" s="1" t="e">
        <f>#REF!</f>
        <v>#REF!</v>
      </c>
      <c r="G1383" t="str">
        <f>WorkingHours[[#This Row],[Task]]</f>
        <v>QLM Technical Management</v>
      </c>
      <c r="H1383" t="str">
        <f>WorkingHours[[#This Row],[Tags]]</f>
        <v>QLM:Hardware:TechnicalManagement:998</v>
      </c>
      <c r="I1383" t="b">
        <f t="shared" si="146"/>
        <v>0</v>
      </c>
      <c r="J1383" s="7">
        <f t="shared" si="152"/>
        <v>45057</v>
      </c>
      <c r="K1383" t="str">
        <f t="shared" si="147"/>
        <v>QLM:Hardware:TechnicalManagement:998</v>
      </c>
      <c r="M1383" s="43">
        <f t="shared" si="148"/>
        <v>0</v>
      </c>
      <c r="N1383" s="1">
        <f t="shared" si="149"/>
        <v>0</v>
      </c>
      <c r="O1383" s="1">
        <f t="shared" si="150"/>
        <v>0</v>
      </c>
      <c r="P1383" s="45" t="e">
        <f t="shared" si="151"/>
        <v>#REF!</v>
      </c>
      <c r="Q1383" s="46">
        <f>IF(K1383="",0,COUNTIF('Timesheet - Week'!$A:$A,WorkingHoursUpdated!K1383))</f>
        <v>0</v>
      </c>
      <c r="R1383" s="44">
        <f>IF(K1383="",0,COUNTIF('Timesheet - Week'!$A:$A,WorkingHoursUpdated!K1383))</f>
        <v>0</v>
      </c>
    </row>
    <row r="1384" spans="1:18" x14ac:dyDescent="0.25">
      <c r="A1384" s="7">
        <f>WorkingHours[[#This Row],[Day]]</f>
        <v>45058</v>
      </c>
      <c r="B1384" s="1">
        <f>WorkingHours[[#This Row],[Start]]</f>
        <v>0.35416666666666669</v>
      </c>
      <c r="C1384" s="1">
        <f>WorkingHours[[#This Row],[End]]</f>
        <v>0.36458333333333331</v>
      </c>
      <c r="D1384" t="str">
        <f>WorkingHours[[#This Row],[Work unit description]]</f>
        <v>Celestial Update</v>
      </c>
      <c r="E1384" s="1">
        <f>WorkingHours[[#This Row],[Duration]]</f>
        <v>1.0416666666666666E-2</v>
      </c>
      <c r="F1384" s="1" t="e">
        <f>#REF!</f>
        <v>#REF!</v>
      </c>
      <c r="G1384" t="str">
        <f>WorkingHours[[#This Row],[Task]]</f>
        <v>Celestial: Technical Management</v>
      </c>
      <c r="H1384" t="str">
        <f>WorkingHours[[#This Row],[Tags]]</f>
        <v>Celestial:Technical Management:972</v>
      </c>
      <c r="I1384" t="b">
        <f t="shared" si="146"/>
        <v>0</v>
      </c>
      <c r="J1384" s="7">
        <f t="shared" si="152"/>
        <v>45058</v>
      </c>
      <c r="K1384" t="str">
        <f t="shared" si="147"/>
        <v>Celestial:Technical Management:972</v>
      </c>
      <c r="M1384" s="43">
        <f t="shared" si="148"/>
        <v>0</v>
      </c>
      <c r="N1384" s="1">
        <f t="shared" si="149"/>
        <v>0</v>
      </c>
      <c r="O1384" s="1">
        <f t="shared" si="150"/>
        <v>0</v>
      </c>
      <c r="P1384" s="45" t="e">
        <f t="shared" si="151"/>
        <v>#REF!</v>
      </c>
      <c r="Q1384" s="46">
        <f>IF(K1384="",0,COUNTIF('Timesheet - Week'!$A:$A,WorkingHoursUpdated!K1384))</f>
        <v>0</v>
      </c>
      <c r="R1384" s="44">
        <f>IF(K1384="",0,COUNTIF('Timesheet - Week'!$A:$A,WorkingHoursUpdated!K1384))</f>
        <v>0</v>
      </c>
    </row>
    <row r="1385" spans="1:18" x14ac:dyDescent="0.25">
      <c r="A1385" s="7">
        <f>WorkingHours[[#This Row],[Day]]</f>
        <v>45058</v>
      </c>
      <c r="B1385" s="1">
        <f>WorkingHours[[#This Row],[Start]]</f>
        <v>0.39583333333333331</v>
      </c>
      <c r="C1385" s="1">
        <f>WorkingHours[[#This Row],[End]]</f>
        <v>0.4375</v>
      </c>
      <c r="D1385" t="str">
        <f>WorkingHours[[#This Row],[Work unit description]]</f>
        <v>STL project work-stream meeting</v>
      </c>
      <c r="E1385" s="1">
        <f>WorkingHours[[#This Row],[Duration]]</f>
        <v>4.1666666666666664E-2</v>
      </c>
      <c r="F1385" s="1" t="e">
        <f>#REF!</f>
        <v>#REF!</v>
      </c>
      <c r="G1385" t="str">
        <f>WorkingHours[[#This Row],[Task]]</f>
        <v>Celestial: Technical Management</v>
      </c>
      <c r="H1385" t="str">
        <f>WorkingHours[[#This Row],[Tags]]</f>
        <v>Celestial:Technical Management:972</v>
      </c>
      <c r="I1385" t="b">
        <f t="shared" si="146"/>
        <v>0</v>
      </c>
      <c r="J1385" s="7">
        <f t="shared" si="152"/>
        <v>45058</v>
      </c>
      <c r="K1385" t="str">
        <f t="shared" si="147"/>
        <v>Celestial:Technical Management:972</v>
      </c>
      <c r="M1385" s="43">
        <f t="shared" si="148"/>
        <v>3.125E-2</v>
      </c>
      <c r="N1385" s="1">
        <f t="shared" si="149"/>
        <v>0</v>
      </c>
      <c r="O1385" s="1">
        <f t="shared" si="150"/>
        <v>3.125E-2</v>
      </c>
      <c r="P1385" s="45" t="e">
        <f t="shared" si="151"/>
        <v>#REF!</v>
      </c>
      <c r="Q1385" s="46">
        <f>IF(K1385="",0,COUNTIF('Timesheet - Week'!$A:$A,WorkingHoursUpdated!K1385))</f>
        <v>0</v>
      </c>
      <c r="R1385" s="44">
        <f>IF(K1385="",0,COUNTIF('Timesheet - Week'!$A:$A,WorkingHoursUpdated!K1385))</f>
        <v>0</v>
      </c>
    </row>
    <row r="1386" spans="1:18" x14ac:dyDescent="0.25">
      <c r="A1386" s="7">
        <f>WorkingHours[[#This Row],[Day]]</f>
        <v>45058</v>
      </c>
      <c r="B1386" s="1">
        <f>WorkingHours[[#This Row],[Start]]</f>
        <v>0.4375</v>
      </c>
      <c r="C1386" s="1">
        <f>WorkingHours[[#This Row],[End]]</f>
        <v>0.45833333333333331</v>
      </c>
      <c r="D1386" t="str">
        <f>WorkingHours[[#This Row],[Work unit description]]</f>
        <v>Bits and pieces Boomtime + other emails</v>
      </c>
      <c r="E1386" s="1">
        <f>WorkingHours[[#This Row],[Duration]]</f>
        <v>2.0833333333333332E-2</v>
      </c>
      <c r="F1386" s="1" t="e">
        <f>#REF!</f>
        <v>#REF!</v>
      </c>
      <c r="G1386" t="str">
        <f>WorkingHours[[#This Row],[Task]]</f>
        <v>Boomtime:Technical Management</v>
      </c>
      <c r="H1386" t="str">
        <f>WorkingHours[[#This Row],[Tags]]</f>
        <v>Boomtime: Technical Management:911</v>
      </c>
      <c r="I1386" t="b">
        <f t="shared" si="146"/>
        <v>0</v>
      </c>
      <c r="J1386" s="7">
        <f t="shared" si="152"/>
        <v>45058</v>
      </c>
      <c r="K1386" t="str">
        <f t="shared" si="147"/>
        <v>Boomtime: Technical Management:911</v>
      </c>
      <c r="M1386" s="43">
        <f t="shared" si="148"/>
        <v>0</v>
      </c>
      <c r="N1386" s="1">
        <f t="shared" si="149"/>
        <v>0</v>
      </c>
      <c r="O1386" s="1">
        <f t="shared" si="150"/>
        <v>0</v>
      </c>
      <c r="P1386" s="45" t="e">
        <f t="shared" si="151"/>
        <v>#REF!</v>
      </c>
      <c r="Q1386" s="46">
        <f>IF(K1386="",0,COUNTIF('Timesheet - Week'!$A:$A,WorkingHoursUpdated!K1386))</f>
        <v>0</v>
      </c>
      <c r="R1386" s="44">
        <f>IF(K1386="",0,COUNTIF('Timesheet - Week'!$A:$A,WorkingHoursUpdated!K1386))</f>
        <v>0</v>
      </c>
    </row>
    <row r="1387" spans="1:18" x14ac:dyDescent="0.25">
      <c r="A1387" s="7">
        <f>WorkingHours[[#This Row],[Day]]</f>
        <v>45058</v>
      </c>
      <c r="B1387" s="1">
        <f>WorkingHours[[#This Row],[Start]]</f>
        <v>0.45833333333333331</v>
      </c>
      <c r="C1387" s="1">
        <f>WorkingHours[[#This Row],[End]]</f>
        <v>0.47499999999999998</v>
      </c>
      <c r="D1387" t="str">
        <f>WorkingHours[[#This Row],[Work unit description]]</f>
        <v>Review of Justin's design work</v>
      </c>
      <c r="E1387" s="1">
        <f>WorkingHours[[#This Row],[Duration]]</f>
        <v>2.0833333333333332E-2</v>
      </c>
      <c r="F1387" s="1" t="e">
        <f>#REF!</f>
        <v>#REF!</v>
      </c>
      <c r="G1387" t="str">
        <f>WorkingHours[[#This Row],[Task]]</f>
        <v>Delta-G: Control board</v>
      </c>
      <c r="H1387" t="str">
        <f>WorkingHours[[#This Row],[Tags]]</f>
        <v/>
      </c>
      <c r="I1387" t="b">
        <f t="shared" si="146"/>
        <v>0</v>
      </c>
      <c r="J1387" s="7">
        <f t="shared" si="152"/>
        <v>45058</v>
      </c>
      <c r="K1387" t="str">
        <f t="shared" si="147"/>
        <v/>
      </c>
      <c r="M1387" s="43">
        <f t="shared" si="148"/>
        <v>0</v>
      </c>
      <c r="N1387" s="1">
        <f t="shared" si="149"/>
        <v>0</v>
      </c>
      <c r="O1387" s="1">
        <f t="shared" si="150"/>
        <v>0</v>
      </c>
      <c r="P1387" s="45" t="e">
        <f t="shared" si="151"/>
        <v>#REF!</v>
      </c>
      <c r="Q1387" s="46">
        <f>IF(K1387="",0,COUNTIF('Timesheet - Week'!$A:$A,WorkingHoursUpdated!K1387))</f>
        <v>0</v>
      </c>
      <c r="R1387" s="44">
        <f>IF(K1387="",0,COUNTIF('Timesheet - Week'!$A:$A,WorkingHoursUpdated!K1387))</f>
        <v>0</v>
      </c>
    </row>
    <row r="1388" spans="1:18" x14ac:dyDescent="0.25">
      <c r="A1388" s="7">
        <f>WorkingHours[[#This Row],[Day]]</f>
        <v>45058</v>
      </c>
      <c r="B1388" s="1">
        <f>WorkingHours[[#This Row],[Start]]</f>
        <v>0.47499999999999998</v>
      </c>
      <c r="C1388" s="1">
        <f>WorkingHours[[#This Row],[End]]</f>
        <v>0.48958333333333331</v>
      </c>
      <c r="D1388" t="str">
        <f>WorkingHours[[#This Row],[Work unit description]]</f>
        <v>Chat with Justin on Power topology</v>
      </c>
      <c r="E1388" s="1">
        <f>WorkingHours[[#This Row],[Duration]]</f>
        <v>1.0416666666666666E-2</v>
      </c>
      <c r="F1388" s="1" t="e">
        <f>#REF!</f>
        <v>#REF!</v>
      </c>
      <c r="G1388" t="str">
        <f>WorkingHours[[#This Row],[Task]]</f>
        <v>Delta-G: Control board</v>
      </c>
      <c r="H1388" t="str">
        <f>WorkingHours[[#This Row],[Tags]]</f>
        <v/>
      </c>
      <c r="I1388" t="b">
        <f t="shared" si="146"/>
        <v>0</v>
      </c>
      <c r="J1388" s="7">
        <f t="shared" si="152"/>
        <v>45058</v>
      </c>
      <c r="K1388" t="str">
        <f t="shared" si="147"/>
        <v/>
      </c>
      <c r="M1388" s="43">
        <f t="shared" si="148"/>
        <v>0</v>
      </c>
      <c r="N1388" s="1">
        <f t="shared" si="149"/>
        <v>0</v>
      </c>
      <c r="O1388" s="1">
        <f t="shared" si="150"/>
        <v>0</v>
      </c>
      <c r="P1388" s="45" t="e">
        <f t="shared" si="151"/>
        <v>#REF!</v>
      </c>
      <c r="Q1388" s="46">
        <f>IF(K1388="",0,COUNTIF('Timesheet - Week'!$A:$A,WorkingHoursUpdated!K1388))</f>
        <v>0</v>
      </c>
      <c r="R1388" s="44">
        <f>IF(K1388="",0,COUNTIF('Timesheet - Week'!$A:$A,WorkingHoursUpdated!K1388))</f>
        <v>0</v>
      </c>
    </row>
    <row r="1389" spans="1:18" x14ac:dyDescent="0.25">
      <c r="A1389" s="7">
        <f>WorkingHours[[#This Row],[Day]]</f>
        <v>45058</v>
      </c>
      <c r="B1389" s="1">
        <f>WorkingHours[[#This Row],[Start]]</f>
        <v>0.48958333333333331</v>
      </c>
      <c r="C1389" s="1">
        <f>WorkingHours[[#This Row],[End]]</f>
        <v>0.52152777777777781</v>
      </c>
      <c r="D1389" t="str">
        <f>WorkingHours[[#This Row],[Work unit description]]</f>
        <v>Broken file system</v>
      </c>
      <c r="E1389" s="1">
        <f>WorkingHours[[#This Row],[Duration]]</f>
        <v>3.125E-2</v>
      </c>
      <c r="F1389" s="1" t="e">
        <f>#REF!</f>
        <v>#REF!</v>
      </c>
      <c r="G1389" t="str">
        <f>WorkingHours[[#This Row],[Task]]</f>
        <v>STL: Lab &amp; Office Management</v>
      </c>
      <c r="H1389" t="str">
        <f>WorkingHours[[#This Row],[Tags]]</f>
        <v>STL:BusinessMan:General Office and IT Admin:945</v>
      </c>
      <c r="I1389" t="b">
        <f t="shared" si="146"/>
        <v>0</v>
      </c>
      <c r="J1389" s="7">
        <f t="shared" si="152"/>
        <v>45058</v>
      </c>
      <c r="K1389" t="str">
        <f t="shared" si="147"/>
        <v>STL:BusinessMan:General Office and IT Admin:945</v>
      </c>
      <c r="M1389" s="43">
        <f t="shared" si="148"/>
        <v>0</v>
      </c>
      <c r="N1389" s="1">
        <f t="shared" si="149"/>
        <v>0</v>
      </c>
      <c r="O1389" s="1">
        <f t="shared" si="150"/>
        <v>0</v>
      </c>
      <c r="P1389" s="45" t="e">
        <f t="shared" si="151"/>
        <v>#REF!</v>
      </c>
      <c r="Q1389" s="46">
        <f>IF(K1389="",0,COUNTIF('Timesheet - Week'!$A:$A,WorkingHoursUpdated!K1389))</f>
        <v>0</v>
      </c>
      <c r="R1389" s="44">
        <f>IF(K1389="",0,COUNTIF('Timesheet - Week'!$A:$A,WorkingHoursUpdated!K1389))</f>
        <v>0</v>
      </c>
    </row>
    <row r="1390" spans="1:18" x14ac:dyDescent="0.25">
      <c r="A1390" s="7">
        <f>WorkingHours[[#This Row],[Day]]</f>
        <v>45058</v>
      </c>
      <c r="B1390" s="1">
        <f>WorkingHours[[#This Row],[Start]]</f>
        <v>0.54166666666666663</v>
      </c>
      <c r="C1390" s="1">
        <f>WorkingHours[[#This Row],[End]]</f>
        <v>0.5625</v>
      </c>
      <c r="D1390" t="str">
        <f>WorkingHours[[#This Row],[Work unit description]]</f>
        <v>Delta-g emails and Jira</v>
      </c>
      <c r="E1390" s="1">
        <f>WorkingHours[[#This Row],[Duration]]</f>
        <v>2.0833333333333332E-2</v>
      </c>
      <c r="F1390" s="1" t="e">
        <f>#REF!</f>
        <v>#REF!</v>
      </c>
      <c r="G1390" t="str">
        <f>WorkingHours[[#This Row],[Task]]</f>
        <v>Delta-G: Technical Management</v>
      </c>
      <c r="H1390" t="str">
        <f>WorkingHours[[#This Row],[Tags]]</f>
        <v>Delta-G:Technical Man:900</v>
      </c>
      <c r="I1390" t="b">
        <f t="shared" si="146"/>
        <v>0</v>
      </c>
      <c r="J1390" s="7">
        <f t="shared" si="152"/>
        <v>45058</v>
      </c>
      <c r="K1390" t="str">
        <f t="shared" si="147"/>
        <v>Delta-G:Technical Man:900</v>
      </c>
      <c r="M1390" s="43">
        <f t="shared" si="148"/>
        <v>2.0138888888888817E-2</v>
      </c>
      <c r="N1390" s="1">
        <f t="shared" si="149"/>
        <v>0</v>
      </c>
      <c r="O1390" s="1">
        <f t="shared" si="150"/>
        <v>2.0138888888888817E-2</v>
      </c>
      <c r="P1390" s="45" t="e">
        <f t="shared" si="151"/>
        <v>#REF!</v>
      </c>
      <c r="Q1390" s="46">
        <f>IF(K1390="",0,COUNTIF('Timesheet - Week'!$A:$A,WorkingHoursUpdated!K1390))</f>
        <v>0</v>
      </c>
      <c r="R1390" s="44">
        <f>IF(K1390="",0,COUNTIF('Timesheet - Week'!$A:$A,WorkingHoursUpdated!K1390))</f>
        <v>0</v>
      </c>
    </row>
    <row r="1391" spans="1:18" x14ac:dyDescent="0.25">
      <c r="A1391" s="7">
        <f>WorkingHours[[#This Row],[Day]]</f>
        <v>45058</v>
      </c>
      <c r="B1391" s="1">
        <f>WorkingHours[[#This Row],[Start]]</f>
        <v>0.5625</v>
      </c>
      <c r="C1391" s="1">
        <f>WorkingHours[[#This Row],[End]]</f>
        <v>0.61111111111111116</v>
      </c>
      <c r="D1391" t="str">
        <f>WorkingHours[[#This Row],[Work unit description]]</f>
        <v>Control Board/energy stabilisation architecture review</v>
      </c>
      <c r="E1391" s="1">
        <f>WorkingHours[[#This Row],[Duration]]</f>
        <v>5.2083333333333336E-2</v>
      </c>
      <c r="F1391" s="1" t="e">
        <f>#REF!</f>
        <v>#REF!</v>
      </c>
      <c r="G1391" t="str">
        <f>WorkingHours[[#This Row],[Task]]</f>
        <v>Delta-G: Control board</v>
      </c>
      <c r="H1391" t="str">
        <f>WorkingHours[[#This Row],[Tags]]</f>
        <v/>
      </c>
      <c r="I1391" t="b">
        <f t="shared" si="146"/>
        <v>0</v>
      </c>
      <c r="J1391" s="7">
        <f t="shared" si="152"/>
        <v>45058</v>
      </c>
      <c r="K1391" t="str">
        <f t="shared" si="147"/>
        <v/>
      </c>
      <c r="M1391" s="43">
        <f t="shared" si="148"/>
        <v>0</v>
      </c>
      <c r="N1391" s="1">
        <f t="shared" si="149"/>
        <v>0</v>
      </c>
      <c r="O1391" s="1">
        <f t="shared" si="150"/>
        <v>0</v>
      </c>
      <c r="P1391" s="45" t="e">
        <f t="shared" si="151"/>
        <v>#REF!</v>
      </c>
      <c r="Q1391" s="46">
        <f>IF(K1391="",0,COUNTIF('Timesheet - Week'!$A:$A,WorkingHoursUpdated!K1391))</f>
        <v>0</v>
      </c>
      <c r="R1391" s="44">
        <f>IF(K1391="",0,COUNTIF('Timesheet - Week'!$A:$A,WorkingHoursUpdated!K1391))</f>
        <v>0</v>
      </c>
    </row>
    <row r="1392" spans="1:18" x14ac:dyDescent="0.25">
      <c r="A1392" s="7">
        <f>WorkingHours[[#This Row],[Day]]</f>
        <v>45058</v>
      </c>
      <c r="B1392" s="1">
        <f>WorkingHours[[#This Row],[Start]]</f>
        <v>0.61111111111111116</v>
      </c>
      <c r="C1392" s="1">
        <f>WorkingHours[[#This Row],[End]]</f>
        <v>0.63541666666666663</v>
      </c>
      <c r="D1392" t="str">
        <f>WorkingHours[[#This Row],[Work unit description]]</f>
        <v>Write-up notes on the meeting</v>
      </c>
      <c r="E1392" s="1">
        <f>WorkingHours[[#This Row],[Duration]]</f>
        <v>2.0833333333333332E-2</v>
      </c>
      <c r="F1392" s="1" t="e">
        <f>#REF!</f>
        <v>#REF!</v>
      </c>
      <c r="G1392" t="str">
        <f>WorkingHours[[#This Row],[Task]]</f>
        <v>Delta-G: Technical Management</v>
      </c>
      <c r="H1392" t="str">
        <f>WorkingHours[[#This Row],[Tags]]</f>
        <v>Delta-G:Technical Man:900</v>
      </c>
      <c r="I1392" t="b">
        <f t="shared" si="146"/>
        <v>0</v>
      </c>
      <c r="J1392" s="7">
        <f t="shared" si="152"/>
        <v>45058</v>
      </c>
      <c r="K1392" t="str">
        <f t="shared" si="147"/>
        <v>Delta-G:Technical Man:900</v>
      </c>
      <c r="M1392" s="43">
        <f t="shared" si="148"/>
        <v>0</v>
      </c>
      <c r="N1392" s="1">
        <f t="shared" si="149"/>
        <v>0</v>
      </c>
      <c r="O1392" s="1">
        <f t="shared" si="150"/>
        <v>0</v>
      </c>
      <c r="P1392" s="45" t="e">
        <f t="shared" si="151"/>
        <v>#REF!</v>
      </c>
      <c r="Q1392" s="46">
        <f>IF(K1392="",0,COUNTIF('Timesheet - Week'!$A:$A,WorkingHoursUpdated!K1392))</f>
        <v>0</v>
      </c>
      <c r="R1392" s="44">
        <f>IF(K1392="",0,COUNTIF('Timesheet - Week'!$A:$A,WorkingHoursUpdated!K1392))</f>
        <v>0</v>
      </c>
    </row>
    <row r="1393" spans="1:18" x14ac:dyDescent="0.25">
      <c r="A1393" s="7">
        <f>WorkingHours[[#This Row],[Day]]</f>
        <v>45058</v>
      </c>
      <c r="B1393" s="1">
        <f>WorkingHours[[#This Row],[Start]]</f>
        <v>0.63541666666666663</v>
      </c>
      <c r="C1393" s="1">
        <f>WorkingHours[[#This Row],[End]]</f>
        <v>0.70138888888888884</v>
      </c>
      <c r="D1393" t="str">
        <f>WorkingHours[[#This Row],[Work unit description]]</f>
        <v>Boomtime Product Mechanical Designs</v>
      </c>
      <c r="E1393" s="1">
        <f>WorkingHours[[#This Row],[Duration]]</f>
        <v>6.25E-2</v>
      </c>
      <c r="F1393" s="1" t="e">
        <f>#REF!</f>
        <v>#REF!</v>
      </c>
      <c r="G1393" t="str">
        <f>WorkingHours[[#This Row],[Task]]</f>
        <v>Boomtime:Technical Management</v>
      </c>
      <c r="H1393" t="str">
        <f>WorkingHours[[#This Row],[Tags]]</f>
        <v>Boomtime: Technical Management:911</v>
      </c>
      <c r="I1393" t="b">
        <f t="shared" si="146"/>
        <v>0</v>
      </c>
      <c r="J1393" s="7">
        <f t="shared" si="152"/>
        <v>45058</v>
      </c>
      <c r="K1393" t="str">
        <f t="shared" si="147"/>
        <v>Boomtime: Technical Management:911</v>
      </c>
      <c r="M1393" s="43">
        <f t="shared" si="148"/>
        <v>0</v>
      </c>
      <c r="N1393" s="1">
        <f t="shared" si="149"/>
        <v>0</v>
      </c>
      <c r="O1393" s="1">
        <f t="shared" si="150"/>
        <v>0</v>
      </c>
      <c r="P1393" s="45" t="e">
        <f t="shared" si="151"/>
        <v>#REF!</v>
      </c>
      <c r="Q1393" s="46">
        <f>IF(K1393="",0,COUNTIF('Timesheet - Week'!$A:$A,WorkingHoursUpdated!K1393))</f>
        <v>0</v>
      </c>
      <c r="R1393" s="44">
        <f>IF(K1393="",0,COUNTIF('Timesheet - Week'!$A:$A,WorkingHoursUpdated!K1393))</f>
        <v>0</v>
      </c>
    </row>
    <row r="1394" spans="1:18" x14ac:dyDescent="0.25">
      <c r="A1394" s="7">
        <f>WorkingHours[[#This Row],[Day]]</f>
        <v>45061</v>
      </c>
      <c r="B1394" s="1">
        <f>WorkingHours[[#This Row],[Start]]</f>
        <v>0.375</v>
      </c>
      <c r="C1394" s="1">
        <f>WorkingHours[[#This Row],[End]]</f>
        <v>0.39583333333333331</v>
      </c>
      <c r="D1394" t="str">
        <f>WorkingHours[[#This Row],[Work unit description]]</f>
        <v>Timesheet</v>
      </c>
      <c r="E1394" s="1">
        <f>WorkingHours[[#This Row],[Duration]]</f>
        <v>2.0833333333333332E-2</v>
      </c>
      <c r="F1394" s="1" t="e">
        <f>#REF!</f>
        <v>#REF!</v>
      </c>
      <c r="G1394" t="str">
        <f>WorkingHours[[#This Row],[Task]]</f>
        <v>Delta-G: Technical Management</v>
      </c>
      <c r="H1394" t="str">
        <f>WorkingHours[[#This Row],[Tags]]</f>
        <v>Delta-G:Technical Man:900</v>
      </c>
      <c r="I1394" t="b">
        <f t="shared" si="146"/>
        <v>0</v>
      </c>
      <c r="J1394" s="7">
        <f t="shared" si="152"/>
        <v>45061</v>
      </c>
      <c r="K1394" t="str">
        <f t="shared" si="147"/>
        <v>Delta-G:Technical Man:900</v>
      </c>
      <c r="M1394" s="43">
        <f t="shared" si="148"/>
        <v>0</v>
      </c>
      <c r="N1394" s="1">
        <f t="shared" si="149"/>
        <v>0</v>
      </c>
      <c r="O1394" s="1">
        <f t="shared" si="150"/>
        <v>0</v>
      </c>
      <c r="P1394" s="45" t="e">
        <f t="shared" si="151"/>
        <v>#REF!</v>
      </c>
      <c r="Q1394" s="46">
        <f>IF(K1394="",0,COUNTIF('Timesheet - Week'!$A:$A,WorkingHoursUpdated!K1394))</f>
        <v>0</v>
      </c>
      <c r="R1394" s="44">
        <f>IF(K1394="",0,COUNTIF('Timesheet - Week'!$A:$A,WorkingHoursUpdated!K1394))</f>
        <v>0</v>
      </c>
    </row>
    <row r="1395" spans="1:18" x14ac:dyDescent="0.25">
      <c r="A1395" s="7">
        <f>WorkingHours[[#This Row],[Day]]</f>
        <v>45061</v>
      </c>
      <c r="B1395" s="1">
        <f>WorkingHours[[#This Row],[Start]]</f>
        <v>0.39583333333333331</v>
      </c>
      <c r="C1395" s="1">
        <f>WorkingHours[[#This Row],[End]]</f>
        <v>0.41666666666666669</v>
      </c>
      <c r="D1395" t="str">
        <f>WorkingHours[[#This Row],[Work unit description]]</f>
        <v>Management meeting slide prep</v>
      </c>
      <c r="E1395" s="1">
        <f>WorkingHours[[#This Row],[Duration]]</f>
        <v>2.0833333333333332E-2</v>
      </c>
      <c r="F1395" s="1" t="e">
        <f>#REF!</f>
        <v>#REF!</v>
      </c>
      <c r="G1395" t="str">
        <f>WorkingHours[[#This Row],[Task]]</f>
        <v>STL: Management Meeting Preparation</v>
      </c>
      <c r="H1395" t="str">
        <f>WorkingHours[[#This Row],[Tags]]</f>
        <v>STL:Admin-BusinessMan:Board Meetings:937</v>
      </c>
      <c r="I1395" t="b">
        <f t="shared" si="146"/>
        <v>0</v>
      </c>
      <c r="J1395" s="7">
        <f t="shared" si="152"/>
        <v>45061</v>
      </c>
      <c r="K1395" t="str">
        <f t="shared" si="147"/>
        <v>STL:Admin-BusinessMan:Board Meetings:937</v>
      </c>
      <c r="M1395" s="43">
        <f t="shared" si="148"/>
        <v>0</v>
      </c>
      <c r="N1395" s="1">
        <f t="shared" si="149"/>
        <v>0</v>
      </c>
      <c r="O1395" s="1">
        <f t="shared" si="150"/>
        <v>0</v>
      </c>
      <c r="P1395" s="45" t="e">
        <f t="shared" si="151"/>
        <v>#REF!</v>
      </c>
      <c r="Q1395" s="46">
        <f>IF(K1395="",0,COUNTIF('Timesheet - Week'!$A:$A,WorkingHoursUpdated!K1395))</f>
        <v>0</v>
      </c>
      <c r="R1395" s="44">
        <f>IF(K1395="",0,COUNTIF('Timesheet - Week'!$A:$A,WorkingHoursUpdated!K1395))</f>
        <v>0</v>
      </c>
    </row>
    <row r="1396" spans="1:18" x14ac:dyDescent="0.25">
      <c r="A1396" s="7">
        <f>WorkingHours[[#This Row],[Day]]</f>
        <v>45061</v>
      </c>
      <c r="B1396" s="1">
        <f>WorkingHours[[#This Row],[Start]]</f>
        <v>0.41666666666666669</v>
      </c>
      <c r="C1396" s="1">
        <f>WorkingHours[[#This Row],[End]]</f>
        <v>0.44444444444444442</v>
      </c>
      <c r="D1396" t="str">
        <f>WorkingHours[[#This Row],[Work unit description]]</f>
        <v>Celestial - internal catchup</v>
      </c>
      <c r="E1396" s="1">
        <f>WorkingHours[[#This Row],[Duration]]</f>
        <v>3.125E-2</v>
      </c>
      <c r="F1396" s="1" t="e">
        <f>#REF!</f>
        <v>#REF!</v>
      </c>
      <c r="G1396" t="str">
        <f>WorkingHours[[#This Row],[Task]]</f>
        <v>Celestial: Technical Management</v>
      </c>
      <c r="H1396" t="str">
        <f>WorkingHours[[#This Row],[Tags]]</f>
        <v>Celestial:Technical Management:972</v>
      </c>
      <c r="I1396" t="b">
        <f t="shared" si="146"/>
        <v>0</v>
      </c>
      <c r="J1396" s="7">
        <f t="shared" si="152"/>
        <v>45061</v>
      </c>
      <c r="K1396" t="str">
        <f t="shared" si="147"/>
        <v>Celestial:Technical Management:972</v>
      </c>
      <c r="M1396" s="43">
        <f t="shared" si="148"/>
        <v>0</v>
      </c>
      <c r="N1396" s="1">
        <f t="shared" si="149"/>
        <v>0</v>
      </c>
      <c r="O1396" s="1">
        <f t="shared" si="150"/>
        <v>0</v>
      </c>
      <c r="P1396" s="45" t="e">
        <f t="shared" si="151"/>
        <v>#REF!</v>
      </c>
      <c r="Q1396" s="46">
        <f>IF(K1396="",0,COUNTIF('Timesheet - Week'!$A:$A,WorkingHoursUpdated!K1396))</f>
        <v>0</v>
      </c>
      <c r="R1396" s="44">
        <f>IF(K1396="",0,COUNTIF('Timesheet - Week'!$A:$A,WorkingHoursUpdated!K1396))</f>
        <v>0</v>
      </c>
    </row>
    <row r="1397" spans="1:18" x14ac:dyDescent="0.25">
      <c r="A1397" s="7">
        <f>WorkingHours[[#This Row],[Day]]</f>
        <v>45061</v>
      </c>
      <c r="B1397" s="1">
        <f>WorkingHours[[#This Row],[Start]]</f>
        <v>0.44444444444444442</v>
      </c>
      <c r="C1397" s="1">
        <f>WorkingHours[[#This Row],[End]]</f>
        <v>0.45833333333333331</v>
      </c>
      <c r="D1397" t="str">
        <f>WorkingHours[[#This Row],[Work unit description]]</f>
        <v/>
      </c>
      <c r="E1397" s="1">
        <f>WorkingHours[[#This Row],[Duration]]</f>
        <v>1.0416666666666666E-2</v>
      </c>
      <c r="F1397" s="1" t="e">
        <f>#REF!</f>
        <v>#REF!</v>
      </c>
      <c r="G1397" t="str">
        <f>WorkingHours[[#This Row],[Task]]</f>
        <v>STL: Management Meeting Preparation</v>
      </c>
      <c r="H1397" t="str">
        <f>WorkingHours[[#This Row],[Tags]]</f>
        <v>STL:Admin-BusinessMan:Board Meetings:937</v>
      </c>
      <c r="I1397" t="b">
        <f t="shared" si="146"/>
        <v>0</v>
      </c>
      <c r="J1397" s="7">
        <f t="shared" si="152"/>
        <v>45061</v>
      </c>
      <c r="K1397" t="str">
        <f t="shared" si="147"/>
        <v>STL:Admin-BusinessMan:Board Meetings:937</v>
      </c>
      <c r="M1397" s="43">
        <f t="shared" si="148"/>
        <v>0</v>
      </c>
      <c r="N1397" s="1">
        <f t="shared" si="149"/>
        <v>0</v>
      </c>
      <c r="O1397" s="1">
        <f t="shared" si="150"/>
        <v>0</v>
      </c>
      <c r="P1397" s="45" t="e">
        <f t="shared" si="151"/>
        <v>#REF!</v>
      </c>
      <c r="Q1397" s="46">
        <f>IF(K1397="",0,COUNTIF('Timesheet - Week'!$A:$A,WorkingHoursUpdated!K1397))</f>
        <v>0</v>
      </c>
      <c r="R1397" s="44">
        <f>IF(K1397="",0,COUNTIF('Timesheet - Week'!$A:$A,WorkingHoursUpdated!K1397))</f>
        <v>0</v>
      </c>
    </row>
    <row r="1398" spans="1:18" x14ac:dyDescent="0.25">
      <c r="A1398" s="7">
        <f>WorkingHours[[#This Row],[Day]]</f>
        <v>45061</v>
      </c>
      <c r="B1398" s="1">
        <f>WorkingHours[[#This Row],[Start]]</f>
        <v>0.45833333333333331</v>
      </c>
      <c r="C1398" s="1">
        <f>WorkingHours[[#This Row],[End]]</f>
        <v>0.52083333333333337</v>
      </c>
      <c r="D1398" t="str">
        <f>WorkingHours[[#This Row],[Work unit description]]</f>
        <v>QLM Doc review</v>
      </c>
      <c r="E1398" s="1">
        <f>WorkingHours[[#This Row],[Duration]]</f>
        <v>6.25E-2</v>
      </c>
      <c r="F1398" s="1" t="e">
        <f>#REF!</f>
        <v>#REF!</v>
      </c>
      <c r="G1398" t="str">
        <f>WorkingHours[[#This Row],[Task]]</f>
        <v>QLM Technical Management</v>
      </c>
      <c r="H1398" t="str">
        <f>WorkingHours[[#This Row],[Tags]]</f>
        <v>QLM:Hardware:TechnicalManagement:998</v>
      </c>
      <c r="I1398" t="b">
        <f t="shared" si="146"/>
        <v>0</v>
      </c>
      <c r="J1398" s="7">
        <f t="shared" si="152"/>
        <v>45061</v>
      </c>
      <c r="K1398" t="str">
        <f t="shared" si="147"/>
        <v>QLM:Hardware:TechnicalManagement:998</v>
      </c>
      <c r="M1398" s="43">
        <f t="shared" si="148"/>
        <v>0</v>
      </c>
      <c r="N1398" s="1">
        <f t="shared" si="149"/>
        <v>0</v>
      </c>
      <c r="O1398" s="1">
        <f t="shared" si="150"/>
        <v>0</v>
      </c>
      <c r="P1398" s="45" t="e">
        <f t="shared" si="151"/>
        <v>#REF!</v>
      </c>
      <c r="Q1398" s="46">
        <f>IF(K1398="",0,COUNTIF('Timesheet - Week'!$A:$A,WorkingHoursUpdated!K1398))</f>
        <v>0</v>
      </c>
      <c r="R1398" s="44">
        <f>IF(K1398="",0,COUNTIF('Timesheet - Week'!$A:$A,WorkingHoursUpdated!K1398))</f>
        <v>0</v>
      </c>
    </row>
    <row r="1399" spans="1:18" x14ac:dyDescent="0.25">
      <c r="A1399" s="7">
        <f>WorkingHours[[#This Row],[Day]]</f>
        <v>45061</v>
      </c>
      <c r="B1399" s="1">
        <f>WorkingHours[[#This Row],[Start]]</f>
        <v>0.52083333333333337</v>
      </c>
      <c r="C1399" s="1">
        <f>WorkingHours[[#This Row],[End]]</f>
        <v>0.54166666666666663</v>
      </c>
      <c r="D1399" t="str">
        <f>WorkingHours[[#This Row],[Work unit description]]</f>
        <v>Hardware Weekly Meeting</v>
      </c>
      <c r="E1399" s="1">
        <f>WorkingHours[[#This Row],[Duration]]</f>
        <v>2.0833333333333332E-2</v>
      </c>
      <c r="F1399" s="1" t="e">
        <f>#REF!</f>
        <v>#REF!</v>
      </c>
      <c r="G1399" t="str">
        <f>WorkingHours[[#This Row],[Task]]</f>
        <v>Delta-G: Technical Management</v>
      </c>
      <c r="H1399" t="str">
        <f>WorkingHours[[#This Row],[Tags]]</f>
        <v>Delta-G:Technical Man:900</v>
      </c>
      <c r="I1399" t="b">
        <f t="shared" si="146"/>
        <v>0</v>
      </c>
      <c r="J1399" s="7">
        <f t="shared" si="152"/>
        <v>45061</v>
      </c>
      <c r="K1399" t="str">
        <f t="shared" si="147"/>
        <v>Delta-G:Technical Man:900</v>
      </c>
      <c r="M1399" s="43">
        <f t="shared" si="148"/>
        <v>0</v>
      </c>
      <c r="N1399" s="1">
        <f t="shared" si="149"/>
        <v>0</v>
      </c>
      <c r="O1399" s="1">
        <f t="shared" si="150"/>
        <v>0</v>
      </c>
      <c r="P1399" s="45" t="e">
        <f t="shared" si="151"/>
        <v>#REF!</v>
      </c>
      <c r="Q1399" s="46">
        <f>IF(K1399="",0,COUNTIF('Timesheet - Week'!$A:$A,WorkingHoursUpdated!K1399))</f>
        <v>0</v>
      </c>
      <c r="R1399" s="44">
        <f>IF(K1399="",0,COUNTIF('Timesheet - Week'!$A:$A,WorkingHoursUpdated!K1399))</f>
        <v>0</v>
      </c>
    </row>
    <row r="1400" spans="1:18" x14ac:dyDescent="0.25">
      <c r="A1400" s="7">
        <f>WorkingHours[[#This Row],[Day]]</f>
        <v>45061</v>
      </c>
      <c r="B1400" s="1">
        <f>WorkingHours[[#This Row],[Start]]</f>
        <v>0.54166666666666663</v>
      </c>
      <c r="C1400" s="1">
        <f>WorkingHours[[#This Row],[End]]</f>
        <v>0.625</v>
      </c>
      <c r="D1400" t="str">
        <f>WorkingHours[[#This Row],[Work unit description]]</f>
        <v>Monthly Management Meeting</v>
      </c>
      <c r="E1400" s="1">
        <f>WorkingHours[[#This Row],[Duration]]</f>
        <v>8.3333333333333329E-2</v>
      </c>
      <c r="F1400" s="1" t="e">
        <f>#REF!</f>
        <v>#REF!</v>
      </c>
      <c r="G1400" t="str">
        <f>WorkingHours[[#This Row],[Task]]</f>
        <v>STL: Management meeting</v>
      </c>
      <c r="H1400" t="str">
        <f>WorkingHours[[#This Row],[Tags]]</f>
        <v>STL:Admin-BusinessMan:Board Meetings:937</v>
      </c>
      <c r="I1400" t="b">
        <f t="shared" si="146"/>
        <v>0</v>
      </c>
      <c r="J1400" s="7">
        <f t="shared" si="152"/>
        <v>45061</v>
      </c>
      <c r="K1400" t="str">
        <f t="shared" si="147"/>
        <v>STL:Admin-BusinessMan:Board Meetings:937</v>
      </c>
      <c r="M1400" s="43">
        <f t="shared" si="148"/>
        <v>0</v>
      </c>
      <c r="N1400" s="1">
        <f t="shared" si="149"/>
        <v>0</v>
      </c>
      <c r="O1400" s="1">
        <f t="shared" si="150"/>
        <v>0</v>
      </c>
      <c r="P1400" s="45" t="e">
        <f t="shared" si="151"/>
        <v>#REF!</v>
      </c>
      <c r="Q1400" s="46">
        <f>IF(K1400="",0,COUNTIF('Timesheet - Week'!$A:$A,WorkingHoursUpdated!K1400))</f>
        <v>0</v>
      </c>
      <c r="R1400" s="44">
        <f>IF(K1400="",0,COUNTIF('Timesheet - Week'!$A:$A,WorkingHoursUpdated!K1400))</f>
        <v>0</v>
      </c>
    </row>
    <row r="1401" spans="1:18" x14ac:dyDescent="0.25">
      <c r="A1401" s="7">
        <f>WorkingHours[[#This Row],[Day]]</f>
        <v>45061</v>
      </c>
      <c r="B1401" s="1">
        <f>WorkingHours[[#This Row],[Start]]</f>
        <v>0.625</v>
      </c>
      <c r="C1401" s="1">
        <f>WorkingHours[[#This Row],[End]]</f>
        <v>0.64583333333333337</v>
      </c>
      <c r="D1401" t="str">
        <f>WorkingHours[[#This Row],[Work unit description]]</f>
        <v>Weekly Short-Term Resource Forecasting</v>
      </c>
      <c r="E1401" s="1">
        <f>WorkingHours[[#This Row],[Duration]]</f>
        <v>2.0833333333333332E-2</v>
      </c>
      <c r="F1401" s="1" t="e">
        <f>#REF!</f>
        <v>#REF!</v>
      </c>
      <c r="G1401" t="str">
        <f>WorkingHours[[#This Row],[Task]]</f>
        <v>STL: Management meeting</v>
      </c>
      <c r="H1401" t="str">
        <f>WorkingHours[[#This Row],[Tags]]</f>
        <v>STL:Admin-BusinessMan:Board Meetings:937</v>
      </c>
      <c r="I1401" t="b">
        <f t="shared" si="146"/>
        <v>0</v>
      </c>
      <c r="J1401" s="7">
        <f t="shared" si="152"/>
        <v>45061</v>
      </c>
      <c r="K1401" t="str">
        <f t="shared" si="147"/>
        <v>STL:Admin-BusinessMan:Board Meetings:937</v>
      </c>
      <c r="M1401" s="43">
        <f t="shared" si="148"/>
        <v>0</v>
      </c>
      <c r="N1401" s="1">
        <f t="shared" si="149"/>
        <v>0</v>
      </c>
      <c r="O1401" s="1">
        <f t="shared" si="150"/>
        <v>0</v>
      </c>
      <c r="P1401" s="45" t="e">
        <f t="shared" si="151"/>
        <v>#REF!</v>
      </c>
      <c r="Q1401" s="46">
        <f>IF(K1401="",0,COUNTIF('Timesheet - Week'!$A:$A,WorkingHoursUpdated!K1401))</f>
        <v>0</v>
      </c>
      <c r="R1401" s="44">
        <f>IF(K1401="",0,COUNTIF('Timesheet - Week'!$A:$A,WorkingHoursUpdated!K1401))</f>
        <v>0</v>
      </c>
    </row>
    <row r="1402" spans="1:18" x14ac:dyDescent="0.25">
      <c r="A1402" s="7">
        <f>WorkingHours[[#This Row],[Day]]</f>
        <v>45061</v>
      </c>
      <c r="B1402" s="1">
        <f>WorkingHours[[#This Row],[Start]]</f>
        <v>0.64583333333333337</v>
      </c>
      <c r="C1402" s="1">
        <f>WorkingHours[[#This Row],[End]]</f>
        <v>0.67361111111111116</v>
      </c>
      <c r="D1402" t="str">
        <f>WorkingHours[[#This Row],[Work unit description]]</f>
        <v>QLM go/no go meeting</v>
      </c>
      <c r="E1402" s="1">
        <f>WorkingHours[[#This Row],[Duration]]</f>
        <v>3.125E-2</v>
      </c>
      <c r="F1402" s="1" t="e">
        <f>#REF!</f>
        <v>#REF!</v>
      </c>
      <c r="G1402" t="str">
        <f>WorkingHours[[#This Row],[Task]]</f>
        <v>QLM Technical Management</v>
      </c>
      <c r="H1402" t="str">
        <f>WorkingHours[[#This Row],[Tags]]</f>
        <v>QLM:Hardware:TechnicalManagement:998</v>
      </c>
      <c r="I1402" t="b">
        <f t="shared" si="146"/>
        <v>0</v>
      </c>
      <c r="J1402" s="7">
        <f t="shared" si="152"/>
        <v>45061</v>
      </c>
      <c r="K1402" t="str">
        <f t="shared" si="147"/>
        <v>QLM:Hardware:TechnicalManagement:998</v>
      </c>
      <c r="M1402" s="43">
        <f t="shared" si="148"/>
        <v>0</v>
      </c>
      <c r="N1402" s="1">
        <f t="shared" si="149"/>
        <v>0</v>
      </c>
      <c r="O1402" s="1">
        <f t="shared" si="150"/>
        <v>0</v>
      </c>
      <c r="P1402" s="45" t="e">
        <f t="shared" si="151"/>
        <v>#REF!</v>
      </c>
      <c r="Q1402" s="46">
        <f>IF(K1402="",0,COUNTIF('Timesheet - Week'!$A:$A,WorkingHoursUpdated!K1402))</f>
        <v>0</v>
      </c>
      <c r="R1402" s="44">
        <f>IF(K1402="",0,COUNTIF('Timesheet - Week'!$A:$A,WorkingHoursUpdated!K1402))</f>
        <v>0</v>
      </c>
    </row>
    <row r="1403" spans="1:18" x14ac:dyDescent="0.25">
      <c r="A1403" s="7">
        <f>WorkingHours[[#This Row],[Day]]</f>
        <v>45061</v>
      </c>
      <c r="B1403" s="1">
        <f>WorkingHours[[#This Row],[Start]]</f>
        <v>0.88541666666666663</v>
      </c>
      <c r="C1403" s="1">
        <f>WorkingHours[[#This Row],[End]]</f>
        <v>0.92708333333333337</v>
      </c>
      <c r="D1403" t="str">
        <f>WorkingHours[[#This Row],[Work unit description]]</f>
        <v>QLM docs update</v>
      </c>
      <c r="E1403" s="1">
        <f>WorkingHours[[#This Row],[Duration]]</f>
        <v>4.1666666666666664E-2</v>
      </c>
      <c r="F1403" s="1" t="e">
        <f>#REF!</f>
        <v>#REF!</v>
      </c>
      <c r="G1403" t="str">
        <f>WorkingHours[[#This Row],[Task]]</f>
        <v>QLM Technical Management</v>
      </c>
      <c r="H1403" t="str">
        <f>WorkingHours[[#This Row],[Tags]]</f>
        <v>QLM:Hardware:TechnicalManagement:998</v>
      </c>
      <c r="I1403" t="b">
        <f t="shared" si="146"/>
        <v>0</v>
      </c>
      <c r="J1403" s="7">
        <f t="shared" si="152"/>
        <v>45061</v>
      </c>
      <c r="K1403" t="str">
        <f t="shared" si="147"/>
        <v>QLM:Hardware:TechnicalManagement:998</v>
      </c>
      <c r="M1403" s="43">
        <f t="shared" si="148"/>
        <v>0.21180555555555547</v>
      </c>
      <c r="N1403" s="1">
        <f t="shared" si="149"/>
        <v>0</v>
      </c>
      <c r="O1403" s="1">
        <f t="shared" si="150"/>
        <v>0.21180555555555547</v>
      </c>
      <c r="P1403" s="45" t="e">
        <f t="shared" si="151"/>
        <v>#REF!</v>
      </c>
      <c r="Q1403" s="46">
        <f>IF(K1403="",0,COUNTIF('Timesheet - Week'!$A:$A,WorkingHoursUpdated!K1403))</f>
        <v>0</v>
      </c>
      <c r="R1403" s="44">
        <f>IF(K1403="",0,COUNTIF('Timesheet - Week'!$A:$A,WorkingHoursUpdated!K1403))</f>
        <v>0</v>
      </c>
    </row>
    <row r="1404" spans="1:18" x14ac:dyDescent="0.25">
      <c r="A1404" s="7">
        <f>WorkingHours[[#This Row],[Day]]</f>
        <v>45062</v>
      </c>
      <c r="B1404" s="1">
        <f>WorkingHours[[#This Row],[Start]]</f>
        <v>0.33333333333333331</v>
      </c>
      <c r="C1404" s="1">
        <f>WorkingHours[[#This Row],[End]]</f>
        <v>0.35416666666666669</v>
      </c>
      <c r="D1404" t="str">
        <f>WorkingHours[[#This Row],[Work unit description]]</f>
        <v>Celestial planning</v>
      </c>
      <c r="E1404" s="1">
        <f>WorkingHours[[#This Row],[Duration]]</f>
        <v>2.0833333333333332E-2</v>
      </c>
      <c r="F1404" s="1" t="e">
        <f>#REF!</f>
        <v>#REF!</v>
      </c>
      <c r="G1404" t="str">
        <f>WorkingHours[[#This Row],[Task]]</f>
        <v>Celestial: Technical Management</v>
      </c>
      <c r="H1404" t="str">
        <f>WorkingHours[[#This Row],[Tags]]</f>
        <v>Celestial:Technical Management:972</v>
      </c>
      <c r="I1404" t="b">
        <f t="shared" si="146"/>
        <v>0</v>
      </c>
      <c r="J1404" s="7">
        <f t="shared" si="152"/>
        <v>45062</v>
      </c>
      <c r="K1404" t="str">
        <f t="shared" si="147"/>
        <v>Celestial:Technical Management:972</v>
      </c>
      <c r="M1404" s="43">
        <f t="shared" si="148"/>
        <v>0</v>
      </c>
      <c r="N1404" s="1">
        <f t="shared" si="149"/>
        <v>0</v>
      </c>
      <c r="O1404" s="1">
        <f t="shared" si="150"/>
        <v>0</v>
      </c>
      <c r="P1404" s="45" t="e">
        <f t="shared" si="151"/>
        <v>#REF!</v>
      </c>
      <c r="Q1404" s="46">
        <f>IF(K1404="",0,COUNTIF('Timesheet - Week'!$A:$A,WorkingHoursUpdated!K1404))</f>
        <v>0</v>
      </c>
      <c r="R1404" s="44">
        <f>IF(K1404="",0,COUNTIF('Timesheet - Week'!$A:$A,WorkingHoursUpdated!K1404))</f>
        <v>0</v>
      </c>
    </row>
    <row r="1405" spans="1:18" x14ac:dyDescent="0.25">
      <c r="A1405" s="7">
        <f>WorkingHours[[#This Row],[Day]]</f>
        <v>45062</v>
      </c>
      <c r="B1405" s="1">
        <f>WorkingHours[[#This Row],[Start]]</f>
        <v>0.375</v>
      </c>
      <c r="C1405" s="1">
        <f>WorkingHours[[#This Row],[End]]</f>
        <v>0.4375</v>
      </c>
      <c r="D1405" t="str">
        <f>WorkingHours[[#This Row],[Work unit description]]</f>
        <v>Celestial Meeting</v>
      </c>
      <c r="E1405" s="1">
        <f>WorkingHours[[#This Row],[Duration]]</f>
        <v>6.25E-2</v>
      </c>
      <c r="F1405" s="1" t="e">
        <f>#REF!</f>
        <v>#REF!</v>
      </c>
      <c r="G1405" t="str">
        <f>WorkingHours[[#This Row],[Task]]</f>
        <v>Celestial: Technical Management</v>
      </c>
      <c r="H1405" t="str">
        <f>WorkingHours[[#This Row],[Tags]]</f>
        <v>Celestial:Technical Management:972</v>
      </c>
      <c r="I1405" t="b">
        <f t="shared" si="146"/>
        <v>0</v>
      </c>
      <c r="J1405" s="7">
        <f t="shared" si="152"/>
        <v>45062</v>
      </c>
      <c r="K1405" t="str">
        <f t="shared" si="147"/>
        <v>Celestial:Technical Management:972</v>
      </c>
      <c r="M1405" s="43">
        <f t="shared" si="148"/>
        <v>2.0833333333333315E-2</v>
      </c>
      <c r="N1405" s="1">
        <f t="shared" si="149"/>
        <v>0</v>
      </c>
      <c r="O1405" s="1">
        <f t="shared" si="150"/>
        <v>2.0833333333333315E-2</v>
      </c>
      <c r="P1405" s="45" t="e">
        <f t="shared" si="151"/>
        <v>#REF!</v>
      </c>
      <c r="Q1405" s="46">
        <f>IF(K1405="",0,COUNTIF('Timesheet - Week'!$A:$A,WorkingHoursUpdated!K1405))</f>
        <v>0</v>
      </c>
      <c r="R1405" s="44">
        <f>IF(K1405="",0,COUNTIF('Timesheet - Week'!$A:$A,WorkingHoursUpdated!K1405))</f>
        <v>0</v>
      </c>
    </row>
    <row r="1406" spans="1:18" x14ac:dyDescent="0.25">
      <c r="A1406" s="7">
        <f>WorkingHours[[#This Row],[Day]]</f>
        <v>45062</v>
      </c>
      <c r="B1406" s="1">
        <f>WorkingHours[[#This Row],[Start]]</f>
        <v>0.4375</v>
      </c>
      <c r="C1406" s="1">
        <f>WorkingHours[[#This Row],[End]]</f>
        <v>0.47916666666666669</v>
      </c>
      <c r="D1406" t="str">
        <f>WorkingHours[[#This Row],[Work unit description]]</f>
        <v>Shrouk WP2 Proposal &amp; Discussion</v>
      </c>
      <c r="E1406" s="1">
        <f>WorkingHours[[#This Row],[Duration]]</f>
        <v>4.1666666666666664E-2</v>
      </c>
      <c r="F1406" s="1" t="e">
        <f>#REF!</f>
        <v>#REF!</v>
      </c>
      <c r="G1406" t="str">
        <f>WorkingHours[[#This Row],[Task]]</f>
        <v>Celestial: Technical Management</v>
      </c>
      <c r="H1406" t="str">
        <f>WorkingHours[[#This Row],[Tags]]</f>
        <v>Celestial:Technical Management:972</v>
      </c>
      <c r="I1406" t="b">
        <f t="shared" ref="I1406:I1469" si="153">IF(ISNUMBER(SEARCH("CarryHours",H1406)),TRUE,FALSE)</f>
        <v>0</v>
      </c>
      <c r="J1406" s="7">
        <f t="shared" si="152"/>
        <v>45062</v>
      </c>
      <c r="K1406" t="str">
        <f t="shared" si="147"/>
        <v>Celestial:Technical Management:972</v>
      </c>
      <c r="M1406" s="43">
        <f t="shared" si="148"/>
        <v>0</v>
      </c>
      <c r="N1406" s="1">
        <f t="shared" si="149"/>
        <v>0</v>
      </c>
      <c r="O1406" s="1">
        <f t="shared" si="150"/>
        <v>0</v>
      </c>
      <c r="P1406" s="45" t="e">
        <f t="shared" si="151"/>
        <v>#REF!</v>
      </c>
      <c r="Q1406" s="46">
        <f>IF(K1406="",0,COUNTIF('Timesheet - Week'!$A:$A,WorkingHoursUpdated!K1406))</f>
        <v>0</v>
      </c>
      <c r="R1406" s="44">
        <f>IF(K1406="",0,COUNTIF('Timesheet - Week'!$A:$A,WorkingHoursUpdated!K1406))</f>
        <v>0</v>
      </c>
    </row>
    <row r="1407" spans="1:18" x14ac:dyDescent="0.25">
      <c r="A1407" s="7">
        <f>WorkingHours[[#This Row],[Day]]</f>
        <v>45062</v>
      </c>
      <c r="B1407" s="1">
        <f>WorkingHours[[#This Row],[Start]]</f>
        <v>0.47916666666666669</v>
      </c>
      <c r="C1407" s="1">
        <f>WorkingHours[[#This Row],[End]]</f>
        <v>0.49930555555555556</v>
      </c>
      <c r="D1407" t="str">
        <f>WorkingHours[[#This Row],[Work unit description]]</f>
        <v>Celestial debrief</v>
      </c>
      <c r="E1407" s="1">
        <f>WorkingHours[[#This Row],[Duration]]</f>
        <v>2.0833333333333332E-2</v>
      </c>
      <c r="F1407" s="1" t="e">
        <f>#REF!</f>
        <v>#REF!</v>
      </c>
      <c r="G1407" t="str">
        <f>WorkingHours[[#This Row],[Task]]</f>
        <v>Celestial: Technical Management</v>
      </c>
      <c r="H1407" t="str">
        <f>WorkingHours[[#This Row],[Tags]]</f>
        <v>Celestial:Technical Management:972</v>
      </c>
      <c r="I1407" t="b">
        <f t="shared" si="153"/>
        <v>0</v>
      </c>
      <c r="J1407" s="7">
        <f t="shared" si="152"/>
        <v>45062</v>
      </c>
      <c r="K1407" t="str">
        <f t="shared" ref="K1407:K1470" si="154">IF(ISNUMBER(SEARCH(",",H1407)),LEFT(H1407, SEARCH(",",H1407,1)-1),H1407)</f>
        <v>Celestial:Technical Management:972</v>
      </c>
      <c r="M1407" s="43">
        <f t="shared" si="148"/>
        <v>0</v>
      </c>
      <c r="N1407" s="1">
        <f t="shared" si="149"/>
        <v>0</v>
      </c>
      <c r="O1407" s="1">
        <f t="shared" si="150"/>
        <v>0</v>
      </c>
      <c r="P1407" s="45" t="e">
        <f t="shared" si="151"/>
        <v>#REF!</v>
      </c>
      <c r="Q1407" s="46">
        <f>IF(K1407="",0,COUNTIF('Timesheet - Week'!$A:$A,WorkingHoursUpdated!K1407))</f>
        <v>0</v>
      </c>
      <c r="R1407" s="44">
        <f>IF(K1407="",0,COUNTIF('Timesheet - Week'!$A:$A,WorkingHoursUpdated!K1407))</f>
        <v>0</v>
      </c>
    </row>
    <row r="1408" spans="1:18" x14ac:dyDescent="0.25">
      <c r="A1408" s="7">
        <f>WorkingHours[[#This Row],[Day]]</f>
        <v>45062</v>
      </c>
      <c r="B1408" s="1">
        <f>WorkingHours[[#This Row],[Start]]</f>
        <v>0.49930555555555556</v>
      </c>
      <c r="C1408" s="1">
        <f>WorkingHours[[#This Row],[End]]</f>
        <v>0.52083333333333337</v>
      </c>
      <c r="D1408" t="str">
        <f>WorkingHours[[#This Row],[Work unit description]]</f>
        <v>Jira ticket closing</v>
      </c>
      <c r="E1408" s="1">
        <f>WorkingHours[[#This Row],[Duration]]</f>
        <v>2.0833333333333332E-2</v>
      </c>
      <c r="F1408" s="1" t="e">
        <f>#REF!</f>
        <v>#REF!</v>
      </c>
      <c r="G1408" t="str">
        <f>WorkingHours[[#This Row],[Task]]</f>
        <v>QLM Technical Management</v>
      </c>
      <c r="H1408" t="str">
        <f>WorkingHours[[#This Row],[Tags]]</f>
        <v>QLM:Hardware:TechnicalManagement:998</v>
      </c>
      <c r="I1408" t="b">
        <f t="shared" si="153"/>
        <v>0</v>
      </c>
      <c r="J1408" s="7">
        <f t="shared" si="152"/>
        <v>45062</v>
      </c>
      <c r="K1408" t="str">
        <f t="shared" si="154"/>
        <v>QLM:Hardware:TechnicalManagement:998</v>
      </c>
      <c r="M1408" s="43">
        <f t="shared" si="148"/>
        <v>0</v>
      </c>
      <c r="N1408" s="1">
        <f t="shared" si="149"/>
        <v>0</v>
      </c>
      <c r="O1408" s="1">
        <f t="shared" si="150"/>
        <v>0</v>
      </c>
      <c r="P1408" s="45" t="e">
        <f t="shared" si="151"/>
        <v>#REF!</v>
      </c>
      <c r="Q1408" s="46">
        <f>IF(K1408="",0,COUNTIF('Timesheet - Week'!$A:$A,WorkingHoursUpdated!K1408))</f>
        <v>0</v>
      </c>
      <c r="R1408" s="44">
        <f>IF(K1408="",0,COUNTIF('Timesheet - Week'!$A:$A,WorkingHoursUpdated!K1408))</f>
        <v>0</v>
      </c>
    </row>
    <row r="1409" spans="1:18" x14ac:dyDescent="0.25">
      <c r="A1409" s="7">
        <f>WorkingHours[[#This Row],[Day]]</f>
        <v>45062</v>
      </c>
      <c r="B1409" s="1">
        <f>WorkingHours[[#This Row],[Start]]</f>
        <v>0.5625</v>
      </c>
      <c r="C1409" s="1">
        <f>WorkingHours[[#This Row],[End]]</f>
        <v>0.58333333333333337</v>
      </c>
      <c r="D1409" t="str">
        <f>WorkingHours[[#This Row],[Work unit description]]</f>
        <v>Aerogel for 15mins and QLM bits for another</v>
      </c>
      <c r="E1409" s="1">
        <f>WorkingHours[[#This Row],[Duration]]</f>
        <v>2.0833333333333332E-2</v>
      </c>
      <c r="F1409" s="1" t="e">
        <f>#REF!</f>
        <v>#REF!</v>
      </c>
      <c r="G1409" t="str">
        <f>WorkingHours[[#This Row],[Task]]</f>
        <v>AeroGel:System Design and Reqs</v>
      </c>
      <c r="H1409" t="str">
        <f>WorkingHours[[#This Row],[Tags]]</f>
        <v>AeroGel: System Design:918</v>
      </c>
      <c r="I1409" t="b">
        <f t="shared" si="153"/>
        <v>0</v>
      </c>
      <c r="J1409" s="7">
        <f t="shared" si="152"/>
        <v>45062</v>
      </c>
      <c r="K1409" t="str">
        <f t="shared" si="154"/>
        <v>AeroGel: System Design:918</v>
      </c>
      <c r="M1409" s="43">
        <f t="shared" si="148"/>
        <v>4.166666666666663E-2</v>
      </c>
      <c r="N1409" s="1">
        <f t="shared" si="149"/>
        <v>0</v>
      </c>
      <c r="O1409" s="1">
        <f t="shared" si="150"/>
        <v>4.166666666666663E-2</v>
      </c>
      <c r="P1409" s="45" t="e">
        <f t="shared" si="151"/>
        <v>#REF!</v>
      </c>
      <c r="Q1409" s="46">
        <f>IF(K1409="",0,COUNTIF('Timesheet - Week'!$A:$A,WorkingHoursUpdated!K1409))</f>
        <v>0</v>
      </c>
      <c r="R1409" s="44">
        <f>IF(K1409="",0,COUNTIF('Timesheet - Week'!$A:$A,WorkingHoursUpdated!K1409))</f>
        <v>0</v>
      </c>
    </row>
    <row r="1410" spans="1:18" x14ac:dyDescent="0.25">
      <c r="A1410" s="7">
        <f>WorkingHours[[#This Row],[Day]]</f>
        <v>45062</v>
      </c>
      <c r="B1410" s="1">
        <f>WorkingHours[[#This Row],[Start]]</f>
        <v>0.58333333333333337</v>
      </c>
      <c r="C1410" s="1">
        <f>WorkingHours[[#This Row],[End]]</f>
        <v>0.625</v>
      </c>
      <c r="D1410" t="str">
        <f>WorkingHours[[#This Row],[Work unit description]]</f>
        <v>SharePoint approved files</v>
      </c>
      <c r="E1410" s="1">
        <f>WorkingHours[[#This Row],[Duration]]</f>
        <v>4.1666666666666664E-2</v>
      </c>
      <c r="F1410" s="1" t="e">
        <f>#REF!</f>
        <v>#REF!</v>
      </c>
      <c r="G1410" t="str">
        <f>WorkingHours[[#This Row],[Task]]</f>
        <v>QLM Technical Management</v>
      </c>
      <c r="H1410" t="str">
        <f>WorkingHours[[#This Row],[Tags]]</f>
        <v>QLM:Hardware:TechnicalManagement:998</v>
      </c>
      <c r="I1410" t="b">
        <f t="shared" si="153"/>
        <v>0</v>
      </c>
      <c r="J1410" s="7">
        <f t="shared" si="152"/>
        <v>45062</v>
      </c>
      <c r="K1410" t="str">
        <f t="shared" si="154"/>
        <v>QLM:Hardware:TechnicalManagement:998</v>
      </c>
      <c r="M1410" s="43">
        <f t="shared" si="148"/>
        <v>0</v>
      </c>
      <c r="N1410" s="1">
        <f t="shared" si="149"/>
        <v>0</v>
      </c>
      <c r="O1410" s="1">
        <f t="shared" si="150"/>
        <v>0</v>
      </c>
      <c r="P1410" s="45" t="e">
        <f t="shared" si="151"/>
        <v>#REF!</v>
      </c>
      <c r="Q1410" s="46">
        <f>IF(K1410="",0,COUNTIF('Timesheet - Week'!$A:$A,WorkingHoursUpdated!K1410))</f>
        <v>0</v>
      </c>
      <c r="R1410" s="44">
        <f>IF(K1410="",0,COUNTIF('Timesheet - Week'!$A:$A,WorkingHoursUpdated!K1410))</f>
        <v>0</v>
      </c>
    </row>
    <row r="1411" spans="1:18" x14ac:dyDescent="0.25">
      <c r="A1411" s="7">
        <f>WorkingHours[[#This Row],[Day]]</f>
        <v>45062</v>
      </c>
      <c r="B1411" s="1">
        <f>WorkingHours[[#This Row],[Start]]</f>
        <v>0.625</v>
      </c>
      <c r="C1411" s="1">
        <f>WorkingHours[[#This Row],[End]]</f>
        <v>0.63888888888888884</v>
      </c>
      <c r="D1411" t="str">
        <f>WorkingHours[[#This Row],[Work unit description]]</f>
        <v>QLM / STL HW meeting</v>
      </c>
      <c r="E1411" s="1">
        <f>WorkingHours[[#This Row],[Duration]]</f>
        <v>1.0416666666666666E-2</v>
      </c>
      <c r="F1411" s="1" t="e">
        <f>#REF!</f>
        <v>#REF!</v>
      </c>
      <c r="G1411" t="str">
        <f>WorkingHours[[#This Row],[Task]]</f>
        <v>QLM Technical Management</v>
      </c>
      <c r="H1411" t="str">
        <f>WorkingHours[[#This Row],[Tags]]</f>
        <v>QLM:Hardware:TechnicalManagement:998</v>
      </c>
      <c r="I1411" t="b">
        <f t="shared" si="153"/>
        <v>0</v>
      </c>
      <c r="J1411" s="7">
        <f t="shared" si="152"/>
        <v>45062</v>
      </c>
      <c r="K1411" t="str">
        <f t="shared" si="154"/>
        <v>QLM:Hardware:TechnicalManagement:998</v>
      </c>
      <c r="M1411" s="43">
        <f t="shared" ref="M1411:M1474" si="155">IF(A1411=A1410,IF(B1411&lt;C1410,"Error",B1411-C1410),0)</f>
        <v>0</v>
      </c>
      <c r="N1411" s="1">
        <f t="shared" ref="N1411:N1474" si="156">IF(M1411&lt;$T$1,M1411,0)</f>
        <v>0</v>
      </c>
      <c r="O1411" s="1">
        <f t="shared" ref="O1411:O1474" si="157">IF(M1411&gt;$T$1,M1411,0)</f>
        <v>0</v>
      </c>
      <c r="P1411" s="45" t="e">
        <f t="shared" ref="P1411:P1474" si="158">E1411+F1411+N1411</f>
        <v>#REF!</v>
      </c>
      <c r="Q1411" s="46">
        <f>IF(K1411="",0,COUNTIF('Timesheet - Week'!$A:$A,WorkingHoursUpdated!K1411))</f>
        <v>0</v>
      </c>
      <c r="R1411" s="44">
        <f>IF(K1411="",0,COUNTIF('Timesheet - Week'!$A:$A,WorkingHoursUpdated!K1411))</f>
        <v>0</v>
      </c>
    </row>
    <row r="1412" spans="1:18" x14ac:dyDescent="0.25">
      <c r="A1412" s="7">
        <f>WorkingHours[[#This Row],[Day]]</f>
        <v>45062</v>
      </c>
      <c r="B1412" s="1">
        <f>WorkingHours[[#This Row],[Start]]</f>
        <v>0.63888888888888884</v>
      </c>
      <c r="C1412" s="1">
        <f>WorkingHours[[#This Row],[End]]</f>
        <v>0.66666666666666663</v>
      </c>
      <c r="D1412" t="str">
        <f>WorkingHours[[#This Row],[Work unit description]]</f>
        <v>QLM Sharepoint approved files</v>
      </c>
      <c r="E1412" s="1">
        <f>WorkingHours[[#This Row],[Duration]]</f>
        <v>3.125E-2</v>
      </c>
      <c r="F1412" s="1" t="e">
        <f>#REF!</f>
        <v>#REF!</v>
      </c>
      <c r="G1412" t="str">
        <f>WorkingHours[[#This Row],[Task]]</f>
        <v>QLM Technical Management</v>
      </c>
      <c r="H1412" t="str">
        <f>WorkingHours[[#This Row],[Tags]]</f>
        <v>QLM:Hardware:TechnicalManagement:998</v>
      </c>
      <c r="I1412" t="b">
        <f t="shared" si="153"/>
        <v>0</v>
      </c>
      <c r="J1412" s="7">
        <f t="shared" ref="J1412:J1475" si="159">IF(I1412,A1412+7,A1412)</f>
        <v>45062</v>
      </c>
      <c r="K1412" t="str">
        <f t="shared" si="154"/>
        <v>QLM:Hardware:TechnicalManagement:998</v>
      </c>
      <c r="M1412" s="43">
        <f t="shared" si="155"/>
        <v>0</v>
      </c>
      <c r="N1412" s="1">
        <f t="shared" si="156"/>
        <v>0</v>
      </c>
      <c r="O1412" s="1">
        <f t="shared" si="157"/>
        <v>0</v>
      </c>
      <c r="P1412" s="45" t="e">
        <f t="shared" si="158"/>
        <v>#REF!</v>
      </c>
      <c r="Q1412" s="46">
        <f>IF(K1412="",0,COUNTIF('Timesheet - Week'!$A:$A,WorkingHoursUpdated!K1412))</f>
        <v>0</v>
      </c>
      <c r="R1412" s="44">
        <f>IF(K1412="",0,COUNTIF('Timesheet - Week'!$A:$A,WorkingHoursUpdated!K1412))</f>
        <v>0</v>
      </c>
    </row>
    <row r="1413" spans="1:18" x14ac:dyDescent="0.25">
      <c r="A1413" s="7">
        <f>WorkingHours[[#This Row],[Day]]</f>
        <v>45062</v>
      </c>
      <c r="B1413" s="1">
        <f>WorkingHours[[#This Row],[Start]]</f>
        <v>0.66666666666666663</v>
      </c>
      <c r="C1413" s="1">
        <f>WorkingHours[[#This Row],[End]]</f>
        <v>0.6875</v>
      </c>
      <c r="D1413" t="str">
        <f>WorkingHours[[#This Row],[Work unit description]]</f>
        <v>QLM internal catchup</v>
      </c>
      <c r="E1413" s="1">
        <f>WorkingHours[[#This Row],[Duration]]</f>
        <v>2.0833333333333332E-2</v>
      </c>
      <c r="F1413" s="1" t="e">
        <f>#REF!</f>
        <v>#REF!</v>
      </c>
      <c r="G1413" t="str">
        <f>WorkingHours[[#This Row],[Task]]</f>
        <v>QLM Technical Management</v>
      </c>
      <c r="H1413" t="str">
        <f>WorkingHours[[#This Row],[Tags]]</f>
        <v>QLM:Hardware:TechnicalManagement:998</v>
      </c>
      <c r="I1413" t="b">
        <f t="shared" si="153"/>
        <v>0</v>
      </c>
      <c r="J1413" s="7">
        <f t="shared" si="159"/>
        <v>45062</v>
      </c>
      <c r="K1413" t="str">
        <f t="shared" si="154"/>
        <v>QLM:Hardware:TechnicalManagement:998</v>
      </c>
      <c r="M1413" s="43">
        <f t="shared" si="155"/>
        <v>0</v>
      </c>
      <c r="N1413" s="1">
        <f t="shared" si="156"/>
        <v>0</v>
      </c>
      <c r="O1413" s="1">
        <f t="shared" si="157"/>
        <v>0</v>
      </c>
      <c r="P1413" s="45" t="e">
        <f t="shared" si="158"/>
        <v>#REF!</v>
      </c>
      <c r="Q1413" s="46">
        <f>IF(K1413="",0,COUNTIF('Timesheet - Week'!$A:$A,WorkingHoursUpdated!K1413))</f>
        <v>0</v>
      </c>
      <c r="R1413" s="44">
        <f>IF(K1413="",0,COUNTIF('Timesheet - Week'!$A:$A,WorkingHoursUpdated!K1413))</f>
        <v>0</v>
      </c>
    </row>
    <row r="1414" spans="1:18" x14ac:dyDescent="0.25">
      <c r="A1414" s="7">
        <f>WorkingHours[[#This Row],[Day]]</f>
        <v>45062</v>
      </c>
      <c r="B1414" s="1">
        <f>WorkingHours[[#This Row],[Start]]</f>
        <v>0.6875</v>
      </c>
      <c r="C1414" s="1">
        <f>WorkingHours[[#This Row],[End]]</f>
        <v>0.70833333333333337</v>
      </c>
      <c r="D1414" t="str">
        <f>WorkingHours[[#This Row],[Work unit description]]</f>
        <v>Weekly Boomtime Internal Meeting</v>
      </c>
      <c r="E1414" s="1">
        <f>WorkingHours[[#This Row],[Duration]]</f>
        <v>2.0833333333333332E-2</v>
      </c>
      <c r="F1414" s="1" t="e">
        <f>#REF!</f>
        <v>#REF!</v>
      </c>
      <c r="G1414" t="str">
        <f>WorkingHours[[#This Row],[Task]]</f>
        <v>Boomtime:Technical Management</v>
      </c>
      <c r="H1414" t="str">
        <f>WorkingHours[[#This Row],[Tags]]</f>
        <v>Boomtime: Technical Management:911</v>
      </c>
      <c r="I1414" t="b">
        <f t="shared" si="153"/>
        <v>0</v>
      </c>
      <c r="J1414" s="7">
        <f t="shared" si="159"/>
        <v>45062</v>
      </c>
      <c r="K1414" t="str">
        <f t="shared" si="154"/>
        <v>Boomtime: Technical Management:911</v>
      </c>
      <c r="M1414" s="43">
        <f t="shared" si="155"/>
        <v>0</v>
      </c>
      <c r="N1414" s="1">
        <f t="shared" si="156"/>
        <v>0</v>
      </c>
      <c r="O1414" s="1">
        <f t="shared" si="157"/>
        <v>0</v>
      </c>
      <c r="P1414" s="45" t="e">
        <f t="shared" si="158"/>
        <v>#REF!</v>
      </c>
      <c r="Q1414" s="46">
        <f>IF(K1414="",0,COUNTIF('Timesheet - Week'!$A:$A,WorkingHoursUpdated!K1414))</f>
        <v>0</v>
      </c>
      <c r="R1414" s="44">
        <f>IF(K1414="",0,COUNTIF('Timesheet - Week'!$A:$A,WorkingHoursUpdated!K1414))</f>
        <v>0</v>
      </c>
    </row>
    <row r="1415" spans="1:18" x14ac:dyDescent="0.25">
      <c r="A1415" s="7">
        <f>WorkingHours[[#This Row],[Day]]</f>
        <v>45062</v>
      </c>
      <c r="B1415" s="1">
        <f>WorkingHours[[#This Row],[Start]]</f>
        <v>0.70833333333333337</v>
      </c>
      <c r="C1415" s="1">
        <f>WorkingHours[[#This Row],[End]]</f>
        <v>0.75</v>
      </c>
      <c r="D1415" t="str">
        <f>WorkingHours[[#This Row],[Work unit description]]</f>
        <v>Mechanical design iteration</v>
      </c>
      <c r="E1415" s="1">
        <f>WorkingHours[[#This Row],[Duration]]</f>
        <v>4.1666666666666664E-2</v>
      </c>
      <c r="F1415" s="1" t="e">
        <f>#REF!</f>
        <v>#REF!</v>
      </c>
      <c r="G1415" t="str">
        <f>WorkingHours[[#This Row],[Task]]</f>
        <v>Boomtime:System Design</v>
      </c>
      <c r="H1415" t="str">
        <f>WorkingHours[[#This Row],[Tags]]</f>
        <v>Boomtime:System Design:912</v>
      </c>
      <c r="I1415" t="b">
        <f t="shared" si="153"/>
        <v>0</v>
      </c>
      <c r="J1415" s="7">
        <f t="shared" si="159"/>
        <v>45062</v>
      </c>
      <c r="K1415" t="str">
        <f t="shared" si="154"/>
        <v>Boomtime:System Design:912</v>
      </c>
      <c r="M1415" s="43">
        <f t="shared" si="155"/>
        <v>0</v>
      </c>
      <c r="N1415" s="1">
        <f t="shared" si="156"/>
        <v>0</v>
      </c>
      <c r="O1415" s="1">
        <f t="shared" si="157"/>
        <v>0</v>
      </c>
      <c r="P1415" s="45" t="e">
        <f t="shared" si="158"/>
        <v>#REF!</v>
      </c>
      <c r="Q1415" s="46">
        <f>IF(K1415="",0,COUNTIF('Timesheet - Week'!$A:$A,WorkingHoursUpdated!K1415))</f>
        <v>0</v>
      </c>
      <c r="R1415" s="44">
        <f>IF(K1415="",0,COUNTIF('Timesheet - Week'!$A:$A,WorkingHoursUpdated!K1415))</f>
        <v>0</v>
      </c>
    </row>
    <row r="1416" spans="1:18" x14ac:dyDescent="0.25">
      <c r="A1416" s="7">
        <f>WorkingHours[[#This Row],[Day]]</f>
        <v>45062</v>
      </c>
      <c r="B1416" s="1">
        <f>WorkingHours[[#This Row],[Start]]</f>
        <v>0.75</v>
      </c>
      <c r="C1416" s="1">
        <f>WorkingHours[[#This Row],[End]]</f>
        <v>0.76041666666666663</v>
      </c>
      <c r="D1416" t="str">
        <f>WorkingHours[[#This Row],[Work unit description]]</f>
        <v>Boomtime chat with rob on uSD and USB</v>
      </c>
      <c r="E1416" s="1">
        <f>WorkingHours[[#This Row],[Duration]]</f>
        <v>1.0416666666666666E-2</v>
      </c>
      <c r="F1416" s="1" t="e">
        <f>#REF!</f>
        <v>#REF!</v>
      </c>
      <c r="G1416" t="str">
        <f>WorkingHours[[#This Row],[Task]]</f>
        <v>Boomtime:Technical Management</v>
      </c>
      <c r="H1416" t="str">
        <f>WorkingHours[[#This Row],[Tags]]</f>
        <v>Boomtime: Technical Management:911</v>
      </c>
      <c r="I1416" t="b">
        <f t="shared" si="153"/>
        <v>0</v>
      </c>
      <c r="J1416" s="7">
        <f t="shared" si="159"/>
        <v>45062</v>
      </c>
      <c r="K1416" t="str">
        <f t="shared" si="154"/>
        <v>Boomtime: Technical Management:911</v>
      </c>
      <c r="M1416" s="43">
        <f t="shared" si="155"/>
        <v>0</v>
      </c>
      <c r="N1416" s="1">
        <f t="shared" si="156"/>
        <v>0</v>
      </c>
      <c r="O1416" s="1">
        <f t="shared" si="157"/>
        <v>0</v>
      </c>
      <c r="P1416" s="45" t="e">
        <f t="shared" si="158"/>
        <v>#REF!</v>
      </c>
      <c r="Q1416" s="46">
        <f>IF(K1416="",0,COUNTIF('Timesheet - Week'!$A:$A,WorkingHoursUpdated!K1416))</f>
        <v>0</v>
      </c>
      <c r="R1416" s="44">
        <f>IF(K1416="",0,COUNTIF('Timesheet - Week'!$A:$A,WorkingHoursUpdated!K1416))</f>
        <v>0</v>
      </c>
    </row>
    <row r="1417" spans="1:18" x14ac:dyDescent="0.25">
      <c r="A1417" s="7">
        <f>WorkingHours[[#This Row],[Day]]</f>
        <v>45062</v>
      </c>
      <c r="B1417" s="1">
        <f>WorkingHours[[#This Row],[Start]]</f>
        <v>0.77777777777777779</v>
      </c>
      <c r="C1417" s="1">
        <f>WorkingHours[[#This Row],[End]]</f>
        <v>0.79513888888888884</v>
      </c>
      <c r="D1417" t="str">
        <f>WorkingHours[[#This Row],[Work unit description]]</f>
        <v>Email on boomtime review notes</v>
      </c>
      <c r="E1417" s="1">
        <f>WorkingHours[[#This Row],[Duration]]</f>
        <v>2.0833333333333332E-2</v>
      </c>
      <c r="F1417" s="1" t="e">
        <f>#REF!</f>
        <v>#REF!</v>
      </c>
      <c r="G1417" t="str">
        <f>WorkingHours[[#This Row],[Task]]</f>
        <v>Boomtime:Technical Management</v>
      </c>
      <c r="H1417" t="str">
        <f>WorkingHours[[#This Row],[Tags]]</f>
        <v>Boomtime: Technical Management:911</v>
      </c>
      <c r="I1417" t="b">
        <f t="shared" si="153"/>
        <v>0</v>
      </c>
      <c r="J1417" s="7">
        <f t="shared" si="159"/>
        <v>45062</v>
      </c>
      <c r="K1417" t="str">
        <f t="shared" si="154"/>
        <v>Boomtime: Technical Management:911</v>
      </c>
      <c r="M1417" s="43">
        <f t="shared" si="155"/>
        <v>1.736111111111116E-2</v>
      </c>
      <c r="N1417" s="1">
        <f t="shared" si="156"/>
        <v>0</v>
      </c>
      <c r="O1417" s="1">
        <f t="shared" si="157"/>
        <v>1.736111111111116E-2</v>
      </c>
      <c r="P1417" s="45" t="e">
        <f t="shared" si="158"/>
        <v>#REF!</v>
      </c>
      <c r="Q1417" s="46">
        <f>IF(K1417="",0,COUNTIF('Timesheet - Week'!$A:$A,WorkingHoursUpdated!K1417))</f>
        <v>0</v>
      </c>
      <c r="R1417" s="44">
        <f>IF(K1417="",0,COUNTIF('Timesheet - Week'!$A:$A,WorkingHoursUpdated!K1417))</f>
        <v>0</v>
      </c>
    </row>
    <row r="1418" spans="1:18" x14ac:dyDescent="0.25">
      <c r="A1418" s="7">
        <f>WorkingHours[[#This Row],[Day]]</f>
        <v>45062</v>
      </c>
      <c r="B1418" s="1">
        <f>WorkingHours[[#This Row],[Start]]</f>
        <v>0.79513888888888884</v>
      </c>
      <c r="C1418" s="1">
        <f>WorkingHours[[#This Row],[End]]</f>
        <v>0.80208333333333337</v>
      </c>
      <c r="D1418" t="str">
        <f>WorkingHours[[#This Row],[Work unit description]]</f>
        <v>Timesheet</v>
      </c>
      <c r="E1418" s="1">
        <f>WorkingHours[[#This Row],[Duration]]</f>
        <v>1.0416666666666666E-2</v>
      </c>
      <c r="F1418" s="1" t="e">
        <f>#REF!</f>
        <v>#REF!</v>
      </c>
      <c r="G1418" t="str">
        <f>WorkingHours[[#This Row],[Task]]</f>
        <v>QLM Technical Management</v>
      </c>
      <c r="H1418" t="str">
        <f>WorkingHours[[#This Row],[Tags]]</f>
        <v>QLM:Hardware:TechnicalManagement:998</v>
      </c>
      <c r="I1418" t="b">
        <f t="shared" si="153"/>
        <v>0</v>
      </c>
      <c r="J1418" s="7">
        <f t="shared" si="159"/>
        <v>45062</v>
      </c>
      <c r="K1418" t="str">
        <f t="shared" si="154"/>
        <v>QLM:Hardware:TechnicalManagement:998</v>
      </c>
      <c r="M1418" s="43">
        <f t="shared" si="155"/>
        <v>0</v>
      </c>
      <c r="N1418" s="1">
        <f t="shared" si="156"/>
        <v>0</v>
      </c>
      <c r="O1418" s="1">
        <f t="shared" si="157"/>
        <v>0</v>
      </c>
      <c r="P1418" s="45" t="e">
        <f t="shared" si="158"/>
        <v>#REF!</v>
      </c>
      <c r="Q1418" s="46">
        <f>IF(K1418="",0,COUNTIF('Timesheet - Week'!$A:$A,WorkingHoursUpdated!K1418))</f>
        <v>0</v>
      </c>
      <c r="R1418" s="44">
        <f>IF(K1418="",0,COUNTIF('Timesheet - Week'!$A:$A,WorkingHoursUpdated!K1418))</f>
        <v>0</v>
      </c>
    </row>
    <row r="1419" spans="1:18" x14ac:dyDescent="0.25">
      <c r="A1419" s="7">
        <f>WorkingHours[[#This Row],[Day]]</f>
        <v>45063</v>
      </c>
      <c r="B1419" s="1">
        <f>WorkingHours[[#This Row],[Start]]</f>
        <v>0.375</v>
      </c>
      <c r="C1419" s="1">
        <f>WorkingHours[[#This Row],[End]]</f>
        <v>0.41666666666666669</v>
      </c>
      <c r="D1419" t="str">
        <f>WorkingHours[[#This Row],[Work unit description]]</f>
        <v>Laptop and other bits for Robert</v>
      </c>
      <c r="E1419" s="1">
        <f>WorkingHours[[#This Row],[Duration]]</f>
        <v>4.1666666666666664E-2</v>
      </c>
      <c r="F1419" s="1" t="e">
        <f>#REF!</f>
        <v>#REF!</v>
      </c>
      <c r="G1419" t="str">
        <f>WorkingHours[[#This Row],[Task]]</f>
        <v>STL:Recruitment: Candidate Management</v>
      </c>
      <c r="H1419" t="str">
        <f>WorkingHours[[#This Row],[Tags]]</f>
        <v>STL:Recruitment:CandidateMan:950</v>
      </c>
      <c r="I1419" t="b">
        <f t="shared" si="153"/>
        <v>0</v>
      </c>
      <c r="J1419" s="7">
        <f t="shared" si="159"/>
        <v>45063</v>
      </c>
      <c r="K1419" t="str">
        <f t="shared" si="154"/>
        <v>STL:Recruitment:CandidateMan:950</v>
      </c>
      <c r="M1419" s="43">
        <f t="shared" si="155"/>
        <v>0</v>
      </c>
      <c r="N1419" s="1">
        <f t="shared" si="156"/>
        <v>0</v>
      </c>
      <c r="O1419" s="1">
        <f t="shared" si="157"/>
        <v>0</v>
      </c>
      <c r="P1419" s="45" t="e">
        <f t="shared" si="158"/>
        <v>#REF!</v>
      </c>
      <c r="Q1419" s="46">
        <f>IF(K1419="",0,COUNTIF('Timesheet - Week'!$A:$A,WorkingHoursUpdated!K1419))</f>
        <v>0</v>
      </c>
      <c r="R1419" s="44">
        <f>IF(K1419="",0,COUNTIF('Timesheet - Week'!$A:$A,WorkingHoursUpdated!K1419))</f>
        <v>0</v>
      </c>
    </row>
    <row r="1420" spans="1:18" x14ac:dyDescent="0.25">
      <c r="A1420" s="7">
        <f>WorkingHours[[#This Row],[Day]]</f>
        <v>45063</v>
      </c>
      <c r="B1420" s="1">
        <f>WorkingHours[[#This Row],[Start]]</f>
        <v>0.41666666666666669</v>
      </c>
      <c r="C1420" s="1">
        <f>WorkingHours[[#This Row],[End]]</f>
        <v>0.45833333333333331</v>
      </c>
      <c r="D1420" t="str">
        <f>WorkingHours[[#This Row],[Work unit description]]</f>
        <v>Delta G Internal Core Team Meeting</v>
      </c>
      <c r="E1420" s="1">
        <f>WorkingHours[[#This Row],[Duration]]</f>
        <v>4.1666666666666664E-2</v>
      </c>
      <c r="F1420" s="1" t="e">
        <f>#REF!</f>
        <v>#REF!</v>
      </c>
      <c r="G1420" t="str">
        <f>WorkingHours[[#This Row],[Task]]</f>
        <v>Team Meetings</v>
      </c>
      <c r="H1420" t="str">
        <f>WorkingHours[[#This Row],[Tags]]</f>
        <v>Delta-g:Team meetings:906</v>
      </c>
      <c r="I1420" t="b">
        <f t="shared" si="153"/>
        <v>0</v>
      </c>
      <c r="J1420" s="7">
        <f t="shared" si="159"/>
        <v>45063</v>
      </c>
      <c r="K1420" t="str">
        <f t="shared" si="154"/>
        <v>Delta-g:Team meetings:906</v>
      </c>
      <c r="M1420" s="43">
        <f t="shared" si="155"/>
        <v>0</v>
      </c>
      <c r="N1420" s="1">
        <f t="shared" si="156"/>
        <v>0</v>
      </c>
      <c r="O1420" s="1">
        <f t="shared" si="157"/>
        <v>0</v>
      </c>
      <c r="P1420" s="45" t="e">
        <f t="shared" si="158"/>
        <v>#REF!</v>
      </c>
      <c r="Q1420" s="46">
        <f>IF(K1420="",0,COUNTIF('Timesheet - Week'!$A:$A,WorkingHoursUpdated!K1420))</f>
        <v>0</v>
      </c>
      <c r="R1420" s="44">
        <f>IF(K1420="",0,COUNTIF('Timesheet - Week'!$A:$A,WorkingHoursUpdated!K1420))</f>
        <v>0</v>
      </c>
    </row>
    <row r="1421" spans="1:18" x14ac:dyDescent="0.25">
      <c r="A1421" s="7">
        <f>WorkingHours[[#This Row],[Day]]</f>
        <v>45063</v>
      </c>
      <c r="B1421" s="1">
        <f>WorkingHours[[#This Row],[Start]]</f>
        <v>0.45833333333333331</v>
      </c>
      <c r="C1421" s="1">
        <f>WorkingHours[[#This Row],[End]]</f>
        <v>0.5</v>
      </c>
      <c r="D1421" t="str">
        <f>WorkingHours[[#This Row],[Work unit description]]</f>
        <v>One to one</v>
      </c>
      <c r="E1421" s="1">
        <f>WorkingHours[[#This Row],[Duration]]</f>
        <v>4.1666666666666664E-2</v>
      </c>
      <c r="F1421" s="1" t="e">
        <f>#REF!</f>
        <v>#REF!</v>
      </c>
      <c r="G1421" t="str">
        <f>WorkingHours[[#This Row],[Task]]</f>
        <v>STL: 1-2-1 Meeting</v>
      </c>
      <c r="H1421" t="str">
        <f>WorkingHours[[#This Row],[Tags]]</f>
        <v>STL:Admin-BusinessMan:One2OneTeamMeetings:941</v>
      </c>
      <c r="I1421" t="b">
        <f t="shared" si="153"/>
        <v>0</v>
      </c>
      <c r="J1421" s="7">
        <f t="shared" si="159"/>
        <v>45063</v>
      </c>
      <c r="K1421" t="str">
        <f t="shared" si="154"/>
        <v>STL:Admin-BusinessMan:One2OneTeamMeetings:941</v>
      </c>
      <c r="M1421" s="43">
        <f t="shared" si="155"/>
        <v>0</v>
      </c>
      <c r="N1421" s="1">
        <f t="shared" si="156"/>
        <v>0</v>
      </c>
      <c r="O1421" s="1">
        <f t="shared" si="157"/>
        <v>0</v>
      </c>
      <c r="P1421" s="45" t="e">
        <f t="shared" si="158"/>
        <v>#REF!</v>
      </c>
      <c r="Q1421" s="46">
        <f>IF(K1421="",0,COUNTIF('Timesheet - Week'!$A:$A,WorkingHoursUpdated!K1421))</f>
        <v>0</v>
      </c>
      <c r="R1421" s="44">
        <f>IF(K1421="",0,COUNTIF('Timesheet - Week'!$A:$A,WorkingHoursUpdated!K1421))</f>
        <v>0</v>
      </c>
    </row>
    <row r="1422" spans="1:18" x14ac:dyDescent="0.25">
      <c r="A1422" s="7">
        <f>WorkingHours[[#This Row],[Day]]</f>
        <v>45063</v>
      </c>
      <c r="B1422" s="1">
        <f>WorkingHours[[#This Row],[Start]]</f>
        <v>0.54166666666666663</v>
      </c>
      <c r="C1422" s="1">
        <f>WorkingHours[[#This Row],[End]]</f>
        <v>0.5708333333333333</v>
      </c>
      <c r="D1422" t="str">
        <f>WorkingHours[[#This Row],[Work unit description]]</f>
        <v>Doc comments Input, Reqs, VVT, Architecture</v>
      </c>
      <c r="E1422" s="1">
        <f>WorkingHours[[#This Row],[Duration]]</f>
        <v>3.125E-2</v>
      </c>
      <c r="F1422" s="1" t="e">
        <f>#REF!</f>
        <v>#REF!</v>
      </c>
      <c r="G1422" t="str">
        <f>WorkingHours[[#This Row],[Task]]</f>
        <v>Boomtime:System Design</v>
      </c>
      <c r="H1422" t="str">
        <f>WorkingHours[[#This Row],[Tags]]</f>
        <v>Boomtime:System Design:912</v>
      </c>
      <c r="I1422" t="b">
        <f t="shared" si="153"/>
        <v>0</v>
      </c>
      <c r="J1422" s="7">
        <f t="shared" si="159"/>
        <v>45063</v>
      </c>
      <c r="K1422" t="str">
        <f t="shared" si="154"/>
        <v>Boomtime:System Design:912</v>
      </c>
      <c r="M1422" s="43">
        <f t="shared" si="155"/>
        <v>4.166666666666663E-2</v>
      </c>
      <c r="N1422" s="1">
        <f t="shared" si="156"/>
        <v>0</v>
      </c>
      <c r="O1422" s="1">
        <f t="shared" si="157"/>
        <v>4.166666666666663E-2</v>
      </c>
      <c r="P1422" s="45" t="e">
        <f t="shared" si="158"/>
        <v>#REF!</v>
      </c>
      <c r="Q1422" s="46">
        <f>IF(K1422="",0,COUNTIF('Timesheet - Week'!$A:$A,WorkingHoursUpdated!K1422))</f>
        <v>0</v>
      </c>
      <c r="R1422" s="44">
        <f>IF(K1422="",0,COUNTIF('Timesheet - Week'!$A:$A,WorkingHoursUpdated!K1422))</f>
        <v>0</v>
      </c>
    </row>
    <row r="1423" spans="1:18" x14ac:dyDescent="0.25">
      <c r="A1423" s="7">
        <f>WorkingHours[[#This Row],[Day]]</f>
        <v>45063</v>
      </c>
      <c r="B1423" s="1">
        <f>WorkingHours[[#This Row],[Start]]</f>
        <v>0.5708333333333333</v>
      </c>
      <c r="C1423" s="1">
        <f>WorkingHours[[#This Row],[End]]</f>
        <v>0.60416666666666663</v>
      </c>
      <c r="D1423" t="str">
        <f>WorkingHours[[#This Row],[Work unit description]]</f>
        <v>Doc comments Input, Reqs, VVT, Architecture</v>
      </c>
      <c r="E1423" s="1">
        <f>WorkingHours[[#This Row],[Duration]]</f>
        <v>3.125E-2</v>
      </c>
      <c r="F1423" s="1" t="e">
        <f>#REF!</f>
        <v>#REF!</v>
      </c>
      <c r="G1423" t="str">
        <f>WorkingHours[[#This Row],[Task]]</f>
        <v>Celestial: Technical Management</v>
      </c>
      <c r="H1423" t="str">
        <f>WorkingHours[[#This Row],[Tags]]</f>
        <v>Celestial:Technical Management:972</v>
      </c>
      <c r="I1423" t="b">
        <f t="shared" si="153"/>
        <v>0</v>
      </c>
      <c r="J1423" s="7">
        <f t="shared" si="159"/>
        <v>45063</v>
      </c>
      <c r="K1423" t="str">
        <f t="shared" si="154"/>
        <v>Celestial:Technical Management:972</v>
      </c>
      <c r="M1423" s="43">
        <f t="shared" si="155"/>
        <v>0</v>
      </c>
      <c r="N1423" s="1">
        <f t="shared" si="156"/>
        <v>0</v>
      </c>
      <c r="O1423" s="1">
        <f t="shared" si="157"/>
        <v>0</v>
      </c>
      <c r="P1423" s="45" t="e">
        <f t="shared" si="158"/>
        <v>#REF!</v>
      </c>
      <c r="Q1423" s="46">
        <f>IF(K1423="",0,COUNTIF('Timesheet - Week'!$A:$A,WorkingHoursUpdated!K1423))</f>
        <v>0</v>
      </c>
      <c r="R1423" s="44">
        <f>IF(K1423="",0,COUNTIF('Timesheet - Week'!$A:$A,WorkingHoursUpdated!K1423))</f>
        <v>0</v>
      </c>
    </row>
    <row r="1424" spans="1:18" x14ac:dyDescent="0.25">
      <c r="A1424" s="7">
        <f>WorkingHours[[#This Row],[Day]]</f>
        <v>45063</v>
      </c>
      <c r="B1424" s="1">
        <f>WorkingHours[[#This Row],[Start]]</f>
        <v>0.60416666666666663</v>
      </c>
      <c r="C1424" s="1">
        <f>WorkingHours[[#This Row],[End]]</f>
        <v>0.625</v>
      </c>
      <c r="D1424" t="str">
        <f>WorkingHours[[#This Row],[Work unit description]]</f>
        <v>Catch-up on delta-g hardware</v>
      </c>
      <c r="E1424" s="1">
        <f>WorkingHours[[#This Row],[Duration]]</f>
        <v>2.0833333333333332E-2</v>
      </c>
      <c r="F1424" s="1" t="e">
        <f>#REF!</f>
        <v>#REF!</v>
      </c>
      <c r="G1424" t="str">
        <f>WorkingHours[[#This Row],[Task]]</f>
        <v>Delta-G: Technical Management</v>
      </c>
      <c r="H1424" t="str">
        <f>WorkingHours[[#This Row],[Tags]]</f>
        <v>Delta-G:Technical Man:900</v>
      </c>
      <c r="I1424" t="b">
        <f t="shared" si="153"/>
        <v>0</v>
      </c>
      <c r="J1424" s="7">
        <f t="shared" si="159"/>
        <v>45063</v>
      </c>
      <c r="K1424" t="str">
        <f t="shared" si="154"/>
        <v>Delta-G:Technical Man:900</v>
      </c>
      <c r="M1424" s="43">
        <f t="shared" si="155"/>
        <v>0</v>
      </c>
      <c r="N1424" s="1">
        <f t="shared" si="156"/>
        <v>0</v>
      </c>
      <c r="O1424" s="1">
        <f t="shared" si="157"/>
        <v>0</v>
      </c>
      <c r="P1424" s="45" t="e">
        <f t="shared" si="158"/>
        <v>#REF!</v>
      </c>
      <c r="Q1424" s="46">
        <f>IF(K1424="",0,COUNTIF('Timesheet - Week'!$A:$A,WorkingHoursUpdated!K1424))</f>
        <v>0</v>
      </c>
      <c r="R1424" s="44">
        <f>IF(K1424="",0,COUNTIF('Timesheet - Week'!$A:$A,WorkingHoursUpdated!K1424))</f>
        <v>0</v>
      </c>
    </row>
    <row r="1425" spans="1:18" x14ac:dyDescent="0.25">
      <c r="A1425" s="7">
        <f>WorkingHours[[#This Row],[Day]]</f>
        <v>45063</v>
      </c>
      <c r="B1425" s="1">
        <f>WorkingHours[[#This Row],[Start]]</f>
        <v>0.625</v>
      </c>
      <c r="C1425" s="1">
        <f>WorkingHours[[#This Row],[End]]</f>
        <v>0.66666666666666663</v>
      </c>
      <c r="D1425" t="str">
        <f>WorkingHours[[#This Row],[Work unit description]]</f>
        <v>Delta - g PLD work</v>
      </c>
      <c r="E1425" s="1">
        <f>WorkingHours[[#This Row],[Duration]]</f>
        <v>4.1666666666666664E-2</v>
      </c>
      <c r="F1425" s="1" t="e">
        <f>#REF!</f>
        <v>#REF!</v>
      </c>
      <c r="G1425" t="str">
        <f>WorkingHours[[#This Row],[Task]]</f>
        <v>Delta-G: Technical Management</v>
      </c>
      <c r="H1425" t="str">
        <f>WorkingHours[[#This Row],[Tags]]</f>
        <v>Delta-G:Technical Man:900</v>
      </c>
      <c r="I1425" t="b">
        <f t="shared" si="153"/>
        <v>0</v>
      </c>
      <c r="J1425" s="7">
        <f t="shared" si="159"/>
        <v>45063</v>
      </c>
      <c r="K1425" t="str">
        <f t="shared" si="154"/>
        <v>Delta-G:Technical Man:900</v>
      </c>
      <c r="M1425" s="43">
        <f t="shared" si="155"/>
        <v>0</v>
      </c>
      <c r="N1425" s="1">
        <f t="shared" si="156"/>
        <v>0</v>
      </c>
      <c r="O1425" s="1">
        <f t="shared" si="157"/>
        <v>0</v>
      </c>
      <c r="P1425" s="45" t="e">
        <f t="shared" si="158"/>
        <v>#REF!</v>
      </c>
      <c r="Q1425" s="46">
        <f>IF(K1425="",0,COUNTIF('Timesheet - Week'!$A:$A,WorkingHoursUpdated!K1425))</f>
        <v>0</v>
      </c>
      <c r="R1425" s="44">
        <f>IF(K1425="",0,COUNTIF('Timesheet - Week'!$A:$A,WorkingHoursUpdated!K1425))</f>
        <v>0</v>
      </c>
    </row>
    <row r="1426" spans="1:18" x14ac:dyDescent="0.25">
      <c r="A1426" s="7">
        <f>WorkingHours[[#This Row],[Day]]</f>
        <v>45064</v>
      </c>
      <c r="B1426" s="1">
        <f>WorkingHours[[#This Row],[Start]]</f>
        <v>0.33333333333333331</v>
      </c>
      <c r="C1426" s="1">
        <f>WorkingHours[[#This Row],[End]]</f>
        <v>0.35416666666666669</v>
      </c>
      <c r="D1426" t="str">
        <f>WorkingHours[[#This Row],[Work unit description]]</f>
        <v>Planning</v>
      </c>
      <c r="E1426" s="1">
        <f>WorkingHours[[#This Row],[Duration]]</f>
        <v>2.0833333333333332E-2</v>
      </c>
      <c r="F1426" s="1" t="e">
        <f>#REF!</f>
        <v>#REF!</v>
      </c>
      <c r="G1426" t="str">
        <f>WorkingHours[[#This Row],[Task]]</f>
        <v>Boomtime:Technical Management</v>
      </c>
      <c r="H1426" t="str">
        <f>WorkingHours[[#This Row],[Tags]]</f>
        <v>Boomtime: Technical Management:911</v>
      </c>
      <c r="I1426" t="b">
        <f t="shared" si="153"/>
        <v>0</v>
      </c>
      <c r="J1426" s="7">
        <f t="shared" si="159"/>
        <v>45064</v>
      </c>
      <c r="K1426" t="str">
        <f t="shared" si="154"/>
        <v>Boomtime: Technical Management:911</v>
      </c>
      <c r="M1426" s="43">
        <f t="shared" si="155"/>
        <v>0</v>
      </c>
      <c r="N1426" s="1">
        <f t="shared" si="156"/>
        <v>0</v>
      </c>
      <c r="O1426" s="1">
        <f t="shared" si="157"/>
        <v>0</v>
      </c>
      <c r="P1426" s="45" t="e">
        <f t="shared" si="158"/>
        <v>#REF!</v>
      </c>
      <c r="Q1426" s="46">
        <f>IF(K1426="",0,COUNTIF('Timesheet - Week'!$A:$A,WorkingHoursUpdated!K1426))</f>
        <v>0</v>
      </c>
      <c r="R1426" s="44">
        <f>IF(K1426="",0,COUNTIF('Timesheet - Week'!$A:$A,WorkingHoursUpdated!K1426))</f>
        <v>0</v>
      </c>
    </row>
    <row r="1427" spans="1:18" x14ac:dyDescent="0.25">
      <c r="A1427" s="7">
        <f>WorkingHours[[#This Row],[Day]]</f>
        <v>45064</v>
      </c>
      <c r="B1427" s="1">
        <f>WorkingHours[[#This Row],[Start]]</f>
        <v>0.34166666666666667</v>
      </c>
      <c r="C1427" s="1">
        <f>WorkingHours[[#This Row],[End]]</f>
        <v>0.38333333333333336</v>
      </c>
      <c r="D1427" t="str">
        <f>WorkingHours[[#This Row],[Work unit description]]</f>
        <v>General delta-g</v>
      </c>
      <c r="E1427" s="1">
        <f>WorkingHours[[#This Row],[Duration]]</f>
        <v>4.1666666666666664E-2</v>
      </c>
      <c r="F1427" s="1" t="e">
        <f>#REF!</f>
        <v>#REF!</v>
      </c>
      <c r="G1427" t="str">
        <f>WorkingHours[[#This Row],[Task]]</f>
        <v>Team Meetings</v>
      </c>
      <c r="H1427" t="str">
        <f>WorkingHours[[#This Row],[Tags]]</f>
        <v>Delta-g:Team meetings:906</v>
      </c>
      <c r="I1427" t="b">
        <f t="shared" si="153"/>
        <v>0</v>
      </c>
      <c r="J1427" s="7">
        <f t="shared" si="159"/>
        <v>45064</v>
      </c>
      <c r="K1427" t="str">
        <f t="shared" si="154"/>
        <v>Delta-g:Team meetings:906</v>
      </c>
      <c r="M1427" s="43" t="str">
        <f t="shared" si="155"/>
        <v>Error</v>
      </c>
      <c r="N1427" s="1">
        <f t="shared" si="156"/>
        <v>0</v>
      </c>
      <c r="O1427" s="1" t="str">
        <f t="shared" si="157"/>
        <v>Error</v>
      </c>
      <c r="P1427" s="45" t="e">
        <f t="shared" si="158"/>
        <v>#REF!</v>
      </c>
      <c r="Q1427" s="46">
        <f>IF(K1427="",0,COUNTIF('Timesheet - Week'!$A:$A,WorkingHoursUpdated!K1427))</f>
        <v>0</v>
      </c>
      <c r="R1427" s="44">
        <f>IF(K1427="",0,COUNTIF('Timesheet - Week'!$A:$A,WorkingHoursUpdated!K1427))</f>
        <v>0</v>
      </c>
    </row>
    <row r="1428" spans="1:18" x14ac:dyDescent="0.25">
      <c r="A1428" s="7">
        <f>WorkingHours[[#This Row],[Day]]</f>
        <v>45064</v>
      </c>
      <c r="B1428" s="1">
        <f>WorkingHours[[#This Row],[Start]]</f>
        <v>0.375</v>
      </c>
      <c r="C1428" s="1">
        <f>WorkingHours[[#This Row],[End]]</f>
        <v>0.38333333333333336</v>
      </c>
      <c r="D1428" t="str">
        <f>WorkingHours[[#This Row],[Work unit description]]</f>
        <v>Digital spark email</v>
      </c>
      <c r="E1428" s="1">
        <f>WorkingHours[[#This Row],[Duration]]</f>
        <v>1.0416666666666666E-2</v>
      </c>
      <c r="F1428" s="1" t="e">
        <f>#REF!</f>
        <v>#REF!</v>
      </c>
      <c r="G1428" t="str">
        <f>WorkingHours[[#This Row],[Task]]</f>
        <v>STL: General Team Meeting</v>
      </c>
      <c r="H1428" t="str">
        <f>WorkingHours[[#This Row],[Tags]]</f>
        <v>STL:Admin-BusinessMan:One2OneTeamMeetings:941</v>
      </c>
      <c r="I1428" t="b">
        <f t="shared" si="153"/>
        <v>0</v>
      </c>
      <c r="J1428" s="7">
        <f t="shared" si="159"/>
        <v>45064</v>
      </c>
      <c r="K1428" t="str">
        <f t="shared" si="154"/>
        <v>STL:Admin-BusinessMan:One2OneTeamMeetings:941</v>
      </c>
      <c r="M1428" s="43" t="str">
        <f t="shared" si="155"/>
        <v>Error</v>
      </c>
      <c r="N1428" s="1">
        <f t="shared" si="156"/>
        <v>0</v>
      </c>
      <c r="O1428" s="1" t="str">
        <f t="shared" si="157"/>
        <v>Error</v>
      </c>
      <c r="P1428" s="45" t="e">
        <f t="shared" si="158"/>
        <v>#REF!</v>
      </c>
      <c r="Q1428" s="46">
        <f>IF(K1428="",0,COUNTIF('Timesheet - Week'!$A:$A,WorkingHoursUpdated!K1428))</f>
        <v>0</v>
      </c>
      <c r="R1428" s="44">
        <f>IF(K1428="",0,COUNTIF('Timesheet - Week'!$A:$A,WorkingHoursUpdated!K1428))</f>
        <v>0</v>
      </c>
    </row>
    <row r="1429" spans="1:18" x14ac:dyDescent="0.25">
      <c r="A1429" s="7">
        <f>WorkingHours[[#This Row],[Day]]</f>
        <v>45064</v>
      </c>
      <c r="B1429" s="1">
        <f>WorkingHours[[#This Row],[Start]]</f>
        <v>0.38333333333333336</v>
      </c>
      <c r="C1429" s="1">
        <f>WorkingHours[[#This Row],[End]]</f>
        <v>0.40277777777777779</v>
      </c>
      <c r="D1429" t="str">
        <f>WorkingHours[[#This Row],[Work unit description]]</f>
        <v>Notes from Simon Dempsey email</v>
      </c>
      <c r="E1429" s="1">
        <f>WorkingHours[[#This Row],[Duration]]</f>
        <v>2.0833333333333332E-2</v>
      </c>
      <c r="F1429" s="1" t="e">
        <f>#REF!</f>
        <v>#REF!</v>
      </c>
      <c r="G1429" t="str">
        <f>WorkingHours[[#This Row],[Task]]</f>
        <v>Delta-G: Technical Management</v>
      </c>
      <c r="H1429" t="str">
        <f>WorkingHours[[#This Row],[Tags]]</f>
        <v>Delta-G:Technical Man:900</v>
      </c>
      <c r="I1429" t="b">
        <f t="shared" si="153"/>
        <v>0</v>
      </c>
      <c r="J1429" s="7">
        <f t="shared" si="159"/>
        <v>45064</v>
      </c>
      <c r="K1429" t="str">
        <f t="shared" si="154"/>
        <v>Delta-G:Technical Man:900</v>
      </c>
      <c r="M1429" s="43">
        <f t="shared" si="155"/>
        <v>0</v>
      </c>
      <c r="N1429" s="1">
        <f t="shared" si="156"/>
        <v>0</v>
      </c>
      <c r="O1429" s="1">
        <f t="shared" si="157"/>
        <v>0</v>
      </c>
      <c r="P1429" s="45" t="e">
        <f t="shared" si="158"/>
        <v>#REF!</v>
      </c>
      <c r="Q1429" s="46">
        <f>IF(K1429="",0,COUNTIF('Timesheet - Week'!$A:$A,WorkingHoursUpdated!K1429))</f>
        <v>0</v>
      </c>
      <c r="R1429" s="44">
        <f>IF(K1429="",0,COUNTIF('Timesheet - Week'!$A:$A,WorkingHoursUpdated!K1429))</f>
        <v>0</v>
      </c>
    </row>
    <row r="1430" spans="1:18" x14ac:dyDescent="0.25">
      <c r="A1430" s="7">
        <f>WorkingHours[[#This Row],[Day]]</f>
        <v>45064</v>
      </c>
      <c r="B1430" s="1">
        <f>WorkingHours[[#This Row],[Start]]</f>
        <v>0.40277777777777779</v>
      </c>
      <c r="C1430" s="1">
        <f>WorkingHours[[#This Row],[End]]</f>
        <v>0.42083333333333334</v>
      </c>
      <c r="D1430" t="str">
        <f>WorkingHours[[#This Row],[Work unit description]]</f>
        <v>QLM email on ODrive</v>
      </c>
      <c r="E1430" s="1">
        <f>WorkingHours[[#This Row],[Duration]]</f>
        <v>2.0833333333333332E-2</v>
      </c>
      <c r="F1430" s="1" t="e">
        <f>#REF!</f>
        <v>#REF!</v>
      </c>
      <c r="G1430" t="str">
        <f>WorkingHours[[#This Row],[Task]]</f>
        <v>QLM Technical Management</v>
      </c>
      <c r="H1430" t="str">
        <f>WorkingHours[[#This Row],[Tags]]</f>
        <v>QLM:Hardware:TechnicalManagement:998</v>
      </c>
      <c r="I1430" t="b">
        <f t="shared" si="153"/>
        <v>0</v>
      </c>
      <c r="J1430" s="7">
        <f t="shared" si="159"/>
        <v>45064</v>
      </c>
      <c r="K1430" t="str">
        <f t="shared" si="154"/>
        <v>QLM:Hardware:TechnicalManagement:998</v>
      </c>
      <c r="M1430" s="43">
        <f t="shared" si="155"/>
        <v>0</v>
      </c>
      <c r="N1430" s="1">
        <f t="shared" si="156"/>
        <v>0</v>
      </c>
      <c r="O1430" s="1">
        <f t="shared" si="157"/>
        <v>0</v>
      </c>
      <c r="P1430" s="45" t="e">
        <f t="shared" si="158"/>
        <v>#REF!</v>
      </c>
      <c r="Q1430" s="46">
        <f>IF(K1430="",0,COUNTIF('Timesheet - Week'!$A:$A,WorkingHoursUpdated!K1430))</f>
        <v>0</v>
      </c>
      <c r="R1430" s="44">
        <f>IF(K1430="",0,COUNTIF('Timesheet - Week'!$A:$A,WorkingHoursUpdated!K1430))</f>
        <v>0</v>
      </c>
    </row>
    <row r="1431" spans="1:18" x14ac:dyDescent="0.25">
      <c r="A1431" s="7">
        <f>WorkingHours[[#This Row],[Day]]</f>
        <v>45064</v>
      </c>
      <c r="B1431" s="1">
        <f>WorkingHours[[#This Row],[Start]]</f>
        <v>0.42083333333333334</v>
      </c>
      <c r="C1431" s="1">
        <f>WorkingHours[[#This Row],[End]]</f>
        <v>0.45833333333333331</v>
      </c>
      <c r="D1431" t="str">
        <f>WorkingHours[[#This Row],[Work unit description]]</f>
        <v>Add datasheets for Internal/ External pressure sensors</v>
      </c>
      <c r="E1431" s="1">
        <f>WorkingHours[[#This Row],[Duration]]</f>
        <v>4.1666666666666664E-2</v>
      </c>
      <c r="F1431" s="1" t="e">
        <f>#REF!</f>
        <v>#REF!</v>
      </c>
      <c r="G1431" t="str">
        <f>WorkingHours[[#This Row],[Task]]</f>
        <v>Boomtime:Technical Management</v>
      </c>
      <c r="H1431" t="str">
        <f>WorkingHours[[#This Row],[Tags]]</f>
        <v>Boomtime: Technical Management:911</v>
      </c>
      <c r="I1431" t="b">
        <f t="shared" si="153"/>
        <v>0</v>
      </c>
      <c r="J1431" s="7">
        <f t="shared" si="159"/>
        <v>45064</v>
      </c>
      <c r="K1431" t="str">
        <f t="shared" si="154"/>
        <v>Boomtime: Technical Management:911</v>
      </c>
      <c r="M1431" s="43">
        <f t="shared" si="155"/>
        <v>0</v>
      </c>
      <c r="N1431" s="1">
        <f t="shared" si="156"/>
        <v>0</v>
      </c>
      <c r="O1431" s="1">
        <f t="shared" si="157"/>
        <v>0</v>
      </c>
      <c r="P1431" s="45" t="e">
        <f t="shared" si="158"/>
        <v>#REF!</v>
      </c>
      <c r="Q1431" s="46">
        <f>IF(K1431="",0,COUNTIF('Timesheet - Week'!$A:$A,WorkingHoursUpdated!K1431))</f>
        <v>0</v>
      </c>
      <c r="R1431" s="44">
        <f>IF(K1431="",0,COUNTIF('Timesheet - Week'!$A:$A,WorkingHoursUpdated!K1431))</f>
        <v>0</v>
      </c>
    </row>
    <row r="1432" spans="1:18" x14ac:dyDescent="0.25">
      <c r="A1432" s="7">
        <f>WorkingHours[[#This Row],[Day]]</f>
        <v>45064</v>
      </c>
      <c r="B1432" s="1">
        <f>WorkingHours[[#This Row],[Start]]</f>
        <v>0.45833333333333331</v>
      </c>
      <c r="C1432" s="1">
        <f>WorkingHours[[#This Row],[End]]</f>
        <v>0.50694444444444442</v>
      </c>
      <c r="D1432" t="str">
        <f>WorkingHours[[#This Row],[Work unit description]]</f>
        <v>Project Run Down</v>
      </c>
      <c r="E1432" s="1">
        <f>WorkingHours[[#This Row],[Duration]]</f>
        <v>5.2083333333333336E-2</v>
      </c>
      <c r="F1432" s="1" t="e">
        <f>#REF!</f>
        <v>#REF!</v>
      </c>
      <c r="G1432" t="str">
        <f>WorkingHours[[#This Row],[Task]]</f>
        <v>Celestial: Technical Management</v>
      </c>
      <c r="H1432" t="str">
        <f>WorkingHours[[#This Row],[Tags]]</f>
        <v>Celestial:Technical Management:972</v>
      </c>
      <c r="I1432" t="b">
        <f t="shared" si="153"/>
        <v>0</v>
      </c>
      <c r="J1432" s="7">
        <f t="shared" si="159"/>
        <v>45064</v>
      </c>
      <c r="K1432" t="str">
        <f t="shared" si="154"/>
        <v>Celestial:Technical Management:972</v>
      </c>
      <c r="M1432" s="43">
        <f t="shared" si="155"/>
        <v>0</v>
      </c>
      <c r="N1432" s="1">
        <f t="shared" si="156"/>
        <v>0</v>
      </c>
      <c r="O1432" s="1">
        <f t="shared" si="157"/>
        <v>0</v>
      </c>
      <c r="P1432" s="45" t="e">
        <f t="shared" si="158"/>
        <v>#REF!</v>
      </c>
      <c r="Q1432" s="46">
        <f>IF(K1432="",0,COUNTIF('Timesheet - Week'!$A:$A,WorkingHoursUpdated!K1432))</f>
        <v>0</v>
      </c>
      <c r="R1432" s="44">
        <f>IF(K1432="",0,COUNTIF('Timesheet - Week'!$A:$A,WorkingHoursUpdated!K1432))</f>
        <v>0</v>
      </c>
    </row>
    <row r="1433" spans="1:18" x14ac:dyDescent="0.25">
      <c r="A1433" s="7">
        <f>WorkingHours[[#This Row],[Day]]</f>
        <v>45064</v>
      </c>
      <c r="B1433" s="1">
        <f>WorkingHours[[#This Row],[Start]]</f>
        <v>0.50694444444444442</v>
      </c>
      <c r="C1433" s="1">
        <f>WorkingHours[[#This Row],[End]]</f>
        <v>0.52083333333333337</v>
      </c>
      <c r="D1433" t="str">
        <f>WorkingHours[[#This Row],[Work unit description]]</f>
        <v>QLM confluence summary update</v>
      </c>
      <c r="E1433" s="1">
        <f>WorkingHours[[#This Row],[Duration]]</f>
        <v>1.0416666666666666E-2</v>
      </c>
      <c r="F1433" s="1" t="e">
        <f>#REF!</f>
        <v>#REF!</v>
      </c>
      <c r="G1433" t="str">
        <f>WorkingHours[[#This Row],[Task]]</f>
        <v>QLM Technical Management</v>
      </c>
      <c r="H1433" t="str">
        <f>WorkingHours[[#This Row],[Tags]]</f>
        <v>QLM:Hardware:TechnicalManagement:998</v>
      </c>
      <c r="I1433" t="b">
        <f t="shared" si="153"/>
        <v>0</v>
      </c>
      <c r="J1433" s="7">
        <f t="shared" si="159"/>
        <v>45064</v>
      </c>
      <c r="K1433" t="str">
        <f t="shared" si="154"/>
        <v>QLM:Hardware:TechnicalManagement:998</v>
      </c>
      <c r="M1433" s="43">
        <f t="shared" si="155"/>
        <v>0</v>
      </c>
      <c r="N1433" s="1">
        <f t="shared" si="156"/>
        <v>0</v>
      </c>
      <c r="O1433" s="1">
        <f t="shared" si="157"/>
        <v>0</v>
      </c>
      <c r="P1433" s="45" t="e">
        <f t="shared" si="158"/>
        <v>#REF!</v>
      </c>
      <c r="Q1433" s="46">
        <f>IF(K1433="",0,COUNTIF('Timesheet - Week'!$A:$A,WorkingHoursUpdated!K1433))</f>
        <v>0</v>
      </c>
      <c r="R1433" s="44">
        <f>IF(K1433="",0,COUNTIF('Timesheet - Week'!$A:$A,WorkingHoursUpdated!K1433))</f>
        <v>0</v>
      </c>
    </row>
    <row r="1434" spans="1:18" x14ac:dyDescent="0.25">
      <c r="A1434" s="7">
        <f>WorkingHours[[#This Row],[Day]]</f>
        <v>45064</v>
      </c>
      <c r="B1434" s="1">
        <f>WorkingHours[[#This Row],[Start]]</f>
        <v>0.5625</v>
      </c>
      <c r="C1434" s="1">
        <f>WorkingHours[[#This Row],[End]]</f>
        <v>0.60972222222222228</v>
      </c>
      <c r="D1434" t="str">
        <f>WorkingHours[[#This Row],[Work unit description]]</f>
        <v>QLM Software email and PCB summary in confluence</v>
      </c>
      <c r="E1434" s="1">
        <f>WorkingHours[[#This Row],[Duration]]</f>
        <v>5.2083333333333336E-2</v>
      </c>
      <c r="F1434" s="1" t="e">
        <f>#REF!</f>
        <v>#REF!</v>
      </c>
      <c r="G1434" t="str">
        <f>WorkingHours[[#This Row],[Task]]</f>
        <v>QLM Technical Management</v>
      </c>
      <c r="H1434" t="str">
        <f>WorkingHours[[#This Row],[Tags]]</f>
        <v>QLM:Hardware:TechnicalManagement:998</v>
      </c>
      <c r="I1434" t="b">
        <f t="shared" si="153"/>
        <v>0</v>
      </c>
      <c r="J1434" s="7">
        <f t="shared" si="159"/>
        <v>45064</v>
      </c>
      <c r="K1434" t="str">
        <f t="shared" si="154"/>
        <v>QLM:Hardware:TechnicalManagement:998</v>
      </c>
      <c r="M1434" s="43">
        <f t="shared" si="155"/>
        <v>4.166666666666663E-2</v>
      </c>
      <c r="N1434" s="1">
        <f t="shared" si="156"/>
        <v>0</v>
      </c>
      <c r="O1434" s="1">
        <f t="shared" si="157"/>
        <v>4.166666666666663E-2</v>
      </c>
      <c r="P1434" s="45" t="e">
        <f t="shared" si="158"/>
        <v>#REF!</v>
      </c>
      <c r="Q1434" s="46">
        <f>IF(K1434="",0,COUNTIF('Timesheet - Week'!$A:$A,WorkingHoursUpdated!K1434))</f>
        <v>0</v>
      </c>
      <c r="R1434" s="44">
        <f>IF(K1434="",0,COUNTIF('Timesheet - Week'!$A:$A,WorkingHoursUpdated!K1434))</f>
        <v>0</v>
      </c>
    </row>
    <row r="1435" spans="1:18" x14ac:dyDescent="0.25">
      <c r="A1435" s="7">
        <f>WorkingHours[[#This Row],[Day]]</f>
        <v>45064</v>
      </c>
      <c r="B1435" s="1">
        <f>WorkingHours[[#This Row],[Start]]</f>
        <v>0.60972222222222228</v>
      </c>
      <c r="C1435" s="1">
        <f>WorkingHours[[#This Row],[End]]</f>
        <v>0.62291666666666667</v>
      </c>
      <c r="D1435" t="str">
        <f>WorkingHours[[#This Row],[Work unit description]]</f>
        <v>Boomtime document updates</v>
      </c>
      <c r="E1435" s="1">
        <f>WorkingHours[[#This Row],[Duration]]</f>
        <v>1.0416666666666666E-2</v>
      </c>
      <c r="F1435" s="1" t="e">
        <f>#REF!</f>
        <v>#REF!</v>
      </c>
      <c r="G1435" t="str">
        <f>WorkingHours[[#This Row],[Task]]</f>
        <v>Boomtime:System Design</v>
      </c>
      <c r="H1435" t="str">
        <f>WorkingHours[[#This Row],[Tags]]</f>
        <v>Boomtime:System Design:912</v>
      </c>
      <c r="I1435" t="b">
        <f t="shared" si="153"/>
        <v>0</v>
      </c>
      <c r="J1435" s="7">
        <f t="shared" si="159"/>
        <v>45064</v>
      </c>
      <c r="K1435" t="str">
        <f t="shared" si="154"/>
        <v>Boomtime:System Design:912</v>
      </c>
      <c r="M1435" s="43">
        <f t="shared" si="155"/>
        <v>0</v>
      </c>
      <c r="N1435" s="1">
        <f t="shared" si="156"/>
        <v>0</v>
      </c>
      <c r="O1435" s="1">
        <f t="shared" si="157"/>
        <v>0</v>
      </c>
      <c r="P1435" s="45" t="e">
        <f t="shared" si="158"/>
        <v>#REF!</v>
      </c>
      <c r="Q1435" s="46">
        <f>IF(K1435="",0,COUNTIF('Timesheet - Week'!$A:$A,WorkingHoursUpdated!K1435))</f>
        <v>0</v>
      </c>
      <c r="R1435" s="44">
        <f>IF(K1435="",0,COUNTIF('Timesheet - Week'!$A:$A,WorkingHoursUpdated!K1435))</f>
        <v>0</v>
      </c>
    </row>
    <row r="1436" spans="1:18" x14ac:dyDescent="0.25">
      <c r="A1436" s="7">
        <f>WorkingHours[[#This Row],[Day]]</f>
        <v>45064</v>
      </c>
      <c r="B1436" s="1">
        <f>WorkingHours[[#This Row],[Start]]</f>
        <v>0.62291666666666667</v>
      </c>
      <c r="C1436" s="1">
        <f>WorkingHours[[#This Row],[End]]</f>
        <v>0.68125000000000002</v>
      </c>
      <c r="D1436" t="str">
        <f>WorkingHours[[#This Row],[Work unit description]]</f>
        <v>Delta-g email and queries</v>
      </c>
      <c r="E1436" s="1">
        <f>WorkingHours[[#This Row],[Duration]]</f>
        <v>6.25E-2</v>
      </c>
      <c r="F1436" s="1" t="e">
        <f>#REF!</f>
        <v>#REF!</v>
      </c>
      <c r="G1436" t="str">
        <f>WorkingHours[[#This Row],[Task]]</f>
        <v>Delta-G: Technical Management</v>
      </c>
      <c r="H1436" t="str">
        <f>WorkingHours[[#This Row],[Tags]]</f>
        <v>Delta-G:Technical Man:900</v>
      </c>
      <c r="I1436" t="b">
        <f t="shared" si="153"/>
        <v>0</v>
      </c>
      <c r="J1436" s="7">
        <f t="shared" si="159"/>
        <v>45064</v>
      </c>
      <c r="K1436" t="str">
        <f t="shared" si="154"/>
        <v>Delta-G:Technical Man:900</v>
      </c>
      <c r="M1436" s="43">
        <f t="shared" si="155"/>
        <v>0</v>
      </c>
      <c r="N1436" s="1">
        <f t="shared" si="156"/>
        <v>0</v>
      </c>
      <c r="O1436" s="1">
        <f t="shared" si="157"/>
        <v>0</v>
      </c>
      <c r="P1436" s="45" t="e">
        <f t="shared" si="158"/>
        <v>#REF!</v>
      </c>
      <c r="Q1436" s="46">
        <f>IF(K1436="",0,COUNTIF('Timesheet - Week'!$A:$A,WorkingHoursUpdated!K1436))</f>
        <v>0</v>
      </c>
      <c r="R1436" s="44">
        <f>IF(K1436="",0,COUNTIF('Timesheet - Week'!$A:$A,WorkingHoursUpdated!K1436))</f>
        <v>0</v>
      </c>
    </row>
    <row r="1437" spans="1:18" x14ac:dyDescent="0.25">
      <c r="A1437" s="7">
        <f>WorkingHours[[#This Row],[Day]]</f>
        <v>45064</v>
      </c>
      <c r="B1437" s="1">
        <f>WorkingHours[[#This Row],[Start]]</f>
        <v>0.68125000000000002</v>
      </c>
      <c r="C1437" s="1">
        <f>WorkingHours[[#This Row],[End]]</f>
        <v>0.70347222222222228</v>
      </c>
      <c r="D1437" t="str">
        <f>WorkingHours[[#This Row],[Work unit description]]</f>
        <v>Recruitment</v>
      </c>
      <c r="E1437" s="1">
        <f>WorkingHours[[#This Row],[Duration]]</f>
        <v>2.0833333333333332E-2</v>
      </c>
      <c r="F1437" s="1" t="e">
        <f>#REF!</f>
        <v>#REF!</v>
      </c>
      <c r="G1437" t="str">
        <f>WorkingHours[[#This Row],[Task]]</f>
        <v>STL:Recruitment: Candidate Management</v>
      </c>
      <c r="H1437" t="str">
        <f>WorkingHours[[#This Row],[Tags]]</f>
        <v>STL:Recruitment:CandidateMan:950</v>
      </c>
      <c r="I1437" t="b">
        <f t="shared" si="153"/>
        <v>0</v>
      </c>
      <c r="J1437" s="7">
        <f t="shared" si="159"/>
        <v>45064</v>
      </c>
      <c r="K1437" t="str">
        <f t="shared" si="154"/>
        <v>STL:Recruitment:CandidateMan:950</v>
      </c>
      <c r="M1437" s="43">
        <f t="shared" si="155"/>
        <v>0</v>
      </c>
      <c r="N1437" s="1">
        <f t="shared" si="156"/>
        <v>0</v>
      </c>
      <c r="O1437" s="1">
        <f t="shared" si="157"/>
        <v>0</v>
      </c>
      <c r="P1437" s="45" t="e">
        <f t="shared" si="158"/>
        <v>#REF!</v>
      </c>
      <c r="Q1437" s="46">
        <f>IF(K1437="",0,COUNTIF('Timesheet - Week'!$A:$A,WorkingHoursUpdated!K1437))</f>
        <v>0</v>
      </c>
      <c r="R1437" s="44">
        <f>IF(K1437="",0,COUNTIF('Timesheet - Week'!$A:$A,WorkingHoursUpdated!K1437))</f>
        <v>0</v>
      </c>
    </row>
    <row r="1438" spans="1:18" x14ac:dyDescent="0.25">
      <c r="A1438" s="7">
        <f>WorkingHours[[#This Row],[Day]]</f>
        <v>45065</v>
      </c>
      <c r="B1438" s="1">
        <f>WorkingHours[[#This Row],[Start]]</f>
        <v>0.37152777777777779</v>
      </c>
      <c r="C1438" s="1">
        <f>WorkingHours[[#This Row],[End]]</f>
        <v>0.42777777777777776</v>
      </c>
      <c r="D1438" t="str">
        <f>WorkingHours[[#This Row],[Work unit description]]</f>
        <v>Review of Delta-g with Pete</v>
      </c>
      <c r="E1438" s="1">
        <f>WorkingHours[[#This Row],[Duration]]</f>
        <v>5.2083333333333336E-2</v>
      </c>
      <c r="F1438" s="1" t="e">
        <f>#REF!</f>
        <v>#REF!</v>
      </c>
      <c r="G1438" t="str">
        <f>WorkingHours[[#This Row],[Task]]</f>
        <v>Delta-G: System Board</v>
      </c>
      <c r="H1438" t="str">
        <f>WorkingHours[[#This Row],[Tags]]</f>
        <v>Delta-G: System Board:981</v>
      </c>
      <c r="I1438" t="b">
        <f t="shared" si="153"/>
        <v>0</v>
      </c>
      <c r="J1438" s="7">
        <f t="shared" si="159"/>
        <v>45065</v>
      </c>
      <c r="K1438" t="str">
        <f t="shared" si="154"/>
        <v>Delta-G: System Board:981</v>
      </c>
      <c r="M1438" s="43">
        <f t="shared" si="155"/>
        <v>0</v>
      </c>
      <c r="N1438" s="1">
        <f t="shared" si="156"/>
        <v>0</v>
      </c>
      <c r="O1438" s="1">
        <f t="shared" si="157"/>
        <v>0</v>
      </c>
      <c r="P1438" s="45" t="e">
        <f t="shared" si="158"/>
        <v>#REF!</v>
      </c>
      <c r="Q1438" s="46">
        <f>IF(K1438="",0,COUNTIF('Timesheet - Week'!$A:$A,WorkingHoursUpdated!K1438))</f>
        <v>0</v>
      </c>
      <c r="R1438" s="44">
        <f>IF(K1438="",0,COUNTIF('Timesheet - Week'!$A:$A,WorkingHoursUpdated!K1438))</f>
        <v>0</v>
      </c>
    </row>
    <row r="1439" spans="1:18" x14ac:dyDescent="0.25">
      <c r="A1439" s="7">
        <f>WorkingHours[[#This Row],[Day]]</f>
        <v>45065</v>
      </c>
      <c r="B1439" s="1">
        <f>WorkingHours[[#This Row],[Start]]</f>
        <v>0.42777777777777776</v>
      </c>
      <c r="C1439" s="1">
        <f>WorkingHours[[#This Row],[End]]</f>
        <v>0.5625</v>
      </c>
      <c r="D1439" t="str">
        <f>WorkingHours[[#This Row],[Work unit description]]</f>
        <v>Delta-g timing and sequencing</v>
      </c>
      <c r="E1439" s="1">
        <f>WorkingHours[[#This Row],[Duration]]</f>
        <v>0.13541666666666666</v>
      </c>
      <c r="F1439" s="1" t="e">
        <f>#REF!</f>
        <v>#REF!</v>
      </c>
      <c r="G1439" t="str">
        <f>WorkingHours[[#This Row],[Task]]</f>
        <v>Delta-G: Architecture</v>
      </c>
      <c r="H1439" t="str">
        <f>WorkingHours[[#This Row],[Tags]]</f>
        <v>Delta-G:Architecture:899</v>
      </c>
      <c r="I1439" t="b">
        <f t="shared" si="153"/>
        <v>0</v>
      </c>
      <c r="J1439" s="7">
        <f t="shared" si="159"/>
        <v>45065</v>
      </c>
      <c r="K1439" t="str">
        <f t="shared" si="154"/>
        <v>Delta-G:Architecture:899</v>
      </c>
      <c r="M1439" s="43">
        <f t="shared" si="155"/>
        <v>0</v>
      </c>
      <c r="N1439" s="1">
        <f t="shared" si="156"/>
        <v>0</v>
      </c>
      <c r="O1439" s="1">
        <f t="shared" si="157"/>
        <v>0</v>
      </c>
      <c r="P1439" s="45" t="e">
        <f t="shared" si="158"/>
        <v>#REF!</v>
      </c>
      <c r="Q1439" s="46">
        <f>IF(K1439="",0,COUNTIF('Timesheet - Week'!$A:$A,WorkingHoursUpdated!K1439))</f>
        <v>0</v>
      </c>
      <c r="R1439" s="44">
        <f>IF(K1439="",0,COUNTIF('Timesheet - Week'!$A:$A,WorkingHoursUpdated!K1439))</f>
        <v>0</v>
      </c>
    </row>
    <row r="1440" spans="1:18" x14ac:dyDescent="0.25">
      <c r="A1440" s="7">
        <f>WorkingHours[[#This Row],[Day]]</f>
        <v>45065</v>
      </c>
      <c r="B1440" s="1">
        <f>WorkingHours[[#This Row],[Start]]</f>
        <v>0.58333333333333337</v>
      </c>
      <c r="C1440" s="1">
        <f>WorkingHours[[#This Row],[End]]</f>
        <v>0.60416666666666663</v>
      </c>
      <c r="D1440" t="str">
        <f>WorkingHours[[#This Row],[Work unit description]]</f>
        <v>General</v>
      </c>
      <c r="E1440" s="1">
        <f>WorkingHours[[#This Row],[Duration]]</f>
        <v>2.0833333333333332E-2</v>
      </c>
      <c r="F1440" s="1" t="e">
        <f>#REF!</f>
        <v>#REF!</v>
      </c>
      <c r="G1440" t="str">
        <f>WorkingHours[[#This Row],[Task]]</f>
        <v>Celestial: Technical Management</v>
      </c>
      <c r="H1440" t="str">
        <f>WorkingHours[[#This Row],[Tags]]</f>
        <v>Celestial:Technical Management:972</v>
      </c>
      <c r="I1440" t="b">
        <f t="shared" si="153"/>
        <v>0</v>
      </c>
      <c r="J1440" s="7">
        <f t="shared" si="159"/>
        <v>45065</v>
      </c>
      <c r="K1440" t="str">
        <f t="shared" si="154"/>
        <v>Celestial:Technical Management:972</v>
      </c>
      <c r="M1440" s="43">
        <f t="shared" si="155"/>
        <v>2.083333333333337E-2</v>
      </c>
      <c r="N1440" s="1">
        <f t="shared" si="156"/>
        <v>0</v>
      </c>
      <c r="O1440" s="1">
        <f t="shared" si="157"/>
        <v>2.083333333333337E-2</v>
      </c>
      <c r="P1440" s="45" t="e">
        <f t="shared" si="158"/>
        <v>#REF!</v>
      </c>
      <c r="Q1440" s="46">
        <f>IF(K1440="",0,COUNTIF('Timesheet - Week'!$A:$A,WorkingHoursUpdated!K1440))</f>
        <v>0</v>
      </c>
      <c r="R1440" s="44">
        <f>IF(K1440="",0,COUNTIF('Timesheet - Week'!$A:$A,WorkingHoursUpdated!K1440))</f>
        <v>0</v>
      </c>
    </row>
    <row r="1441" spans="1:18" x14ac:dyDescent="0.25">
      <c r="A1441" s="7">
        <f>WorkingHours[[#This Row],[Day]]</f>
        <v>45065</v>
      </c>
      <c r="B1441" s="1">
        <f>WorkingHours[[#This Row],[Start]]</f>
        <v>0.60416666666666663</v>
      </c>
      <c r="C1441" s="1">
        <f>WorkingHours[[#This Row],[End]]</f>
        <v>0.64652777777777781</v>
      </c>
      <c r="D1441" t="str">
        <f>WorkingHours[[#This Row],[Work unit description]]</f>
        <v>Chat with Justin</v>
      </c>
      <c r="E1441" s="1">
        <f>WorkingHours[[#This Row],[Duration]]</f>
        <v>4.1666666666666664E-2</v>
      </c>
      <c r="F1441" s="1" t="e">
        <f>#REF!</f>
        <v>#REF!</v>
      </c>
      <c r="G1441" t="str">
        <f>WorkingHours[[#This Row],[Task]]</f>
        <v>Delta-G: Control board</v>
      </c>
      <c r="H1441" t="str">
        <f>WorkingHours[[#This Row],[Tags]]</f>
        <v>Delta-G: Control Board:980</v>
      </c>
      <c r="I1441" t="b">
        <f t="shared" si="153"/>
        <v>0</v>
      </c>
      <c r="J1441" s="7">
        <f t="shared" si="159"/>
        <v>45065</v>
      </c>
      <c r="K1441" t="str">
        <f t="shared" si="154"/>
        <v>Delta-G: Control Board:980</v>
      </c>
      <c r="M1441" s="43">
        <f t="shared" si="155"/>
        <v>0</v>
      </c>
      <c r="N1441" s="1">
        <f t="shared" si="156"/>
        <v>0</v>
      </c>
      <c r="O1441" s="1">
        <f t="shared" si="157"/>
        <v>0</v>
      </c>
      <c r="P1441" s="45" t="e">
        <f t="shared" si="158"/>
        <v>#REF!</v>
      </c>
      <c r="Q1441" s="46">
        <f>IF(K1441="",0,COUNTIF('Timesheet - Week'!$A:$A,WorkingHoursUpdated!K1441))</f>
        <v>0</v>
      </c>
      <c r="R1441" s="44">
        <f>IF(K1441="",0,COUNTIF('Timesheet - Week'!$A:$A,WorkingHoursUpdated!K1441))</f>
        <v>0</v>
      </c>
    </row>
    <row r="1442" spans="1:18" x14ac:dyDescent="0.25">
      <c r="A1442" s="7">
        <f>WorkingHours[[#This Row],[Day]]</f>
        <v>45065</v>
      </c>
      <c r="B1442" s="1">
        <f>WorkingHours[[#This Row],[Start]]</f>
        <v>0.64652777777777781</v>
      </c>
      <c r="C1442" s="1">
        <f>WorkingHours[[#This Row],[End]]</f>
        <v>0.69652777777777775</v>
      </c>
      <c r="D1442" t="str">
        <f>WorkingHours[[#This Row],[Work unit description]]</f>
        <v>Boomtime planning</v>
      </c>
      <c r="E1442" s="1">
        <f>WorkingHours[[#This Row],[Duration]]</f>
        <v>5.2083333333333336E-2</v>
      </c>
      <c r="F1442" s="1" t="e">
        <f>#REF!</f>
        <v>#REF!</v>
      </c>
      <c r="G1442" t="str">
        <f>WorkingHours[[#This Row],[Task]]</f>
        <v>Boomtime:Technical Management</v>
      </c>
      <c r="H1442" t="str">
        <f>WorkingHours[[#This Row],[Tags]]</f>
        <v>Boomtime: Technical Management:911</v>
      </c>
      <c r="I1442" t="b">
        <f t="shared" si="153"/>
        <v>0</v>
      </c>
      <c r="J1442" s="7">
        <f t="shared" si="159"/>
        <v>45065</v>
      </c>
      <c r="K1442" t="str">
        <f t="shared" si="154"/>
        <v>Boomtime: Technical Management:911</v>
      </c>
      <c r="M1442" s="43">
        <f t="shared" si="155"/>
        <v>0</v>
      </c>
      <c r="N1442" s="1">
        <f t="shared" si="156"/>
        <v>0</v>
      </c>
      <c r="O1442" s="1">
        <f t="shared" si="157"/>
        <v>0</v>
      </c>
      <c r="P1442" s="45" t="e">
        <f t="shared" si="158"/>
        <v>#REF!</v>
      </c>
      <c r="Q1442" s="46">
        <f>IF(K1442="",0,COUNTIF('Timesheet - Week'!$A:$A,WorkingHoursUpdated!K1442))</f>
        <v>0</v>
      </c>
      <c r="R1442" s="44">
        <f>IF(K1442="",0,COUNTIF('Timesheet - Week'!$A:$A,WorkingHoursUpdated!K1442))</f>
        <v>0</v>
      </c>
    </row>
    <row r="1443" spans="1:18" x14ac:dyDescent="0.25">
      <c r="A1443" s="7">
        <f>WorkingHours[[#This Row],[Day]]</f>
        <v>45066</v>
      </c>
      <c r="B1443" s="1">
        <f>WorkingHours[[#This Row],[Start]]</f>
        <v>0.41666666666666669</v>
      </c>
      <c r="C1443" s="1">
        <f>WorkingHours[[#This Row],[End]]</f>
        <v>0.4375</v>
      </c>
      <c r="D1443" t="str">
        <f>WorkingHours[[#This Row],[Work unit description]]</f>
        <v>Pete's architecture review</v>
      </c>
      <c r="E1443" s="1">
        <f>WorkingHours[[#This Row],[Duration]]</f>
        <v>2.0833333333333332E-2</v>
      </c>
      <c r="F1443" s="1" t="e">
        <f>#REF!</f>
        <v>#REF!</v>
      </c>
      <c r="G1443" t="str">
        <f>WorkingHours[[#This Row],[Task]]</f>
        <v>Delta-G: System Board</v>
      </c>
      <c r="H1443" t="str">
        <f>WorkingHours[[#This Row],[Tags]]</f>
        <v>Delta-G: System Board:981</v>
      </c>
      <c r="I1443" t="b">
        <f t="shared" si="153"/>
        <v>0</v>
      </c>
      <c r="J1443" s="7">
        <f t="shared" si="159"/>
        <v>45066</v>
      </c>
      <c r="K1443" t="str">
        <f t="shared" si="154"/>
        <v>Delta-G: System Board:981</v>
      </c>
      <c r="M1443" s="43">
        <f t="shared" si="155"/>
        <v>0</v>
      </c>
      <c r="N1443" s="1">
        <f t="shared" si="156"/>
        <v>0</v>
      </c>
      <c r="O1443" s="1">
        <f t="shared" si="157"/>
        <v>0</v>
      </c>
      <c r="P1443" s="45" t="e">
        <f t="shared" si="158"/>
        <v>#REF!</v>
      </c>
      <c r="Q1443" s="46">
        <f>IF(K1443="",0,COUNTIF('Timesheet - Week'!$A:$A,WorkingHoursUpdated!K1443))</f>
        <v>0</v>
      </c>
      <c r="R1443" s="44">
        <f>IF(K1443="",0,COUNTIF('Timesheet - Week'!$A:$A,WorkingHoursUpdated!K1443))</f>
        <v>0</v>
      </c>
    </row>
    <row r="1444" spans="1:18" x14ac:dyDescent="0.25">
      <c r="A1444" s="7">
        <f>WorkingHours[[#This Row],[Day]]</f>
        <v>45068</v>
      </c>
      <c r="B1444" s="1">
        <f>WorkingHours[[#This Row],[Start]]</f>
        <v>0</v>
      </c>
      <c r="C1444" s="1">
        <f>WorkingHours[[#This Row],[End]]</f>
        <v>4.1666666666666664E-2</v>
      </c>
      <c r="D1444" t="str">
        <f>WorkingHours[[#This Row],[Work unit description]]</f>
        <v>Chat with Anthony</v>
      </c>
      <c r="E1444" s="1">
        <f>WorkingHours[[#This Row],[Duration]]</f>
        <v>4.1666666666666664E-2</v>
      </c>
      <c r="F1444" s="1" t="e">
        <f>#REF!</f>
        <v>#REF!</v>
      </c>
      <c r="G1444" t="str">
        <f>WorkingHours[[#This Row],[Task]]</f>
        <v>Boomtime:Technical Management</v>
      </c>
      <c r="H1444" t="str">
        <f>WorkingHours[[#This Row],[Tags]]</f>
        <v>Boomtime: Technical Management:911</v>
      </c>
      <c r="I1444" t="b">
        <f t="shared" si="153"/>
        <v>0</v>
      </c>
      <c r="J1444" s="7">
        <f t="shared" si="159"/>
        <v>45068</v>
      </c>
      <c r="K1444" t="str">
        <f t="shared" si="154"/>
        <v>Boomtime: Technical Management:911</v>
      </c>
      <c r="M1444" s="43">
        <f t="shared" si="155"/>
        <v>0</v>
      </c>
      <c r="N1444" s="1">
        <f t="shared" si="156"/>
        <v>0</v>
      </c>
      <c r="O1444" s="1">
        <f t="shared" si="157"/>
        <v>0</v>
      </c>
      <c r="P1444" s="45" t="e">
        <f t="shared" si="158"/>
        <v>#REF!</v>
      </c>
      <c r="Q1444" s="46">
        <f>IF(K1444="",0,COUNTIF('Timesheet - Week'!$A:$A,WorkingHoursUpdated!K1444))</f>
        <v>0</v>
      </c>
      <c r="R1444" s="44">
        <f>IF(K1444="",0,COUNTIF('Timesheet - Week'!$A:$A,WorkingHoursUpdated!K1444))</f>
        <v>0</v>
      </c>
    </row>
    <row r="1445" spans="1:18" x14ac:dyDescent="0.25">
      <c r="A1445" s="7">
        <f>WorkingHours[[#This Row],[Day]]</f>
        <v>45068</v>
      </c>
      <c r="B1445" s="1">
        <f>WorkingHours[[#This Row],[Start]]</f>
        <v>4.1666666666666664E-2</v>
      </c>
      <c r="C1445" s="1">
        <f>WorkingHours[[#This Row],[End]]</f>
        <v>7.2916666666666671E-2</v>
      </c>
      <c r="D1445" t="str">
        <f>WorkingHours[[#This Row],[Work unit description]]</f>
        <v>Boomtime review</v>
      </c>
      <c r="E1445" s="1">
        <f>WorkingHours[[#This Row],[Duration]]</f>
        <v>3.125E-2</v>
      </c>
      <c r="F1445" s="1" t="e">
        <f>#REF!</f>
        <v>#REF!</v>
      </c>
      <c r="G1445" t="str">
        <f>WorkingHours[[#This Row],[Task]]</f>
        <v>Boomtime:Technical Management</v>
      </c>
      <c r="H1445" t="str">
        <f>WorkingHours[[#This Row],[Tags]]</f>
        <v>Boomtime: Technical Management:911</v>
      </c>
      <c r="I1445" t="b">
        <f t="shared" si="153"/>
        <v>0</v>
      </c>
      <c r="J1445" s="7">
        <f t="shared" si="159"/>
        <v>45068</v>
      </c>
      <c r="K1445" t="str">
        <f t="shared" si="154"/>
        <v>Boomtime: Technical Management:911</v>
      </c>
      <c r="M1445" s="43">
        <f t="shared" si="155"/>
        <v>0</v>
      </c>
      <c r="N1445" s="1">
        <f t="shared" si="156"/>
        <v>0</v>
      </c>
      <c r="O1445" s="1">
        <f t="shared" si="157"/>
        <v>0</v>
      </c>
      <c r="P1445" s="45" t="e">
        <f t="shared" si="158"/>
        <v>#REF!</v>
      </c>
      <c r="Q1445" s="46">
        <f>IF(K1445="",0,COUNTIF('Timesheet - Week'!$A:$A,WorkingHoursUpdated!K1445))</f>
        <v>0</v>
      </c>
      <c r="R1445" s="44">
        <f>IF(K1445="",0,COUNTIF('Timesheet - Week'!$A:$A,WorkingHoursUpdated!K1445))</f>
        <v>0</v>
      </c>
    </row>
    <row r="1446" spans="1:18" x14ac:dyDescent="0.25">
      <c r="A1446" s="7">
        <f>WorkingHours[[#This Row],[Day]]</f>
        <v>45068</v>
      </c>
      <c r="B1446" s="1">
        <f>WorkingHours[[#This Row],[Start]]</f>
        <v>0.375</v>
      </c>
      <c r="C1446" s="1">
        <f>WorkingHours[[#This Row],[End]]</f>
        <v>0.3888888888888889</v>
      </c>
      <c r="D1446" t="str">
        <f>WorkingHours[[#This Row],[Work unit description]]</f>
        <v>Timesheet</v>
      </c>
      <c r="E1446" s="1">
        <f>WorkingHours[[#This Row],[Duration]]</f>
        <v>1.0416666666666666E-2</v>
      </c>
      <c r="F1446" s="1" t="e">
        <f>#REF!</f>
        <v>#REF!</v>
      </c>
      <c r="G1446" t="str">
        <f>WorkingHours[[#This Row],[Task]]</f>
        <v>Celestial: Technical Management</v>
      </c>
      <c r="H1446" t="str">
        <f>WorkingHours[[#This Row],[Tags]]</f>
        <v>Celestial:Technical Management:972</v>
      </c>
      <c r="I1446" t="b">
        <f t="shared" si="153"/>
        <v>0</v>
      </c>
      <c r="J1446" s="7">
        <f t="shared" si="159"/>
        <v>45068</v>
      </c>
      <c r="K1446" t="str">
        <f t="shared" si="154"/>
        <v>Celestial:Technical Management:972</v>
      </c>
      <c r="M1446" s="43">
        <f t="shared" si="155"/>
        <v>0.30208333333333331</v>
      </c>
      <c r="N1446" s="1">
        <f t="shared" si="156"/>
        <v>0</v>
      </c>
      <c r="O1446" s="1">
        <f t="shared" si="157"/>
        <v>0.30208333333333331</v>
      </c>
      <c r="P1446" s="45" t="e">
        <f t="shared" si="158"/>
        <v>#REF!</v>
      </c>
      <c r="Q1446" s="46">
        <f>IF(K1446="",0,COUNTIF('Timesheet - Week'!$A:$A,WorkingHoursUpdated!K1446))</f>
        <v>0</v>
      </c>
      <c r="R1446" s="44">
        <f>IF(K1446="",0,COUNTIF('Timesheet - Week'!$A:$A,WorkingHoursUpdated!K1446))</f>
        <v>0</v>
      </c>
    </row>
    <row r="1447" spans="1:18" x14ac:dyDescent="0.25">
      <c r="A1447" s="7">
        <f>WorkingHours[[#This Row],[Day]]</f>
        <v>45068</v>
      </c>
      <c r="B1447" s="1">
        <f>WorkingHours[[#This Row],[Start]]</f>
        <v>0.3888888888888889</v>
      </c>
      <c r="C1447" s="1">
        <f>WorkingHours[[#This Row],[End]]</f>
        <v>0.41597222222222224</v>
      </c>
      <c r="D1447" t="str">
        <f>WorkingHours[[#This Row],[Work unit description]]</f>
        <v>Catch-up with Pete</v>
      </c>
      <c r="E1447" s="1">
        <f>WorkingHours[[#This Row],[Duration]]</f>
        <v>3.125E-2</v>
      </c>
      <c r="F1447" s="1" t="e">
        <f>#REF!</f>
        <v>#REF!</v>
      </c>
      <c r="G1447" t="str">
        <f>WorkingHours[[#This Row],[Task]]</f>
        <v>Delta-G: Control board</v>
      </c>
      <c r="H1447" t="str">
        <f>WorkingHours[[#This Row],[Tags]]</f>
        <v>Delta-G: Control Board:980</v>
      </c>
      <c r="I1447" t="b">
        <f t="shared" si="153"/>
        <v>0</v>
      </c>
      <c r="J1447" s="7">
        <f t="shared" si="159"/>
        <v>45068</v>
      </c>
      <c r="K1447" t="str">
        <f t="shared" si="154"/>
        <v>Delta-G: Control Board:980</v>
      </c>
      <c r="M1447" s="43">
        <f t="shared" si="155"/>
        <v>0</v>
      </c>
      <c r="N1447" s="1">
        <f t="shared" si="156"/>
        <v>0</v>
      </c>
      <c r="O1447" s="1">
        <f t="shared" si="157"/>
        <v>0</v>
      </c>
      <c r="P1447" s="45" t="e">
        <f t="shared" si="158"/>
        <v>#REF!</v>
      </c>
      <c r="Q1447" s="46">
        <f>IF(K1447="",0,COUNTIF('Timesheet - Week'!$A:$A,WorkingHoursUpdated!K1447))</f>
        <v>0</v>
      </c>
      <c r="R1447" s="44">
        <f>IF(K1447="",0,COUNTIF('Timesheet - Week'!$A:$A,WorkingHoursUpdated!K1447))</f>
        <v>0</v>
      </c>
    </row>
    <row r="1448" spans="1:18" x14ac:dyDescent="0.25">
      <c r="A1448" s="7">
        <f>WorkingHours[[#This Row],[Day]]</f>
        <v>45068</v>
      </c>
      <c r="B1448" s="1">
        <f>WorkingHours[[#This Row],[Start]]</f>
        <v>0.41666666666666669</v>
      </c>
      <c r="C1448" s="1">
        <f>WorkingHours[[#This Row],[End]]</f>
        <v>0.4375</v>
      </c>
      <c r="D1448" t="str">
        <f>WorkingHours[[#This Row],[Work unit description]]</f>
        <v>Celestial - internal catchup</v>
      </c>
      <c r="E1448" s="1">
        <f>WorkingHours[[#This Row],[Duration]]</f>
        <v>2.0833333333333332E-2</v>
      </c>
      <c r="F1448" s="1" t="e">
        <f>#REF!</f>
        <v>#REF!</v>
      </c>
      <c r="G1448" t="str">
        <f>WorkingHours[[#This Row],[Task]]</f>
        <v>Celestial: Technical Management</v>
      </c>
      <c r="H1448" t="str">
        <f>WorkingHours[[#This Row],[Tags]]</f>
        <v>Celestial:Technical Management:972</v>
      </c>
      <c r="I1448" t="b">
        <f t="shared" si="153"/>
        <v>0</v>
      </c>
      <c r="J1448" s="7">
        <f t="shared" si="159"/>
        <v>45068</v>
      </c>
      <c r="K1448" t="str">
        <f t="shared" si="154"/>
        <v>Celestial:Technical Management:972</v>
      </c>
      <c r="M1448" s="43">
        <f t="shared" si="155"/>
        <v>6.9444444444444198E-4</v>
      </c>
      <c r="N1448" s="1">
        <f t="shared" si="156"/>
        <v>6.9444444444444198E-4</v>
      </c>
      <c r="O1448" s="1">
        <f t="shared" si="157"/>
        <v>0</v>
      </c>
      <c r="P1448" s="45" t="e">
        <f t="shared" si="158"/>
        <v>#REF!</v>
      </c>
      <c r="Q1448" s="46">
        <f>IF(K1448="",0,COUNTIF('Timesheet - Week'!$A:$A,WorkingHoursUpdated!K1448))</f>
        <v>0</v>
      </c>
      <c r="R1448" s="44">
        <f>IF(K1448="",0,COUNTIF('Timesheet - Week'!$A:$A,WorkingHoursUpdated!K1448))</f>
        <v>0</v>
      </c>
    </row>
    <row r="1449" spans="1:18" x14ac:dyDescent="0.25">
      <c r="A1449" s="7">
        <f>WorkingHours[[#This Row],[Day]]</f>
        <v>45068</v>
      </c>
      <c r="B1449" s="1">
        <f>WorkingHours[[#This Row],[Start]]</f>
        <v>0.4375</v>
      </c>
      <c r="C1449" s="1">
        <f>WorkingHours[[#This Row],[End]]</f>
        <v>0.46875</v>
      </c>
      <c r="D1449" t="str">
        <f>WorkingHours[[#This Row],[Work unit description]]</f>
        <v>Richard Jones 1st Interview</v>
      </c>
      <c r="E1449" s="1">
        <f>WorkingHours[[#This Row],[Duration]]</f>
        <v>3.125E-2</v>
      </c>
      <c r="F1449" s="1" t="e">
        <f>#REF!</f>
        <v>#REF!</v>
      </c>
      <c r="G1449" t="str">
        <f>WorkingHours[[#This Row],[Task]]</f>
        <v>STL:Recruitment: Candidate Management</v>
      </c>
      <c r="H1449" t="str">
        <f>WorkingHours[[#This Row],[Tags]]</f>
        <v>STL:Recruitment:CandidateMan:950</v>
      </c>
      <c r="I1449" t="b">
        <f t="shared" si="153"/>
        <v>0</v>
      </c>
      <c r="J1449" s="7">
        <f t="shared" si="159"/>
        <v>45068</v>
      </c>
      <c r="K1449" t="str">
        <f t="shared" si="154"/>
        <v>STL:Recruitment:CandidateMan:950</v>
      </c>
      <c r="M1449" s="43">
        <f t="shared" si="155"/>
        <v>0</v>
      </c>
      <c r="N1449" s="1">
        <f t="shared" si="156"/>
        <v>0</v>
      </c>
      <c r="O1449" s="1">
        <f t="shared" si="157"/>
        <v>0</v>
      </c>
      <c r="P1449" s="45" t="e">
        <f t="shared" si="158"/>
        <v>#REF!</v>
      </c>
      <c r="Q1449" s="46">
        <f>IF(K1449="",0,COUNTIF('Timesheet - Week'!$A:$A,WorkingHoursUpdated!K1449))</f>
        <v>0</v>
      </c>
      <c r="R1449" s="44">
        <f>IF(K1449="",0,COUNTIF('Timesheet - Week'!$A:$A,WorkingHoursUpdated!K1449))</f>
        <v>0</v>
      </c>
    </row>
    <row r="1450" spans="1:18" x14ac:dyDescent="0.25">
      <c r="A1450" s="7">
        <f>WorkingHours[[#This Row],[Day]]</f>
        <v>45068</v>
      </c>
      <c r="B1450" s="1">
        <f>WorkingHours[[#This Row],[Start]]</f>
        <v>0.46875</v>
      </c>
      <c r="C1450" s="1">
        <f>WorkingHours[[#This Row],[End]]</f>
        <v>0.48958333333333331</v>
      </c>
      <c r="D1450" t="str">
        <f>WorkingHours[[#This Row],[Work unit description]]</f>
        <v>Health nd safety review</v>
      </c>
      <c r="E1450" s="1">
        <f>WorkingHours[[#This Row],[Duration]]</f>
        <v>2.0833333333333332E-2</v>
      </c>
      <c r="F1450" s="1" t="e">
        <f>#REF!</f>
        <v>#REF!</v>
      </c>
      <c r="G1450" t="str">
        <f>WorkingHours[[#This Row],[Task]]</f>
        <v>STL: Lab &amp; Office Management</v>
      </c>
      <c r="H1450" t="str">
        <f>WorkingHours[[#This Row],[Tags]]</f>
        <v>STL:BusinessMan:General Office and IT Admin:945</v>
      </c>
      <c r="I1450" t="b">
        <f t="shared" si="153"/>
        <v>0</v>
      </c>
      <c r="J1450" s="7">
        <f t="shared" si="159"/>
        <v>45068</v>
      </c>
      <c r="K1450" t="str">
        <f t="shared" si="154"/>
        <v>STL:BusinessMan:General Office and IT Admin:945</v>
      </c>
      <c r="M1450" s="43">
        <f t="shared" si="155"/>
        <v>0</v>
      </c>
      <c r="N1450" s="1">
        <f t="shared" si="156"/>
        <v>0</v>
      </c>
      <c r="O1450" s="1">
        <f t="shared" si="157"/>
        <v>0</v>
      </c>
      <c r="P1450" s="45" t="e">
        <f t="shared" si="158"/>
        <v>#REF!</v>
      </c>
      <c r="Q1450" s="46">
        <f>IF(K1450="",0,COUNTIF('Timesheet - Week'!$A:$A,WorkingHoursUpdated!K1450))</f>
        <v>0</v>
      </c>
      <c r="R1450" s="44">
        <f>IF(K1450="",0,COUNTIF('Timesheet - Week'!$A:$A,WorkingHoursUpdated!K1450))</f>
        <v>0</v>
      </c>
    </row>
    <row r="1451" spans="1:18" x14ac:dyDescent="0.25">
      <c r="A1451" s="7">
        <f>WorkingHours[[#This Row],[Day]]</f>
        <v>45068</v>
      </c>
      <c r="B1451" s="1">
        <f>WorkingHours[[#This Row],[Start]]</f>
        <v>0.48958333333333331</v>
      </c>
      <c r="C1451" s="1">
        <f>WorkingHours[[#This Row],[End]]</f>
        <v>0.5</v>
      </c>
      <c r="D1451" t="str">
        <f>WorkingHours[[#This Row],[Work unit description]]</f>
        <v>General</v>
      </c>
      <c r="E1451" s="1">
        <f>WorkingHours[[#This Row],[Duration]]</f>
        <v>1.0416666666666666E-2</v>
      </c>
      <c r="F1451" s="1" t="e">
        <f>#REF!</f>
        <v>#REF!</v>
      </c>
      <c r="G1451" t="str">
        <f>WorkingHours[[#This Row],[Task]]</f>
        <v>Boomtime:Technical Management</v>
      </c>
      <c r="H1451" t="str">
        <f>WorkingHours[[#This Row],[Tags]]</f>
        <v>Boomtime: Technical Management:911</v>
      </c>
      <c r="I1451" t="b">
        <f t="shared" si="153"/>
        <v>0</v>
      </c>
      <c r="J1451" s="7">
        <f t="shared" si="159"/>
        <v>45068</v>
      </c>
      <c r="K1451" t="str">
        <f t="shared" si="154"/>
        <v>Boomtime: Technical Management:911</v>
      </c>
      <c r="M1451" s="43">
        <f t="shared" si="155"/>
        <v>0</v>
      </c>
      <c r="N1451" s="1">
        <f t="shared" si="156"/>
        <v>0</v>
      </c>
      <c r="O1451" s="1">
        <f t="shared" si="157"/>
        <v>0</v>
      </c>
      <c r="P1451" s="45" t="e">
        <f t="shared" si="158"/>
        <v>#REF!</v>
      </c>
      <c r="Q1451" s="46">
        <f>IF(K1451="",0,COUNTIF('Timesheet - Week'!$A:$A,WorkingHoursUpdated!K1451))</f>
        <v>0</v>
      </c>
      <c r="R1451" s="44">
        <f>IF(K1451="",0,COUNTIF('Timesheet - Week'!$A:$A,WorkingHoursUpdated!K1451))</f>
        <v>0</v>
      </c>
    </row>
    <row r="1452" spans="1:18" x14ac:dyDescent="0.25">
      <c r="A1452" s="7">
        <f>WorkingHours[[#This Row],[Day]]</f>
        <v>45068</v>
      </c>
      <c r="B1452" s="1">
        <f>WorkingHours[[#This Row],[Start]]</f>
        <v>0.5</v>
      </c>
      <c r="C1452" s="1">
        <f>WorkingHours[[#This Row],[End]]</f>
        <v>0.54166666666666663</v>
      </c>
      <c r="D1452" t="str">
        <f>WorkingHours[[#This Row],[Work unit description]]</f>
        <v>New Weekly Management Meeting.</v>
      </c>
      <c r="E1452" s="1">
        <f>WorkingHours[[#This Row],[Duration]]</f>
        <v>4.1666666666666664E-2</v>
      </c>
      <c r="F1452" s="1" t="e">
        <f>#REF!</f>
        <v>#REF!</v>
      </c>
      <c r="G1452" t="str">
        <f>WorkingHours[[#This Row],[Task]]</f>
        <v>STL: Management meeting</v>
      </c>
      <c r="H1452" t="str">
        <f>WorkingHours[[#This Row],[Tags]]</f>
        <v>STL:Admin-BusinessMan:Board Meetings:937</v>
      </c>
      <c r="I1452" t="b">
        <f t="shared" si="153"/>
        <v>0</v>
      </c>
      <c r="J1452" s="7">
        <f t="shared" si="159"/>
        <v>45068</v>
      </c>
      <c r="K1452" t="str">
        <f t="shared" si="154"/>
        <v>STL:Admin-BusinessMan:Board Meetings:937</v>
      </c>
      <c r="M1452" s="43">
        <f t="shared" si="155"/>
        <v>0</v>
      </c>
      <c r="N1452" s="1">
        <f t="shared" si="156"/>
        <v>0</v>
      </c>
      <c r="O1452" s="1">
        <f t="shared" si="157"/>
        <v>0</v>
      </c>
      <c r="P1452" s="45" t="e">
        <f t="shared" si="158"/>
        <v>#REF!</v>
      </c>
      <c r="Q1452" s="46">
        <f>IF(K1452="",0,COUNTIF('Timesheet - Week'!$A:$A,WorkingHoursUpdated!K1452))</f>
        <v>0</v>
      </c>
      <c r="R1452" s="44">
        <f>IF(K1452="",0,COUNTIF('Timesheet - Week'!$A:$A,WorkingHoursUpdated!K1452))</f>
        <v>0</v>
      </c>
    </row>
    <row r="1453" spans="1:18" x14ac:dyDescent="0.25">
      <c r="A1453" s="7">
        <f>WorkingHours[[#This Row],[Day]]</f>
        <v>45068</v>
      </c>
      <c r="B1453" s="1">
        <f>WorkingHours[[#This Row],[Start]]</f>
        <v>0.5625</v>
      </c>
      <c r="C1453" s="1">
        <f>WorkingHours[[#This Row],[End]]</f>
        <v>0.58333333333333337</v>
      </c>
      <c r="D1453" t="str">
        <f>WorkingHours[[#This Row],[Work unit description]]</f>
        <v>Weekly Short-Term Resource Forecasting</v>
      </c>
      <c r="E1453" s="1">
        <f>WorkingHours[[#This Row],[Duration]]</f>
        <v>2.0833333333333332E-2</v>
      </c>
      <c r="F1453" s="1" t="e">
        <f>#REF!</f>
        <v>#REF!</v>
      </c>
      <c r="G1453" t="str">
        <f>WorkingHours[[#This Row],[Task]]</f>
        <v>STL: Management meeting</v>
      </c>
      <c r="H1453" t="str">
        <f>WorkingHours[[#This Row],[Tags]]</f>
        <v>STL:Admin-BusinessMan:Board Meetings:937</v>
      </c>
      <c r="I1453" t="b">
        <f t="shared" si="153"/>
        <v>0</v>
      </c>
      <c r="J1453" s="7">
        <f t="shared" si="159"/>
        <v>45068</v>
      </c>
      <c r="K1453" t="str">
        <f t="shared" si="154"/>
        <v>STL:Admin-BusinessMan:Board Meetings:937</v>
      </c>
      <c r="M1453" s="43">
        <f t="shared" si="155"/>
        <v>2.083333333333337E-2</v>
      </c>
      <c r="N1453" s="1">
        <f t="shared" si="156"/>
        <v>0</v>
      </c>
      <c r="O1453" s="1">
        <f t="shared" si="157"/>
        <v>2.083333333333337E-2</v>
      </c>
      <c r="P1453" s="45" t="e">
        <f t="shared" si="158"/>
        <v>#REF!</v>
      </c>
      <c r="Q1453" s="46">
        <f>IF(K1453="",0,COUNTIF('Timesheet - Week'!$A:$A,WorkingHoursUpdated!K1453))</f>
        <v>0</v>
      </c>
      <c r="R1453" s="44">
        <f>IF(K1453="",0,COUNTIF('Timesheet - Week'!$A:$A,WorkingHoursUpdated!K1453))</f>
        <v>0</v>
      </c>
    </row>
    <row r="1454" spans="1:18" x14ac:dyDescent="0.25">
      <c r="A1454" s="7">
        <f>WorkingHours[[#This Row],[Day]]</f>
        <v>45068</v>
      </c>
      <c r="B1454" s="1">
        <f>WorkingHours[[#This Row],[Start]]</f>
        <v>0.58333333333333337</v>
      </c>
      <c r="C1454" s="1">
        <f>WorkingHours[[#This Row],[End]]</f>
        <v>0.625</v>
      </c>
      <c r="D1454" t="str">
        <f>WorkingHours[[#This Row],[Work unit description]]</f>
        <v>Hardware Weekly Meeting</v>
      </c>
      <c r="E1454" s="1">
        <f>WorkingHours[[#This Row],[Duration]]</f>
        <v>4.1666666666666664E-2</v>
      </c>
      <c r="F1454" s="1" t="e">
        <f>#REF!</f>
        <v>#REF!</v>
      </c>
      <c r="G1454" t="str">
        <f>WorkingHours[[#This Row],[Task]]</f>
        <v>Delta-G: Technical Management</v>
      </c>
      <c r="H1454" t="str">
        <f>WorkingHours[[#This Row],[Tags]]</f>
        <v>Delta-G:Technical Man:900</v>
      </c>
      <c r="I1454" t="b">
        <f t="shared" si="153"/>
        <v>0</v>
      </c>
      <c r="J1454" s="7">
        <f t="shared" si="159"/>
        <v>45068</v>
      </c>
      <c r="K1454" t="str">
        <f t="shared" si="154"/>
        <v>Delta-G:Technical Man:900</v>
      </c>
      <c r="M1454" s="43">
        <f t="shared" si="155"/>
        <v>0</v>
      </c>
      <c r="N1454" s="1">
        <f t="shared" si="156"/>
        <v>0</v>
      </c>
      <c r="O1454" s="1">
        <f t="shared" si="157"/>
        <v>0</v>
      </c>
      <c r="P1454" s="45" t="e">
        <f t="shared" si="158"/>
        <v>#REF!</v>
      </c>
      <c r="Q1454" s="46">
        <f>IF(K1454="",0,COUNTIF('Timesheet - Week'!$A:$A,WorkingHoursUpdated!K1454))</f>
        <v>0</v>
      </c>
      <c r="R1454" s="44">
        <f>IF(K1454="",0,COUNTIF('Timesheet - Week'!$A:$A,WorkingHoursUpdated!K1454))</f>
        <v>0</v>
      </c>
    </row>
    <row r="1455" spans="1:18" x14ac:dyDescent="0.25">
      <c r="A1455" s="7">
        <f>WorkingHours[[#This Row],[Day]]</f>
        <v>45068</v>
      </c>
      <c r="B1455" s="1">
        <f>WorkingHours[[#This Row],[Start]]</f>
        <v>0.625</v>
      </c>
      <c r="C1455" s="1">
        <f>WorkingHours[[#This Row],[End]]</f>
        <v>0.63541666666666663</v>
      </c>
      <c r="D1455" t="str">
        <f>WorkingHours[[#This Row],[Work unit description]]</f>
        <v>QLM / STL meeting</v>
      </c>
      <c r="E1455" s="1">
        <f>WorkingHours[[#This Row],[Duration]]</f>
        <v>1.0416666666666666E-2</v>
      </c>
      <c r="F1455" s="1" t="e">
        <f>#REF!</f>
        <v>#REF!</v>
      </c>
      <c r="G1455" t="str">
        <f>WorkingHours[[#This Row],[Task]]</f>
        <v>QLM Technical Management</v>
      </c>
      <c r="H1455" t="str">
        <f>WorkingHours[[#This Row],[Tags]]</f>
        <v>QLM:Hardware:TechnicalManagement:998</v>
      </c>
      <c r="I1455" t="b">
        <f t="shared" si="153"/>
        <v>0</v>
      </c>
      <c r="J1455" s="7">
        <f t="shared" si="159"/>
        <v>45068</v>
      </c>
      <c r="K1455" t="str">
        <f t="shared" si="154"/>
        <v>QLM:Hardware:TechnicalManagement:998</v>
      </c>
      <c r="M1455" s="43">
        <f t="shared" si="155"/>
        <v>0</v>
      </c>
      <c r="N1455" s="1">
        <f t="shared" si="156"/>
        <v>0</v>
      </c>
      <c r="O1455" s="1">
        <f t="shared" si="157"/>
        <v>0</v>
      </c>
      <c r="P1455" s="45" t="e">
        <f t="shared" si="158"/>
        <v>#REF!</v>
      </c>
      <c r="Q1455" s="46">
        <f>IF(K1455="",0,COUNTIF('Timesheet - Week'!$A:$A,WorkingHoursUpdated!K1455))</f>
        <v>0</v>
      </c>
      <c r="R1455" s="44">
        <f>IF(K1455="",0,COUNTIF('Timesheet - Week'!$A:$A,WorkingHoursUpdated!K1455))</f>
        <v>0</v>
      </c>
    </row>
    <row r="1456" spans="1:18" x14ac:dyDescent="0.25">
      <c r="A1456" s="7">
        <f>WorkingHours[[#This Row],[Day]]</f>
        <v>45068</v>
      </c>
      <c r="B1456" s="1">
        <f>WorkingHours[[#This Row],[Start]]</f>
        <v>0.63541666666666663</v>
      </c>
      <c r="C1456" s="1">
        <f>WorkingHours[[#This Row],[End]]</f>
        <v>0.67361111111111116</v>
      </c>
      <c r="D1456" t="str">
        <f>WorkingHours[[#This Row],[Work unit description]]</f>
        <v>Delta-g architecture v3.0</v>
      </c>
      <c r="E1456" s="1">
        <f>WorkingHours[[#This Row],[Duration]]</f>
        <v>4.1666666666666664E-2</v>
      </c>
      <c r="F1456" s="1" t="e">
        <f>#REF!</f>
        <v>#REF!</v>
      </c>
      <c r="G1456" t="str">
        <f>WorkingHours[[#This Row],[Task]]</f>
        <v>Delta-G: Architecture</v>
      </c>
      <c r="H1456" t="str">
        <f>WorkingHours[[#This Row],[Tags]]</f>
        <v>Delta-G:Architecture:899</v>
      </c>
      <c r="I1456" t="b">
        <f t="shared" si="153"/>
        <v>0</v>
      </c>
      <c r="J1456" s="7">
        <f t="shared" si="159"/>
        <v>45068</v>
      </c>
      <c r="K1456" t="str">
        <f t="shared" si="154"/>
        <v>Delta-G:Architecture:899</v>
      </c>
      <c r="M1456" s="43">
        <f t="shared" si="155"/>
        <v>0</v>
      </c>
      <c r="N1456" s="1">
        <f t="shared" si="156"/>
        <v>0</v>
      </c>
      <c r="O1456" s="1">
        <f t="shared" si="157"/>
        <v>0</v>
      </c>
      <c r="P1456" s="45" t="e">
        <f t="shared" si="158"/>
        <v>#REF!</v>
      </c>
      <c r="Q1456" s="46">
        <f>IF(K1456="",0,COUNTIF('Timesheet - Week'!$A:$A,WorkingHoursUpdated!K1456))</f>
        <v>0</v>
      </c>
      <c r="R1456" s="44">
        <f>IF(K1456="",0,COUNTIF('Timesheet - Week'!$A:$A,WorkingHoursUpdated!K1456))</f>
        <v>0</v>
      </c>
    </row>
    <row r="1457" spans="1:18" x14ac:dyDescent="0.25">
      <c r="A1457" s="7">
        <f>WorkingHours[[#This Row],[Day]]</f>
        <v>45069</v>
      </c>
      <c r="B1457" s="1">
        <f>WorkingHours[[#This Row],[Start]]</f>
        <v>0.33333333333333331</v>
      </c>
      <c r="C1457" s="1">
        <f>WorkingHours[[#This Row],[End]]</f>
        <v>0.35416666666666669</v>
      </c>
      <c r="D1457" t="str">
        <f>WorkingHours[[#This Row],[Work unit description]]</f>
        <v>Delta-g VVT</v>
      </c>
      <c r="E1457" s="1">
        <f>WorkingHours[[#This Row],[Duration]]</f>
        <v>2.0833333333333332E-2</v>
      </c>
      <c r="F1457" s="1" t="e">
        <f>#REF!</f>
        <v>#REF!</v>
      </c>
      <c r="G1457" t="str">
        <f>WorkingHours[[#This Row],[Task]]</f>
        <v>Delta-g: VVT Activities</v>
      </c>
      <c r="H1457" t="str">
        <f>WorkingHours[[#This Row],[Tags]]</f>
        <v>Delta-G:Technical Man:900</v>
      </c>
      <c r="I1457" t="b">
        <f t="shared" si="153"/>
        <v>0</v>
      </c>
      <c r="J1457" s="7">
        <f t="shared" si="159"/>
        <v>45069</v>
      </c>
      <c r="K1457" t="str">
        <f t="shared" si="154"/>
        <v>Delta-G:Technical Man:900</v>
      </c>
      <c r="M1457" s="43">
        <f t="shared" si="155"/>
        <v>0</v>
      </c>
      <c r="N1457" s="1">
        <f t="shared" si="156"/>
        <v>0</v>
      </c>
      <c r="O1457" s="1">
        <f t="shared" si="157"/>
        <v>0</v>
      </c>
      <c r="P1457" s="45" t="e">
        <f t="shared" si="158"/>
        <v>#REF!</v>
      </c>
      <c r="Q1457" s="46">
        <f>IF(K1457="",0,COUNTIF('Timesheet - Week'!$A:$A,WorkingHoursUpdated!K1457))</f>
        <v>0</v>
      </c>
      <c r="R1457" s="44">
        <f>IF(K1457="",0,COUNTIF('Timesheet - Week'!$A:$A,WorkingHoursUpdated!K1457))</f>
        <v>0</v>
      </c>
    </row>
    <row r="1458" spans="1:18" x14ac:dyDescent="0.25">
      <c r="A1458" s="7">
        <f>WorkingHours[[#This Row],[Day]]</f>
        <v>45069</v>
      </c>
      <c r="B1458" s="1">
        <f>WorkingHours[[#This Row],[Start]]</f>
        <v>0.375</v>
      </c>
      <c r="C1458" s="1">
        <f>WorkingHours[[#This Row],[End]]</f>
        <v>0.39583333333333331</v>
      </c>
      <c r="D1458" t="str">
        <f>WorkingHours[[#This Row],[Work unit description]]</f>
        <v/>
      </c>
      <c r="E1458" s="1">
        <f>WorkingHours[[#This Row],[Duration]]</f>
        <v>2.0833333333333332E-2</v>
      </c>
      <c r="F1458" s="1" t="e">
        <f>#REF!</f>
        <v>#REF!</v>
      </c>
      <c r="G1458" t="str">
        <f>WorkingHours[[#This Row],[Task]]</f>
        <v>Delta-g: VVT Activities</v>
      </c>
      <c r="H1458" t="str">
        <f>WorkingHours[[#This Row],[Tags]]</f>
        <v>Delta-G:Technical Man:900</v>
      </c>
      <c r="I1458" t="b">
        <f t="shared" si="153"/>
        <v>0</v>
      </c>
      <c r="J1458" s="7">
        <f t="shared" si="159"/>
        <v>45069</v>
      </c>
      <c r="K1458" t="str">
        <f t="shared" si="154"/>
        <v>Delta-G:Technical Man:900</v>
      </c>
      <c r="M1458" s="43">
        <f t="shared" si="155"/>
        <v>2.0833333333333315E-2</v>
      </c>
      <c r="N1458" s="1">
        <f t="shared" si="156"/>
        <v>0</v>
      </c>
      <c r="O1458" s="1">
        <f t="shared" si="157"/>
        <v>2.0833333333333315E-2</v>
      </c>
      <c r="P1458" s="45" t="e">
        <f t="shared" si="158"/>
        <v>#REF!</v>
      </c>
      <c r="Q1458" s="46">
        <f>IF(K1458="",0,COUNTIF('Timesheet - Week'!$A:$A,WorkingHoursUpdated!K1458))</f>
        <v>0</v>
      </c>
      <c r="R1458" s="44">
        <f>IF(K1458="",0,COUNTIF('Timesheet - Week'!$A:$A,WorkingHoursUpdated!K1458))</f>
        <v>0</v>
      </c>
    </row>
    <row r="1459" spans="1:18" x14ac:dyDescent="0.25">
      <c r="A1459" s="7">
        <f>WorkingHours[[#This Row],[Day]]</f>
        <v>45069</v>
      </c>
      <c r="B1459" s="1">
        <f>WorkingHours[[#This Row],[Start]]</f>
        <v>0.39583333333333331</v>
      </c>
      <c r="C1459" s="1">
        <f>WorkingHours[[#This Row],[End]]</f>
        <v>0.47222222222222221</v>
      </c>
      <c r="D1459" t="str">
        <f>WorkingHours[[#This Row],[Work unit description]]</f>
        <v>Review of the work</v>
      </c>
      <c r="E1459" s="1">
        <f>WorkingHours[[#This Row],[Duration]]</f>
        <v>7.2916666666666671E-2</v>
      </c>
      <c r="F1459" s="1" t="e">
        <f>#REF!</f>
        <v>#REF!</v>
      </c>
      <c r="G1459" t="str">
        <f>WorkingHours[[#This Row],[Task]]</f>
        <v>Celestial: Technical Management</v>
      </c>
      <c r="H1459" t="str">
        <f>WorkingHours[[#This Row],[Tags]]</f>
        <v>Celestial:Technical Management:972</v>
      </c>
      <c r="I1459" t="b">
        <f t="shared" si="153"/>
        <v>0</v>
      </c>
      <c r="J1459" s="7">
        <f t="shared" si="159"/>
        <v>45069</v>
      </c>
      <c r="K1459" t="str">
        <f t="shared" si="154"/>
        <v>Celestial:Technical Management:972</v>
      </c>
      <c r="M1459" s="43">
        <f t="shared" si="155"/>
        <v>0</v>
      </c>
      <c r="N1459" s="1">
        <f t="shared" si="156"/>
        <v>0</v>
      </c>
      <c r="O1459" s="1">
        <f t="shared" si="157"/>
        <v>0</v>
      </c>
      <c r="P1459" s="45" t="e">
        <f t="shared" si="158"/>
        <v>#REF!</v>
      </c>
      <c r="Q1459" s="46">
        <f>IF(K1459="",0,COUNTIF('Timesheet - Week'!$A:$A,WorkingHoursUpdated!K1459))</f>
        <v>0</v>
      </c>
      <c r="R1459" s="44">
        <f>IF(K1459="",0,COUNTIF('Timesheet - Week'!$A:$A,WorkingHoursUpdated!K1459))</f>
        <v>0</v>
      </c>
    </row>
    <row r="1460" spans="1:18" x14ac:dyDescent="0.25">
      <c r="A1460" s="7">
        <f>WorkingHours[[#This Row],[Day]]</f>
        <v>45069</v>
      </c>
      <c r="B1460" s="1">
        <f>WorkingHours[[#This Row],[Start]]</f>
        <v>0.47222222222222221</v>
      </c>
      <c r="C1460" s="1">
        <f>WorkingHours[[#This Row],[End]]</f>
        <v>0.55208333333333337</v>
      </c>
      <c r="D1460" t="str">
        <f>WorkingHours[[#This Row],[Work unit description]]</f>
        <v>ChargerBill / STL Office Next Steps</v>
      </c>
      <c r="E1460" s="1">
        <f>WorkingHours[[#This Row],[Duration]]</f>
        <v>8.3333333333333329E-2</v>
      </c>
      <c r="F1460" s="1" t="e">
        <f>#REF!</f>
        <v>#REF!</v>
      </c>
      <c r="G1460" t="str">
        <f>WorkingHours[[#This Row],[Task]]</f>
        <v>NBD - Meetings</v>
      </c>
      <c r="H1460" t="str">
        <f>WorkingHours[[#This Row],[Tags]]</f>
        <v>STL:NBD:Early Meetings:964</v>
      </c>
      <c r="I1460" t="b">
        <f t="shared" si="153"/>
        <v>0</v>
      </c>
      <c r="J1460" s="7">
        <f t="shared" si="159"/>
        <v>45069</v>
      </c>
      <c r="K1460" t="str">
        <f t="shared" si="154"/>
        <v>STL:NBD:Early Meetings:964</v>
      </c>
      <c r="M1460" s="43">
        <f t="shared" si="155"/>
        <v>0</v>
      </c>
      <c r="N1460" s="1">
        <f t="shared" si="156"/>
        <v>0</v>
      </c>
      <c r="O1460" s="1">
        <f t="shared" si="157"/>
        <v>0</v>
      </c>
      <c r="P1460" s="45" t="e">
        <f t="shared" si="158"/>
        <v>#REF!</v>
      </c>
      <c r="Q1460" s="46">
        <f>IF(K1460="",0,COUNTIF('Timesheet - Week'!$A:$A,WorkingHoursUpdated!K1460))</f>
        <v>0</v>
      </c>
      <c r="R1460" s="44">
        <f>IF(K1460="",0,COUNTIF('Timesheet - Week'!$A:$A,WorkingHoursUpdated!K1460))</f>
        <v>0</v>
      </c>
    </row>
    <row r="1461" spans="1:18" x14ac:dyDescent="0.25">
      <c r="A1461" s="7">
        <f>WorkingHours[[#This Row],[Day]]</f>
        <v>45069</v>
      </c>
      <c r="B1461" s="1">
        <f>WorkingHours[[#This Row],[Start]]</f>
        <v>0.5625</v>
      </c>
      <c r="C1461" s="1">
        <f>WorkingHours[[#This Row],[End]]</f>
        <v>0.625</v>
      </c>
      <c r="D1461" t="str">
        <f>WorkingHours[[#This Row],[Work unit description]]</f>
        <v>CompaQt experiment timing/control whiteboard session</v>
      </c>
      <c r="E1461" s="1">
        <f>WorkingHours[[#This Row],[Duration]]</f>
        <v>6.25E-2</v>
      </c>
      <c r="F1461" s="1" t="e">
        <f>#REF!</f>
        <v>#REF!</v>
      </c>
      <c r="G1461" t="str">
        <f>WorkingHours[[#This Row],[Task]]</f>
        <v>Delta-G: Architecture</v>
      </c>
      <c r="H1461" t="str">
        <f>WorkingHours[[#This Row],[Tags]]</f>
        <v>Delta-G:Architecture:899</v>
      </c>
      <c r="I1461" t="b">
        <f t="shared" si="153"/>
        <v>0</v>
      </c>
      <c r="J1461" s="7">
        <f t="shared" si="159"/>
        <v>45069</v>
      </c>
      <c r="K1461" t="str">
        <f t="shared" si="154"/>
        <v>Delta-G:Architecture:899</v>
      </c>
      <c r="M1461" s="43">
        <f t="shared" si="155"/>
        <v>1.041666666666663E-2</v>
      </c>
      <c r="N1461" s="1">
        <f t="shared" si="156"/>
        <v>1.041666666666663E-2</v>
      </c>
      <c r="O1461" s="1">
        <f t="shared" si="157"/>
        <v>0</v>
      </c>
      <c r="P1461" s="45" t="e">
        <f t="shared" si="158"/>
        <v>#REF!</v>
      </c>
      <c r="Q1461" s="46">
        <f>IF(K1461="",0,COUNTIF('Timesheet - Week'!$A:$A,WorkingHoursUpdated!K1461))</f>
        <v>0</v>
      </c>
      <c r="R1461" s="44">
        <f>IF(K1461="",0,COUNTIF('Timesheet - Week'!$A:$A,WorkingHoursUpdated!K1461))</f>
        <v>0</v>
      </c>
    </row>
    <row r="1462" spans="1:18" x14ac:dyDescent="0.25">
      <c r="A1462" s="7">
        <f>WorkingHours[[#This Row],[Day]]</f>
        <v>45069</v>
      </c>
      <c r="B1462" s="1">
        <f>WorkingHours[[#This Row],[Start]]</f>
        <v>0.625</v>
      </c>
      <c r="C1462" s="1">
        <f>WorkingHours[[#This Row],[End]]</f>
        <v>0.66666666666666663</v>
      </c>
      <c r="D1462" t="str">
        <f>WorkingHours[[#This Row],[Work unit description]]</f>
        <v>QLM / STL HW meeting</v>
      </c>
      <c r="E1462" s="1">
        <f>WorkingHours[[#This Row],[Duration]]</f>
        <v>4.1666666666666664E-2</v>
      </c>
      <c r="F1462" s="1" t="e">
        <f>#REF!</f>
        <v>#REF!</v>
      </c>
      <c r="G1462" t="str">
        <f>WorkingHours[[#This Row],[Task]]</f>
        <v>QLM Technical Management</v>
      </c>
      <c r="H1462" t="str">
        <f>WorkingHours[[#This Row],[Tags]]</f>
        <v>QLM:Hardware:TechnicalManagement:998</v>
      </c>
      <c r="I1462" t="b">
        <f t="shared" si="153"/>
        <v>0</v>
      </c>
      <c r="J1462" s="7">
        <f t="shared" si="159"/>
        <v>45069</v>
      </c>
      <c r="K1462" t="str">
        <f t="shared" si="154"/>
        <v>QLM:Hardware:TechnicalManagement:998</v>
      </c>
      <c r="M1462" s="43">
        <f t="shared" si="155"/>
        <v>0</v>
      </c>
      <c r="N1462" s="1">
        <f t="shared" si="156"/>
        <v>0</v>
      </c>
      <c r="O1462" s="1">
        <f t="shared" si="157"/>
        <v>0</v>
      </c>
      <c r="P1462" s="45" t="e">
        <f t="shared" si="158"/>
        <v>#REF!</v>
      </c>
      <c r="Q1462" s="46">
        <f>IF(K1462="",0,COUNTIF('Timesheet - Week'!$A:$A,WorkingHoursUpdated!K1462))</f>
        <v>0</v>
      </c>
      <c r="R1462" s="44">
        <f>IF(K1462="",0,COUNTIF('Timesheet - Week'!$A:$A,WorkingHoursUpdated!K1462))</f>
        <v>0</v>
      </c>
    </row>
    <row r="1463" spans="1:18" x14ac:dyDescent="0.25">
      <c r="A1463" s="7">
        <f>WorkingHours[[#This Row],[Day]]</f>
        <v>45069</v>
      </c>
      <c r="B1463" s="1">
        <f>WorkingHours[[#This Row],[Start]]</f>
        <v>0.66666666666666663</v>
      </c>
      <c r="C1463" s="1">
        <f>WorkingHours[[#This Row],[End]]</f>
        <v>0.6875</v>
      </c>
      <c r="D1463" t="str">
        <f>WorkingHours[[#This Row],[Work unit description]]</f>
        <v>QLM internal catchup</v>
      </c>
      <c r="E1463" s="1">
        <f>WorkingHours[[#This Row],[Duration]]</f>
        <v>2.0833333333333332E-2</v>
      </c>
      <c r="F1463" s="1" t="e">
        <f>#REF!</f>
        <v>#REF!</v>
      </c>
      <c r="G1463" t="str">
        <f>WorkingHours[[#This Row],[Task]]</f>
        <v>QLM Technical Management</v>
      </c>
      <c r="H1463" t="str">
        <f>WorkingHours[[#This Row],[Tags]]</f>
        <v>QLM:Hardware:TechnicalManagement:998</v>
      </c>
      <c r="I1463" t="b">
        <f t="shared" si="153"/>
        <v>0</v>
      </c>
      <c r="J1463" s="7">
        <f t="shared" si="159"/>
        <v>45069</v>
      </c>
      <c r="K1463" t="str">
        <f t="shared" si="154"/>
        <v>QLM:Hardware:TechnicalManagement:998</v>
      </c>
      <c r="M1463" s="43">
        <f t="shared" si="155"/>
        <v>0</v>
      </c>
      <c r="N1463" s="1">
        <f t="shared" si="156"/>
        <v>0</v>
      </c>
      <c r="O1463" s="1">
        <f t="shared" si="157"/>
        <v>0</v>
      </c>
      <c r="P1463" s="45" t="e">
        <f t="shared" si="158"/>
        <v>#REF!</v>
      </c>
      <c r="Q1463" s="46">
        <f>IF(K1463="",0,COUNTIF('Timesheet - Week'!$A:$A,WorkingHoursUpdated!K1463))</f>
        <v>0</v>
      </c>
      <c r="R1463" s="44">
        <f>IF(K1463="",0,COUNTIF('Timesheet - Week'!$A:$A,WorkingHoursUpdated!K1463))</f>
        <v>0</v>
      </c>
    </row>
    <row r="1464" spans="1:18" x14ac:dyDescent="0.25">
      <c r="A1464" s="7">
        <f>WorkingHours[[#This Row],[Day]]</f>
        <v>45069</v>
      </c>
      <c r="B1464" s="1">
        <f>WorkingHours[[#This Row],[Start]]</f>
        <v>0.6875</v>
      </c>
      <c r="C1464" s="1">
        <f>WorkingHours[[#This Row],[End]]</f>
        <v>0.70833333333333337</v>
      </c>
      <c r="D1464" t="str">
        <f>WorkingHours[[#This Row],[Work unit description]]</f>
        <v>Weekly Boomtime Internal Meeting</v>
      </c>
      <c r="E1464" s="1">
        <f>WorkingHours[[#This Row],[Duration]]</f>
        <v>2.0833333333333332E-2</v>
      </c>
      <c r="F1464" s="1" t="e">
        <f>#REF!</f>
        <v>#REF!</v>
      </c>
      <c r="G1464" t="str">
        <f>WorkingHours[[#This Row],[Task]]</f>
        <v>Boomtime:Technical Management</v>
      </c>
      <c r="H1464" t="str">
        <f>WorkingHours[[#This Row],[Tags]]</f>
        <v>Boomtime: Technical Management:911</v>
      </c>
      <c r="I1464" t="b">
        <f t="shared" si="153"/>
        <v>0</v>
      </c>
      <c r="J1464" s="7">
        <f t="shared" si="159"/>
        <v>45069</v>
      </c>
      <c r="K1464" t="str">
        <f t="shared" si="154"/>
        <v>Boomtime: Technical Management:911</v>
      </c>
      <c r="M1464" s="43">
        <f t="shared" si="155"/>
        <v>0</v>
      </c>
      <c r="N1464" s="1">
        <f t="shared" si="156"/>
        <v>0</v>
      </c>
      <c r="O1464" s="1">
        <f t="shared" si="157"/>
        <v>0</v>
      </c>
      <c r="P1464" s="45" t="e">
        <f t="shared" si="158"/>
        <v>#REF!</v>
      </c>
      <c r="Q1464" s="46">
        <f>IF(K1464="",0,COUNTIF('Timesheet - Week'!$A:$A,WorkingHoursUpdated!K1464))</f>
        <v>0</v>
      </c>
      <c r="R1464" s="44">
        <f>IF(K1464="",0,COUNTIF('Timesheet - Week'!$A:$A,WorkingHoursUpdated!K1464))</f>
        <v>0</v>
      </c>
    </row>
    <row r="1465" spans="1:18" x14ac:dyDescent="0.25">
      <c r="A1465" s="7">
        <f>WorkingHours[[#This Row],[Day]]</f>
        <v>45069</v>
      </c>
      <c r="B1465" s="1">
        <f>WorkingHours[[#This Row],[Start]]</f>
        <v>0.70833333333333337</v>
      </c>
      <c r="C1465" s="1">
        <f>WorkingHours[[#This Row],[End]]</f>
        <v>0.72916666666666663</v>
      </c>
      <c r="D1465" t="str">
        <f>WorkingHours[[#This Row],[Work unit description]]</f>
        <v>Company Update</v>
      </c>
      <c r="E1465" s="1">
        <f>WorkingHours[[#This Row],[Duration]]</f>
        <v>2.0833333333333332E-2</v>
      </c>
      <c r="F1465" s="1" t="e">
        <f>#REF!</f>
        <v>#REF!</v>
      </c>
      <c r="G1465" t="str">
        <f>WorkingHours[[#This Row],[Task]]</f>
        <v>STL: General Team Meeting</v>
      </c>
      <c r="H1465" t="str">
        <f>WorkingHours[[#This Row],[Tags]]</f>
        <v>STL:Admin-BusinessMan:One2OneTeamMeetings:941</v>
      </c>
      <c r="I1465" t="b">
        <f t="shared" si="153"/>
        <v>0</v>
      </c>
      <c r="J1465" s="7">
        <f t="shared" si="159"/>
        <v>45069</v>
      </c>
      <c r="K1465" t="str">
        <f t="shared" si="154"/>
        <v>STL:Admin-BusinessMan:One2OneTeamMeetings:941</v>
      </c>
      <c r="M1465" s="43">
        <f t="shared" si="155"/>
        <v>0</v>
      </c>
      <c r="N1465" s="1">
        <f t="shared" si="156"/>
        <v>0</v>
      </c>
      <c r="O1465" s="1">
        <f t="shared" si="157"/>
        <v>0</v>
      </c>
      <c r="P1465" s="45" t="e">
        <f t="shared" si="158"/>
        <v>#REF!</v>
      </c>
      <c r="Q1465" s="46">
        <f>IF(K1465="",0,COUNTIF('Timesheet - Week'!$A:$A,WorkingHoursUpdated!K1465))</f>
        <v>0</v>
      </c>
      <c r="R1465" s="44">
        <f>IF(K1465="",0,COUNTIF('Timesheet - Week'!$A:$A,WorkingHoursUpdated!K1465))</f>
        <v>0</v>
      </c>
    </row>
    <row r="1466" spans="1:18" x14ac:dyDescent="0.25">
      <c r="A1466" s="7">
        <f>WorkingHours[[#This Row],[Day]]</f>
        <v>45070</v>
      </c>
      <c r="B1466" s="1">
        <f>WorkingHours[[#This Row],[Start]]</f>
        <v>0.375</v>
      </c>
      <c r="C1466" s="1">
        <f>WorkingHours[[#This Row],[End]]</f>
        <v>0.40625</v>
      </c>
      <c r="D1466" t="str">
        <f>WorkingHours[[#This Row],[Work unit description]]</f>
        <v>Review of System Board Design Document</v>
      </c>
      <c r="E1466" s="1">
        <f>WorkingHours[[#This Row],[Duration]]</f>
        <v>3.125E-2</v>
      </c>
      <c r="F1466" s="1" t="e">
        <f>#REF!</f>
        <v>#REF!</v>
      </c>
      <c r="G1466" t="str">
        <f>WorkingHours[[#This Row],[Task]]</f>
        <v>Delta-G: System Board</v>
      </c>
      <c r="H1466" t="str">
        <f>WorkingHours[[#This Row],[Tags]]</f>
        <v>Delta-G: System Board:981</v>
      </c>
      <c r="I1466" t="b">
        <f t="shared" si="153"/>
        <v>0</v>
      </c>
      <c r="J1466" s="7">
        <f t="shared" si="159"/>
        <v>45070</v>
      </c>
      <c r="K1466" t="str">
        <f t="shared" si="154"/>
        <v>Delta-G: System Board:981</v>
      </c>
      <c r="M1466" s="43">
        <f t="shared" si="155"/>
        <v>0</v>
      </c>
      <c r="N1466" s="1">
        <f t="shared" si="156"/>
        <v>0</v>
      </c>
      <c r="O1466" s="1">
        <f t="shared" si="157"/>
        <v>0</v>
      </c>
      <c r="P1466" s="45" t="e">
        <f t="shared" si="158"/>
        <v>#REF!</v>
      </c>
      <c r="Q1466" s="46">
        <f>IF(K1466="",0,COUNTIF('Timesheet - Week'!$A:$A,WorkingHoursUpdated!K1466))</f>
        <v>0</v>
      </c>
      <c r="R1466" s="44">
        <f>IF(K1466="",0,COUNTIF('Timesheet - Week'!$A:$A,WorkingHoursUpdated!K1466))</f>
        <v>0</v>
      </c>
    </row>
    <row r="1467" spans="1:18" x14ac:dyDescent="0.25">
      <c r="A1467" s="7">
        <f>WorkingHours[[#This Row],[Day]]</f>
        <v>45070</v>
      </c>
      <c r="B1467" s="1">
        <f>WorkingHours[[#This Row],[Start]]</f>
        <v>0.40625</v>
      </c>
      <c r="C1467" s="1">
        <f>WorkingHours[[#This Row],[End]]</f>
        <v>0.41666666666666669</v>
      </c>
      <c r="D1467" t="str">
        <f>WorkingHours[[#This Row],[Work unit description]]</f>
        <v>Update of Jira with tasks</v>
      </c>
      <c r="E1467" s="1">
        <f>WorkingHours[[#This Row],[Duration]]</f>
        <v>1.0416666666666666E-2</v>
      </c>
      <c r="F1467" s="1" t="e">
        <f>#REF!</f>
        <v>#REF!</v>
      </c>
      <c r="G1467" t="str">
        <f>WorkingHours[[#This Row],[Task]]</f>
        <v>Delta-G: Technical Management</v>
      </c>
      <c r="H1467" t="str">
        <f>WorkingHours[[#This Row],[Tags]]</f>
        <v>Delta-G:Technical Man:900</v>
      </c>
      <c r="I1467" t="b">
        <f t="shared" si="153"/>
        <v>0</v>
      </c>
      <c r="J1467" s="7">
        <f t="shared" si="159"/>
        <v>45070</v>
      </c>
      <c r="K1467" t="str">
        <f t="shared" si="154"/>
        <v>Delta-G:Technical Man:900</v>
      </c>
      <c r="M1467" s="43">
        <f t="shared" si="155"/>
        <v>0</v>
      </c>
      <c r="N1467" s="1">
        <f t="shared" si="156"/>
        <v>0</v>
      </c>
      <c r="O1467" s="1">
        <f t="shared" si="157"/>
        <v>0</v>
      </c>
      <c r="P1467" s="45" t="e">
        <f t="shared" si="158"/>
        <v>#REF!</v>
      </c>
      <c r="Q1467" s="46">
        <f>IF(K1467="",0,COUNTIF('Timesheet - Week'!$A:$A,WorkingHoursUpdated!K1467))</f>
        <v>0</v>
      </c>
      <c r="R1467" s="44">
        <f>IF(K1467="",0,COUNTIF('Timesheet - Week'!$A:$A,WorkingHoursUpdated!K1467))</f>
        <v>0</v>
      </c>
    </row>
    <row r="1468" spans="1:18" x14ac:dyDescent="0.25">
      <c r="A1468" s="7">
        <f>WorkingHours[[#This Row],[Day]]</f>
        <v>45070</v>
      </c>
      <c r="B1468" s="1">
        <f>WorkingHours[[#This Row],[Start]]</f>
        <v>0.41666666666666669</v>
      </c>
      <c r="C1468" s="1">
        <f>WorkingHours[[#This Row],[End]]</f>
        <v>0.45833333333333331</v>
      </c>
      <c r="D1468" t="str">
        <f>WorkingHours[[#This Row],[Work unit description]]</f>
        <v>Delta G Internal Core Team Meeting</v>
      </c>
      <c r="E1468" s="1">
        <f>WorkingHours[[#This Row],[Duration]]</f>
        <v>4.1666666666666664E-2</v>
      </c>
      <c r="F1468" s="1" t="e">
        <f>#REF!</f>
        <v>#REF!</v>
      </c>
      <c r="G1468" t="str">
        <f>WorkingHours[[#This Row],[Task]]</f>
        <v>Team Meetings</v>
      </c>
      <c r="H1468" t="str">
        <f>WorkingHours[[#This Row],[Tags]]</f>
        <v>Delta-g:Team meetings:906</v>
      </c>
      <c r="I1468" t="b">
        <f t="shared" si="153"/>
        <v>0</v>
      </c>
      <c r="J1468" s="7">
        <f t="shared" si="159"/>
        <v>45070</v>
      </c>
      <c r="K1468" t="str">
        <f t="shared" si="154"/>
        <v>Delta-g:Team meetings:906</v>
      </c>
      <c r="M1468" s="43">
        <f t="shared" si="155"/>
        <v>0</v>
      </c>
      <c r="N1468" s="1">
        <f t="shared" si="156"/>
        <v>0</v>
      </c>
      <c r="O1468" s="1">
        <f t="shared" si="157"/>
        <v>0</v>
      </c>
      <c r="P1468" s="45" t="e">
        <f t="shared" si="158"/>
        <v>#REF!</v>
      </c>
      <c r="Q1468" s="46">
        <f>IF(K1468="",0,COUNTIF('Timesheet - Week'!$A:$A,WorkingHoursUpdated!K1468))</f>
        <v>0</v>
      </c>
      <c r="R1468" s="44">
        <f>IF(K1468="",0,COUNTIF('Timesheet - Week'!$A:$A,WorkingHoursUpdated!K1468))</f>
        <v>0</v>
      </c>
    </row>
    <row r="1469" spans="1:18" x14ac:dyDescent="0.25">
      <c r="A1469" s="7">
        <f>WorkingHours[[#This Row],[Day]]</f>
        <v>45070</v>
      </c>
      <c r="B1469" s="1">
        <f>WorkingHours[[#This Row],[Start]]</f>
        <v>0.45833333333333331</v>
      </c>
      <c r="C1469" s="1">
        <f>WorkingHours[[#This Row],[End]]</f>
        <v>0.57013888888888886</v>
      </c>
      <c r="D1469" t="str">
        <f>WorkingHours[[#This Row],[Work unit description]]</f>
        <v>Sequencing and Timing</v>
      </c>
      <c r="E1469" s="1">
        <f>WorkingHours[[#This Row],[Duration]]</f>
        <v>0.11458333333333333</v>
      </c>
      <c r="F1469" s="1" t="e">
        <f>#REF!</f>
        <v>#REF!</v>
      </c>
      <c r="G1469" t="str">
        <f>WorkingHours[[#This Row],[Task]]</f>
        <v>Delta-G: Architecture</v>
      </c>
      <c r="H1469" t="str">
        <f>WorkingHours[[#This Row],[Tags]]</f>
        <v>Delta-G:Architecture:899</v>
      </c>
      <c r="I1469" t="b">
        <f t="shared" si="153"/>
        <v>0</v>
      </c>
      <c r="J1469" s="7">
        <f t="shared" si="159"/>
        <v>45070</v>
      </c>
      <c r="K1469" t="str">
        <f t="shared" si="154"/>
        <v>Delta-G:Architecture:899</v>
      </c>
      <c r="M1469" s="43">
        <f t="shared" si="155"/>
        <v>0</v>
      </c>
      <c r="N1469" s="1">
        <f t="shared" si="156"/>
        <v>0</v>
      </c>
      <c r="O1469" s="1">
        <f t="shared" si="157"/>
        <v>0</v>
      </c>
      <c r="P1469" s="45" t="e">
        <f t="shared" si="158"/>
        <v>#REF!</v>
      </c>
      <c r="Q1469" s="46">
        <f>IF(K1469="",0,COUNTIF('Timesheet - Week'!$A:$A,WorkingHoursUpdated!K1469))</f>
        <v>0</v>
      </c>
      <c r="R1469" s="44">
        <f>IF(K1469="",0,COUNTIF('Timesheet - Week'!$A:$A,WorkingHoursUpdated!K1469))</f>
        <v>0</v>
      </c>
    </row>
    <row r="1470" spans="1:18" x14ac:dyDescent="0.25">
      <c r="A1470" s="7">
        <f>WorkingHours[[#This Row],[Day]]</f>
        <v>45070</v>
      </c>
      <c r="B1470" s="1">
        <f>WorkingHours[[#This Row],[Start]]</f>
        <v>0.58333333333333337</v>
      </c>
      <c r="C1470" s="1">
        <f>WorkingHours[[#This Row],[End]]</f>
        <v>0.63194444444444442</v>
      </c>
      <c r="D1470" t="str">
        <f>WorkingHours[[#This Row],[Work unit description]]</f>
        <v>Quick Boomtime Catch Up</v>
      </c>
      <c r="E1470" s="1">
        <f>WorkingHours[[#This Row],[Duration]]</f>
        <v>5.2083333333333336E-2</v>
      </c>
      <c r="F1470" s="1" t="e">
        <f>#REF!</f>
        <v>#REF!</v>
      </c>
      <c r="G1470" t="str">
        <f>WorkingHours[[#This Row],[Task]]</f>
        <v>Boomtime:Technical Management</v>
      </c>
      <c r="H1470" t="str">
        <f>WorkingHours[[#This Row],[Tags]]</f>
        <v>Boomtime: Technical Management:911</v>
      </c>
      <c r="I1470" t="b">
        <f t="shared" ref="I1470:I1513" si="160">IF(ISNUMBER(SEARCH("CarryHours",H1470)),TRUE,FALSE)</f>
        <v>0</v>
      </c>
      <c r="J1470" s="7">
        <f t="shared" si="159"/>
        <v>45070</v>
      </c>
      <c r="K1470" t="str">
        <f t="shared" si="154"/>
        <v>Boomtime: Technical Management:911</v>
      </c>
      <c r="M1470" s="43">
        <f t="shared" si="155"/>
        <v>1.3194444444444509E-2</v>
      </c>
      <c r="N1470" s="1">
        <f t="shared" si="156"/>
        <v>0</v>
      </c>
      <c r="O1470" s="1">
        <f t="shared" si="157"/>
        <v>1.3194444444444509E-2</v>
      </c>
      <c r="P1470" s="45" t="e">
        <f t="shared" si="158"/>
        <v>#REF!</v>
      </c>
      <c r="Q1470" s="46">
        <f>IF(K1470="",0,COUNTIF('Timesheet - Week'!$A:$A,WorkingHoursUpdated!K1470))</f>
        <v>0</v>
      </c>
      <c r="R1470" s="44">
        <f>IF(K1470="",0,COUNTIF('Timesheet - Week'!$A:$A,WorkingHoursUpdated!K1470))</f>
        <v>0</v>
      </c>
    </row>
    <row r="1471" spans="1:18" x14ac:dyDescent="0.25">
      <c r="A1471" s="7">
        <f>WorkingHours[[#This Row],[Day]]</f>
        <v>45071</v>
      </c>
      <c r="B1471" s="1">
        <f>WorkingHours[[#This Row],[Start]]</f>
        <v>0.375</v>
      </c>
      <c r="C1471" s="1">
        <f>WorkingHours[[#This Row],[End]]</f>
        <v>0.54166666666666663</v>
      </c>
      <c r="D1471" t="str">
        <f>WorkingHours[[#This Row],[Work unit description]]</f>
        <v>Delta-g VVT</v>
      </c>
      <c r="E1471" s="1">
        <f>WorkingHours[[#This Row],[Duration]]</f>
        <v>0.16666666666666666</v>
      </c>
      <c r="F1471" s="1" t="e">
        <f>#REF!</f>
        <v>#REF!</v>
      </c>
      <c r="G1471" t="str">
        <f>WorkingHours[[#This Row],[Task]]</f>
        <v>Delta-g: VVT Activities</v>
      </c>
      <c r="H1471" t="str">
        <f>WorkingHours[[#This Row],[Tags]]</f>
        <v>Delta-G:Technical Man:900</v>
      </c>
      <c r="I1471" t="b">
        <f t="shared" si="160"/>
        <v>0</v>
      </c>
      <c r="J1471" s="7">
        <f t="shared" si="159"/>
        <v>45071</v>
      </c>
      <c r="K1471" t="str">
        <f t="shared" ref="K1471:K1513" si="161">IF(ISNUMBER(SEARCH(",",H1471)),LEFT(H1471, SEARCH(",",H1471,1)-1),H1471)</f>
        <v>Delta-G:Technical Man:900</v>
      </c>
      <c r="M1471" s="43">
        <f t="shared" si="155"/>
        <v>0</v>
      </c>
      <c r="N1471" s="1">
        <f t="shared" si="156"/>
        <v>0</v>
      </c>
      <c r="O1471" s="1">
        <f t="shared" si="157"/>
        <v>0</v>
      </c>
      <c r="P1471" s="45" t="e">
        <f t="shared" si="158"/>
        <v>#REF!</v>
      </c>
      <c r="Q1471" s="46">
        <f>IF(K1471="",0,COUNTIF('Timesheet - Week'!$A:$A,WorkingHoursUpdated!K1471))</f>
        <v>0</v>
      </c>
      <c r="R1471" s="44">
        <f>IF(K1471="",0,COUNTIF('Timesheet - Week'!$A:$A,WorkingHoursUpdated!K1471))</f>
        <v>0</v>
      </c>
    </row>
    <row r="1472" spans="1:18" x14ac:dyDescent="0.25">
      <c r="A1472" s="7">
        <f>WorkingHours[[#This Row],[Day]]</f>
        <v>45071</v>
      </c>
      <c r="B1472" s="1">
        <f>WorkingHours[[#This Row],[Start]]</f>
        <v>0.5625</v>
      </c>
      <c r="C1472" s="1">
        <f>WorkingHours[[#This Row],[End]]</f>
        <v>0.58263888888888893</v>
      </c>
      <c r="D1472" t="str">
        <f>WorkingHours[[#This Row],[Work unit description]]</f>
        <v>QLM Trenz Investigation admin</v>
      </c>
      <c r="E1472" s="1">
        <f>WorkingHours[[#This Row],[Duration]]</f>
        <v>2.0833333333333332E-2</v>
      </c>
      <c r="F1472" s="1" t="e">
        <f>#REF!</f>
        <v>#REF!</v>
      </c>
      <c r="G1472" t="str">
        <f>WorkingHours[[#This Row],[Task]]</f>
        <v>QLM Technical Management</v>
      </c>
      <c r="H1472" t="str">
        <f>WorkingHours[[#This Row],[Tags]]</f>
        <v>QLM:Hardware:TechnicalManagement:998</v>
      </c>
      <c r="I1472" t="b">
        <f t="shared" si="160"/>
        <v>0</v>
      </c>
      <c r="J1472" s="7">
        <f t="shared" si="159"/>
        <v>45071</v>
      </c>
      <c r="K1472" t="str">
        <f t="shared" si="161"/>
        <v>QLM:Hardware:TechnicalManagement:998</v>
      </c>
      <c r="M1472" s="43">
        <f t="shared" si="155"/>
        <v>2.083333333333337E-2</v>
      </c>
      <c r="N1472" s="1">
        <f t="shared" si="156"/>
        <v>0</v>
      </c>
      <c r="O1472" s="1">
        <f t="shared" si="157"/>
        <v>2.083333333333337E-2</v>
      </c>
      <c r="P1472" s="45" t="e">
        <f t="shared" si="158"/>
        <v>#REF!</v>
      </c>
      <c r="Q1472" s="46">
        <f>IF(K1472="",0,COUNTIF('Timesheet - Week'!$A:$A,WorkingHoursUpdated!K1472))</f>
        <v>0</v>
      </c>
      <c r="R1472" s="44">
        <f>IF(K1472="",0,COUNTIF('Timesheet - Week'!$A:$A,WorkingHoursUpdated!K1472))</f>
        <v>0</v>
      </c>
    </row>
    <row r="1473" spans="1:18" x14ac:dyDescent="0.25">
      <c r="A1473" s="7">
        <f>WorkingHours[[#This Row],[Day]]</f>
        <v>45071</v>
      </c>
      <c r="B1473" s="1">
        <f>WorkingHours[[#This Row],[Start]]</f>
        <v>0.58333333333333337</v>
      </c>
      <c r="C1473" s="1">
        <f>WorkingHours[[#This Row],[End]]</f>
        <v>0.60416666666666663</v>
      </c>
      <c r="D1473" t="str">
        <f>WorkingHours[[#This Row],[Work unit description]]</f>
        <v>Celestial catchup</v>
      </c>
      <c r="E1473" s="1">
        <f>WorkingHours[[#This Row],[Duration]]</f>
        <v>2.0833333333333332E-2</v>
      </c>
      <c r="F1473" s="1" t="e">
        <f>#REF!</f>
        <v>#REF!</v>
      </c>
      <c r="G1473" t="str">
        <f>WorkingHours[[#This Row],[Task]]</f>
        <v>Celestial: Technical Management</v>
      </c>
      <c r="H1473" t="str">
        <f>WorkingHours[[#This Row],[Tags]]</f>
        <v>Celestial:Technical Management:972</v>
      </c>
      <c r="I1473" t="b">
        <f t="shared" si="160"/>
        <v>0</v>
      </c>
      <c r="J1473" s="7">
        <f t="shared" si="159"/>
        <v>45071</v>
      </c>
      <c r="K1473" t="str">
        <f t="shared" si="161"/>
        <v>Celestial:Technical Management:972</v>
      </c>
      <c r="M1473" s="43">
        <f t="shared" si="155"/>
        <v>6.9444444444444198E-4</v>
      </c>
      <c r="N1473" s="1">
        <f t="shared" si="156"/>
        <v>6.9444444444444198E-4</v>
      </c>
      <c r="O1473" s="1">
        <f t="shared" si="157"/>
        <v>0</v>
      </c>
      <c r="P1473" s="45" t="e">
        <f t="shared" si="158"/>
        <v>#REF!</v>
      </c>
      <c r="Q1473" s="46">
        <f>IF(K1473="",0,COUNTIF('Timesheet - Week'!$A:$A,WorkingHoursUpdated!K1473))</f>
        <v>0</v>
      </c>
      <c r="R1473" s="44">
        <f>IF(K1473="",0,COUNTIF('Timesheet - Week'!$A:$A,WorkingHoursUpdated!K1473))</f>
        <v>0</v>
      </c>
    </row>
    <row r="1474" spans="1:18" x14ac:dyDescent="0.25">
      <c r="A1474" s="7">
        <f>WorkingHours[[#This Row],[Day]]</f>
        <v>45071</v>
      </c>
      <c r="B1474" s="1">
        <f>WorkingHours[[#This Row],[Start]]</f>
        <v>0.66666666666666663</v>
      </c>
      <c r="C1474" s="1">
        <f>WorkingHours[[#This Row],[End]]</f>
        <v>0.70833333333333337</v>
      </c>
      <c r="D1474" t="str">
        <f>WorkingHours[[#This Row],[Work unit description]]</f>
        <v>BTM-3096 Weekly Project Meeting</v>
      </c>
      <c r="E1474" s="1">
        <f>WorkingHours[[#This Row],[Duration]]</f>
        <v>4.1666666666666664E-2</v>
      </c>
      <c r="F1474" s="1" t="e">
        <f>#REF!</f>
        <v>#REF!</v>
      </c>
      <c r="G1474" t="str">
        <f>WorkingHours[[#This Row],[Task]]</f>
        <v>Boomtime:Technical Management</v>
      </c>
      <c r="H1474" t="str">
        <f>WorkingHours[[#This Row],[Tags]]</f>
        <v>Boomtime: Technical Management:911</v>
      </c>
      <c r="I1474" t="b">
        <f t="shared" si="160"/>
        <v>0</v>
      </c>
      <c r="J1474" s="7">
        <f t="shared" si="159"/>
        <v>45071</v>
      </c>
      <c r="K1474" t="str">
        <f t="shared" si="161"/>
        <v>Boomtime: Technical Management:911</v>
      </c>
      <c r="M1474" s="43">
        <f t="shared" si="155"/>
        <v>6.25E-2</v>
      </c>
      <c r="N1474" s="1">
        <f t="shared" si="156"/>
        <v>0</v>
      </c>
      <c r="O1474" s="1">
        <f t="shared" si="157"/>
        <v>6.25E-2</v>
      </c>
      <c r="P1474" s="45" t="e">
        <f t="shared" si="158"/>
        <v>#REF!</v>
      </c>
      <c r="Q1474" s="46">
        <f>IF(K1474="",0,COUNTIF('Timesheet - Week'!$A:$A,WorkingHoursUpdated!K1474))</f>
        <v>0</v>
      </c>
      <c r="R1474" s="44">
        <f>IF(K1474="",0,COUNTIF('Timesheet - Week'!$A:$A,WorkingHoursUpdated!K1474))</f>
        <v>0</v>
      </c>
    </row>
    <row r="1475" spans="1:18" x14ac:dyDescent="0.25">
      <c r="A1475" s="7">
        <f>WorkingHours[[#This Row],[Day]]</f>
        <v>45071</v>
      </c>
      <c r="B1475" s="1">
        <f>WorkingHours[[#This Row],[Start]]</f>
        <v>0.70833333333333337</v>
      </c>
      <c r="C1475" s="1">
        <f>WorkingHours[[#This Row],[End]]</f>
        <v>0.76041666666666663</v>
      </c>
      <c r="D1475" t="str">
        <f>WorkingHours[[#This Row],[Work unit description]]</f>
        <v>Boomtime mechanical</v>
      </c>
      <c r="E1475" s="1">
        <f>WorkingHours[[#This Row],[Duration]]</f>
        <v>5.2083333333333336E-2</v>
      </c>
      <c r="F1475" s="1" t="e">
        <f>#REF!</f>
        <v>#REF!</v>
      </c>
      <c r="G1475" t="str">
        <f>WorkingHours[[#This Row],[Task]]</f>
        <v>Boomtime:System Design</v>
      </c>
      <c r="H1475" t="str">
        <f>WorkingHours[[#This Row],[Tags]]</f>
        <v>Boomtime:System Design:912</v>
      </c>
      <c r="I1475" t="b">
        <f t="shared" si="160"/>
        <v>0</v>
      </c>
      <c r="J1475" s="7">
        <f t="shared" si="159"/>
        <v>45071</v>
      </c>
      <c r="K1475" t="str">
        <f t="shared" si="161"/>
        <v>Boomtime:System Design:912</v>
      </c>
      <c r="M1475" s="43">
        <f t="shared" ref="M1475:M1513" si="162">IF(A1475=A1474,IF(B1475&lt;C1474,"Error",B1475-C1474),0)</f>
        <v>0</v>
      </c>
      <c r="N1475" s="1">
        <f t="shared" ref="N1475:N1513" si="163">IF(M1475&lt;$T$1,M1475,0)</f>
        <v>0</v>
      </c>
      <c r="O1475" s="1">
        <f t="shared" ref="O1475:O1513" si="164">IF(M1475&gt;$T$1,M1475,0)</f>
        <v>0</v>
      </c>
      <c r="P1475" s="45" t="e">
        <f t="shared" ref="P1475:P1513" si="165">E1475+F1475+N1475</f>
        <v>#REF!</v>
      </c>
      <c r="Q1475" s="46">
        <f>IF(K1475="",0,COUNTIF('Timesheet - Week'!$A:$A,WorkingHoursUpdated!K1475))</f>
        <v>0</v>
      </c>
      <c r="R1475" s="44">
        <f>IF(K1475="",0,COUNTIF('Timesheet - Week'!$A:$A,WorkingHoursUpdated!K1475))</f>
        <v>0</v>
      </c>
    </row>
    <row r="1476" spans="1:18" x14ac:dyDescent="0.25">
      <c r="A1476" s="7">
        <f>WorkingHours[[#This Row],[Day]]</f>
        <v>45071</v>
      </c>
      <c r="B1476" s="1">
        <f>WorkingHours[[#This Row],[Start]]</f>
        <v>0.76041666666666663</v>
      </c>
      <c r="C1476" s="1">
        <f>WorkingHours[[#This Row],[End]]</f>
        <v>0.80208333333333337</v>
      </c>
      <c r="D1476" t="str">
        <f>WorkingHours[[#This Row],[Work unit description]]</f>
        <v>Boomtime email</v>
      </c>
      <c r="E1476" s="1">
        <f>WorkingHours[[#This Row],[Duration]]</f>
        <v>4.1666666666666664E-2</v>
      </c>
      <c r="F1476" s="1" t="e">
        <f>#REF!</f>
        <v>#REF!</v>
      </c>
      <c r="G1476" t="str">
        <f>WorkingHours[[#This Row],[Task]]</f>
        <v>Boomtime:Technical Management</v>
      </c>
      <c r="H1476" t="str">
        <f>WorkingHours[[#This Row],[Tags]]</f>
        <v>Boomtime: Technical Management:911</v>
      </c>
      <c r="I1476" t="b">
        <f t="shared" si="160"/>
        <v>0</v>
      </c>
      <c r="J1476" s="7">
        <f t="shared" ref="J1476:J1513" si="166">IF(I1476,A1476+7,A1476)</f>
        <v>45071</v>
      </c>
      <c r="K1476" t="str">
        <f t="shared" si="161"/>
        <v>Boomtime: Technical Management:911</v>
      </c>
      <c r="M1476" s="43">
        <f t="shared" si="162"/>
        <v>0</v>
      </c>
      <c r="N1476" s="1">
        <f t="shared" si="163"/>
        <v>0</v>
      </c>
      <c r="O1476" s="1">
        <f t="shared" si="164"/>
        <v>0</v>
      </c>
      <c r="P1476" s="45" t="e">
        <f t="shared" si="165"/>
        <v>#REF!</v>
      </c>
      <c r="Q1476" s="46">
        <f>IF(K1476="",0,COUNTIF('Timesheet - Week'!$A:$A,WorkingHoursUpdated!K1476))</f>
        <v>0</v>
      </c>
      <c r="R1476" s="44">
        <f>IF(K1476="",0,COUNTIF('Timesheet - Week'!$A:$A,WorkingHoursUpdated!K1476))</f>
        <v>0</v>
      </c>
    </row>
    <row r="1477" spans="1:18" x14ac:dyDescent="0.25">
      <c r="A1477" s="7">
        <f>WorkingHours[[#This Row],[Day]]</f>
        <v>45071</v>
      </c>
      <c r="B1477" s="1">
        <f>WorkingHours[[#This Row],[Start]]</f>
        <v>0.83333333333333337</v>
      </c>
      <c r="C1477" s="1">
        <f>WorkingHours[[#This Row],[End]]</f>
        <v>0.95833333333333337</v>
      </c>
      <c r="D1477" t="str">
        <f>WorkingHours[[#This Row],[Work unit description]]</f>
        <v>VVT document</v>
      </c>
      <c r="E1477" s="1">
        <f>WorkingHours[[#This Row],[Duration]]</f>
        <v>0.125</v>
      </c>
      <c r="F1477" s="1" t="e">
        <f>#REF!</f>
        <v>#REF!</v>
      </c>
      <c r="G1477" t="str">
        <f>WorkingHours[[#This Row],[Task]]</f>
        <v>Delta-g: VVT Activities</v>
      </c>
      <c r="H1477" t="str">
        <f>WorkingHours[[#This Row],[Tags]]</f>
        <v>Delta-G:Technical Man:900</v>
      </c>
      <c r="I1477" t="b">
        <f t="shared" si="160"/>
        <v>0</v>
      </c>
      <c r="J1477" s="7">
        <f t="shared" si="166"/>
        <v>45071</v>
      </c>
      <c r="K1477" t="str">
        <f t="shared" si="161"/>
        <v>Delta-G:Technical Man:900</v>
      </c>
      <c r="M1477" s="43">
        <f t="shared" si="162"/>
        <v>3.125E-2</v>
      </c>
      <c r="N1477" s="1">
        <f t="shared" si="163"/>
        <v>0</v>
      </c>
      <c r="O1477" s="1">
        <f t="shared" si="164"/>
        <v>3.125E-2</v>
      </c>
      <c r="P1477" s="45" t="e">
        <f t="shared" si="165"/>
        <v>#REF!</v>
      </c>
      <c r="Q1477" s="46">
        <f>IF(K1477="",0,COUNTIF('Timesheet - Week'!$A:$A,WorkingHoursUpdated!K1477))</f>
        <v>0</v>
      </c>
      <c r="R1477" s="44">
        <f>IF(K1477="",0,COUNTIF('Timesheet - Week'!$A:$A,WorkingHoursUpdated!K1477))</f>
        <v>0</v>
      </c>
    </row>
    <row r="1478" spans="1:18" x14ac:dyDescent="0.25">
      <c r="A1478" s="7">
        <f>WorkingHours[[#This Row],[Day]]</f>
        <v>45071</v>
      </c>
      <c r="B1478" s="1">
        <f>WorkingHours[[#This Row],[Start]]</f>
        <v>0.95833333333333337</v>
      </c>
      <c r="C1478" s="1">
        <f>WorkingHours[[#This Row],[End]]</f>
        <v>0.99930555555555556</v>
      </c>
      <c r="D1478" t="str">
        <f>WorkingHours[[#This Row],[Work unit description]]</f>
        <v>Delta-g Planning review</v>
      </c>
      <c r="E1478" s="1">
        <f>WorkingHours[[#This Row],[Duration]]</f>
        <v>4.1666666666666664E-2</v>
      </c>
      <c r="F1478" s="1" t="e">
        <f>#REF!</f>
        <v>#REF!</v>
      </c>
      <c r="G1478" t="str">
        <f>WorkingHours[[#This Row],[Task]]</f>
        <v>Delta-G: Technical Management</v>
      </c>
      <c r="H1478" t="str">
        <f>WorkingHours[[#This Row],[Tags]]</f>
        <v>Delta-G:Technical Man:900</v>
      </c>
      <c r="I1478" t="b">
        <f t="shared" si="160"/>
        <v>0</v>
      </c>
      <c r="J1478" s="7">
        <f t="shared" si="166"/>
        <v>45071</v>
      </c>
      <c r="K1478" t="str">
        <f t="shared" si="161"/>
        <v>Delta-G:Technical Man:900</v>
      </c>
      <c r="M1478" s="43">
        <f t="shared" si="162"/>
        <v>0</v>
      </c>
      <c r="N1478" s="1">
        <f t="shared" si="163"/>
        <v>0</v>
      </c>
      <c r="O1478" s="1">
        <f t="shared" si="164"/>
        <v>0</v>
      </c>
      <c r="P1478" s="45" t="e">
        <f t="shared" si="165"/>
        <v>#REF!</v>
      </c>
      <c r="Q1478" s="46">
        <f>IF(K1478="",0,COUNTIF('Timesheet - Week'!$A:$A,WorkingHoursUpdated!K1478))</f>
        <v>0</v>
      </c>
      <c r="R1478" s="44">
        <f>IF(K1478="",0,COUNTIF('Timesheet - Week'!$A:$A,WorkingHoursUpdated!K1478))</f>
        <v>0</v>
      </c>
    </row>
    <row r="1479" spans="1:18" x14ac:dyDescent="0.25">
      <c r="A1479" s="7">
        <f>WorkingHours[[#This Row],[Day]]</f>
        <v>45072</v>
      </c>
      <c r="B1479" s="1">
        <f>WorkingHours[[#This Row],[Start]]</f>
        <v>0</v>
      </c>
      <c r="C1479" s="1">
        <f>WorkingHours[[#This Row],[End]]</f>
        <v>2.013888888888889E-2</v>
      </c>
      <c r="D1479" t="str">
        <f>WorkingHours[[#This Row],[Work unit description]]</f>
        <v>Project plan review</v>
      </c>
      <c r="E1479" s="1">
        <f>WorkingHours[[#This Row],[Duration]]</f>
        <v>2.0833333333333332E-2</v>
      </c>
      <c r="F1479" s="1" t="e">
        <f>#REF!</f>
        <v>#REF!</v>
      </c>
      <c r="G1479" t="str">
        <f>WorkingHours[[#This Row],[Task]]</f>
        <v>Delta-G: Technical Management</v>
      </c>
      <c r="H1479" t="str">
        <f>WorkingHours[[#This Row],[Tags]]</f>
        <v>Delta-G:Technical Man:900</v>
      </c>
      <c r="I1479" t="b">
        <f t="shared" si="160"/>
        <v>0</v>
      </c>
      <c r="J1479" s="7">
        <f t="shared" si="166"/>
        <v>45072</v>
      </c>
      <c r="K1479" t="str">
        <f t="shared" si="161"/>
        <v>Delta-G:Technical Man:900</v>
      </c>
      <c r="M1479" s="43">
        <f t="shared" si="162"/>
        <v>0</v>
      </c>
      <c r="N1479" s="1">
        <f t="shared" si="163"/>
        <v>0</v>
      </c>
      <c r="O1479" s="1">
        <f t="shared" si="164"/>
        <v>0</v>
      </c>
      <c r="P1479" s="45" t="e">
        <f t="shared" si="165"/>
        <v>#REF!</v>
      </c>
      <c r="Q1479" s="46">
        <f>IF(K1479="",0,COUNTIF('Timesheet - Week'!$A:$A,WorkingHoursUpdated!K1479))</f>
        <v>0</v>
      </c>
      <c r="R1479" s="44">
        <f>IF(K1479="",0,COUNTIF('Timesheet - Week'!$A:$A,WorkingHoursUpdated!K1479))</f>
        <v>0</v>
      </c>
    </row>
    <row r="1480" spans="1:18" x14ac:dyDescent="0.25">
      <c r="A1480" s="7">
        <f>WorkingHours[[#This Row],[Day]]</f>
        <v>45072</v>
      </c>
      <c r="B1480" s="1">
        <f>WorkingHours[[#This Row],[Start]]</f>
        <v>0.29166666666666669</v>
      </c>
      <c r="C1480" s="1">
        <f>WorkingHours[[#This Row],[End]]</f>
        <v>0.39583333333333331</v>
      </c>
      <c r="D1480" t="str">
        <f>WorkingHours[[#This Row],[Work unit description]]</f>
        <v>Celestial project plan</v>
      </c>
      <c r="E1480" s="1">
        <f>WorkingHours[[#This Row],[Duration]]</f>
        <v>0.10416666666666667</v>
      </c>
      <c r="F1480" s="1" t="e">
        <f>#REF!</f>
        <v>#REF!</v>
      </c>
      <c r="G1480" t="str">
        <f>WorkingHours[[#This Row],[Task]]</f>
        <v>Celestial: Technical Management</v>
      </c>
      <c r="H1480" t="str">
        <f>WorkingHours[[#This Row],[Tags]]</f>
        <v>Celestial:Technical Management:972</v>
      </c>
      <c r="I1480" t="b">
        <f t="shared" si="160"/>
        <v>0</v>
      </c>
      <c r="J1480" s="7">
        <f t="shared" si="166"/>
        <v>45072</v>
      </c>
      <c r="K1480" t="str">
        <f t="shared" si="161"/>
        <v>Celestial:Technical Management:972</v>
      </c>
      <c r="M1480" s="43">
        <f t="shared" si="162"/>
        <v>0.27152777777777781</v>
      </c>
      <c r="N1480" s="1">
        <f t="shared" si="163"/>
        <v>0</v>
      </c>
      <c r="O1480" s="1">
        <f t="shared" si="164"/>
        <v>0.27152777777777781</v>
      </c>
      <c r="P1480" s="45" t="e">
        <f t="shared" si="165"/>
        <v>#REF!</v>
      </c>
      <c r="Q1480" s="46">
        <f>IF(K1480="",0,COUNTIF('Timesheet - Week'!$A:$A,WorkingHoursUpdated!K1480))</f>
        <v>0</v>
      </c>
      <c r="R1480" s="44">
        <f>IF(K1480="",0,COUNTIF('Timesheet - Week'!$A:$A,WorkingHoursUpdated!K1480))</f>
        <v>0</v>
      </c>
    </row>
    <row r="1481" spans="1:18" x14ac:dyDescent="0.25">
      <c r="A1481" s="7">
        <f>WorkingHours[[#This Row],[Day]]</f>
        <v>45072</v>
      </c>
      <c r="B1481" s="1">
        <f>WorkingHours[[#This Row],[Start]]</f>
        <v>0.39583333333333331</v>
      </c>
      <c r="C1481" s="1">
        <f>WorkingHours[[#This Row],[End]]</f>
        <v>0.41666666666666669</v>
      </c>
      <c r="D1481" t="str">
        <f>WorkingHours[[#This Row],[Work unit description]]</f>
        <v>STL project work-stream meeting</v>
      </c>
      <c r="E1481" s="1">
        <f>WorkingHours[[#This Row],[Duration]]</f>
        <v>2.0833333333333332E-2</v>
      </c>
      <c r="F1481" s="1" t="e">
        <f>#REF!</f>
        <v>#REF!</v>
      </c>
      <c r="G1481" t="str">
        <f>WorkingHours[[#This Row],[Task]]</f>
        <v>Celestial: Technical Management</v>
      </c>
      <c r="H1481" t="str">
        <f>WorkingHours[[#This Row],[Tags]]</f>
        <v>Celestial:Technical Management:972</v>
      </c>
      <c r="I1481" t="b">
        <f t="shared" si="160"/>
        <v>0</v>
      </c>
      <c r="J1481" s="7">
        <f t="shared" si="166"/>
        <v>45072</v>
      </c>
      <c r="K1481" t="str">
        <f t="shared" si="161"/>
        <v>Celestial:Technical Management:972</v>
      </c>
      <c r="M1481" s="43">
        <f t="shared" si="162"/>
        <v>0</v>
      </c>
      <c r="N1481" s="1">
        <f t="shared" si="163"/>
        <v>0</v>
      </c>
      <c r="O1481" s="1">
        <f t="shared" si="164"/>
        <v>0</v>
      </c>
      <c r="P1481" s="45" t="e">
        <f t="shared" si="165"/>
        <v>#REF!</v>
      </c>
      <c r="Q1481" s="46">
        <f>IF(K1481="",0,COUNTIF('Timesheet - Week'!$A:$A,WorkingHoursUpdated!K1481))</f>
        <v>0</v>
      </c>
      <c r="R1481" s="44">
        <f>IF(K1481="",0,COUNTIF('Timesheet - Week'!$A:$A,WorkingHoursUpdated!K1481))</f>
        <v>0</v>
      </c>
    </row>
    <row r="1482" spans="1:18" x14ac:dyDescent="0.25">
      <c r="A1482" s="7">
        <f>WorkingHours[[#This Row],[Day]]</f>
        <v>45072</v>
      </c>
      <c r="B1482" s="1">
        <f>WorkingHours[[#This Row],[Start]]</f>
        <v>0.45833333333333331</v>
      </c>
      <c r="C1482" s="1">
        <f>WorkingHours[[#This Row],[End]]</f>
        <v>0.48680555555555555</v>
      </c>
      <c r="D1482" t="str">
        <f>WorkingHours[[#This Row],[Work unit description]]</f>
        <v>Delta-g catch-up with Pete and Justin</v>
      </c>
      <c r="E1482" s="1">
        <f>WorkingHours[[#This Row],[Duration]]</f>
        <v>3.125E-2</v>
      </c>
      <c r="F1482" s="1" t="e">
        <f>#REF!</f>
        <v>#REF!</v>
      </c>
      <c r="G1482" t="str">
        <f>WorkingHours[[#This Row],[Task]]</f>
        <v>Delta-G: System Board</v>
      </c>
      <c r="H1482" t="str">
        <f>WorkingHours[[#This Row],[Tags]]</f>
        <v>Delta-G: System Board:981</v>
      </c>
      <c r="I1482" t="b">
        <f t="shared" si="160"/>
        <v>0</v>
      </c>
      <c r="J1482" s="7">
        <f t="shared" si="166"/>
        <v>45072</v>
      </c>
      <c r="K1482" t="str">
        <f t="shared" si="161"/>
        <v>Delta-G: System Board:981</v>
      </c>
      <c r="M1482" s="43">
        <f t="shared" si="162"/>
        <v>4.166666666666663E-2</v>
      </c>
      <c r="N1482" s="1">
        <f t="shared" si="163"/>
        <v>0</v>
      </c>
      <c r="O1482" s="1">
        <f t="shared" si="164"/>
        <v>4.166666666666663E-2</v>
      </c>
      <c r="P1482" s="45" t="e">
        <f t="shared" si="165"/>
        <v>#REF!</v>
      </c>
      <c r="Q1482" s="46">
        <f>IF(K1482="",0,COUNTIF('Timesheet - Week'!$A:$A,WorkingHoursUpdated!K1482))</f>
        <v>0</v>
      </c>
      <c r="R1482" s="44">
        <f>IF(K1482="",0,COUNTIF('Timesheet - Week'!$A:$A,WorkingHoursUpdated!K1482))</f>
        <v>0</v>
      </c>
    </row>
    <row r="1483" spans="1:18" x14ac:dyDescent="0.25">
      <c r="A1483" s="7">
        <f>WorkingHours[[#This Row],[Day]]</f>
        <v>45072</v>
      </c>
      <c r="B1483" s="1">
        <f>WorkingHours[[#This Row],[Start]]</f>
        <v>0.48680555555555555</v>
      </c>
      <c r="C1483" s="1">
        <f>WorkingHours[[#This Row],[End]]</f>
        <v>0.51458333333333328</v>
      </c>
      <c r="D1483" t="str">
        <f>WorkingHours[[#This Row],[Work unit description]]</f>
        <v>Delta-g catch-up with Pete and Justin</v>
      </c>
      <c r="E1483" s="1">
        <f>WorkingHours[[#This Row],[Duration]]</f>
        <v>3.125E-2</v>
      </c>
      <c r="F1483" s="1" t="e">
        <f>#REF!</f>
        <v>#REF!</v>
      </c>
      <c r="G1483" t="str">
        <f>WorkingHours[[#This Row],[Task]]</f>
        <v>Delta-G: Control board</v>
      </c>
      <c r="H1483" t="str">
        <f>WorkingHours[[#This Row],[Tags]]</f>
        <v>Delta-G: Control Board:980</v>
      </c>
      <c r="I1483" t="b">
        <f t="shared" si="160"/>
        <v>0</v>
      </c>
      <c r="J1483" s="7">
        <f t="shared" si="166"/>
        <v>45072</v>
      </c>
      <c r="K1483" t="str">
        <f t="shared" si="161"/>
        <v>Delta-G: Control Board:980</v>
      </c>
      <c r="M1483" s="43">
        <f t="shared" si="162"/>
        <v>0</v>
      </c>
      <c r="N1483" s="1">
        <f t="shared" si="163"/>
        <v>0</v>
      </c>
      <c r="O1483" s="1">
        <f t="shared" si="164"/>
        <v>0</v>
      </c>
      <c r="P1483" s="45" t="e">
        <f t="shared" si="165"/>
        <v>#REF!</v>
      </c>
      <c r="Q1483" s="46">
        <f>IF(K1483="",0,COUNTIF('Timesheet - Week'!$A:$A,WorkingHoursUpdated!K1483))</f>
        <v>0</v>
      </c>
      <c r="R1483" s="44">
        <f>IF(K1483="",0,COUNTIF('Timesheet - Week'!$A:$A,WorkingHoursUpdated!K1483))</f>
        <v>0</v>
      </c>
    </row>
    <row r="1484" spans="1:18" x14ac:dyDescent="0.25">
      <c r="A1484" s="7">
        <f>WorkingHours[[#This Row],[Day]]</f>
        <v>45072</v>
      </c>
      <c r="B1484" s="1">
        <f>WorkingHours[[#This Row],[Start]]</f>
        <v>0.51458333333333328</v>
      </c>
      <c r="C1484" s="1">
        <f>WorkingHours[[#This Row],[End]]</f>
        <v>0.58333333333333337</v>
      </c>
      <c r="D1484" t="str">
        <f>WorkingHours[[#This Row],[Work unit description]]</f>
        <v>Celestial proposal</v>
      </c>
      <c r="E1484" s="1">
        <f>WorkingHours[[#This Row],[Duration]]</f>
        <v>7.2916666666666671E-2</v>
      </c>
      <c r="F1484" s="1" t="e">
        <f>#REF!</f>
        <v>#REF!</v>
      </c>
      <c r="G1484" t="str">
        <f>WorkingHours[[#This Row],[Task]]</f>
        <v>Celestial: Technical Management</v>
      </c>
      <c r="H1484" t="str">
        <f>WorkingHours[[#This Row],[Tags]]</f>
        <v>Celestial:Technical Management:972</v>
      </c>
      <c r="I1484" t="b">
        <f t="shared" si="160"/>
        <v>0</v>
      </c>
      <c r="J1484" s="7">
        <f t="shared" si="166"/>
        <v>45072</v>
      </c>
      <c r="K1484" t="str">
        <f t="shared" si="161"/>
        <v>Celestial:Technical Management:972</v>
      </c>
      <c r="M1484" s="43">
        <f t="shared" si="162"/>
        <v>0</v>
      </c>
      <c r="N1484" s="1">
        <f t="shared" si="163"/>
        <v>0</v>
      </c>
      <c r="O1484" s="1">
        <f t="shared" si="164"/>
        <v>0</v>
      </c>
      <c r="P1484" s="45" t="e">
        <f t="shared" si="165"/>
        <v>#REF!</v>
      </c>
      <c r="Q1484" s="46">
        <f>IF(K1484="",0,COUNTIF('Timesheet - Week'!$A:$A,WorkingHoursUpdated!K1484))</f>
        <v>0</v>
      </c>
      <c r="R1484" s="44">
        <f>IF(K1484="",0,COUNTIF('Timesheet - Week'!$A:$A,WorkingHoursUpdated!K1484))</f>
        <v>0</v>
      </c>
    </row>
    <row r="1485" spans="1:18" x14ac:dyDescent="0.25">
      <c r="A1485" s="7">
        <f>WorkingHours[[#This Row],[Day]]</f>
        <v>45072</v>
      </c>
      <c r="B1485" s="1">
        <f>WorkingHours[[#This Row],[Start]]</f>
        <v>0.58333333333333337</v>
      </c>
      <c r="C1485" s="1">
        <f>WorkingHours[[#This Row],[End]]</f>
        <v>0.625</v>
      </c>
      <c r="D1485" t="str">
        <f>WorkingHours[[#This Row],[Work unit description]]</f>
        <v>Celestial Proposal - Go/ no go</v>
      </c>
      <c r="E1485" s="1">
        <f>WorkingHours[[#This Row],[Duration]]</f>
        <v>4.1666666666666664E-2</v>
      </c>
      <c r="F1485" s="1" t="e">
        <f>#REF!</f>
        <v>#REF!</v>
      </c>
      <c r="G1485" t="str">
        <f>WorkingHours[[#This Row],[Task]]</f>
        <v>Celestial: Technical Management</v>
      </c>
      <c r="H1485" t="str">
        <f>WorkingHours[[#This Row],[Tags]]</f>
        <v>Celestial:Technical Management:972</v>
      </c>
      <c r="I1485" t="b">
        <f t="shared" si="160"/>
        <v>0</v>
      </c>
      <c r="J1485" s="7">
        <f t="shared" si="166"/>
        <v>45072</v>
      </c>
      <c r="K1485" t="str">
        <f t="shared" si="161"/>
        <v>Celestial:Technical Management:972</v>
      </c>
      <c r="M1485" s="43">
        <f t="shared" si="162"/>
        <v>0</v>
      </c>
      <c r="N1485" s="1">
        <f t="shared" si="163"/>
        <v>0</v>
      </c>
      <c r="O1485" s="1">
        <f t="shared" si="164"/>
        <v>0</v>
      </c>
      <c r="P1485" s="45" t="e">
        <f t="shared" si="165"/>
        <v>#REF!</v>
      </c>
      <c r="Q1485" s="46">
        <f>IF(K1485="",0,COUNTIF('Timesheet - Week'!$A:$A,WorkingHoursUpdated!K1485))</f>
        <v>0</v>
      </c>
      <c r="R1485" s="44">
        <f>IF(K1485="",0,COUNTIF('Timesheet - Week'!$A:$A,WorkingHoursUpdated!K1485))</f>
        <v>0</v>
      </c>
    </row>
    <row r="1486" spans="1:18" x14ac:dyDescent="0.25">
      <c r="A1486" s="7">
        <f>WorkingHours[[#This Row],[Day]]</f>
        <v>45072</v>
      </c>
      <c r="B1486" s="1">
        <f>WorkingHours[[#This Row],[Start]]</f>
        <v>0.75</v>
      </c>
      <c r="C1486" s="1">
        <f>WorkingHours[[#This Row],[End]]</f>
        <v>0.83333333333333337</v>
      </c>
      <c r="D1486" t="str">
        <f>WorkingHours[[#This Row],[Work unit description]]</f>
        <v>Celestial proposal</v>
      </c>
      <c r="E1486" s="1">
        <f>WorkingHours[[#This Row],[Duration]]</f>
        <v>8.3333333333333329E-2</v>
      </c>
      <c r="F1486" s="1" t="e">
        <f>#REF!</f>
        <v>#REF!</v>
      </c>
      <c r="G1486" t="str">
        <f>WorkingHours[[#This Row],[Task]]</f>
        <v>Celestial: Technical Management</v>
      </c>
      <c r="H1486" t="str">
        <f>WorkingHours[[#This Row],[Tags]]</f>
        <v>Celestial:Technical Management:972</v>
      </c>
      <c r="I1486" t="b">
        <f t="shared" si="160"/>
        <v>0</v>
      </c>
      <c r="J1486" s="7">
        <f t="shared" si="166"/>
        <v>45072</v>
      </c>
      <c r="K1486" t="str">
        <f t="shared" si="161"/>
        <v>Celestial:Technical Management:972</v>
      </c>
      <c r="M1486" s="43">
        <f t="shared" si="162"/>
        <v>0.125</v>
      </c>
      <c r="N1486" s="1">
        <f t="shared" si="163"/>
        <v>0</v>
      </c>
      <c r="O1486" s="1">
        <f t="shared" si="164"/>
        <v>0.125</v>
      </c>
      <c r="P1486" s="45" t="e">
        <f t="shared" si="165"/>
        <v>#REF!</v>
      </c>
      <c r="Q1486" s="46">
        <f>IF(K1486="",0,COUNTIF('Timesheet - Week'!$A:$A,WorkingHoursUpdated!K1486))</f>
        <v>0</v>
      </c>
      <c r="R1486" s="44">
        <f>IF(K1486="",0,COUNTIF('Timesheet - Week'!$A:$A,WorkingHoursUpdated!K1486))</f>
        <v>0</v>
      </c>
    </row>
    <row r="1487" spans="1:18" x14ac:dyDescent="0.25">
      <c r="A1487" s="7">
        <f>WorkingHours[[#This Row],[Day]]</f>
        <v>45082</v>
      </c>
      <c r="B1487" s="1">
        <f>WorkingHours[[#This Row],[Start]]</f>
        <v>0.375</v>
      </c>
      <c r="C1487" s="1">
        <f>WorkingHours[[#This Row],[End]]</f>
        <v>0.39583333333333331</v>
      </c>
      <c r="D1487" t="str">
        <f>WorkingHours[[#This Row],[Work unit description]]</f>
        <v>Emails</v>
      </c>
      <c r="E1487" s="1">
        <f>WorkingHours[[#This Row],[Duration]]</f>
        <v>2.0833333333333332E-2</v>
      </c>
      <c r="F1487" s="1" t="e">
        <f>#REF!</f>
        <v>#REF!</v>
      </c>
      <c r="G1487" t="str">
        <f>WorkingHours[[#This Row],[Task]]</f>
        <v>Delta-G: Technical Management</v>
      </c>
      <c r="H1487" t="str">
        <f>WorkingHours[[#This Row],[Tags]]</f>
        <v>Delta-G:Technical Man:900</v>
      </c>
      <c r="I1487" t="b">
        <f t="shared" si="160"/>
        <v>0</v>
      </c>
      <c r="J1487" s="7">
        <f t="shared" si="166"/>
        <v>45082</v>
      </c>
      <c r="K1487" t="str">
        <f t="shared" si="161"/>
        <v>Delta-G:Technical Man:900</v>
      </c>
      <c r="M1487" s="43">
        <f t="shared" si="162"/>
        <v>0</v>
      </c>
      <c r="N1487" s="1">
        <f t="shared" si="163"/>
        <v>0</v>
      </c>
      <c r="O1487" s="1">
        <f t="shared" si="164"/>
        <v>0</v>
      </c>
      <c r="P1487" s="45" t="e">
        <f t="shared" si="165"/>
        <v>#REF!</v>
      </c>
      <c r="Q1487" s="46">
        <f>IF(K1487="",0,COUNTIF('Timesheet - Week'!$A:$A,WorkingHoursUpdated!K1487))</f>
        <v>0</v>
      </c>
      <c r="R1487" s="44">
        <f>IF(K1487="",0,COUNTIF('Timesheet - Week'!$A:$A,WorkingHoursUpdated!K1487))</f>
        <v>0</v>
      </c>
    </row>
    <row r="1488" spans="1:18" x14ac:dyDescent="0.25">
      <c r="A1488" s="7">
        <f>WorkingHours[[#This Row],[Day]]</f>
        <v>45082</v>
      </c>
      <c r="B1488" s="1">
        <f>WorkingHours[[#This Row],[Start]]</f>
        <v>0.39583333333333331</v>
      </c>
      <c r="C1488" s="1">
        <f>WorkingHours[[#This Row],[End]]</f>
        <v>0.41666666666666669</v>
      </c>
      <c r="D1488" t="str">
        <f>WorkingHours[[#This Row],[Work unit description]]</f>
        <v>Emails catch-up</v>
      </c>
      <c r="E1488" s="1">
        <f>WorkingHours[[#This Row],[Duration]]</f>
        <v>2.0833333333333332E-2</v>
      </c>
      <c r="F1488" s="1" t="e">
        <f>#REF!</f>
        <v>#REF!</v>
      </c>
      <c r="G1488" t="str">
        <f>WorkingHours[[#This Row],[Task]]</f>
        <v>Boomtime:Technical Management</v>
      </c>
      <c r="H1488" t="str">
        <f>WorkingHours[[#This Row],[Tags]]</f>
        <v>Boomtime: Technical Management:911</v>
      </c>
      <c r="I1488" t="b">
        <f t="shared" si="160"/>
        <v>0</v>
      </c>
      <c r="J1488" s="7">
        <f t="shared" si="166"/>
        <v>45082</v>
      </c>
      <c r="K1488" t="str">
        <f t="shared" si="161"/>
        <v>Boomtime: Technical Management:911</v>
      </c>
      <c r="M1488" s="43">
        <f t="shared" si="162"/>
        <v>0</v>
      </c>
      <c r="N1488" s="1">
        <f t="shared" si="163"/>
        <v>0</v>
      </c>
      <c r="O1488" s="1">
        <f t="shared" si="164"/>
        <v>0</v>
      </c>
      <c r="P1488" s="45" t="e">
        <f t="shared" si="165"/>
        <v>#REF!</v>
      </c>
      <c r="Q1488" s="46">
        <f>IF(K1488="",0,COUNTIF('Timesheet - Week'!$A:$A,WorkingHoursUpdated!K1488))</f>
        <v>0</v>
      </c>
      <c r="R1488" s="44">
        <f>IF(K1488="",0,COUNTIF('Timesheet - Week'!$A:$A,WorkingHoursUpdated!K1488))</f>
        <v>0</v>
      </c>
    </row>
    <row r="1489" spans="1:18" x14ac:dyDescent="0.25">
      <c r="A1489" s="7">
        <f>WorkingHours[[#This Row],[Day]]</f>
        <v>45082</v>
      </c>
      <c r="B1489" s="1">
        <f>WorkingHours[[#This Row],[Start]]</f>
        <v>0.41666666666666669</v>
      </c>
      <c r="C1489" s="1">
        <f>WorkingHours[[#This Row],[End]]</f>
        <v>0.4375</v>
      </c>
      <c r="D1489" t="str">
        <f>WorkingHours[[#This Row],[Work unit description]]</f>
        <v>Celestial - internal catchup</v>
      </c>
      <c r="E1489" s="1">
        <f>WorkingHours[[#This Row],[Duration]]</f>
        <v>2.0833333333333332E-2</v>
      </c>
      <c r="F1489" s="1" t="e">
        <f>#REF!</f>
        <v>#REF!</v>
      </c>
      <c r="G1489" t="str">
        <f>WorkingHours[[#This Row],[Task]]</f>
        <v>Celestial: Technical Management</v>
      </c>
      <c r="H1489" t="str">
        <f>WorkingHours[[#This Row],[Tags]]</f>
        <v>Celestial:Technical Management:972</v>
      </c>
      <c r="I1489" t="b">
        <f t="shared" si="160"/>
        <v>0</v>
      </c>
      <c r="J1489" s="7">
        <f t="shared" si="166"/>
        <v>45082</v>
      </c>
      <c r="K1489" t="str">
        <f t="shared" si="161"/>
        <v>Celestial:Technical Management:972</v>
      </c>
      <c r="M1489" s="43">
        <f t="shared" si="162"/>
        <v>0</v>
      </c>
      <c r="N1489" s="1">
        <f t="shared" si="163"/>
        <v>0</v>
      </c>
      <c r="O1489" s="1">
        <f t="shared" si="164"/>
        <v>0</v>
      </c>
      <c r="P1489" s="45" t="e">
        <f t="shared" si="165"/>
        <v>#REF!</v>
      </c>
      <c r="Q1489" s="46">
        <f>IF(K1489="",0,COUNTIF('Timesheet - Week'!$A:$A,WorkingHoursUpdated!K1489))</f>
        <v>0</v>
      </c>
      <c r="R1489" s="44">
        <f>IF(K1489="",0,COUNTIF('Timesheet - Week'!$A:$A,WorkingHoursUpdated!K1489))</f>
        <v>0</v>
      </c>
    </row>
    <row r="1490" spans="1:18" x14ac:dyDescent="0.25">
      <c r="A1490" s="7">
        <f>WorkingHours[[#This Row],[Day]]</f>
        <v>45082</v>
      </c>
      <c r="B1490" s="1">
        <f>WorkingHours[[#This Row],[Start]]</f>
        <v>0.4375</v>
      </c>
      <c r="C1490" s="1">
        <f>WorkingHours[[#This Row],[End]]</f>
        <v>0.5</v>
      </c>
      <c r="D1490" t="str">
        <f>WorkingHours[[#This Row],[Work unit description]]</f>
        <v>Recruitment</v>
      </c>
      <c r="E1490" s="1">
        <f>WorkingHours[[#This Row],[Duration]]</f>
        <v>6.25E-2</v>
      </c>
      <c r="F1490" s="1" t="e">
        <f>#REF!</f>
        <v>#REF!</v>
      </c>
      <c r="G1490" t="str">
        <f>WorkingHours[[#This Row],[Task]]</f>
        <v>STL:Recruitment: Candidate Management</v>
      </c>
      <c r="H1490" t="str">
        <f>WorkingHours[[#This Row],[Tags]]</f>
        <v>STL:Recruitment:CandidateMan:950</v>
      </c>
      <c r="I1490" t="b">
        <f t="shared" si="160"/>
        <v>0</v>
      </c>
      <c r="J1490" s="7">
        <f t="shared" si="166"/>
        <v>45082</v>
      </c>
      <c r="K1490" t="str">
        <f t="shared" si="161"/>
        <v>STL:Recruitment:CandidateMan:950</v>
      </c>
      <c r="M1490" s="43">
        <f t="shared" si="162"/>
        <v>0</v>
      </c>
      <c r="N1490" s="1">
        <f t="shared" si="163"/>
        <v>0</v>
      </c>
      <c r="O1490" s="1">
        <f t="shared" si="164"/>
        <v>0</v>
      </c>
      <c r="P1490" s="45" t="e">
        <f t="shared" si="165"/>
        <v>#REF!</v>
      </c>
      <c r="Q1490" s="46">
        <f>IF(K1490="",0,COUNTIF('Timesheet - Week'!$A:$A,WorkingHoursUpdated!K1490))</f>
        <v>0</v>
      </c>
      <c r="R1490" s="44">
        <f>IF(K1490="",0,COUNTIF('Timesheet - Week'!$A:$A,WorkingHoursUpdated!K1490))</f>
        <v>0</v>
      </c>
    </row>
    <row r="1491" spans="1:18" x14ac:dyDescent="0.25">
      <c r="A1491" s="7">
        <f>WorkingHours[[#This Row],[Day]]</f>
        <v>45082</v>
      </c>
      <c r="B1491" s="1">
        <f>WorkingHours[[#This Row],[Start]]</f>
        <v>0.5</v>
      </c>
      <c r="C1491" s="1">
        <f>WorkingHours[[#This Row],[End]]</f>
        <v>0.54166666666666663</v>
      </c>
      <c r="D1491" t="str">
        <f>WorkingHours[[#This Row],[Work unit description]]</f>
        <v>New Weekly Management Meeting.</v>
      </c>
      <c r="E1491" s="1">
        <f>WorkingHours[[#This Row],[Duration]]</f>
        <v>4.1666666666666664E-2</v>
      </c>
      <c r="F1491" s="1" t="e">
        <f>#REF!</f>
        <v>#REF!</v>
      </c>
      <c r="G1491" t="str">
        <f>WorkingHours[[#This Row],[Task]]</f>
        <v>STL: Management meeting</v>
      </c>
      <c r="H1491" t="str">
        <f>WorkingHours[[#This Row],[Tags]]</f>
        <v>STL:Admin-BusinessMan:Board Meetings:937</v>
      </c>
      <c r="I1491" t="b">
        <f t="shared" si="160"/>
        <v>0</v>
      </c>
      <c r="J1491" s="7">
        <f t="shared" si="166"/>
        <v>45082</v>
      </c>
      <c r="K1491" t="str">
        <f t="shared" si="161"/>
        <v>STL:Admin-BusinessMan:Board Meetings:937</v>
      </c>
      <c r="M1491" s="43">
        <f t="shared" si="162"/>
        <v>0</v>
      </c>
      <c r="N1491" s="1">
        <f t="shared" si="163"/>
        <v>0</v>
      </c>
      <c r="O1491" s="1">
        <f t="shared" si="164"/>
        <v>0</v>
      </c>
      <c r="P1491" s="45" t="e">
        <f t="shared" si="165"/>
        <v>#REF!</v>
      </c>
      <c r="Q1491" s="46">
        <f>IF(K1491="",0,COUNTIF('Timesheet - Week'!$A:$A,WorkingHoursUpdated!K1491))</f>
        <v>0</v>
      </c>
      <c r="R1491" s="44">
        <f>IF(K1491="",0,COUNTIF('Timesheet - Week'!$A:$A,WorkingHoursUpdated!K1491))</f>
        <v>0</v>
      </c>
    </row>
    <row r="1492" spans="1:18" x14ac:dyDescent="0.25">
      <c r="A1492" s="7">
        <f>WorkingHours[[#This Row],[Day]]</f>
        <v>45082</v>
      </c>
      <c r="B1492" s="1">
        <f>WorkingHours[[#This Row],[Start]]</f>
        <v>0.5625</v>
      </c>
      <c r="C1492" s="1">
        <f>WorkingHours[[#This Row],[End]]</f>
        <v>0.58333333333333337</v>
      </c>
      <c r="D1492" t="str">
        <f>WorkingHours[[#This Row],[Work unit description]]</f>
        <v>Catch-up</v>
      </c>
      <c r="E1492" s="1">
        <f>WorkingHours[[#This Row],[Duration]]</f>
        <v>2.0833333333333332E-2</v>
      </c>
      <c r="F1492" s="1" t="e">
        <f>#REF!</f>
        <v>#REF!</v>
      </c>
      <c r="G1492" t="str">
        <f>WorkingHours[[#This Row],[Task]]</f>
        <v>QLM Technical Management</v>
      </c>
      <c r="H1492" t="str">
        <f>WorkingHours[[#This Row],[Tags]]</f>
        <v>QLM:Hardware:TechnicalManagement:998</v>
      </c>
      <c r="I1492" t="b">
        <f t="shared" si="160"/>
        <v>0</v>
      </c>
      <c r="J1492" s="7">
        <f t="shared" si="166"/>
        <v>45082</v>
      </c>
      <c r="K1492" t="str">
        <f t="shared" si="161"/>
        <v>QLM:Hardware:TechnicalManagement:998</v>
      </c>
      <c r="M1492" s="43">
        <f t="shared" si="162"/>
        <v>2.083333333333337E-2</v>
      </c>
      <c r="N1492" s="1">
        <f t="shared" si="163"/>
        <v>0</v>
      </c>
      <c r="O1492" s="1">
        <f t="shared" si="164"/>
        <v>2.083333333333337E-2</v>
      </c>
      <c r="P1492" s="45" t="e">
        <f t="shared" si="165"/>
        <v>#REF!</v>
      </c>
      <c r="Q1492" s="46">
        <f>IF(K1492="",0,COUNTIF('Timesheet - Week'!$A:$A,WorkingHoursUpdated!K1492))</f>
        <v>0</v>
      </c>
      <c r="R1492" s="44">
        <f>IF(K1492="",0,COUNTIF('Timesheet - Week'!$A:$A,WorkingHoursUpdated!K1492))</f>
        <v>0</v>
      </c>
    </row>
    <row r="1493" spans="1:18" x14ac:dyDescent="0.25">
      <c r="A1493" s="7">
        <f>WorkingHours[[#This Row],[Day]]</f>
        <v>45082</v>
      </c>
      <c r="B1493" s="1">
        <f>WorkingHours[[#This Row],[Start]]</f>
        <v>0.58333333333333337</v>
      </c>
      <c r="C1493" s="1">
        <f>WorkingHours[[#This Row],[End]]</f>
        <v>0.61111111111111116</v>
      </c>
      <c r="D1493" t="str">
        <f>WorkingHours[[#This Row],[Work unit description]]</f>
        <v>B2GG-245: System board Technical Support</v>
      </c>
      <c r="E1493" s="1">
        <f>WorkingHours[[#This Row],[Duration]]</f>
        <v>3.125E-2</v>
      </c>
      <c r="F1493" s="1" t="e">
        <f>#REF!</f>
        <v>#REF!</v>
      </c>
      <c r="G1493" t="str">
        <f>WorkingHours[[#This Row],[Task]]</f>
        <v>Delta-G: System Board</v>
      </c>
      <c r="H1493" t="str">
        <f>WorkingHours[[#This Row],[Tags]]</f>
        <v>Delta-G: System Board:981</v>
      </c>
      <c r="I1493" t="b">
        <f t="shared" si="160"/>
        <v>0</v>
      </c>
      <c r="J1493" s="7">
        <f t="shared" si="166"/>
        <v>45082</v>
      </c>
      <c r="K1493" t="str">
        <f t="shared" si="161"/>
        <v>Delta-G: System Board:981</v>
      </c>
      <c r="M1493" s="43">
        <f t="shared" si="162"/>
        <v>0</v>
      </c>
      <c r="N1493" s="1">
        <f t="shared" si="163"/>
        <v>0</v>
      </c>
      <c r="O1493" s="1">
        <f t="shared" si="164"/>
        <v>0</v>
      </c>
      <c r="P1493" s="45" t="e">
        <f t="shared" si="165"/>
        <v>#REF!</v>
      </c>
      <c r="Q1493" s="46">
        <f>IF(K1493="",0,COUNTIF('Timesheet - Week'!$A:$A,WorkingHoursUpdated!K1493))</f>
        <v>0</v>
      </c>
      <c r="R1493" s="44">
        <f>IF(K1493="",0,COUNTIF('Timesheet - Week'!$A:$A,WorkingHoursUpdated!K1493))</f>
        <v>0</v>
      </c>
    </row>
    <row r="1494" spans="1:18" x14ac:dyDescent="0.25">
      <c r="A1494" s="7">
        <f>WorkingHours[[#This Row],[Day]]</f>
        <v>45082</v>
      </c>
      <c r="B1494" s="1">
        <f>WorkingHours[[#This Row],[Start]]</f>
        <v>0.61111111111111116</v>
      </c>
      <c r="C1494" s="1">
        <f>WorkingHours[[#This Row],[End]]</f>
        <v>0.63888888888888884</v>
      </c>
      <c r="D1494" t="str">
        <f>WorkingHours[[#This Row],[Work unit description]]</f>
        <v>B2GG-244: Control board Technical Support</v>
      </c>
      <c r="E1494" s="1">
        <f>WorkingHours[[#This Row],[Duration]]</f>
        <v>3.125E-2</v>
      </c>
      <c r="F1494" s="1" t="e">
        <f>#REF!</f>
        <v>#REF!</v>
      </c>
      <c r="G1494" t="str">
        <f>WorkingHours[[#This Row],[Task]]</f>
        <v>Delta-G: Control board</v>
      </c>
      <c r="H1494" t="str">
        <f>WorkingHours[[#This Row],[Tags]]</f>
        <v>Delta-G: Control Board:980</v>
      </c>
      <c r="I1494" t="b">
        <f t="shared" si="160"/>
        <v>0</v>
      </c>
      <c r="J1494" s="7">
        <f t="shared" si="166"/>
        <v>45082</v>
      </c>
      <c r="K1494" t="str">
        <f t="shared" si="161"/>
        <v>Delta-G: Control Board:980</v>
      </c>
      <c r="M1494" s="43">
        <f t="shared" si="162"/>
        <v>0</v>
      </c>
      <c r="N1494" s="1">
        <f t="shared" si="163"/>
        <v>0</v>
      </c>
      <c r="O1494" s="1">
        <f t="shared" si="164"/>
        <v>0</v>
      </c>
      <c r="P1494" s="45" t="e">
        <f t="shared" si="165"/>
        <v>#REF!</v>
      </c>
      <c r="Q1494" s="46">
        <f>IF(K1494="",0,COUNTIF('Timesheet - Week'!$A:$A,WorkingHoursUpdated!K1494))</f>
        <v>0</v>
      </c>
      <c r="R1494" s="44">
        <f>IF(K1494="",0,COUNTIF('Timesheet - Week'!$A:$A,WorkingHoursUpdated!K1494))</f>
        <v>0</v>
      </c>
    </row>
    <row r="1495" spans="1:18" x14ac:dyDescent="0.25">
      <c r="A1495" s="7">
        <f>WorkingHours[[#This Row],[Day]]</f>
        <v>45082</v>
      </c>
      <c r="B1495" s="1">
        <f>WorkingHours[[#This Row],[Start]]</f>
        <v>0.63888888888888884</v>
      </c>
      <c r="C1495" s="1">
        <f>WorkingHours[[#This Row],[End]]</f>
        <v>0.65555555555555556</v>
      </c>
      <c r="D1495" t="str">
        <f>WorkingHours[[#This Row],[Work unit description]]</f>
        <v>Weekly Short-Term Resource Forecasting</v>
      </c>
      <c r="E1495" s="1">
        <f>WorkingHours[[#This Row],[Duration]]</f>
        <v>2.0833333333333332E-2</v>
      </c>
      <c r="F1495" s="1" t="e">
        <f>#REF!</f>
        <v>#REF!</v>
      </c>
      <c r="G1495" t="str">
        <f>WorkingHours[[#This Row],[Task]]</f>
        <v>Delta-G: Technical Management</v>
      </c>
      <c r="H1495" t="str">
        <f>WorkingHours[[#This Row],[Tags]]</f>
        <v>Delta-G:Technical Man:900</v>
      </c>
      <c r="I1495" t="b">
        <f t="shared" si="160"/>
        <v>0</v>
      </c>
      <c r="J1495" s="7">
        <f t="shared" si="166"/>
        <v>45082</v>
      </c>
      <c r="K1495" t="str">
        <f t="shared" si="161"/>
        <v>Delta-G:Technical Man:900</v>
      </c>
      <c r="M1495" s="43">
        <f t="shared" si="162"/>
        <v>0</v>
      </c>
      <c r="N1495" s="1">
        <f t="shared" si="163"/>
        <v>0</v>
      </c>
      <c r="O1495" s="1">
        <f t="shared" si="164"/>
        <v>0</v>
      </c>
      <c r="P1495" s="45" t="e">
        <f t="shared" si="165"/>
        <v>#REF!</v>
      </c>
      <c r="Q1495" s="46">
        <f>IF(K1495="",0,COUNTIF('Timesheet - Week'!$A:$A,WorkingHoursUpdated!K1495))</f>
        <v>0</v>
      </c>
      <c r="R1495" s="44">
        <f>IF(K1495="",0,COUNTIF('Timesheet - Week'!$A:$A,WorkingHoursUpdated!K1495))</f>
        <v>0</v>
      </c>
    </row>
    <row r="1496" spans="1:18" x14ac:dyDescent="0.25">
      <c r="A1496" s="7">
        <f>WorkingHours[[#This Row],[Day]]</f>
        <v>45082</v>
      </c>
      <c r="B1496" s="1">
        <f>WorkingHours[[#This Row],[Start]]</f>
        <v>0.65555555555555556</v>
      </c>
      <c r="C1496" s="1">
        <f>WorkingHours[[#This Row],[End]]</f>
        <v>0.67361111111111116</v>
      </c>
      <c r="D1496" t="str">
        <f>WorkingHours[[#This Row],[Work unit description]]</f>
        <v>Weekly Short-Term Resource Forecasting</v>
      </c>
      <c r="E1496" s="1">
        <f>WorkingHours[[#This Row],[Duration]]</f>
        <v>2.0833333333333332E-2</v>
      </c>
      <c r="F1496" s="1" t="e">
        <f>#REF!</f>
        <v>#REF!</v>
      </c>
      <c r="G1496" t="str">
        <f>WorkingHours[[#This Row],[Task]]</f>
        <v>QLM Technical Management</v>
      </c>
      <c r="H1496" t="str">
        <f>WorkingHours[[#This Row],[Tags]]</f>
        <v>QLM:Hardware:TechnicalManagement:998</v>
      </c>
      <c r="I1496" t="b">
        <f t="shared" si="160"/>
        <v>0</v>
      </c>
      <c r="J1496" s="7">
        <f t="shared" si="166"/>
        <v>45082</v>
      </c>
      <c r="K1496" t="str">
        <f t="shared" si="161"/>
        <v>QLM:Hardware:TechnicalManagement:998</v>
      </c>
      <c r="M1496" s="43">
        <f t="shared" si="162"/>
        <v>0</v>
      </c>
      <c r="N1496" s="1">
        <f t="shared" si="163"/>
        <v>0</v>
      </c>
      <c r="O1496" s="1">
        <f t="shared" si="164"/>
        <v>0</v>
      </c>
      <c r="P1496" s="45" t="e">
        <f t="shared" si="165"/>
        <v>#REF!</v>
      </c>
      <c r="Q1496" s="46">
        <f>IF(K1496="",0,COUNTIF('Timesheet - Week'!$A:$A,WorkingHoursUpdated!K1496))</f>
        <v>0</v>
      </c>
      <c r="R1496" s="44">
        <f>IF(K1496="",0,COUNTIF('Timesheet - Week'!$A:$A,WorkingHoursUpdated!K1496))</f>
        <v>0</v>
      </c>
    </row>
    <row r="1497" spans="1:18" x14ac:dyDescent="0.25">
      <c r="A1497" s="7">
        <f>WorkingHours[[#This Row],[Day]]</f>
        <v>45083</v>
      </c>
      <c r="B1497" s="1">
        <f>WorkingHours[[#This Row],[Start]]</f>
        <v>0.35416666666666669</v>
      </c>
      <c r="C1497" s="1">
        <f>WorkingHours[[#This Row],[End]]</f>
        <v>0.45833333333333331</v>
      </c>
      <c r="D1497" t="str">
        <f>WorkingHours[[#This Row],[Work unit description]]</f>
        <v>BPD-42: Design files review</v>
      </c>
      <c r="E1497" s="1">
        <f>WorkingHours[[#This Row],[Duration]]</f>
        <v>0.10416666666666667</v>
      </c>
      <c r="F1497" s="1" t="e">
        <f>#REF!</f>
        <v>#REF!</v>
      </c>
      <c r="G1497" t="str">
        <f>WorkingHours[[#This Row],[Task]]</f>
        <v>Boomtime:System Design</v>
      </c>
      <c r="H1497" t="str">
        <f>WorkingHours[[#This Row],[Tags]]</f>
        <v>Boomtime:System Design:912</v>
      </c>
      <c r="I1497" t="b">
        <f t="shared" si="160"/>
        <v>0</v>
      </c>
      <c r="J1497" s="7">
        <f t="shared" si="166"/>
        <v>45083</v>
      </c>
      <c r="K1497" t="str">
        <f t="shared" si="161"/>
        <v>Boomtime:System Design:912</v>
      </c>
      <c r="M1497" s="43">
        <f t="shared" si="162"/>
        <v>0</v>
      </c>
      <c r="N1497" s="1">
        <f t="shared" si="163"/>
        <v>0</v>
      </c>
      <c r="O1497" s="1">
        <f t="shared" si="164"/>
        <v>0</v>
      </c>
      <c r="P1497" s="45" t="e">
        <f t="shared" si="165"/>
        <v>#REF!</v>
      </c>
      <c r="Q1497" s="46">
        <f>IF(K1497="",0,COUNTIF('Timesheet - Week'!$A:$A,WorkingHoursUpdated!K1497))</f>
        <v>0</v>
      </c>
      <c r="R1497" s="44">
        <f>IF(K1497="",0,COUNTIF('Timesheet - Week'!$A:$A,WorkingHoursUpdated!K1497))</f>
        <v>0</v>
      </c>
    </row>
    <row r="1498" spans="1:18" x14ac:dyDescent="0.25">
      <c r="A1498" s="7">
        <f>WorkingHours[[#This Row],[Day]]</f>
        <v>45083</v>
      </c>
      <c r="B1498" s="1">
        <f>WorkingHours[[#This Row],[Start]]</f>
        <v>0.45833333333333331</v>
      </c>
      <c r="C1498" s="1">
        <f>WorkingHours[[#This Row],[End]]</f>
        <v>0.47916666666666669</v>
      </c>
      <c r="D1498" t="str">
        <f>WorkingHours[[#This Row],[Work unit description]]</f>
        <v>Charger Bill go/no-go meeting</v>
      </c>
      <c r="E1498" s="1">
        <f>WorkingHours[[#This Row],[Duration]]</f>
        <v>2.0833333333333332E-2</v>
      </c>
      <c r="F1498" s="1" t="e">
        <f>#REF!</f>
        <v>#REF!</v>
      </c>
      <c r="G1498" t="str">
        <f>WorkingHours[[#This Row],[Task]]</f>
        <v>NBD - Meetings</v>
      </c>
      <c r="H1498" t="str">
        <f>WorkingHours[[#This Row],[Tags]]</f>
        <v>STL:NBD:Early Meetings:964</v>
      </c>
      <c r="I1498" t="b">
        <f t="shared" si="160"/>
        <v>0</v>
      </c>
      <c r="J1498" s="7">
        <f t="shared" si="166"/>
        <v>45083</v>
      </c>
      <c r="K1498" t="str">
        <f t="shared" si="161"/>
        <v>STL:NBD:Early Meetings:964</v>
      </c>
      <c r="M1498" s="43">
        <f t="shared" si="162"/>
        <v>0</v>
      </c>
      <c r="N1498" s="1">
        <f t="shared" si="163"/>
        <v>0</v>
      </c>
      <c r="O1498" s="1">
        <f t="shared" si="164"/>
        <v>0</v>
      </c>
      <c r="P1498" s="45" t="e">
        <f t="shared" si="165"/>
        <v>#REF!</v>
      </c>
      <c r="Q1498" s="46">
        <f>IF(K1498="",0,COUNTIF('Timesheet - Week'!$A:$A,WorkingHoursUpdated!K1498))</f>
        <v>0</v>
      </c>
      <c r="R1498" s="44">
        <f>IF(K1498="",0,COUNTIF('Timesheet - Week'!$A:$A,WorkingHoursUpdated!K1498))</f>
        <v>0</v>
      </c>
    </row>
    <row r="1499" spans="1:18" x14ac:dyDescent="0.25">
      <c r="A1499" s="7">
        <f>WorkingHours[[#This Row],[Day]]</f>
        <v>45083</v>
      </c>
      <c r="B1499" s="1">
        <f>WorkingHours[[#This Row],[Start]]</f>
        <v>0.47916666666666669</v>
      </c>
      <c r="C1499" s="1">
        <f>WorkingHours[[#This Row],[End]]</f>
        <v>0.52083333333333337</v>
      </c>
      <c r="D1499" t="str">
        <f>WorkingHours[[#This Row],[Work unit description]]</f>
        <v>BPD-54: General System</v>
      </c>
      <c r="E1499" s="1">
        <f>WorkingHours[[#This Row],[Duration]]</f>
        <v>4.1666666666666664E-2</v>
      </c>
      <c r="F1499" s="1" t="e">
        <f>#REF!</f>
        <v>#REF!</v>
      </c>
      <c r="G1499" t="str">
        <f>WorkingHours[[#This Row],[Task]]</f>
        <v>Boomtime: Control board Development</v>
      </c>
      <c r="H1499" t="str">
        <f>WorkingHours[[#This Row],[Tags]]</f>
        <v>Boomtime:ControlboardDevelopment:977</v>
      </c>
      <c r="I1499" t="b">
        <f t="shared" si="160"/>
        <v>0</v>
      </c>
      <c r="J1499" s="7">
        <f t="shared" si="166"/>
        <v>45083</v>
      </c>
      <c r="K1499" t="str">
        <f t="shared" si="161"/>
        <v>Boomtime:ControlboardDevelopment:977</v>
      </c>
      <c r="M1499" s="43">
        <f t="shared" si="162"/>
        <v>0</v>
      </c>
      <c r="N1499" s="1">
        <f t="shared" si="163"/>
        <v>0</v>
      </c>
      <c r="O1499" s="1">
        <f t="shared" si="164"/>
        <v>0</v>
      </c>
      <c r="P1499" s="45" t="e">
        <f t="shared" si="165"/>
        <v>#REF!</v>
      </c>
      <c r="Q1499" s="46">
        <f>IF(K1499="",0,COUNTIF('Timesheet - Week'!$A:$A,WorkingHoursUpdated!K1499))</f>
        <v>0</v>
      </c>
      <c r="R1499" s="44">
        <f>IF(K1499="",0,COUNTIF('Timesheet - Week'!$A:$A,WorkingHoursUpdated!K1499))</f>
        <v>0</v>
      </c>
    </row>
    <row r="1500" spans="1:18" x14ac:dyDescent="0.25">
      <c r="A1500" s="7">
        <f>WorkingHours[[#This Row],[Day]]</f>
        <v>45083</v>
      </c>
      <c r="B1500" s="1">
        <f>WorkingHours[[#This Row],[Start]]</f>
        <v>0.5625</v>
      </c>
      <c r="C1500" s="1">
        <f>WorkingHours[[#This Row],[End]]</f>
        <v>0.58333333333333337</v>
      </c>
      <c r="D1500" t="str">
        <f>WorkingHours[[#This Row],[Work unit description]]</f>
        <v>BPD-42: Design files review</v>
      </c>
      <c r="E1500" s="1">
        <f>WorkingHours[[#This Row],[Duration]]</f>
        <v>2.0833333333333332E-2</v>
      </c>
      <c r="F1500" s="1" t="e">
        <f>#REF!</f>
        <v>#REF!</v>
      </c>
      <c r="G1500" t="str">
        <f>WorkingHours[[#This Row],[Task]]</f>
        <v>Boomtime: Control board Development</v>
      </c>
      <c r="H1500" t="str">
        <f>WorkingHours[[#This Row],[Tags]]</f>
        <v>Boomtime:ControlboardDevelopment:977</v>
      </c>
      <c r="I1500" t="b">
        <f t="shared" si="160"/>
        <v>0</v>
      </c>
      <c r="J1500" s="7">
        <f t="shared" si="166"/>
        <v>45083</v>
      </c>
      <c r="K1500" t="str">
        <f t="shared" si="161"/>
        <v>Boomtime:ControlboardDevelopment:977</v>
      </c>
      <c r="M1500" s="43">
        <f t="shared" si="162"/>
        <v>4.166666666666663E-2</v>
      </c>
      <c r="N1500" s="1">
        <f t="shared" si="163"/>
        <v>0</v>
      </c>
      <c r="O1500" s="1">
        <f t="shared" si="164"/>
        <v>4.166666666666663E-2</v>
      </c>
      <c r="P1500" s="45" t="e">
        <f t="shared" si="165"/>
        <v>#REF!</v>
      </c>
      <c r="Q1500" s="46">
        <f>IF(K1500="",0,COUNTIF('Timesheet - Week'!$A:$A,WorkingHoursUpdated!K1500))</f>
        <v>0</v>
      </c>
      <c r="R1500" s="44">
        <f>IF(K1500="",0,COUNTIF('Timesheet - Week'!$A:$A,WorkingHoursUpdated!K1500))</f>
        <v>0</v>
      </c>
    </row>
    <row r="1501" spans="1:18" x14ac:dyDescent="0.25">
      <c r="A1501" s="7">
        <f>WorkingHours[[#This Row],[Day]]</f>
        <v>45083</v>
      </c>
      <c r="B1501" s="1">
        <f>WorkingHours[[#This Row],[Start]]</f>
        <v>0.58333333333333337</v>
      </c>
      <c r="C1501" s="1">
        <f>WorkingHours[[#This Row],[End]]</f>
        <v>0.60416666666666663</v>
      </c>
      <c r="D1501" t="str">
        <f>WorkingHours[[#This Row],[Work unit description]]</f>
        <v>Chat with Ben</v>
      </c>
      <c r="E1501" s="1">
        <f>WorkingHours[[#This Row],[Duration]]</f>
        <v>2.0833333333333332E-2</v>
      </c>
      <c r="F1501" s="1" t="e">
        <f>#REF!</f>
        <v>#REF!</v>
      </c>
      <c r="G1501" t="str">
        <f>WorkingHours[[#This Row],[Task]]</f>
        <v>Delta-G: Technical Management</v>
      </c>
      <c r="H1501" t="str">
        <f>WorkingHours[[#This Row],[Tags]]</f>
        <v>Delta-G:Technical Man:900</v>
      </c>
      <c r="I1501" t="b">
        <f t="shared" si="160"/>
        <v>0</v>
      </c>
      <c r="J1501" s="7">
        <f t="shared" si="166"/>
        <v>45083</v>
      </c>
      <c r="K1501" t="str">
        <f t="shared" si="161"/>
        <v>Delta-G:Technical Man:900</v>
      </c>
      <c r="M1501" s="43">
        <f t="shared" si="162"/>
        <v>0</v>
      </c>
      <c r="N1501" s="1">
        <f t="shared" si="163"/>
        <v>0</v>
      </c>
      <c r="O1501" s="1">
        <f t="shared" si="164"/>
        <v>0</v>
      </c>
      <c r="P1501" s="45" t="e">
        <f t="shared" si="165"/>
        <v>#REF!</v>
      </c>
      <c r="Q1501" s="46">
        <f>IF(K1501="",0,COUNTIF('Timesheet - Week'!$A:$A,WorkingHoursUpdated!K1501))</f>
        <v>0</v>
      </c>
      <c r="R1501" s="44">
        <f>IF(K1501="",0,COUNTIF('Timesheet - Week'!$A:$A,WorkingHoursUpdated!K1501))</f>
        <v>0</v>
      </c>
    </row>
    <row r="1502" spans="1:18" x14ac:dyDescent="0.25">
      <c r="A1502" s="7">
        <f>WorkingHours[[#This Row],[Day]]</f>
        <v>45083</v>
      </c>
      <c r="B1502" s="1">
        <f>WorkingHours[[#This Row],[Start]]</f>
        <v>0.60416666666666663</v>
      </c>
      <c r="C1502" s="1">
        <f>WorkingHours[[#This Row],[End]]</f>
        <v>0.625</v>
      </c>
      <c r="D1502" t="str">
        <f>WorkingHours[[#This Row],[Work unit description]]</f>
        <v>BPD-42: Design files review</v>
      </c>
      <c r="E1502" s="1">
        <f>WorkingHours[[#This Row],[Duration]]</f>
        <v>2.0833333333333332E-2</v>
      </c>
      <c r="F1502" s="1" t="e">
        <f>#REF!</f>
        <v>#REF!</v>
      </c>
      <c r="G1502" t="str">
        <f>WorkingHours[[#This Row],[Task]]</f>
        <v>Boomtime: Control board Development</v>
      </c>
      <c r="H1502" t="str">
        <f>WorkingHours[[#This Row],[Tags]]</f>
        <v>Boomtime:ControlboardDevelopment:977</v>
      </c>
      <c r="I1502" t="b">
        <f t="shared" si="160"/>
        <v>0</v>
      </c>
      <c r="J1502" s="7">
        <f t="shared" si="166"/>
        <v>45083</v>
      </c>
      <c r="K1502" t="str">
        <f t="shared" si="161"/>
        <v>Boomtime:ControlboardDevelopment:977</v>
      </c>
      <c r="M1502" s="43">
        <f t="shared" si="162"/>
        <v>0</v>
      </c>
      <c r="N1502" s="1">
        <f t="shared" si="163"/>
        <v>0</v>
      </c>
      <c r="O1502" s="1">
        <f t="shared" si="164"/>
        <v>0</v>
      </c>
      <c r="P1502" s="45" t="e">
        <f t="shared" si="165"/>
        <v>#REF!</v>
      </c>
      <c r="Q1502" s="46">
        <f>IF(K1502="",0,COUNTIF('Timesheet - Week'!$A:$A,WorkingHoursUpdated!K1502))</f>
        <v>0</v>
      </c>
      <c r="R1502" s="44">
        <f>IF(K1502="",0,COUNTIF('Timesheet - Week'!$A:$A,WorkingHoursUpdated!K1502))</f>
        <v>0</v>
      </c>
    </row>
    <row r="1503" spans="1:18" x14ac:dyDescent="0.25">
      <c r="A1503" s="7">
        <f>WorkingHours[[#This Row],[Day]]</f>
        <v>45083</v>
      </c>
      <c r="B1503" s="1">
        <f>WorkingHours[[#This Row],[Start]]</f>
        <v>0.625</v>
      </c>
      <c r="C1503" s="1">
        <f>WorkingHours[[#This Row],[End]]</f>
        <v>0.64583333333333337</v>
      </c>
      <c r="D1503" t="str">
        <f>WorkingHours[[#This Row],[Work unit description]]</f>
        <v>Chat with Denton on HS and Recruit</v>
      </c>
      <c r="E1503" s="1">
        <f>WorkingHours[[#This Row],[Duration]]</f>
        <v>2.0833333333333332E-2</v>
      </c>
      <c r="F1503" s="1" t="e">
        <f>#REF!</f>
        <v>#REF!</v>
      </c>
      <c r="G1503" t="str">
        <f>WorkingHours[[#This Row],[Task]]</f>
        <v>STL: 1-2-1 Meeting</v>
      </c>
      <c r="H1503" t="str">
        <f>WorkingHours[[#This Row],[Tags]]</f>
        <v>STL:Admin-BusinessMan:One2OneTeamMeetings:941</v>
      </c>
      <c r="I1503" t="b">
        <f t="shared" si="160"/>
        <v>0</v>
      </c>
      <c r="J1503" s="7">
        <f t="shared" si="166"/>
        <v>45083</v>
      </c>
      <c r="K1503" t="str">
        <f t="shared" si="161"/>
        <v>STL:Admin-BusinessMan:One2OneTeamMeetings:941</v>
      </c>
      <c r="M1503" s="43">
        <f t="shared" si="162"/>
        <v>0</v>
      </c>
      <c r="N1503" s="1">
        <f t="shared" si="163"/>
        <v>0</v>
      </c>
      <c r="O1503" s="1">
        <f t="shared" si="164"/>
        <v>0</v>
      </c>
      <c r="P1503" s="45" t="e">
        <f t="shared" si="165"/>
        <v>#REF!</v>
      </c>
      <c r="Q1503" s="46">
        <f>IF(K1503="",0,COUNTIF('Timesheet - Week'!$A:$A,WorkingHoursUpdated!K1503))</f>
        <v>0</v>
      </c>
      <c r="R1503" s="44">
        <f>IF(K1503="",0,COUNTIF('Timesheet - Week'!$A:$A,WorkingHoursUpdated!K1503))</f>
        <v>0</v>
      </c>
    </row>
    <row r="1504" spans="1:18" x14ac:dyDescent="0.25">
      <c r="A1504" s="7">
        <f>WorkingHours[[#This Row],[Day]]</f>
        <v>45083</v>
      </c>
      <c r="B1504" s="1">
        <f>WorkingHours[[#This Row],[Start]]</f>
        <v>0.64583333333333337</v>
      </c>
      <c r="C1504" s="1">
        <f>WorkingHours[[#This Row],[End]]</f>
        <v>0.70833333333333337</v>
      </c>
      <c r="D1504" t="str">
        <f>WorkingHours[[#This Row],[Work unit description]]</f>
        <v>BPD-42: Design files review</v>
      </c>
      <c r="E1504" s="1">
        <f>WorkingHours[[#This Row],[Duration]]</f>
        <v>6.25E-2</v>
      </c>
      <c r="F1504" s="1" t="e">
        <f>#REF!</f>
        <v>#REF!</v>
      </c>
      <c r="G1504" t="str">
        <f>WorkingHours[[#This Row],[Task]]</f>
        <v>Boomtime: Control board Development</v>
      </c>
      <c r="H1504" t="str">
        <f>WorkingHours[[#This Row],[Tags]]</f>
        <v>Boomtime:ControlboardDevelopment:977</v>
      </c>
      <c r="I1504" t="b">
        <f t="shared" si="160"/>
        <v>0</v>
      </c>
      <c r="J1504" s="7">
        <f t="shared" si="166"/>
        <v>45083</v>
      </c>
      <c r="K1504" t="str">
        <f t="shared" si="161"/>
        <v>Boomtime:ControlboardDevelopment:977</v>
      </c>
      <c r="M1504" s="43">
        <f t="shared" si="162"/>
        <v>0</v>
      </c>
      <c r="N1504" s="1">
        <f t="shared" si="163"/>
        <v>0</v>
      </c>
      <c r="O1504" s="1">
        <f t="shared" si="164"/>
        <v>0</v>
      </c>
      <c r="P1504" s="45" t="e">
        <f t="shared" si="165"/>
        <v>#REF!</v>
      </c>
      <c r="Q1504" s="46">
        <f>IF(K1504="",0,COUNTIF('Timesheet - Week'!$A:$A,WorkingHoursUpdated!K1504))</f>
        <v>0</v>
      </c>
      <c r="R1504" s="44">
        <f>IF(K1504="",0,COUNTIF('Timesheet - Week'!$A:$A,WorkingHoursUpdated!K1504))</f>
        <v>0</v>
      </c>
    </row>
    <row r="1505" spans="1:18" x14ac:dyDescent="0.25">
      <c r="A1505" s="7">
        <f>WorkingHours[[#This Row],[Day]]</f>
        <v>45083</v>
      </c>
      <c r="B1505" s="1">
        <f>WorkingHours[[#This Row],[Start]]</f>
        <v>0.70833333333333337</v>
      </c>
      <c r="C1505" s="1">
        <f>WorkingHours[[#This Row],[End]]</f>
        <v>0.72916666666666663</v>
      </c>
      <c r="D1505" t="str">
        <f>WorkingHours[[#This Row],[Work unit description]]</f>
        <v>B2GG-244: Control board Technical Support</v>
      </c>
      <c r="E1505" s="1">
        <f>WorkingHours[[#This Row],[Duration]]</f>
        <v>2.0833333333333332E-2</v>
      </c>
      <c r="F1505" s="1" t="e">
        <f>#REF!</f>
        <v>#REF!</v>
      </c>
      <c r="G1505" t="str">
        <f>WorkingHours[[#This Row],[Task]]</f>
        <v>Delta-G: Control board</v>
      </c>
      <c r="H1505" t="str">
        <f>WorkingHours[[#This Row],[Tags]]</f>
        <v>Delta-G: Control Board:980</v>
      </c>
      <c r="I1505" t="b">
        <f t="shared" si="160"/>
        <v>0</v>
      </c>
      <c r="J1505" s="7">
        <f t="shared" si="166"/>
        <v>45083</v>
      </c>
      <c r="K1505" t="str">
        <f t="shared" si="161"/>
        <v>Delta-G: Control Board:980</v>
      </c>
      <c r="M1505" s="43">
        <f t="shared" si="162"/>
        <v>0</v>
      </c>
      <c r="N1505" s="1">
        <f t="shared" si="163"/>
        <v>0</v>
      </c>
      <c r="O1505" s="1">
        <f t="shared" si="164"/>
        <v>0</v>
      </c>
      <c r="P1505" s="45" t="e">
        <f t="shared" si="165"/>
        <v>#REF!</v>
      </c>
      <c r="Q1505" s="46">
        <f>IF(K1505="",0,COUNTIF('Timesheet - Week'!$A:$A,WorkingHoursUpdated!K1505))</f>
        <v>0</v>
      </c>
      <c r="R1505" s="44">
        <f>IF(K1505="",0,COUNTIF('Timesheet - Week'!$A:$A,WorkingHoursUpdated!K1505))</f>
        <v>0</v>
      </c>
    </row>
    <row r="1506" spans="1:18" x14ac:dyDescent="0.25">
      <c r="A1506" s="7">
        <f>WorkingHours[[#This Row],[Day]]</f>
        <v>45083</v>
      </c>
      <c r="B1506" s="1">
        <f>WorkingHours[[#This Row],[Start]]</f>
        <v>0.75</v>
      </c>
      <c r="C1506" s="1">
        <f>WorkingHours[[#This Row],[End]]</f>
        <v>0.79166666666666663</v>
      </c>
      <c r="D1506" t="str">
        <f>WorkingHours[[#This Row],[Work unit description]]</f>
        <v>BPD-33: Fully routed and complete board</v>
      </c>
      <c r="E1506" s="1">
        <f>WorkingHours[[#This Row],[Duration]]</f>
        <v>4.1666666666666664E-2</v>
      </c>
      <c r="F1506" s="1" t="e">
        <f>#REF!</f>
        <v>#REF!</v>
      </c>
      <c r="G1506" t="str">
        <f>WorkingHours[[#This Row],[Task]]</f>
        <v>Boomtime: Control board Development</v>
      </c>
      <c r="H1506" t="str">
        <f>WorkingHours[[#This Row],[Tags]]</f>
        <v>Boomtime:ControlboardDevelopment:977</v>
      </c>
      <c r="I1506" t="b">
        <f t="shared" si="160"/>
        <v>0</v>
      </c>
      <c r="J1506" s="7">
        <f t="shared" si="166"/>
        <v>45083</v>
      </c>
      <c r="K1506" t="str">
        <f t="shared" si="161"/>
        <v>Boomtime:ControlboardDevelopment:977</v>
      </c>
      <c r="M1506" s="43">
        <f t="shared" si="162"/>
        <v>2.083333333333337E-2</v>
      </c>
      <c r="N1506" s="1">
        <f t="shared" si="163"/>
        <v>0</v>
      </c>
      <c r="O1506" s="1">
        <f t="shared" si="164"/>
        <v>2.083333333333337E-2</v>
      </c>
      <c r="P1506" s="45" t="e">
        <f t="shared" si="165"/>
        <v>#REF!</v>
      </c>
      <c r="Q1506" s="46">
        <f>IF(K1506="",0,COUNTIF('Timesheet - Week'!$A:$A,WorkingHoursUpdated!K1506))</f>
        <v>0</v>
      </c>
      <c r="R1506" s="44">
        <f>IF(K1506="",0,COUNTIF('Timesheet - Week'!$A:$A,WorkingHoursUpdated!K1506))</f>
        <v>0</v>
      </c>
    </row>
    <row r="1507" spans="1:18" x14ac:dyDescent="0.25">
      <c r="A1507" s="7">
        <f>WorkingHours[[#This Row],[Day]]</f>
        <v>45083</v>
      </c>
      <c r="B1507" s="1">
        <f>WorkingHours[[#This Row],[Start]]</f>
        <v>0.91666666666666663</v>
      </c>
      <c r="C1507" s="1">
        <f>WorkingHours[[#This Row],[End]]</f>
        <v>0.99930555555555556</v>
      </c>
      <c r="D1507" t="str">
        <f>WorkingHours[[#This Row],[Work unit description]]</f>
        <v>Research on adding bulk library components</v>
      </c>
      <c r="E1507" s="1">
        <f>WorkingHours[[#This Row],[Duration]]</f>
        <v>8.3333333333333329E-2</v>
      </c>
      <c r="F1507" s="1" t="e">
        <f>#REF!</f>
        <v>#REF!</v>
      </c>
      <c r="G1507" t="str">
        <f>WorkingHours[[#This Row],[Task]]</f>
        <v>STL: Lab &amp; Office Management</v>
      </c>
      <c r="H1507" t="str">
        <f>WorkingHours[[#This Row],[Tags]]</f>
        <v>STL:BusinessMan:General Office and IT Admin:945</v>
      </c>
      <c r="I1507" t="b">
        <f t="shared" si="160"/>
        <v>0</v>
      </c>
      <c r="J1507" s="7">
        <f t="shared" si="166"/>
        <v>45083</v>
      </c>
      <c r="K1507" t="str">
        <f t="shared" si="161"/>
        <v>STL:BusinessMan:General Office and IT Admin:945</v>
      </c>
      <c r="M1507" s="43">
        <f t="shared" si="162"/>
        <v>0.125</v>
      </c>
      <c r="N1507" s="1">
        <f t="shared" si="163"/>
        <v>0</v>
      </c>
      <c r="O1507" s="1">
        <f t="shared" si="164"/>
        <v>0.125</v>
      </c>
      <c r="P1507" s="45" t="e">
        <f t="shared" si="165"/>
        <v>#REF!</v>
      </c>
      <c r="Q1507" s="46">
        <f>IF(K1507="",0,COUNTIF('Timesheet - Week'!$A:$A,WorkingHoursUpdated!K1507))</f>
        <v>0</v>
      </c>
      <c r="R1507" s="44">
        <f>IF(K1507="",0,COUNTIF('Timesheet - Week'!$A:$A,WorkingHoursUpdated!K1507))</f>
        <v>0</v>
      </c>
    </row>
    <row r="1508" spans="1:18" x14ac:dyDescent="0.25">
      <c r="A1508" s="7">
        <f>WorkingHours[[#This Row],[Day]]</f>
        <v>45084</v>
      </c>
      <c r="B1508" s="1">
        <f>WorkingHours[[#This Row],[Start]]</f>
        <v>0.35416666666666669</v>
      </c>
      <c r="C1508" s="1">
        <f>WorkingHours[[#This Row],[End]]</f>
        <v>0.39583333333333331</v>
      </c>
      <c r="D1508" t="str">
        <f>WorkingHours[[#This Row],[Work unit description]]</f>
        <v>Altium setup</v>
      </c>
      <c r="E1508" s="1">
        <f>WorkingHours[[#This Row],[Duration]]</f>
        <v>4.1666666666666664E-2</v>
      </c>
      <c r="F1508" s="1" t="e">
        <f>#REF!</f>
        <v>#REF!</v>
      </c>
      <c r="G1508" t="str">
        <f>WorkingHours[[#This Row],[Task]]</f>
        <v>STL: Lab &amp; Office Management</v>
      </c>
      <c r="H1508" t="str">
        <f>WorkingHours[[#This Row],[Tags]]</f>
        <v>STL:BusinessMan:General Office and IT Admin:945</v>
      </c>
      <c r="I1508" t="b">
        <f t="shared" si="160"/>
        <v>0</v>
      </c>
      <c r="J1508" s="7">
        <f t="shared" si="166"/>
        <v>45084</v>
      </c>
      <c r="K1508" t="str">
        <f t="shared" si="161"/>
        <v>STL:BusinessMan:General Office and IT Admin:945</v>
      </c>
      <c r="M1508" s="43">
        <f t="shared" si="162"/>
        <v>0</v>
      </c>
      <c r="N1508" s="1">
        <f t="shared" si="163"/>
        <v>0</v>
      </c>
      <c r="O1508" s="1">
        <f t="shared" si="164"/>
        <v>0</v>
      </c>
      <c r="P1508" s="45" t="e">
        <f t="shared" si="165"/>
        <v>#REF!</v>
      </c>
      <c r="Q1508" s="46">
        <f>IF(K1508="",0,COUNTIF('Timesheet - Week'!$A:$A,WorkingHoursUpdated!K1508))</f>
        <v>0</v>
      </c>
      <c r="R1508" s="44">
        <f>IF(K1508="",0,COUNTIF('Timesheet - Week'!$A:$A,WorkingHoursUpdated!K1508))</f>
        <v>0</v>
      </c>
    </row>
    <row r="1509" spans="1:18" x14ac:dyDescent="0.25">
      <c r="A1509" s="7">
        <f>WorkingHours[[#This Row],[Day]]</f>
        <v>45084</v>
      </c>
      <c r="B1509" s="1">
        <f>WorkingHours[[#This Row],[Start]]</f>
        <v>0.39583333333333331</v>
      </c>
      <c r="C1509" s="1">
        <f>WorkingHours[[#This Row],[End]]</f>
        <v>0.41666666666666669</v>
      </c>
      <c r="D1509" t="str">
        <f>WorkingHours[[#This Row],[Work unit description]]</f>
        <v>B2GG-157: System board documentation review</v>
      </c>
      <c r="E1509" s="1">
        <f>WorkingHours[[#This Row],[Duration]]</f>
        <v>2.0833333333333332E-2</v>
      </c>
      <c r="F1509" s="1" t="e">
        <f>#REF!</f>
        <v>#REF!</v>
      </c>
      <c r="G1509" t="str">
        <f>WorkingHours[[#This Row],[Task]]</f>
        <v>Delta-G: System Board</v>
      </c>
      <c r="H1509" t="str">
        <f>WorkingHours[[#This Row],[Tags]]</f>
        <v>Delta-G: System Board:981</v>
      </c>
      <c r="I1509" t="b">
        <f t="shared" si="160"/>
        <v>0</v>
      </c>
      <c r="J1509" s="7">
        <f t="shared" si="166"/>
        <v>45084</v>
      </c>
      <c r="K1509" t="str">
        <f t="shared" si="161"/>
        <v>Delta-G: System Board:981</v>
      </c>
      <c r="M1509" s="43">
        <f t="shared" si="162"/>
        <v>0</v>
      </c>
      <c r="N1509" s="1">
        <f t="shared" si="163"/>
        <v>0</v>
      </c>
      <c r="O1509" s="1">
        <f t="shared" si="164"/>
        <v>0</v>
      </c>
      <c r="P1509" s="45" t="e">
        <f t="shared" si="165"/>
        <v>#REF!</v>
      </c>
      <c r="Q1509" s="46">
        <f>IF(K1509="",0,COUNTIF('Timesheet - Week'!$A:$A,WorkingHoursUpdated!K1509))</f>
        <v>0</v>
      </c>
      <c r="R1509" s="44">
        <f>IF(K1509="",0,COUNTIF('Timesheet - Week'!$A:$A,WorkingHoursUpdated!K1509))</f>
        <v>0</v>
      </c>
    </row>
    <row r="1510" spans="1:18" x14ac:dyDescent="0.25">
      <c r="A1510" s="7">
        <f>WorkingHours[[#This Row],[Day]]</f>
        <v>45084</v>
      </c>
      <c r="B1510" s="1">
        <f>WorkingHours[[#This Row],[Start]]</f>
        <v>0.41666666666666669</v>
      </c>
      <c r="C1510" s="1">
        <f>WorkingHours[[#This Row],[End]]</f>
        <v>0.45833333333333331</v>
      </c>
      <c r="D1510" t="str">
        <f>WorkingHours[[#This Row],[Work unit description]]</f>
        <v>Delta G Internal Core Team Meeting</v>
      </c>
      <c r="E1510" s="1">
        <f>WorkingHours[[#This Row],[Duration]]</f>
        <v>4.1666666666666664E-2</v>
      </c>
      <c r="F1510" s="1" t="e">
        <f>#REF!</f>
        <v>#REF!</v>
      </c>
      <c r="G1510" t="str">
        <f>WorkingHours[[#This Row],[Task]]</f>
        <v>Team Meetings</v>
      </c>
      <c r="H1510" t="str">
        <f>WorkingHours[[#This Row],[Tags]]</f>
        <v>Delta-g:Team meetings:906</v>
      </c>
      <c r="I1510" t="b">
        <f t="shared" si="160"/>
        <v>0</v>
      </c>
      <c r="J1510" s="7">
        <f t="shared" si="166"/>
        <v>45084</v>
      </c>
      <c r="K1510" t="str">
        <f t="shared" si="161"/>
        <v>Delta-g:Team meetings:906</v>
      </c>
      <c r="M1510" s="43">
        <f t="shared" si="162"/>
        <v>0</v>
      </c>
      <c r="N1510" s="1">
        <f t="shared" si="163"/>
        <v>0</v>
      </c>
      <c r="O1510" s="1">
        <f t="shared" si="164"/>
        <v>0</v>
      </c>
      <c r="P1510" s="45" t="e">
        <f t="shared" si="165"/>
        <v>#REF!</v>
      </c>
      <c r="Q1510" s="46">
        <f>IF(K1510="",0,COUNTIF('Timesheet - Week'!$A:$A,WorkingHoursUpdated!K1510))</f>
        <v>0</v>
      </c>
      <c r="R1510" s="44">
        <f>IF(K1510="",0,COUNTIF('Timesheet - Week'!$A:$A,WorkingHoursUpdated!K1510))</f>
        <v>0</v>
      </c>
    </row>
    <row r="1511" spans="1:18" x14ac:dyDescent="0.25">
      <c r="A1511" s="7">
        <f>WorkingHours[[#This Row],[Day]]</f>
        <v>45084</v>
      </c>
      <c r="B1511" s="1">
        <f>WorkingHours[[#This Row],[Start]]</f>
        <v>0.45833333333333331</v>
      </c>
      <c r="C1511" s="1">
        <f>WorkingHours[[#This Row],[End]]</f>
        <v>0.47916666666666669</v>
      </c>
      <c r="D1511" t="str">
        <f>WorkingHours[[#This Row],[Work unit description]]</f>
        <v>Robert French Prep</v>
      </c>
      <c r="E1511" s="1">
        <f>WorkingHours[[#This Row],[Duration]]</f>
        <v>2.0833333333333332E-2</v>
      </c>
      <c r="F1511" s="1" t="e">
        <f>#REF!</f>
        <v>#REF!</v>
      </c>
      <c r="G1511" t="str">
        <f>WorkingHours[[#This Row],[Task]]</f>
        <v>STL:Recruitment: Candidate Management</v>
      </c>
      <c r="H1511" t="str">
        <f>WorkingHours[[#This Row],[Tags]]</f>
        <v>STL:Recruitment:CandidateMan:950</v>
      </c>
      <c r="I1511" t="b">
        <f t="shared" si="160"/>
        <v>0</v>
      </c>
      <c r="J1511" s="7">
        <f t="shared" si="166"/>
        <v>45084</v>
      </c>
      <c r="K1511" t="str">
        <f t="shared" si="161"/>
        <v>STL:Recruitment:CandidateMan:950</v>
      </c>
      <c r="M1511" s="43">
        <f t="shared" si="162"/>
        <v>0</v>
      </c>
      <c r="N1511" s="1">
        <f t="shared" si="163"/>
        <v>0</v>
      </c>
      <c r="O1511" s="1">
        <f t="shared" si="164"/>
        <v>0</v>
      </c>
      <c r="P1511" s="45" t="e">
        <f t="shared" si="165"/>
        <v>#REF!</v>
      </c>
      <c r="Q1511" s="46">
        <f>IF(K1511="",0,COUNTIF('Timesheet - Week'!$A:$A,WorkingHoursUpdated!K1511))</f>
        <v>0</v>
      </c>
      <c r="R1511" s="44">
        <f>IF(K1511="",0,COUNTIF('Timesheet - Week'!$A:$A,WorkingHoursUpdated!K1511))</f>
        <v>0</v>
      </c>
    </row>
    <row r="1512" spans="1:18" x14ac:dyDescent="0.25">
      <c r="A1512" s="7">
        <f>WorkingHours[[#This Row],[Day]]</f>
        <v>45084</v>
      </c>
      <c r="B1512" s="1">
        <f>WorkingHours[[#This Row],[Start]]</f>
        <v>0.47916666666666669</v>
      </c>
      <c r="C1512" s="1">
        <f>WorkingHours[[#This Row],[End]]</f>
        <v>0.5</v>
      </c>
      <c r="D1512" t="str">
        <f>WorkingHours[[#This Row],[Work unit description]]</f>
        <v>B2GG-201: Writing Architecture Document</v>
      </c>
      <c r="E1512" s="1">
        <f>WorkingHours[[#This Row],[Duration]]</f>
        <v>2.0833333333333332E-2</v>
      </c>
      <c r="F1512" s="1" t="e">
        <f>#REF!</f>
        <v>#REF!</v>
      </c>
      <c r="G1512" t="str">
        <f>WorkingHours[[#This Row],[Task]]</f>
        <v>Delta-G: Architecture</v>
      </c>
      <c r="H1512" t="str">
        <f>WorkingHours[[#This Row],[Tags]]</f>
        <v>Delta-G:Architecture:899</v>
      </c>
      <c r="I1512" t="b">
        <f t="shared" si="160"/>
        <v>0</v>
      </c>
      <c r="J1512" s="7">
        <f t="shared" si="166"/>
        <v>45084</v>
      </c>
      <c r="K1512" t="str">
        <f t="shared" si="161"/>
        <v>Delta-G:Architecture:899</v>
      </c>
      <c r="M1512" s="43">
        <f t="shared" si="162"/>
        <v>0</v>
      </c>
      <c r="N1512" s="1">
        <f t="shared" si="163"/>
        <v>0</v>
      </c>
      <c r="O1512" s="1">
        <f t="shared" si="164"/>
        <v>0</v>
      </c>
      <c r="P1512" s="45" t="e">
        <f t="shared" si="165"/>
        <v>#REF!</v>
      </c>
      <c r="Q1512" s="46">
        <f>IF(K1512="",0,COUNTIF('Timesheet - Week'!$A:$A,WorkingHoursUpdated!K1512))</f>
        <v>0</v>
      </c>
      <c r="R1512" s="44">
        <f>IF(K1512="",0,COUNTIF('Timesheet - Week'!$A:$A,WorkingHoursUpdated!K1512))</f>
        <v>0</v>
      </c>
    </row>
    <row r="1513" spans="1:18" x14ac:dyDescent="0.25">
      <c r="A1513" s="7">
        <f>WorkingHours[[#This Row],[Day]]</f>
        <v>45084</v>
      </c>
      <c r="B1513" s="1">
        <f>WorkingHours[[#This Row],[Start]]</f>
        <v>0.52083333333333337</v>
      </c>
      <c r="C1513" s="1">
        <f>WorkingHours[[#This Row],[End]]</f>
        <v>0.54166666666666663</v>
      </c>
      <c r="D1513" t="str">
        <f>WorkingHours[[#This Row],[Work unit description]]</f>
        <v>BPD-42: Design files review</v>
      </c>
      <c r="E1513" s="1">
        <f>WorkingHours[[#This Row],[Duration]]</f>
        <v>2.0833333333333332E-2</v>
      </c>
      <c r="F1513" s="1" t="e">
        <f>#REF!</f>
        <v>#REF!</v>
      </c>
      <c r="G1513" t="str">
        <f>WorkingHours[[#This Row],[Task]]</f>
        <v>Boomtime: Control board Development</v>
      </c>
      <c r="H1513" t="str">
        <f>WorkingHours[[#This Row],[Tags]]</f>
        <v>Boomtime:ControlboardDevelopment:977</v>
      </c>
      <c r="I1513" t="b">
        <f t="shared" si="160"/>
        <v>0</v>
      </c>
      <c r="J1513" s="7">
        <f t="shared" si="166"/>
        <v>45084</v>
      </c>
      <c r="K1513" t="str">
        <f t="shared" si="161"/>
        <v>Boomtime:ControlboardDevelopment:977</v>
      </c>
      <c r="M1513" s="43">
        <f t="shared" si="162"/>
        <v>2.083333333333337E-2</v>
      </c>
      <c r="N1513" s="1">
        <f t="shared" si="163"/>
        <v>0</v>
      </c>
      <c r="O1513" s="1">
        <f t="shared" si="164"/>
        <v>2.083333333333337E-2</v>
      </c>
      <c r="P1513" s="45" t="e">
        <f t="shared" si="165"/>
        <v>#REF!</v>
      </c>
      <c r="Q1513" s="46">
        <f>IF(K1513="",0,COUNTIF('Timesheet - Week'!$A:$A,WorkingHoursUpdated!K1513))</f>
        <v>0</v>
      </c>
      <c r="R1513" s="44">
        <f>IF(K1513="",0,COUNTIF('Timesheet - Week'!$A:$A,WorkingHoursUpdated!K1513))</f>
        <v>0</v>
      </c>
    </row>
  </sheetData>
  <autoFilter ref="A1:T1513" xr:uid="{51D83F61-3D17-4EDC-9763-9A8731907E33}"/>
  <conditionalFormatting sqref="M1:M1048576">
    <cfRule type="containsText" dxfId="23" priority="5" operator="containsText" text="Error">
      <formula>NOT(ISERROR(SEARCH("Error",M1)))</formula>
    </cfRule>
  </conditionalFormatting>
  <conditionalFormatting sqref="M1:P1048576">
    <cfRule type="cellIs" dxfId="22" priority="3" operator="greaterThan">
      <formula>0</formula>
    </cfRule>
  </conditionalFormatting>
  <conditionalFormatting sqref="O1:P1048576">
    <cfRule type="containsText" dxfId="21" priority="6" operator="containsText" text="Error">
      <formula>NOT(ISERROR(SEARCH("Error",O1)))</formula>
    </cfRule>
  </conditionalFormatting>
  <conditionalFormatting sqref="Q1:Q1048576">
    <cfRule type="cellIs" dxfId="20" priority="2" operator="equal">
      <formula>0</formula>
    </cfRule>
  </conditionalFormatting>
  <conditionalFormatting sqref="R1:S1513">
    <cfRule type="cellIs" dxfId="1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AFE06-936E-4ACB-9F23-BDDE8EEA8D94}">
  <dimension ref="A1:AI117"/>
  <sheetViews>
    <sheetView zoomScaleNormal="100" workbookViewId="0">
      <pane ySplit="6" topLeftCell="A7" activePane="bottomLeft" state="frozen"/>
      <selection pane="bottomLeft" activeCell="B18" sqref="B18"/>
    </sheetView>
  </sheetViews>
  <sheetFormatPr defaultColWidth="8.85546875" defaultRowHeight="15" x14ac:dyDescent="0.25"/>
  <cols>
    <col min="1" max="1" width="54" style="21" customWidth="1"/>
    <col min="2" max="2" width="22.7109375" customWidth="1"/>
    <col min="3" max="3" width="17" customWidth="1"/>
    <col min="4" max="4" width="18" customWidth="1"/>
    <col min="5" max="5" width="15.140625" bestFit="1" customWidth="1"/>
    <col min="6" max="6" width="19.28515625" customWidth="1"/>
    <col min="7" max="8" width="15.140625" bestFit="1" customWidth="1"/>
    <col min="9" max="9" width="8.85546875" bestFit="1" customWidth="1"/>
    <col min="27" max="27" width="9.7109375" customWidth="1"/>
    <col min="28" max="28" width="10.7109375" customWidth="1"/>
    <col min="29" max="29" width="9.42578125" customWidth="1"/>
    <col min="30" max="30" width="6.7109375" customWidth="1"/>
    <col min="31" max="34" width="9.85546875" customWidth="1"/>
  </cols>
  <sheetData>
    <row r="1" spans="1:35" x14ac:dyDescent="0.25">
      <c r="A1" s="16" t="s">
        <v>40</v>
      </c>
      <c r="B1" s="14">
        <v>2022</v>
      </c>
    </row>
    <row r="2" spans="1:35" x14ac:dyDescent="0.25">
      <c r="A2" s="17" t="s">
        <v>12</v>
      </c>
      <c r="B2" s="15">
        <v>36</v>
      </c>
    </row>
    <row r="3" spans="1:35" ht="15.75" thickBot="1" x14ac:dyDescent="0.3">
      <c r="A3" s="18" t="s">
        <v>39</v>
      </c>
      <c r="B3" s="27" t="str">
        <f>TRUNC(SUM(B8:H8)*24,0)&amp;":"&amp;IF((SUM(B8:H8)*24-TRUNC(SUM(B8:H8)*24,0))&lt;(10/60),"0"&amp;ROUND((SUM(B8:H8)*24-TRUNC(SUM(B8:H8)*24,0))*60,2),ROUND((SUM(B8:H8)*24-TRUNC(SUM(B8:H8)*24,0))*60,2))</f>
        <v>0:00</v>
      </c>
    </row>
    <row r="4" spans="1:35" ht="15.75" thickBot="1" x14ac:dyDescent="0.3">
      <c r="A4" s="6"/>
    </row>
    <row r="5" spans="1:35" s="13" customFormat="1" ht="19.5" thickBot="1" x14ac:dyDescent="0.35">
      <c r="A5" s="19" t="s">
        <v>37</v>
      </c>
      <c r="B5" s="12">
        <f>DATE($B$1, 1, -2) - WEEKDAY(DATE($B$1, 1, 3)) + $B$2 * 7</f>
        <v>44809</v>
      </c>
      <c r="C5" s="12">
        <f>B5+1</f>
        <v>44810</v>
      </c>
      <c r="D5" s="12">
        <f t="shared" ref="D5:H5" si="0">C5+1</f>
        <v>44811</v>
      </c>
      <c r="E5" s="12">
        <f t="shared" si="0"/>
        <v>44812</v>
      </c>
      <c r="F5" s="12">
        <f t="shared" si="0"/>
        <v>44813</v>
      </c>
      <c r="G5" s="12">
        <f t="shared" si="0"/>
        <v>44814</v>
      </c>
      <c r="H5" s="12">
        <f t="shared" si="0"/>
        <v>44815</v>
      </c>
    </row>
    <row r="6" spans="1:35" s="5" customFormat="1" x14ac:dyDescent="0.25">
      <c r="A6" s="20" t="s">
        <v>38</v>
      </c>
      <c r="B6" s="10" t="str">
        <f t="shared" ref="B6:H6" si="1">TEXT(B5,"dddd")</f>
        <v>Monday</v>
      </c>
      <c r="C6" s="10" t="str">
        <f t="shared" si="1"/>
        <v>Tuesday</v>
      </c>
      <c r="D6" s="10" t="str">
        <f t="shared" si="1"/>
        <v>Wednesday</v>
      </c>
      <c r="E6" s="10" t="str">
        <f t="shared" si="1"/>
        <v>Thursday</v>
      </c>
      <c r="F6" s="10" t="str">
        <f t="shared" si="1"/>
        <v>Friday</v>
      </c>
      <c r="G6" s="10" t="str">
        <f t="shared" si="1"/>
        <v>Saturday</v>
      </c>
      <c r="H6" s="10" t="str">
        <f t="shared" si="1"/>
        <v>Sunday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0"/>
      <c r="Y6" s="11"/>
      <c r="Z6" s="10"/>
      <c r="AA6" s="11"/>
      <c r="AB6" s="11"/>
      <c r="AC6" s="11"/>
      <c r="AD6" s="10"/>
      <c r="AE6" s="11"/>
      <c r="AF6" s="11"/>
      <c r="AG6" s="11"/>
      <c r="AH6" s="11"/>
      <c r="AI6" s="11"/>
    </row>
    <row r="7" spans="1:35" s="5" customFormat="1" ht="15.75" thickBot="1" x14ac:dyDescent="0.3">
      <c r="A7" s="21" t="s">
        <v>10</v>
      </c>
      <c r="B7" s="1">
        <f>B57-B59</f>
        <v>0</v>
      </c>
      <c r="C7" s="1">
        <f t="shared" ref="C7:H7" si="2">C57-C59</f>
        <v>0</v>
      </c>
      <c r="D7" s="1">
        <f t="shared" si="2"/>
        <v>0</v>
      </c>
      <c r="E7" s="1">
        <f t="shared" si="2"/>
        <v>0</v>
      </c>
      <c r="F7" s="1">
        <f>F57-F59</f>
        <v>0</v>
      </c>
      <c r="G7" s="1">
        <f t="shared" si="2"/>
        <v>0</v>
      </c>
      <c r="H7" s="1">
        <f t="shared" si="2"/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/>
      <c r="Y7" s="1"/>
      <c r="Z7"/>
      <c r="AA7" s="1"/>
      <c r="AB7" s="1"/>
      <c r="AC7" s="1"/>
      <c r="AD7"/>
      <c r="AE7" s="1"/>
      <c r="AF7" s="1"/>
      <c r="AG7" s="1"/>
      <c r="AH7" s="1"/>
      <c r="AI7" s="1"/>
    </row>
    <row r="8" spans="1:35" s="31" customFormat="1" ht="15.75" thickBot="1" x14ac:dyDescent="0.3">
      <c r="A8" s="28" t="s">
        <v>11</v>
      </c>
      <c r="B8" s="29">
        <f t="shared" ref="B8:H8" si="3">SUM(B59,B61)-B16-B15</f>
        <v>0</v>
      </c>
      <c r="C8" s="29">
        <f t="shared" si="3"/>
        <v>0</v>
      </c>
      <c r="D8" s="29">
        <f t="shared" si="3"/>
        <v>0</v>
      </c>
      <c r="E8" s="29">
        <f t="shared" si="3"/>
        <v>0</v>
      </c>
      <c r="F8" s="29">
        <f t="shared" si="3"/>
        <v>0</v>
      </c>
      <c r="G8" s="29">
        <f t="shared" si="3"/>
        <v>0</v>
      </c>
      <c r="H8" s="29">
        <f t="shared" si="3"/>
        <v>0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30"/>
      <c r="Y8" s="29"/>
      <c r="Z8" s="30"/>
      <c r="AA8" s="29"/>
      <c r="AB8" s="29"/>
      <c r="AC8" s="29"/>
      <c r="AD8" s="30"/>
      <c r="AE8" s="29"/>
      <c r="AF8" s="29"/>
      <c r="AG8" s="29"/>
      <c r="AH8" s="29"/>
      <c r="AI8" s="29"/>
    </row>
    <row r="9" spans="1:35" s="5" customFormat="1" ht="15.75" thickBot="1" x14ac:dyDescent="0.3">
      <c r="A9" s="21" t="s">
        <v>11</v>
      </c>
      <c r="B9" s="1">
        <f t="shared" ref="B9:H9" si="4">B57-B62-B16-B15</f>
        <v>0</v>
      </c>
      <c r="C9" s="1">
        <f t="shared" si="4"/>
        <v>0</v>
      </c>
      <c r="D9" s="1">
        <f t="shared" si="4"/>
        <v>0</v>
      </c>
      <c r="E9" s="1">
        <f t="shared" si="4"/>
        <v>0</v>
      </c>
      <c r="F9" s="1">
        <f t="shared" si="4"/>
        <v>0</v>
      </c>
      <c r="G9" s="1">
        <f t="shared" si="4"/>
        <v>0</v>
      </c>
      <c r="H9" s="1">
        <f t="shared" si="4"/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/>
      <c r="Y9" s="1"/>
      <c r="Z9"/>
      <c r="AA9" s="1"/>
      <c r="AB9" s="1"/>
      <c r="AC9" s="1"/>
      <c r="AD9"/>
      <c r="AE9" s="1"/>
      <c r="AF9" s="1"/>
      <c r="AG9" s="1"/>
      <c r="AH9" s="1"/>
      <c r="AI9" s="1"/>
    </row>
    <row r="10" spans="1:35" s="39" customFormat="1" ht="15.75" thickBot="1" x14ac:dyDescent="0.3">
      <c r="A10" s="36" t="s">
        <v>120</v>
      </c>
      <c r="B10" s="33">
        <f>SUMIFS(WorkingHoursUpdated!$E:$E,WorkingHoursUpdated!$A:$A,'Timesheet - Week'!B$5,WorkingHoursUpdated!$I:$I,TRUE)+SUMIFS(WorkingHoursUpdated!$F:$F,WorkingHoursUpdated!$J:$J,'Timesheet - Week'!B$5,WorkingHoursUpdated!$I:$I,TRUE)+SUMIFS(WorkingHoursUpdated!$N:$N,WorkingHoursUpdated!$J:$J,'Timesheet - Week'!B$5,WorkingHoursUpdated!$I:$I,TRUE)</f>
        <v>0</v>
      </c>
      <c r="C10" s="33">
        <f>SUMIFS(WorkingHoursUpdated!$E:$E,WorkingHoursUpdated!$A:$A,'Timesheet - Week'!C$5,WorkingHoursUpdated!$I:$I,TRUE)+SUMIFS(WorkingHoursUpdated!$F:$F,WorkingHoursUpdated!$J:$J,'Timesheet - Week'!C$5,WorkingHoursUpdated!$I:$I,TRUE)+SUMIFS(WorkingHoursUpdated!$N:$N,WorkingHoursUpdated!$J:$J,'Timesheet - Week'!C$5,WorkingHoursUpdated!$I:$I,TRUE)</f>
        <v>0</v>
      </c>
      <c r="D10" s="33">
        <f>SUMIFS(WorkingHoursUpdated!$E:$E,WorkingHoursUpdated!$A:$A,'Timesheet - Week'!D$5,WorkingHoursUpdated!$I:$I,TRUE)+SUMIFS(WorkingHoursUpdated!$F:$F,WorkingHoursUpdated!$J:$J,'Timesheet - Week'!D$5,WorkingHoursUpdated!$I:$I,TRUE)+SUMIFS(WorkingHoursUpdated!$N:$N,WorkingHoursUpdated!$J:$J,'Timesheet - Week'!D$5,WorkingHoursUpdated!$I:$I,TRUE)</f>
        <v>0</v>
      </c>
      <c r="E10" s="33">
        <f>SUMIFS(WorkingHoursUpdated!$E:$E,WorkingHoursUpdated!$A:$A,'Timesheet - Week'!E$5,WorkingHoursUpdated!$I:$I,TRUE)+SUMIFS(WorkingHoursUpdated!$F:$F,WorkingHoursUpdated!$J:$J,'Timesheet - Week'!E$5,WorkingHoursUpdated!$I:$I,TRUE)+SUMIFS(WorkingHoursUpdated!$N:$N,WorkingHoursUpdated!$J:$J,'Timesheet - Week'!E$5,WorkingHoursUpdated!$I:$I,TRUE)</f>
        <v>0</v>
      </c>
      <c r="F10" s="33">
        <f>SUMIFS(WorkingHoursUpdated!$E:$E,WorkingHoursUpdated!$A:$A,'Timesheet - Week'!F$5,WorkingHoursUpdated!$I:$I,TRUE)+SUMIFS(WorkingHoursUpdated!$F:$F,WorkingHoursUpdated!$J:$J,'Timesheet - Week'!F$5,WorkingHoursUpdated!$I:$I,TRUE)+SUMIFS(WorkingHoursUpdated!$N:$N,WorkingHoursUpdated!$J:$J,'Timesheet - Week'!F$5,WorkingHoursUpdated!$I:$I,TRUE)</f>
        <v>0</v>
      </c>
      <c r="G10" s="33">
        <f>SUMIFS(WorkingHoursUpdated!$E:$E,WorkingHoursUpdated!$A:$A,'Timesheet - Week'!G$5,WorkingHoursUpdated!$I:$I,TRUE)+SUMIFS(WorkingHoursUpdated!$F:$F,WorkingHoursUpdated!$J:$J,'Timesheet - Week'!G$5,WorkingHoursUpdated!$I:$I,TRUE)+SUMIFS(WorkingHoursUpdated!$N:$N,WorkingHoursUpdated!$J:$J,'Timesheet - Week'!G$5,WorkingHoursUpdated!$I:$I,TRUE)</f>
        <v>0</v>
      </c>
      <c r="H10" s="33">
        <f>SUMIFS(WorkingHoursUpdated!$E:$E,WorkingHoursUpdated!$A:$A,'Timesheet - Week'!H$5,WorkingHoursUpdated!$I:$I,TRUE)+SUMIFS(WorkingHoursUpdated!$F:$F,WorkingHoursUpdated!$J:$J,'Timesheet - Week'!H$5,WorkingHoursUpdated!$I:$I,TRUE)+SUMIFS(WorkingHoursUpdated!$N:$N,WorkingHoursUpdated!$J:$J,'Timesheet - Week'!H$5,WorkingHoursUpdated!$I:$I,TRUE)</f>
        <v>0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8"/>
      <c r="Y10" s="37"/>
      <c r="Z10" s="38"/>
      <c r="AA10" s="37"/>
      <c r="AB10" s="37"/>
      <c r="AC10" s="37"/>
      <c r="AD10" s="38"/>
      <c r="AE10" s="37"/>
      <c r="AF10" s="37"/>
      <c r="AG10" s="37"/>
      <c r="AH10" s="37"/>
      <c r="AI10" s="37"/>
    </row>
    <row r="11" spans="1:35" s="39" customFormat="1" ht="15.75" thickBot="1" x14ac:dyDescent="0.3">
      <c r="A11" s="36" t="s">
        <v>50</v>
      </c>
      <c r="B11" s="33">
        <f>SUMIFS(WorkingHoursUpdated!$E:$E,WorkingHoursUpdated!$J:$J,'Timesheet - Week'!B$5,WorkingHoursUpdated!$K:$K,'Timesheet - Week'!$A11)+SUMIFS(WorkingHoursUpdated!$F:$F,WorkingHoursUpdated!$J:$J,'Timesheet - Week'!B$5,WorkingHoursUpdated!$K:$K,'Timesheet - Week'!$A11)+SUMIFS(WorkingHoursUpdated!$N:$N,WorkingHoursUpdated!$J:$J,'Timesheet - Week'!B$5,WorkingHoursUpdated!$K:$K,'Timesheet - Week'!$A11)</f>
        <v>0</v>
      </c>
      <c r="C11" s="33">
        <f>SUMIFS(WorkingHoursUpdated!$E:$E,WorkingHoursUpdated!$J:$J,'Timesheet - Week'!C$5,WorkingHoursUpdated!$K:$K,'Timesheet - Week'!$A11)+SUMIFS(WorkingHoursUpdated!$F:$F,WorkingHoursUpdated!$J:$J,'Timesheet - Week'!C$5,WorkingHoursUpdated!$K:$K,'Timesheet - Week'!$A11)+SUMIFS(WorkingHoursUpdated!$N:$N,WorkingHoursUpdated!$J:$J,'Timesheet - Week'!C$5,WorkingHoursUpdated!$K:$K,'Timesheet - Week'!$A11)</f>
        <v>0</v>
      </c>
      <c r="D11" s="33">
        <f>SUMIFS(WorkingHoursUpdated!$E:$E,WorkingHoursUpdated!$J:$J,'Timesheet - Week'!D$5,WorkingHoursUpdated!$K:$K,'Timesheet - Week'!$A11)+SUMIFS(WorkingHoursUpdated!$F:$F,WorkingHoursUpdated!$J:$J,'Timesheet - Week'!D$5,WorkingHoursUpdated!$K:$K,'Timesheet - Week'!$A11)+SUMIFS(WorkingHoursUpdated!$N:$N,WorkingHoursUpdated!$J:$J,'Timesheet - Week'!D$5,WorkingHoursUpdated!$K:$K,'Timesheet - Week'!$A11)</f>
        <v>0</v>
      </c>
      <c r="E11" s="33">
        <f>SUMIFS(WorkingHoursUpdated!$E:$E,WorkingHoursUpdated!$J:$J,'Timesheet - Week'!E$5,WorkingHoursUpdated!$K:$K,'Timesheet - Week'!$A11)+SUMIFS(WorkingHoursUpdated!$F:$F,WorkingHoursUpdated!$J:$J,'Timesheet - Week'!E$5,WorkingHoursUpdated!$K:$K,'Timesheet - Week'!$A11)+SUMIFS(WorkingHoursUpdated!$N:$N,WorkingHoursUpdated!$J:$J,'Timesheet - Week'!E$5,WorkingHoursUpdated!$K:$K,'Timesheet - Week'!$A11)</f>
        <v>0</v>
      </c>
      <c r="F11" s="33">
        <f>SUMIFS(WorkingHoursUpdated!$E:$E,WorkingHoursUpdated!$J:$J,'Timesheet - Week'!F$5,WorkingHoursUpdated!$K:$K,'Timesheet - Week'!$A11)+SUMIFS(WorkingHoursUpdated!$F:$F,WorkingHoursUpdated!$J:$J,'Timesheet - Week'!F$5,WorkingHoursUpdated!$K:$K,'Timesheet - Week'!$A11)+SUMIFS(WorkingHoursUpdated!$N:$N,WorkingHoursUpdated!$J:$J,'Timesheet - Week'!F$5,WorkingHoursUpdated!$K:$K,'Timesheet - Week'!$A11)</f>
        <v>0</v>
      </c>
      <c r="G11" s="33">
        <f>SUMIFS(WorkingHoursUpdated!$E:$E,WorkingHoursUpdated!$J:$J,'Timesheet - Week'!G$5,WorkingHoursUpdated!$K:$K,'Timesheet - Week'!$A11)+SUMIFS(WorkingHoursUpdated!$F:$F,WorkingHoursUpdated!$J:$J,'Timesheet - Week'!G$5,WorkingHoursUpdated!$K:$K,'Timesheet - Week'!$A11)+SUMIFS(WorkingHoursUpdated!$N:$N,WorkingHoursUpdated!$J:$J,'Timesheet - Week'!G$5,WorkingHoursUpdated!$K:$K,'Timesheet - Week'!$A11)</f>
        <v>0</v>
      </c>
      <c r="H11" s="33">
        <f>SUMIFS(WorkingHoursUpdated!$E:$E,WorkingHoursUpdated!$J:$J,'Timesheet - Week'!H$5,WorkingHoursUpdated!$K:$K,'Timesheet - Week'!$A11)+SUMIFS(WorkingHoursUpdated!$F:$F,WorkingHoursUpdated!$J:$J,'Timesheet - Week'!H$5,WorkingHoursUpdated!$K:$K,'Timesheet - Week'!$A11)+SUMIFS(WorkingHoursUpdated!$N:$N,WorkingHoursUpdated!$J:$J,'Timesheet - Week'!H$5,WorkingHoursUpdated!$K:$K,'Timesheet - Week'!$A11)</f>
        <v>0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8"/>
      <c r="Y11" s="37"/>
      <c r="Z11" s="38"/>
      <c r="AA11" s="37"/>
      <c r="AB11" s="37"/>
      <c r="AC11" s="37"/>
      <c r="AD11" s="38"/>
      <c r="AE11" s="37"/>
      <c r="AF11" s="37"/>
      <c r="AG11" s="37"/>
      <c r="AH11" s="37"/>
      <c r="AI11" s="37"/>
    </row>
    <row r="12" spans="1:35" s="39" customFormat="1" ht="15.75" thickBot="1" x14ac:dyDescent="0.3">
      <c r="A12" s="36" t="s">
        <v>66</v>
      </c>
      <c r="B12" s="33">
        <f>SUMIFS(WorkingHoursUpdated!$E:$E,WorkingHoursUpdated!$J:$J,'Timesheet - Week'!B$5,WorkingHoursUpdated!$K:$K,'Timesheet - Week'!$A12)+SUMIFS(WorkingHoursUpdated!$F:$F,WorkingHoursUpdated!$J:$J,'Timesheet - Week'!B$5,WorkingHoursUpdated!$K:$K,'Timesheet - Week'!$A12)+SUMIFS(WorkingHoursUpdated!$N:$N,WorkingHoursUpdated!$J:$J,'Timesheet - Week'!B$5,WorkingHoursUpdated!$K:$K,'Timesheet - Week'!$A12)</f>
        <v>0</v>
      </c>
      <c r="C12" s="33">
        <f>SUMIFS(WorkingHoursUpdated!$E:$E,WorkingHoursUpdated!$J:$J,'Timesheet - Week'!C$5,WorkingHoursUpdated!$K:$K,'Timesheet - Week'!$A12)+SUMIFS(WorkingHoursUpdated!$F:$F,WorkingHoursUpdated!$J:$J,'Timesheet - Week'!C$5,WorkingHoursUpdated!$K:$K,'Timesheet - Week'!$A12)+SUMIFS(WorkingHoursUpdated!$N:$N,WorkingHoursUpdated!$J:$J,'Timesheet - Week'!C$5,WorkingHoursUpdated!$K:$K,'Timesheet - Week'!$A12)</f>
        <v>0</v>
      </c>
      <c r="D12" s="33">
        <f>SUMIFS(WorkingHoursUpdated!$E:$E,WorkingHoursUpdated!$J:$J,'Timesheet - Week'!D$5,WorkingHoursUpdated!$K:$K,'Timesheet - Week'!$A12)+SUMIFS(WorkingHoursUpdated!$F:$F,WorkingHoursUpdated!$J:$J,'Timesheet - Week'!D$5,WorkingHoursUpdated!$K:$K,'Timesheet - Week'!$A12)+SUMIFS(WorkingHoursUpdated!$N:$N,WorkingHoursUpdated!$J:$J,'Timesheet - Week'!D$5,WorkingHoursUpdated!$K:$K,'Timesheet - Week'!$A12)</f>
        <v>0</v>
      </c>
      <c r="E12" s="33">
        <f>SUMIFS(WorkingHoursUpdated!$E:$E,WorkingHoursUpdated!$J:$J,'Timesheet - Week'!E$5,WorkingHoursUpdated!$K:$K,'Timesheet - Week'!$A12)+SUMIFS(WorkingHoursUpdated!$F:$F,WorkingHoursUpdated!$J:$J,'Timesheet - Week'!E$5,WorkingHoursUpdated!$K:$K,'Timesheet - Week'!$A12)+SUMIFS(WorkingHoursUpdated!$N:$N,WorkingHoursUpdated!$J:$J,'Timesheet - Week'!E$5,WorkingHoursUpdated!$K:$K,'Timesheet - Week'!$A12)</f>
        <v>0</v>
      </c>
      <c r="F12" s="33">
        <f>SUMIFS(WorkingHoursUpdated!$E:$E,WorkingHoursUpdated!$J:$J,'Timesheet - Week'!F$5,WorkingHoursUpdated!$K:$K,'Timesheet - Week'!$A12)+SUMIFS(WorkingHoursUpdated!$F:$F,WorkingHoursUpdated!$J:$J,'Timesheet - Week'!F$5,WorkingHoursUpdated!$K:$K,'Timesheet - Week'!$A12)+SUMIFS(WorkingHoursUpdated!$N:$N,WorkingHoursUpdated!$J:$J,'Timesheet - Week'!F$5,WorkingHoursUpdated!$K:$K,'Timesheet - Week'!$A12)</f>
        <v>0</v>
      </c>
      <c r="G12" s="33">
        <f>SUMIFS(WorkingHoursUpdated!$E:$E,WorkingHoursUpdated!$J:$J,'Timesheet - Week'!G$5,WorkingHoursUpdated!$K:$K,'Timesheet - Week'!$A12)+SUMIFS(WorkingHoursUpdated!$F:$F,WorkingHoursUpdated!$J:$J,'Timesheet - Week'!G$5,WorkingHoursUpdated!$K:$K,'Timesheet - Week'!$A12)+SUMIFS(WorkingHoursUpdated!$N:$N,WorkingHoursUpdated!$J:$J,'Timesheet - Week'!G$5,WorkingHoursUpdated!$K:$K,'Timesheet - Week'!$A12)</f>
        <v>0</v>
      </c>
      <c r="H12" s="33">
        <f>SUMIFS(WorkingHoursUpdated!$E:$E,WorkingHoursUpdated!$J:$J,'Timesheet - Week'!H$5,WorkingHoursUpdated!$K:$K,'Timesheet - Week'!$A12)+SUMIFS(WorkingHoursUpdated!$F:$F,WorkingHoursUpdated!$J:$J,'Timesheet - Week'!H$5,WorkingHoursUpdated!$K:$K,'Timesheet - Week'!$A12)+SUMIFS(WorkingHoursUpdated!$N:$N,WorkingHoursUpdated!$J:$J,'Timesheet - Week'!H$5,WorkingHoursUpdated!$K:$K,'Timesheet - Week'!$A12)</f>
        <v>0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8"/>
      <c r="Y12" s="37"/>
      <c r="Z12" s="38"/>
      <c r="AA12" s="37"/>
      <c r="AB12" s="37"/>
      <c r="AC12" s="37"/>
      <c r="AD12" s="38"/>
      <c r="AE12" s="37"/>
      <c r="AF12" s="37"/>
      <c r="AG12" s="37"/>
      <c r="AH12" s="37"/>
      <c r="AI12" s="37"/>
    </row>
    <row r="13" spans="1:35" s="39" customFormat="1" ht="15.75" thickBot="1" x14ac:dyDescent="0.3">
      <c r="A13" s="36" t="s">
        <v>51</v>
      </c>
      <c r="B13" s="33">
        <f>SUMIFS(WorkingHoursUpdated!$E:$E,WorkingHoursUpdated!$J:$J,'Timesheet - Week'!B$5,WorkingHoursUpdated!$K:$K,'Timesheet - Week'!$A13)+SUMIFS(WorkingHoursUpdated!$F:$F,WorkingHoursUpdated!$J:$J,'Timesheet - Week'!B$5,WorkingHoursUpdated!$K:$K,'Timesheet - Week'!$A13)+SUMIFS(WorkingHoursUpdated!$N:$N,WorkingHoursUpdated!$J:$J,'Timesheet - Week'!B$5,WorkingHoursUpdated!$K:$K,'Timesheet - Week'!$A13)</f>
        <v>0</v>
      </c>
      <c r="C13" s="33">
        <f>SUMIFS(WorkingHoursUpdated!$E:$E,WorkingHoursUpdated!$J:$J,'Timesheet - Week'!C$5,WorkingHoursUpdated!$K:$K,'Timesheet - Week'!$A13)+SUMIFS(WorkingHoursUpdated!$F:$F,WorkingHoursUpdated!$J:$J,'Timesheet - Week'!C$5,WorkingHoursUpdated!$K:$K,'Timesheet - Week'!$A13)+SUMIFS(WorkingHoursUpdated!$N:$N,WorkingHoursUpdated!$J:$J,'Timesheet - Week'!C$5,WorkingHoursUpdated!$K:$K,'Timesheet - Week'!$A13)</f>
        <v>0</v>
      </c>
      <c r="D13" s="33">
        <f>SUMIFS(WorkingHoursUpdated!$E:$E,WorkingHoursUpdated!$J:$J,'Timesheet - Week'!D$5,WorkingHoursUpdated!$K:$K,'Timesheet - Week'!$A13)+SUMIFS(WorkingHoursUpdated!$F:$F,WorkingHoursUpdated!$J:$J,'Timesheet - Week'!D$5,WorkingHoursUpdated!$K:$K,'Timesheet - Week'!$A13)+SUMIFS(WorkingHoursUpdated!$N:$N,WorkingHoursUpdated!$J:$J,'Timesheet - Week'!D$5,WorkingHoursUpdated!$K:$K,'Timesheet - Week'!$A13)</f>
        <v>0</v>
      </c>
      <c r="E13" s="33">
        <f>SUMIFS(WorkingHoursUpdated!$E:$E,WorkingHoursUpdated!$J:$J,'Timesheet - Week'!E$5,WorkingHoursUpdated!$K:$K,'Timesheet - Week'!$A13)+SUMIFS(WorkingHoursUpdated!$F:$F,WorkingHoursUpdated!$J:$J,'Timesheet - Week'!E$5,WorkingHoursUpdated!$K:$K,'Timesheet - Week'!$A13)+SUMIFS(WorkingHoursUpdated!$N:$N,WorkingHoursUpdated!$J:$J,'Timesheet - Week'!E$5,WorkingHoursUpdated!$K:$K,'Timesheet - Week'!$A13)</f>
        <v>0</v>
      </c>
      <c r="F13" s="33">
        <f>SUMIFS(WorkingHoursUpdated!$E:$E,WorkingHoursUpdated!$J:$J,'Timesheet - Week'!F$5,WorkingHoursUpdated!$K:$K,'Timesheet - Week'!$A13)+SUMIFS(WorkingHoursUpdated!$F:$F,WorkingHoursUpdated!$J:$J,'Timesheet - Week'!F$5,WorkingHoursUpdated!$K:$K,'Timesheet - Week'!$A13)+SUMIFS(WorkingHoursUpdated!$N:$N,WorkingHoursUpdated!$J:$J,'Timesheet - Week'!F$5,WorkingHoursUpdated!$K:$K,'Timesheet - Week'!$A13)</f>
        <v>0</v>
      </c>
      <c r="G13" s="33">
        <f>SUMIFS(WorkingHoursUpdated!$E:$E,WorkingHoursUpdated!$J:$J,'Timesheet - Week'!G$5,WorkingHoursUpdated!$K:$K,'Timesheet - Week'!$A13)+SUMIFS(WorkingHoursUpdated!$F:$F,WorkingHoursUpdated!$J:$J,'Timesheet - Week'!G$5,WorkingHoursUpdated!$K:$K,'Timesheet - Week'!$A13)+SUMIFS(WorkingHoursUpdated!$N:$N,WorkingHoursUpdated!$J:$J,'Timesheet - Week'!G$5,WorkingHoursUpdated!$K:$K,'Timesheet - Week'!$A13)</f>
        <v>0</v>
      </c>
      <c r="H13" s="33">
        <f>SUMIFS(WorkingHoursUpdated!$E:$E,WorkingHoursUpdated!$J:$J,'Timesheet - Week'!H$5,WorkingHoursUpdated!$K:$K,'Timesheet - Week'!$A13)+SUMIFS(WorkingHoursUpdated!$F:$F,WorkingHoursUpdated!$J:$J,'Timesheet - Week'!H$5,WorkingHoursUpdated!$K:$K,'Timesheet - Week'!$A13)+SUMIFS(WorkingHoursUpdated!$N:$N,WorkingHoursUpdated!$J:$J,'Timesheet - Week'!H$5,WorkingHoursUpdated!$K:$K,'Timesheet - Week'!$A13)</f>
        <v>0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8"/>
      <c r="Y13" s="37"/>
      <c r="Z13" s="38"/>
      <c r="AA13" s="37"/>
      <c r="AB13" s="37"/>
      <c r="AC13" s="37"/>
      <c r="AD13" s="38"/>
      <c r="AE13" s="37"/>
      <c r="AF13" s="37"/>
      <c r="AG13" s="37"/>
      <c r="AH13" s="37"/>
      <c r="AI13" s="37"/>
    </row>
    <row r="14" spans="1:35" s="34" customFormat="1" ht="15.75" thickBot="1" x14ac:dyDescent="0.3">
      <c r="A14" s="32" t="s">
        <v>32</v>
      </c>
      <c r="B14" s="33">
        <f>SUMIFS(WorkingHoursUpdated!$E:$E,WorkingHoursUpdated!$J:$J,'Timesheet - Week'!B$5,WorkingHoursUpdated!$K:$K,'Timesheet - Week'!$A14)+SUMIFS(WorkingHoursUpdated!$F:$F,WorkingHoursUpdated!$J:$J,'Timesheet - Week'!B$5,WorkingHoursUpdated!$K:$K,'Timesheet - Week'!$A14)+SUMIFS(WorkingHoursUpdated!$N:$N,WorkingHoursUpdated!$J:$J,'Timesheet - Week'!B$5,WorkingHoursUpdated!$K:$K,'Timesheet - Week'!$A14)</f>
        <v>0</v>
      </c>
      <c r="C14" s="33">
        <f>SUMIFS(WorkingHoursUpdated!$E:$E,WorkingHoursUpdated!$J:$J,'Timesheet - Week'!C$5,WorkingHoursUpdated!$K:$K,'Timesheet - Week'!$A14)+SUMIFS(WorkingHoursUpdated!$F:$F,WorkingHoursUpdated!$J:$J,'Timesheet - Week'!C$5,WorkingHoursUpdated!$K:$K,'Timesheet - Week'!$A14)+SUMIFS(WorkingHoursUpdated!$N:$N,WorkingHoursUpdated!$J:$J,'Timesheet - Week'!C$5,WorkingHoursUpdated!$K:$K,'Timesheet - Week'!$A14)</f>
        <v>0</v>
      </c>
      <c r="D14" s="33">
        <f>SUMIFS(WorkingHoursUpdated!$E:$E,WorkingHoursUpdated!$J:$J,'Timesheet - Week'!D$5,WorkingHoursUpdated!$K:$K,'Timesheet - Week'!$A14)+SUMIFS(WorkingHoursUpdated!$F:$F,WorkingHoursUpdated!$J:$J,'Timesheet - Week'!D$5,WorkingHoursUpdated!$K:$K,'Timesheet - Week'!$A14)+SUMIFS(WorkingHoursUpdated!$N:$N,WorkingHoursUpdated!$J:$J,'Timesheet - Week'!D$5,WorkingHoursUpdated!$K:$K,'Timesheet - Week'!$A14)</f>
        <v>0</v>
      </c>
      <c r="E14" s="33">
        <f>SUMIFS(WorkingHoursUpdated!$E:$E,WorkingHoursUpdated!$J:$J,'Timesheet - Week'!E$5,WorkingHoursUpdated!$K:$K,'Timesheet - Week'!$A14)+SUMIFS(WorkingHoursUpdated!$F:$F,WorkingHoursUpdated!$J:$J,'Timesheet - Week'!E$5,WorkingHoursUpdated!$K:$K,'Timesheet - Week'!$A14)+SUMIFS(WorkingHoursUpdated!$N:$N,WorkingHoursUpdated!$J:$J,'Timesheet - Week'!E$5,WorkingHoursUpdated!$K:$K,'Timesheet - Week'!$A14)</f>
        <v>0</v>
      </c>
      <c r="F14" s="33">
        <f>SUMIFS(WorkingHoursUpdated!$E:$E,WorkingHoursUpdated!$J:$J,'Timesheet - Week'!F$5,WorkingHoursUpdated!$K:$K,'Timesheet - Week'!$A14)+SUMIFS(WorkingHoursUpdated!$F:$F,WorkingHoursUpdated!$J:$J,'Timesheet - Week'!F$5,WorkingHoursUpdated!$K:$K,'Timesheet - Week'!$A14)+SUMIFS(WorkingHoursUpdated!$N:$N,WorkingHoursUpdated!$J:$J,'Timesheet - Week'!F$5,WorkingHoursUpdated!$K:$K,'Timesheet - Week'!$A14)</f>
        <v>0</v>
      </c>
      <c r="G14" s="33">
        <f>SUMIFS(WorkingHoursUpdated!$E:$E,WorkingHoursUpdated!$J:$J,'Timesheet - Week'!G$5,WorkingHoursUpdated!$K:$K,'Timesheet - Week'!$A14)+SUMIFS(WorkingHoursUpdated!$F:$F,WorkingHoursUpdated!$J:$J,'Timesheet - Week'!G$5,WorkingHoursUpdated!$K:$K,'Timesheet - Week'!$A14)+SUMIFS(WorkingHoursUpdated!$N:$N,WorkingHoursUpdated!$J:$J,'Timesheet - Week'!G$5,WorkingHoursUpdated!$K:$K,'Timesheet - Week'!$A14)</f>
        <v>0</v>
      </c>
      <c r="H14" s="33">
        <f>SUMIFS(WorkingHoursUpdated!$E:$E,WorkingHoursUpdated!$J:$J,'Timesheet - Week'!H$5,WorkingHoursUpdated!$K:$K,'Timesheet - Week'!$A14)+SUMIFS(WorkingHoursUpdated!$F:$F,WorkingHoursUpdated!$J:$J,'Timesheet - Week'!H$5,WorkingHoursUpdated!$K:$K,'Timesheet - Week'!$A14)+SUMIFS(WorkingHoursUpdated!$N:$N,WorkingHoursUpdated!$J:$J,'Timesheet - Week'!H$5,WorkingHoursUpdated!$K:$K,'Timesheet - Week'!$A14)</f>
        <v>0</v>
      </c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5"/>
      <c r="Y14" s="33"/>
      <c r="Z14" s="35"/>
      <c r="AA14" s="33"/>
      <c r="AB14" s="33"/>
      <c r="AC14" s="33"/>
      <c r="AD14" s="35"/>
      <c r="AE14" s="33"/>
      <c r="AF14" s="33"/>
      <c r="AG14" s="33"/>
      <c r="AH14" s="33"/>
      <c r="AI14" s="33"/>
    </row>
    <row r="15" spans="1:35" s="84" customFormat="1" ht="15.75" thickBot="1" x14ac:dyDescent="0.3">
      <c r="A15" s="81" t="s">
        <v>83</v>
      </c>
      <c r="B15" s="82">
        <f>SUMIFS(WorkingHoursUpdated!$E:$E,WorkingHoursUpdated!$J:$J,'Timesheet - Week'!B$5,WorkingHoursUpdated!$K:$K,'Timesheet - Week'!$A15)+SUMIFS(WorkingHoursUpdated!$F:$F,WorkingHoursUpdated!$J:$J,'Timesheet - Week'!B$5,WorkingHoursUpdated!$K:$K,'Timesheet - Week'!$A15)+SUMIFS(WorkingHoursUpdated!$N:$N,WorkingHoursUpdated!$J:$J,'Timesheet - Week'!B$5,WorkingHoursUpdated!$K:$K,'Timesheet - Week'!$A15)</f>
        <v>0</v>
      </c>
      <c r="C15" s="82">
        <f>SUMIFS(WorkingHoursUpdated!$E:$E,WorkingHoursUpdated!$J:$J,'Timesheet - Week'!C$5,WorkingHoursUpdated!$K:$K,'Timesheet - Week'!$A15)+SUMIFS(WorkingHoursUpdated!$F:$F,WorkingHoursUpdated!$J:$J,'Timesheet - Week'!C$5,WorkingHoursUpdated!$K:$K,'Timesheet - Week'!$A15)+SUMIFS(WorkingHoursUpdated!$N:$N,WorkingHoursUpdated!$J:$J,'Timesheet - Week'!C$5,WorkingHoursUpdated!$K:$K,'Timesheet - Week'!$A15)</f>
        <v>0</v>
      </c>
      <c r="D15" s="82">
        <f>SUMIFS(WorkingHoursUpdated!$E:$E,WorkingHoursUpdated!$J:$J,'Timesheet - Week'!D$5,WorkingHoursUpdated!$K:$K,'Timesheet - Week'!$A15)+SUMIFS(WorkingHoursUpdated!$F:$F,WorkingHoursUpdated!$J:$J,'Timesheet - Week'!D$5,WorkingHoursUpdated!$K:$K,'Timesheet - Week'!$A15)+SUMIFS(WorkingHoursUpdated!$N:$N,WorkingHoursUpdated!$J:$J,'Timesheet - Week'!D$5,WorkingHoursUpdated!$K:$K,'Timesheet - Week'!$A15)</f>
        <v>0</v>
      </c>
      <c r="E15" s="82">
        <f>SUMIFS(WorkingHoursUpdated!$E:$E,WorkingHoursUpdated!$J:$J,'Timesheet - Week'!E$5,WorkingHoursUpdated!$K:$K,'Timesheet - Week'!$A15)+SUMIFS(WorkingHoursUpdated!$F:$F,WorkingHoursUpdated!$J:$J,'Timesheet - Week'!E$5,WorkingHoursUpdated!$K:$K,'Timesheet - Week'!$A15)+SUMIFS(WorkingHoursUpdated!$N:$N,WorkingHoursUpdated!$J:$J,'Timesheet - Week'!E$5,WorkingHoursUpdated!$K:$K,'Timesheet - Week'!$A15)</f>
        <v>0</v>
      </c>
      <c r="F15" s="82">
        <f>SUMIFS(WorkingHoursUpdated!$E:$E,WorkingHoursUpdated!$J:$J,'Timesheet - Week'!F$5,WorkingHoursUpdated!$K:$K,'Timesheet - Week'!$A15)+SUMIFS(WorkingHoursUpdated!$F:$F,WorkingHoursUpdated!$J:$J,'Timesheet - Week'!F$5,WorkingHoursUpdated!$K:$K,'Timesheet - Week'!$A15)+SUMIFS(WorkingHoursUpdated!$N:$N,WorkingHoursUpdated!$J:$J,'Timesheet - Week'!F$5,WorkingHoursUpdated!$K:$K,'Timesheet - Week'!$A15)</f>
        <v>0</v>
      </c>
      <c r="G15" s="82">
        <f>SUMIFS(WorkingHoursUpdated!$E:$E,WorkingHoursUpdated!$J:$J,'Timesheet - Week'!G$5,WorkingHoursUpdated!$K:$K,'Timesheet - Week'!$A15)+SUMIFS(WorkingHoursUpdated!$F:$F,WorkingHoursUpdated!$J:$J,'Timesheet - Week'!G$5,WorkingHoursUpdated!$K:$K,'Timesheet - Week'!$A15)+SUMIFS(WorkingHoursUpdated!$N:$N,WorkingHoursUpdated!$J:$J,'Timesheet - Week'!G$5,WorkingHoursUpdated!$K:$K,'Timesheet - Week'!$A15)</f>
        <v>0</v>
      </c>
      <c r="H15" s="82">
        <f>SUMIFS(WorkingHoursUpdated!$E:$E,WorkingHoursUpdated!$J:$J,'Timesheet - Week'!H$5,WorkingHoursUpdated!$K:$K,'Timesheet - Week'!$A15)+SUMIFS(WorkingHoursUpdated!$F:$F,WorkingHoursUpdated!$J:$J,'Timesheet - Week'!H$5,WorkingHoursUpdated!$K:$K,'Timesheet - Week'!$A15)+SUMIFS(WorkingHoursUpdated!$N:$N,WorkingHoursUpdated!$J:$J,'Timesheet - Week'!H$5,WorkingHoursUpdated!$K:$K,'Timesheet - Week'!$A15)</f>
        <v>0</v>
      </c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3"/>
      <c r="Y15" s="82"/>
      <c r="Z15" s="83"/>
      <c r="AA15" s="82"/>
      <c r="AB15" s="82"/>
      <c r="AC15" s="82"/>
      <c r="AD15" s="83"/>
      <c r="AE15" s="82"/>
      <c r="AF15" s="82"/>
      <c r="AG15" s="82"/>
      <c r="AH15" s="82"/>
    </row>
    <row r="16" spans="1:35" s="84" customFormat="1" x14ac:dyDescent="0.25">
      <c r="A16" s="81" t="s">
        <v>76</v>
      </c>
      <c r="B16" s="82">
        <f>SUMIFS(WorkingHoursUpdated!$E:$E,WorkingHoursUpdated!$J:$J,'Timesheet - Week'!B$5,WorkingHoursUpdated!$K:$K,'Timesheet - Week'!$A$16)+SUMIFS(WorkingHoursUpdated!$F:$F,WorkingHoursUpdated!$J:$J,'Timesheet - Week'!B$5,WorkingHoursUpdated!$K:$K,'Timesheet - Week'!$A$16)+SUMIFS(WorkingHoursUpdated!$N:$N,WorkingHoursUpdated!$J:$J,'Timesheet - Week'!B$5,WorkingHoursUpdated!$K:$K,'Timesheet - Week'!$A$16)</f>
        <v>0</v>
      </c>
      <c r="C16" s="82">
        <f>SUMIFS(WorkingHoursUpdated!$E:$E,WorkingHoursUpdated!$J:$J,'Timesheet - Week'!C$5,WorkingHoursUpdated!$K:$K,'Timesheet - Week'!$A$16)+SUMIFS(WorkingHoursUpdated!$F:$F,WorkingHoursUpdated!$J:$J,'Timesheet - Week'!C$5,WorkingHoursUpdated!$K:$K,'Timesheet - Week'!$A$16)+SUMIFS(WorkingHoursUpdated!$N:$N,WorkingHoursUpdated!$J:$J,'Timesheet - Week'!C$5,WorkingHoursUpdated!$K:$K,'Timesheet - Week'!$A$16)</f>
        <v>0</v>
      </c>
      <c r="D16" s="82">
        <f>SUMIFS(WorkingHoursUpdated!$E:$E,WorkingHoursUpdated!$J:$J,'Timesheet - Week'!D$5,WorkingHoursUpdated!$K:$K,'Timesheet - Week'!$A$16)+SUMIFS(WorkingHoursUpdated!$F:$F,WorkingHoursUpdated!$J:$J,'Timesheet - Week'!D$5,WorkingHoursUpdated!$K:$K,'Timesheet - Week'!$A$16)+SUMIFS(WorkingHoursUpdated!$N:$N,WorkingHoursUpdated!$J:$J,'Timesheet - Week'!D$5,WorkingHoursUpdated!$K:$K,'Timesheet - Week'!$A$16)</f>
        <v>0</v>
      </c>
      <c r="E16" s="82">
        <f>SUMIFS(WorkingHoursUpdated!$E:$E,WorkingHoursUpdated!$J:$J,'Timesheet - Week'!E$5,WorkingHoursUpdated!$K:$K,'Timesheet - Week'!$A$16)+SUMIFS(WorkingHoursUpdated!$F:$F,WorkingHoursUpdated!$J:$J,'Timesheet - Week'!E$5,WorkingHoursUpdated!$K:$K,'Timesheet - Week'!$A$16)+SUMIFS(WorkingHoursUpdated!$N:$N,WorkingHoursUpdated!$J:$J,'Timesheet - Week'!E$5,WorkingHoursUpdated!$K:$K,'Timesheet - Week'!$A$16)</f>
        <v>0</v>
      </c>
      <c r="F16" s="82">
        <f>SUMIFS(WorkingHoursUpdated!$E:$E,WorkingHoursUpdated!$J:$J,'Timesheet - Week'!F$5,WorkingHoursUpdated!$K:$K,'Timesheet - Week'!$A$16)+SUMIFS(WorkingHoursUpdated!$F:$F,WorkingHoursUpdated!$J:$J,'Timesheet - Week'!F$5,WorkingHoursUpdated!$K:$K,'Timesheet - Week'!$A$16)+SUMIFS(WorkingHoursUpdated!$N:$N,WorkingHoursUpdated!$J:$J,'Timesheet - Week'!F$5,WorkingHoursUpdated!$K:$K,'Timesheet - Week'!$A$16)</f>
        <v>0</v>
      </c>
      <c r="G16" s="82">
        <f>SUMIFS(WorkingHoursUpdated!$E:$E,WorkingHoursUpdated!$J:$J,'Timesheet - Week'!G$5,WorkingHoursUpdated!$K:$K,'Timesheet - Week'!$A$16)+SUMIFS(WorkingHoursUpdated!$F:$F,WorkingHoursUpdated!$J:$J,'Timesheet - Week'!G$5,WorkingHoursUpdated!$K:$K,'Timesheet - Week'!$A$16)+SUMIFS(WorkingHoursUpdated!$N:$N,WorkingHoursUpdated!$J:$J,'Timesheet - Week'!G$5,WorkingHoursUpdated!$K:$K,'Timesheet - Week'!$A$16)</f>
        <v>0</v>
      </c>
      <c r="H16" s="82">
        <f>SUMIFS(WorkingHoursUpdated!$E:$E,WorkingHoursUpdated!$J:$J,'Timesheet - Week'!H$5,WorkingHoursUpdated!$K:$K,'Timesheet - Week'!$A$16)+SUMIFS(WorkingHoursUpdated!$F:$F,WorkingHoursUpdated!$J:$J,'Timesheet - Week'!H$5,WorkingHoursUpdated!$K:$K,'Timesheet - Week'!$A$16)+SUMIFS(WorkingHoursUpdated!$N:$N,WorkingHoursUpdated!$J:$J,'Timesheet - Week'!H$5,WorkingHoursUpdated!$K:$K,'Timesheet - Week'!$A$16)</f>
        <v>0</v>
      </c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3"/>
      <c r="Y16" s="82"/>
      <c r="Z16" s="83"/>
      <c r="AA16" s="82"/>
      <c r="AB16" s="82"/>
      <c r="AC16" s="82"/>
      <c r="AD16" s="83"/>
      <c r="AE16" s="82"/>
      <c r="AF16" s="82"/>
      <c r="AG16" s="82"/>
      <c r="AH16" s="82"/>
    </row>
    <row r="17" spans="1:35" s="88" customFormat="1" ht="15.75" thickBot="1" x14ac:dyDescent="0.3">
      <c r="A17" s="85" t="s">
        <v>45</v>
      </c>
      <c r="B17" s="86">
        <f>SUMIFS(WorkingHoursUpdated!$E:$E,WorkingHoursUpdated!$J:$J,'Timesheet - Week'!B$5,WorkingHoursUpdated!$K:$K,'Timesheet - Week'!$A$17)+SUMIFS(WorkingHoursUpdated!$F:$F,WorkingHoursUpdated!$J:$J,'Timesheet - Week'!B$5,WorkingHoursUpdated!$K:$K,'Timesheet - Week'!$A$17)+SUMIFS(WorkingHoursUpdated!$N:$N,WorkingHoursUpdated!$J:$J,'Timesheet - Week'!B$5,WorkingHoursUpdated!$K:$K,'Timesheet - Week'!$A$17)</f>
        <v>0</v>
      </c>
      <c r="C17" s="86">
        <f>SUMIFS(WorkingHoursUpdated!$E:$E,WorkingHoursUpdated!$J:$J,'Timesheet - Week'!C$5,WorkingHoursUpdated!$K:$K,'Timesheet - Week'!$A$17)+SUMIFS(WorkingHoursUpdated!$F:$F,WorkingHoursUpdated!$J:$J,'Timesheet - Week'!C$5,WorkingHoursUpdated!$K:$K,'Timesheet - Week'!$A$17)+SUMIFS(WorkingHoursUpdated!$N:$N,WorkingHoursUpdated!$J:$J,'Timesheet - Week'!C$5,WorkingHoursUpdated!$K:$K,'Timesheet - Week'!$A$17)</f>
        <v>0</v>
      </c>
      <c r="D17" s="86">
        <f>SUMIFS(WorkingHoursUpdated!$E:$E,WorkingHoursUpdated!$J:$J,'Timesheet - Week'!D$5,WorkingHoursUpdated!$K:$K,'Timesheet - Week'!$A$17)+SUMIFS(WorkingHoursUpdated!$F:$F,WorkingHoursUpdated!$J:$J,'Timesheet - Week'!D$5,WorkingHoursUpdated!$K:$K,'Timesheet - Week'!$A$17)+SUMIFS(WorkingHoursUpdated!$N:$N,WorkingHoursUpdated!$J:$J,'Timesheet - Week'!D$5,WorkingHoursUpdated!$K:$K,'Timesheet - Week'!$A$17)</f>
        <v>0</v>
      </c>
      <c r="E17" s="86">
        <f>SUMIFS(WorkingHoursUpdated!$E:$E,WorkingHoursUpdated!$J:$J,'Timesheet - Week'!E$5,WorkingHoursUpdated!$K:$K,'Timesheet - Week'!$A$17)+SUMIFS(WorkingHoursUpdated!$F:$F,WorkingHoursUpdated!$J:$J,'Timesheet - Week'!E$5,WorkingHoursUpdated!$K:$K,'Timesheet - Week'!$A$17)+SUMIFS(WorkingHoursUpdated!$N:$N,WorkingHoursUpdated!$J:$J,'Timesheet - Week'!E$5,WorkingHoursUpdated!$K:$K,'Timesheet - Week'!$A$17)</f>
        <v>0</v>
      </c>
      <c r="F17" s="86">
        <f>SUMIFS(WorkingHoursUpdated!$E:$E,WorkingHoursUpdated!$J:$J,'Timesheet - Week'!F$5,WorkingHoursUpdated!$K:$K,'Timesheet - Week'!$A$17)+SUMIFS(WorkingHoursUpdated!$F:$F,WorkingHoursUpdated!$J:$J,'Timesheet - Week'!F$5,WorkingHoursUpdated!$K:$K,'Timesheet - Week'!$A$17)+SUMIFS(WorkingHoursUpdated!$N:$N,WorkingHoursUpdated!$J:$J,'Timesheet - Week'!F$5,WorkingHoursUpdated!$K:$K,'Timesheet - Week'!$A$17)</f>
        <v>0</v>
      </c>
      <c r="G17" s="86">
        <f>SUMIFS(WorkingHoursUpdated!$E:$E,WorkingHoursUpdated!$J:$J,'Timesheet - Week'!G$5,WorkingHoursUpdated!$K:$K,'Timesheet - Week'!$A$17)+SUMIFS(WorkingHoursUpdated!$F:$F,WorkingHoursUpdated!$J:$J,'Timesheet - Week'!G$5,WorkingHoursUpdated!$K:$K,'Timesheet - Week'!$A$17)+SUMIFS(WorkingHoursUpdated!$N:$N,WorkingHoursUpdated!$J:$J,'Timesheet - Week'!G$5,WorkingHoursUpdated!$K:$K,'Timesheet - Week'!$A$17)</f>
        <v>0</v>
      </c>
      <c r="H17" s="86">
        <f>SUMIFS(WorkingHoursUpdated!$E:$E,WorkingHoursUpdated!$J:$J,'Timesheet - Week'!H$5,WorkingHoursUpdated!$K:$K,'Timesheet - Week'!$A$17)+SUMIFS(WorkingHoursUpdated!$F:$F,WorkingHoursUpdated!$J:$J,'Timesheet - Week'!H$5,WorkingHoursUpdated!$K:$K,'Timesheet - Week'!$A$17)+SUMIFS(WorkingHoursUpdated!$N:$N,WorkingHoursUpdated!$J:$J,'Timesheet - Week'!H$5,WorkingHoursUpdated!$K:$K,'Timesheet - Week'!$A$17)</f>
        <v>0</v>
      </c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7"/>
      <c r="Y17" s="86"/>
      <c r="Z17" s="87"/>
      <c r="AA17" s="86"/>
      <c r="AB17" s="86"/>
      <c r="AC17" s="86"/>
      <c r="AD17" s="87"/>
      <c r="AE17" s="86"/>
      <c r="AF17" s="86"/>
      <c r="AG17" s="86"/>
      <c r="AH17" s="86"/>
      <c r="AI17" s="86"/>
    </row>
    <row r="18" spans="1:35" s="5" customFormat="1" x14ac:dyDescent="0.25">
      <c r="A18" t="s">
        <v>131</v>
      </c>
      <c r="B18" s="1">
        <f>SUMIFS(WorkingHoursUpdated!$E:$E,WorkingHoursUpdated!$J:$J,'Timesheet - Week'!B$5,WorkingHoursUpdated!$K:$K,'Timesheet - Week'!$A18)+SUMIFS(WorkingHoursUpdated!$F:$F,WorkingHoursUpdated!$J:$J,'Timesheet - Week'!B$5,WorkingHoursUpdated!$K:$K,'Timesheet - Week'!$A18)+SUMIFS(WorkingHoursUpdated!$N:$N,WorkingHoursUpdated!$J:$J,'Timesheet - Week'!B$5,WorkingHoursUpdated!$K:$K,'Timesheet - Week'!$A18)</f>
        <v>0</v>
      </c>
      <c r="C18" s="1">
        <f>SUMIFS(WorkingHoursUpdated!$E:$E,WorkingHoursUpdated!$J:$J,'Timesheet - Week'!C$5,WorkingHoursUpdated!$K:$K,'Timesheet - Week'!$A18)+SUMIFS(WorkingHoursUpdated!$F:$F,WorkingHoursUpdated!$J:$J,'Timesheet - Week'!C$5,WorkingHoursUpdated!$K:$K,'Timesheet - Week'!$A18)+SUMIFS(WorkingHoursUpdated!$N:$N,WorkingHoursUpdated!$J:$J,'Timesheet - Week'!C$5,WorkingHoursUpdated!$K:$K,'Timesheet - Week'!$A18)</f>
        <v>0</v>
      </c>
      <c r="D18" s="1">
        <f>SUMIFS(WorkingHoursUpdated!$E:$E,WorkingHoursUpdated!$J:$J,'Timesheet - Week'!D$5,WorkingHoursUpdated!$K:$K,'Timesheet - Week'!$A18)+SUMIFS(WorkingHoursUpdated!$F:$F,WorkingHoursUpdated!$J:$J,'Timesheet - Week'!D$5,WorkingHoursUpdated!$K:$K,'Timesheet - Week'!$A18)+SUMIFS(WorkingHoursUpdated!$N:$N,WorkingHoursUpdated!$J:$J,'Timesheet - Week'!D$5,WorkingHoursUpdated!$K:$K,'Timesheet - Week'!$A18)</f>
        <v>0</v>
      </c>
      <c r="E18" s="1">
        <f>SUMIFS(WorkingHoursUpdated!$E:$E,WorkingHoursUpdated!$J:$J,'Timesheet - Week'!E$5,WorkingHoursUpdated!$K:$K,'Timesheet - Week'!$A18)+SUMIFS(WorkingHoursUpdated!$F:$F,WorkingHoursUpdated!$J:$J,'Timesheet - Week'!E$5,WorkingHoursUpdated!$K:$K,'Timesheet - Week'!$A18)+SUMIFS(WorkingHoursUpdated!$N:$N,WorkingHoursUpdated!$J:$J,'Timesheet - Week'!E$5,WorkingHoursUpdated!$K:$K,'Timesheet - Week'!$A18)</f>
        <v>0</v>
      </c>
      <c r="F18" s="1">
        <f>SUMIFS(WorkingHoursUpdated!$E:$E,WorkingHoursUpdated!$J:$J,'Timesheet - Week'!F$5,WorkingHoursUpdated!$K:$K,'Timesheet - Week'!$A18)+SUMIFS(WorkingHoursUpdated!$F:$F,WorkingHoursUpdated!$J:$J,'Timesheet - Week'!F$5,WorkingHoursUpdated!$K:$K,'Timesheet - Week'!$A18)+SUMIFS(WorkingHoursUpdated!$N:$N,WorkingHoursUpdated!$J:$J,'Timesheet - Week'!F$5,WorkingHoursUpdated!$K:$K,'Timesheet - Week'!$A18)</f>
        <v>0</v>
      </c>
      <c r="G18" s="1">
        <f>SUMIFS(WorkingHoursUpdated!$E:$E,WorkingHoursUpdated!$J:$J,'Timesheet - Week'!G$5,WorkingHoursUpdated!$K:$K,'Timesheet - Week'!$A18)+SUMIFS(WorkingHoursUpdated!$F:$F,WorkingHoursUpdated!$J:$J,'Timesheet - Week'!G$5,WorkingHoursUpdated!$K:$K,'Timesheet - Week'!$A18)+SUMIFS(WorkingHoursUpdated!$N:$N,WorkingHoursUpdated!$J:$J,'Timesheet - Week'!G$5,WorkingHoursUpdated!$K:$K,'Timesheet - Week'!$A18)</f>
        <v>0</v>
      </c>
      <c r="H18" s="1">
        <f>SUMIFS(WorkingHoursUpdated!$E:$E,WorkingHoursUpdated!$J:$J,'Timesheet - Week'!H$5,WorkingHoursUpdated!$K:$K,'Timesheet - Week'!$A18)+SUMIFS(WorkingHoursUpdated!$F:$F,WorkingHoursUpdated!$J:$J,'Timesheet - Week'!H$5,WorkingHoursUpdated!$K:$K,'Timesheet - Week'!$A18)+SUMIFS(WorkingHoursUpdated!$N:$N,WorkingHoursUpdated!$J:$J,'Timesheet - Week'!H$5,WorkingHoursUpdated!$K:$K,'Timesheet - Week'!$A18)</f>
        <v>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/>
      <c r="Y18" s="1"/>
      <c r="Z18"/>
      <c r="AA18" s="1"/>
      <c r="AB18" s="1"/>
      <c r="AC18" s="1"/>
      <c r="AD18"/>
      <c r="AE18" s="1"/>
      <c r="AF18" s="1"/>
      <c r="AG18" s="1"/>
      <c r="AH18" s="1"/>
      <c r="AI18" s="1"/>
    </row>
    <row r="19" spans="1:35" s="5" customFormat="1" x14ac:dyDescent="0.25">
      <c r="A19" t="s">
        <v>116</v>
      </c>
      <c r="B19" s="1">
        <f>SUMIFS(WorkingHoursUpdated!$E:$E,WorkingHoursUpdated!$J:$J,'Timesheet - Week'!B$5,WorkingHoursUpdated!$K:$K,'Timesheet - Week'!$A19)+SUMIFS(WorkingHoursUpdated!$F:$F,WorkingHoursUpdated!$J:$J,'Timesheet - Week'!B$5,WorkingHoursUpdated!$K:$K,'Timesheet - Week'!$A19)+SUMIFS(WorkingHoursUpdated!$N:$N,WorkingHoursUpdated!$J:$J,'Timesheet - Week'!B$5,WorkingHoursUpdated!$K:$K,'Timesheet - Week'!$A19)</f>
        <v>0</v>
      </c>
      <c r="C19" s="1">
        <f>SUMIFS(WorkingHoursUpdated!$E:$E,WorkingHoursUpdated!$J:$J,'Timesheet - Week'!C$5,WorkingHoursUpdated!$K:$K,'Timesheet - Week'!$A19)+SUMIFS(WorkingHoursUpdated!$F:$F,WorkingHoursUpdated!$J:$J,'Timesheet - Week'!C$5,WorkingHoursUpdated!$K:$K,'Timesheet - Week'!$A19)+SUMIFS(WorkingHoursUpdated!$N:$N,WorkingHoursUpdated!$J:$J,'Timesheet - Week'!C$5,WorkingHoursUpdated!$K:$K,'Timesheet - Week'!$A19)</f>
        <v>0</v>
      </c>
      <c r="D19" s="1">
        <f>SUMIFS(WorkingHoursUpdated!$E:$E,WorkingHoursUpdated!$J:$J,'Timesheet - Week'!D$5,WorkingHoursUpdated!$K:$K,'Timesheet - Week'!$A19)+SUMIFS(WorkingHoursUpdated!$F:$F,WorkingHoursUpdated!$J:$J,'Timesheet - Week'!D$5,WorkingHoursUpdated!$K:$K,'Timesheet - Week'!$A19)+SUMIFS(WorkingHoursUpdated!$N:$N,WorkingHoursUpdated!$J:$J,'Timesheet - Week'!D$5,WorkingHoursUpdated!$K:$K,'Timesheet - Week'!$A19)</f>
        <v>0</v>
      </c>
      <c r="E19" s="1">
        <f>SUMIFS(WorkingHoursUpdated!$E:$E,WorkingHoursUpdated!$J:$J,'Timesheet - Week'!E$5,WorkingHoursUpdated!$K:$K,'Timesheet - Week'!$A19)+SUMIFS(WorkingHoursUpdated!$F:$F,WorkingHoursUpdated!$J:$J,'Timesheet - Week'!E$5,WorkingHoursUpdated!$K:$K,'Timesheet - Week'!$A19)+SUMIFS(WorkingHoursUpdated!$N:$N,WorkingHoursUpdated!$J:$J,'Timesheet - Week'!E$5,WorkingHoursUpdated!$K:$K,'Timesheet - Week'!$A19)</f>
        <v>0</v>
      </c>
      <c r="F19" s="1">
        <f>SUMIFS(WorkingHoursUpdated!$E:$E,WorkingHoursUpdated!$J:$J,'Timesheet - Week'!F$5,WorkingHoursUpdated!$K:$K,'Timesheet - Week'!$A19)+SUMIFS(WorkingHoursUpdated!$F:$F,WorkingHoursUpdated!$J:$J,'Timesheet - Week'!F$5,WorkingHoursUpdated!$K:$K,'Timesheet - Week'!$A19)+SUMIFS(WorkingHoursUpdated!$N:$N,WorkingHoursUpdated!$J:$J,'Timesheet - Week'!F$5,WorkingHoursUpdated!$K:$K,'Timesheet - Week'!$A19)</f>
        <v>0</v>
      </c>
      <c r="G19" s="1">
        <f>SUMIFS(WorkingHoursUpdated!$E:$E,WorkingHoursUpdated!$J:$J,'Timesheet - Week'!G$5,WorkingHoursUpdated!$K:$K,'Timesheet - Week'!$A19)+SUMIFS(WorkingHoursUpdated!$F:$F,WorkingHoursUpdated!$J:$J,'Timesheet - Week'!G$5,WorkingHoursUpdated!$K:$K,'Timesheet - Week'!$A19)+SUMIFS(WorkingHoursUpdated!$N:$N,WorkingHoursUpdated!$J:$J,'Timesheet - Week'!G$5,WorkingHoursUpdated!$K:$K,'Timesheet - Week'!$A19)</f>
        <v>0</v>
      </c>
      <c r="H19" s="1">
        <f>SUMIFS(WorkingHoursUpdated!$E:$E,WorkingHoursUpdated!$J:$J,'Timesheet - Week'!H$5,WorkingHoursUpdated!$K:$K,'Timesheet - Week'!$A19)+SUMIFS(WorkingHoursUpdated!$F:$F,WorkingHoursUpdated!$J:$J,'Timesheet - Week'!H$5,WorkingHoursUpdated!$K:$K,'Timesheet - Week'!$A19)+SUMIFS(WorkingHoursUpdated!$N:$N,WorkingHoursUpdated!$J:$J,'Timesheet - Week'!H$5,WorkingHoursUpdated!$K:$K,'Timesheet - Week'!$A19)</f>
        <v>0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/>
      <c r="Y19" s="1"/>
      <c r="Z19"/>
      <c r="AA19" s="1"/>
      <c r="AB19" s="1"/>
      <c r="AC19" s="1"/>
      <c r="AD19"/>
      <c r="AE19" s="1"/>
      <c r="AF19" s="1"/>
      <c r="AG19" s="1"/>
      <c r="AH19" s="1"/>
      <c r="AI19" s="1"/>
    </row>
    <row r="20" spans="1:35" s="5" customFormat="1" x14ac:dyDescent="0.25">
      <c r="A20" s="21" t="s">
        <v>122</v>
      </c>
      <c r="B20" s="1">
        <f>SUMIFS(WorkingHoursUpdated!$E:$E,WorkingHoursUpdated!$J:$J,'Timesheet - Week'!B$5,WorkingHoursUpdated!$K:$K,'Timesheet - Week'!$A20)+SUMIFS(WorkingHoursUpdated!$F:$F,WorkingHoursUpdated!$J:$J,'Timesheet - Week'!B$5,WorkingHoursUpdated!$K:$K,'Timesheet - Week'!$A20)+SUMIFS(WorkingHoursUpdated!$N:$N,WorkingHoursUpdated!$J:$J,'Timesheet - Week'!B$5,WorkingHoursUpdated!$K:$K,'Timesheet - Week'!$A20)</f>
        <v>0</v>
      </c>
      <c r="C20" s="1">
        <f>SUMIFS(WorkingHoursUpdated!$E:$E,WorkingHoursUpdated!$J:$J,'Timesheet - Week'!C$5,WorkingHoursUpdated!$K:$K,'Timesheet - Week'!$A20)+SUMIFS(WorkingHoursUpdated!$F:$F,WorkingHoursUpdated!$J:$J,'Timesheet - Week'!C$5,WorkingHoursUpdated!$K:$K,'Timesheet - Week'!$A20)+SUMIFS(WorkingHoursUpdated!$N:$N,WorkingHoursUpdated!$J:$J,'Timesheet - Week'!C$5,WorkingHoursUpdated!$K:$K,'Timesheet - Week'!$A20)</f>
        <v>0</v>
      </c>
      <c r="D20" s="1">
        <f>SUMIFS(WorkingHoursUpdated!$E:$E,WorkingHoursUpdated!$J:$J,'Timesheet - Week'!D$5,WorkingHoursUpdated!$K:$K,'Timesheet - Week'!$A20)+SUMIFS(WorkingHoursUpdated!$F:$F,WorkingHoursUpdated!$J:$J,'Timesheet - Week'!D$5,WorkingHoursUpdated!$K:$K,'Timesheet - Week'!$A20)+SUMIFS(WorkingHoursUpdated!$N:$N,WorkingHoursUpdated!$J:$J,'Timesheet - Week'!D$5,WorkingHoursUpdated!$K:$K,'Timesheet - Week'!$A20)</f>
        <v>0</v>
      </c>
      <c r="E20" s="1">
        <f>SUMIFS(WorkingHoursUpdated!$E:$E,WorkingHoursUpdated!$J:$J,'Timesheet - Week'!E$5,WorkingHoursUpdated!$K:$K,'Timesheet - Week'!$A20)+SUMIFS(WorkingHoursUpdated!$F:$F,WorkingHoursUpdated!$J:$J,'Timesheet - Week'!E$5,WorkingHoursUpdated!$K:$K,'Timesheet - Week'!$A20)+SUMIFS(WorkingHoursUpdated!$N:$N,WorkingHoursUpdated!$J:$J,'Timesheet - Week'!E$5,WorkingHoursUpdated!$K:$K,'Timesheet - Week'!$A20)</f>
        <v>0</v>
      </c>
      <c r="F20" s="1">
        <f>SUMIFS(WorkingHoursUpdated!$E:$E,WorkingHoursUpdated!$J:$J,'Timesheet - Week'!F$5,WorkingHoursUpdated!$K:$K,'Timesheet - Week'!$A20)+SUMIFS(WorkingHoursUpdated!$F:$F,WorkingHoursUpdated!$J:$J,'Timesheet - Week'!F$5,WorkingHoursUpdated!$K:$K,'Timesheet - Week'!$A20)+SUMIFS(WorkingHoursUpdated!$N:$N,WorkingHoursUpdated!$J:$J,'Timesheet - Week'!F$5,WorkingHoursUpdated!$K:$K,'Timesheet - Week'!$A20)</f>
        <v>0</v>
      </c>
      <c r="G20" s="1">
        <f>SUMIFS(WorkingHoursUpdated!$E:$E,WorkingHoursUpdated!$J:$J,'Timesheet - Week'!G$5,WorkingHoursUpdated!$K:$K,'Timesheet - Week'!$A20)+SUMIFS(WorkingHoursUpdated!$F:$F,WorkingHoursUpdated!$J:$J,'Timesheet - Week'!G$5,WorkingHoursUpdated!$K:$K,'Timesheet - Week'!$A20)+SUMIFS(WorkingHoursUpdated!$N:$N,WorkingHoursUpdated!$J:$J,'Timesheet - Week'!G$5,WorkingHoursUpdated!$K:$K,'Timesheet - Week'!$A20)</f>
        <v>0</v>
      </c>
      <c r="H20" s="1">
        <f>SUMIFS(WorkingHoursUpdated!$E:$E,WorkingHoursUpdated!$J:$J,'Timesheet - Week'!H$5,WorkingHoursUpdated!$K:$K,'Timesheet - Week'!$A20)+SUMIFS(WorkingHoursUpdated!$F:$F,WorkingHoursUpdated!$J:$J,'Timesheet - Week'!H$5,WorkingHoursUpdated!$K:$K,'Timesheet - Week'!$A20)+SUMIFS(WorkingHoursUpdated!$N:$N,WorkingHoursUpdated!$J:$J,'Timesheet - Week'!H$5,WorkingHoursUpdated!$K:$K,'Timesheet - Week'!$A20)</f>
        <v>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/>
      <c r="Y20" s="1"/>
      <c r="Z20"/>
      <c r="AA20" s="1"/>
      <c r="AB20" s="1"/>
      <c r="AC20" s="1"/>
      <c r="AD20"/>
      <c r="AE20" s="1"/>
      <c r="AF20" s="1"/>
      <c r="AG20" s="1"/>
      <c r="AH20" s="1"/>
      <c r="AI20" s="1"/>
    </row>
    <row r="21" spans="1:35" s="5" customFormat="1" x14ac:dyDescent="0.25">
      <c r="A21" s="6" t="s">
        <v>56</v>
      </c>
      <c r="B21" s="1">
        <f>SUMIFS(WorkingHoursUpdated!$E:$E,WorkingHoursUpdated!$J:$J,'Timesheet - Week'!B$5,WorkingHoursUpdated!$K:$K,'Timesheet - Week'!$A21)+SUMIFS(WorkingHoursUpdated!$F:$F,WorkingHoursUpdated!$J:$J,'Timesheet - Week'!B$5,WorkingHoursUpdated!$K:$K,'Timesheet - Week'!$A21)+SUMIFS(WorkingHoursUpdated!$N:$N,WorkingHoursUpdated!$J:$J,'Timesheet - Week'!B$5,WorkingHoursUpdated!$K:$K,'Timesheet - Week'!$A21)</f>
        <v>0</v>
      </c>
      <c r="C21" s="1">
        <f>SUMIFS(WorkingHoursUpdated!$E:$E,WorkingHoursUpdated!$J:$J,'Timesheet - Week'!C$5,WorkingHoursUpdated!$K:$K,'Timesheet - Week'!$A21)+SUMIFS(WorkingHoursUpdated!$F:$F,WorkingHoursUpdated!$J:$J,'Timesheet - Week'!C$5,WorkingHoursUpdated!$K:$K,'Timesheet - Week'!$A21)+SUMIFS(WorkingHoursUpdated!$N:$N,WorkingHoursUpdated!$J:$J,'Timesheet - Week'!C$5,WorkingHoursUpdated!$K:$K,'Timesheet - Week'!$A21)</f>
        <v>0</v>
      </c>
      <c r="D21" s="1">
        <f>SUMIFS(WorkingHoursUpdated!$E:$E,WorkingHoursUpdated!$J:$J,'Timesheet - Week'!D$5,WorkingHoursUpdated!$K:$K,'Timesheet - Week'!$A21)+SUMIFS(WorkingHoursUpdated!$F:$F,WorkingHoursUpdated!$J:$J,'Timesheet - Week'!D$5,WorkingHoursUpdated!$K:$K,'Timesheet - Week'!$A21)+SUMIFS(WorkingHoursUpdated!$N:$N,WorkingHoursUpdated!$J:$J,'Timesheet - Week'!D$5,WorkingHoursUpdated!$K:$K,'Timesheet - Week'!$A21)</f>
        <v>0</v>
      </c>
      <c r="E21" s="1">
        <f>SUMIFS(WorkingHoursUpdated!$E:$E,WorkingHoursUpdated!$J:$J,'Timesheet - Week'!E$5,WorkingHoursUpdated!$K:$K,'Timesheet - Week'!$A21)+SUMIFS(WorkingHoursUpdated!$F:$F,WorkingHoursUpdated!$J:$J,'Timesheet - Week'!E$5,WorkingHoursUpdated!$K:$K,'Timesheet - Week'!$A21)+SUMIFS(WorkingHoursUpdated!$N:$N,WorkingHoursUpdated!$J:$J,'Timesheet - Week'!E$5,WorkingHoursUpdated!$K:$K,'Timesheet - Week'!$A21)</f>
        <v>0</v>
      </c>
      <c r="F21" s="1">
        <f>SUMIFS(WorkingHoursUpdated!$E:$E,WorkingHoursUpdated!$J:$J,'Timesheet - Week'!F$5,WorkingHoursUpdated!$K:$K,'Timesheet - Week'!$A21)+SUMIFS(WorkingHoursUpdated!$F:$F,WorkingHoursUpdated!$J:$J,'Timesheet - Week'!F$5,WorkingHoursUpdated!$K:$K,'Timesheet - Week'!$A21)+SUMIFS(WorkingHoursUpdated!$N:$N,WorkingHoursUpdated!$J:$J,'Timesheet - Week'!F$5,WorkingHoursUpdated!$K:$K,'Timesheet - Week'!$A21)</f>
        <v>0</v>
      </c>
      <c r="G21" s="1">
        <f>SUMIFS(WorkingHoursUpdated!$E:$E,WorkingHoursUpdated!$J:$J,'Timesheet - Week'!G$5,WorkingHoursUpdated!$K:$K,'Timesheet - Week'!$A21)+SUMIFS(WorkingHoursUpdated!$F:$F,WorkingHoursUpdated!$J:$J,'Timesheet - Week'!G$5,WorkingHoursUpdated!$K:$K,'Timesheet - Week'!$A21)+SUMIFS(WorkingHoursUpdated!$N:$N,WorkingHoursUpdated!$J:$J,'Timesheet - Week'!G$5,WorkingHoursUpdated!$K:$K,'Timesheet - Week'!$A21)</f>
        <v>0</v>
      </c>
      <c r="H21" s="1">
        <f>SUMIFS(WorkingHoursUpdated!$E:$E,WorkingHoursUpdated!$J:$J,'Timesheet - Week'!H$5,WorkingHoursUpdated!$K:$K,'Timesheet - Week'!$A21)+SUMIFS(WorkingHoursUpdated!$F:$F,WorkingHoursUpdated!$J:$J,'Timesheet - Week'!H$5,WorkingHoursUpdated!$K:$K,'Timesheet - Week'!$A21)+SUMIFS(WorkingHoursUpdated!$N:$N,WorkingHoursUpdated!$J:$J,'Timesheet - Week'!H$5,WorkingHoursUpdated!$K:$K,'Timesheet - Week'!$A21)</f>
        <v>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/>
      <c r="Y21" s="1"/>
      <c r="Z21"/>
      <c r="AA21" s="1"/>
      <c r="AB21" s="1"/>
      <c r="AC21" s="1"/>
      <c r="AD21"/>
      <c r="AE21" s="1"/>
      <c r="AF21" s="1"/>
      <c r="AG21" s="1"/>
      <c r="AH21" s="1"/>
      <c r="AI21" s="1"/>
    </row>
    <row r="22" spans="1:35" s="5" customFormat="1" x14ac:dyDescent="0.25">
      <c r="A22" s="21" t="s">
        <v>125</v>
      </c>
      <c r="B22" s="1">
        <f>SUMIFS(WorkingHoursUpdated!$E:$E,WorkingHoursUpdated!$J:$J,'Timesheet - Week'!B$5,WorkingHoursUpdated!$K:$K,'Timesheet - Week'!$A22)+SUMIFS(WorkingHoursUpdated!$F:$F,WorkingHoursUpdated!$J:$J,'Timesheet - Week'!B$5,WorkingHoursUpdated!$K:$K,'Timesheet - Week'!$A22)+SUMIFS(WorkingHoursUpdated!$N:$N,WorkingHoursUpdated!$J:$J,'Timesheet - Week'!B$5,WorkingHoursUpdated!$K:$K,'Timesheet - Week'!$A22)</f>
        <v>0</v>
      </c>
      <c r="C22" s="1">
        <f>SUMIFS(WorkingHoursUpdated!$E:$E,WorkingHoursUpdated!$J:$J,'Timesheet - Week'!C$5,WorkingHoursUpdated!$K:$K,'Timesheet - Week'!$A22)+SUMIFS(WorkingHoursUpdated!$F:$F,WorkingHoursUpdated!$J:$J,'Timesheet - Week'!C$5,WorkingHoursUpdated!$K:$K,'Timesheet - Week'!$A22)+SUMIFS(WorkingHoursUpdated!$N:$N,WorkingHoursUpdated!$J:$J,'Timesheet - Week'!C$5,WorkingHoursUpdated!$K:$K,'Timesheet - Week'!$A22)</f>
        <v>0</v>
      </c>
      <c r="D22" s="1">
        <f>SUMIFS(WorkingHoursUpdated!$E:$E,WorkingHoursUpdated!$J:$J,'Timesheet - Week'!D$5,WorkingHoursUpdated!$K:$K,'Timesheet - Week'!$A22)+SUMIFS(WorkingHoursUpdated!$F:$F,WorkingHoursUpdated!$J:$J,'Timesheet - Week'!D$5,WorkingHoursUpdated!$K:$K,'Timesheet - Week'!$A22)+SUMIFS(WorkingHoursUpdated!$N:$N,WorkingHoursUpdated!$J:$J,'Timesheet - Week'!D$5,WorkingHoursUpdated!$K:$K,'Timesheet - Week'!$A22)</f>
        <v>0</v>
      </c>
      <c r="E22" s="1">
        <f>SUMIFS(WorkingHoursUpdated!$E:$E,WorkingHoursUpdated!$J:$J,'Timesheet - Week'!E$5,WorkingHoursUpdated!$K:$K,'Timesheet - Week'!$A22)+SUMIFS(WorkingHoursUpdated!$F:$F,WorkingHoursUpdated!$J:$J,'Timesheet - Week'!E$5,WorkingHoursUpdated!$K:$K,'Timesheet - Week'!$A22)+SUMIFS(WorkingHoursUpdated!$N:$N,WorkingHoursUpdated!$J:$J,'Timesheet - Week'!E$5,WorkingHoursUpdated!$K:$K,'Timesheet - Week'!$A22)</f>
        <v>0</v>
      </c>
      <c r="F22" s="1">
        <f>SUMIFS(WorkingHoursUpdated!$E:$E,WorkingHoursUpdated!$J:$J,'Timesheet - Week'!F$5,WorkingHoursUpdated!$K:$K,'Timesheet - Week'!$A22)+SUMIFS(WorkingHoursUpdated!$F:$F,WorkingHoursUpdated!$J:$J,'Timesheet - Week'!F$5,WorkingHoursUpdated!$K:$K,'Timesheet - Week'!$A22)+SUMIFS(WorkingHoursUpdated!$N:$N,WorkingHoursUpdated!$J:$J,'Timesheet - Week'!F$5,WorkingHoursUpdated!$K:$K,'Timesheet - Week'!$A22)</f>
        <v>0</v>
      </c>
      <c r="G22" s="1">
        <f>SUMIFS(WorkingHoursUpdated!$E:$E,WorkingHoursUpdated!$J:$J,'Timesheet - Week'!G$5,WorkingHoursUpdated!$K:$K,'Timesheet - Week'!$A22)+SUMIFS(WorkingHoursUpdated!$F:$F,WorkingHoursUpdated!$J:$J,'Timesheet - Week'!G$5,WorkingHoursUpdated!$K:$K,'Timesheet - Week'!$A22)+SUMIFS(WorkingHoursUpdated!$N:$N,WorkingHoursUpdated!$J:$J,'Timesheet - Week'!G$5,WorkingHoursUpdated!$K:$K,'Timesheet - Week'!$A22)</f>
        <v>0</v>
      </c>
      <c r="H22" s="1">
        <f>SUMIFS(WorkingHoursUpdated!$E:$E,WorkingHoursUpdated!$J:$J,'Timesheet - Week'!H$5,WorkingHoursUpdated!$K:$K,'Timesheet - Week'!$A22)+SUMIFS(WorkingHoursUpdated!$F:$F,WorkingHoursUpdated!$J:$J,'Timesheet - Week'!H$5,WorkingHoursUpdated!$K:$K,'Timesheet - Week'!$A22)+SUMIFS(WorkingHoursUpdated!$N:$N,WorkingHoursUpdated!$J:$J,'Timesheet - Week'!H$5,WorkingHoursUpdated!$K:$K,'Timesheet - Week'!$A22)</f>
        <v>0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/>
      <c r="Y22" s="1"/>
      <c r="Z22"/>
      <c r="AA22" s="1"/>
      <c r="AB22" s="1"/>
      <c r="AC22" s="1"/>
      <c r="AD22"/>
      <c r="AE22" s="1"/>
      <c r="AF22" s="1"/>
      <c r="AG22" s="1"/>
      <c r="AH22" s="1"/>
      <c r="AI22" s="1"/>
    </row>
    <row r="23" spans="1:35" s="5" customFormat="1" x14ac:dyDescent="0.25">
      <c r="A23" s="6" t="s">
        <v>77</v>
      </c>
      <c r="B23" s="1">
        <f>SUMIFS(WorkingHoursUpdated!$E:$E,WorkingHoursUpdated!$J:$J,'Timesheet - Week'!B$5,WorkingHoursUpdated!$K:$K,'Timesheet - Week'!$A23)+SUMIFS(WorkingHoursUpdated!$F:$F,WorkingHoursUpdated!$J:$J,'Timesheet - Week'!B$5,WorkingHoursUpdated!$K:$K,'Timesheet - Week'!$A23)+SUMIFS(WorkingHoursUpdated!$N:$N,WorkingHoursUpdated!$J:$J,'Timesheet - Week'!B$5,WorkingHoursUpdated!$K:$K,'Timesheet - Week'!$A23)</f>
        <v>0</v>
      </c>
      <c r="C23" s="1">
        <f>SUMIFS(WorkingHoursUpdated!$E:$E,WorkingHoursUpdated!$J:$J,'Timesheet - Week'!C$5,WorkingHoursUpdated!$K:$K,'Timesheet - Week'!$A23)+SUMIFS(WorkingHoursUpdated!$F:$F,WorkingHoursUpdated!$J:$J,'Timesheet - Week'!C$5,WorkingHoursUpdated!$K:$K,'Timesheet - Week'!$A23)+SUMIFS(WorkingHoursUpdated!$N:$N,WorkingHoursUpdated!$J:$J,'Timesheet - Week'!C$5,WorkingHoursUpdated!$K:$K,'Timesheet - Week'!$A23)</f>
        <v>0</v>
      </c>
      <c r="D23" s="1">
        <f>SUMIFS(WorkingHoursUpdated!$E:$E,WorkingHoursUpdated!$J:$J,'Timesheet - Week'!D$5,WorkingHoursUpdated!$K:$K,'Timesheet - Week'!$A23)+SUMIFS(WorkingHoursUpdated!$F:$F,WorkingHoursUpdated!$J:$J,'Timesheet - Week'!D$5,WorkingHoursUpdated!$K:$K,'Timesheet - Week'!$A23)+SUMIFS(WorkingHoursUpdated!$N:$N,WorkingHoursUpdated!$J:$J,'Timesheet - Week'!D$5,WorkingHoursUpdated!$K:$K,'Timesheet - Week'!$A23)</f>
        <v>0</v>
      </c>
      <c r="E23" s="1">
        <f>SUMIFS(WorkingHoursUpdated!$E:$E,WorkingHoursUpdated!$J:$J,'Timesheet - Week'!E$5,WorkingHoursUpdated!$K:$K,'Timesheet - Week'!$A23)+SUMIFS(WorkingHoursUpdated!$F:$F,WorkingHoursUpdated!$J:$J,'Timesheet - Week'!E$5,WorkingHoursUpdated!$K:$K,'Timesheet - Week'!$A23)+SUMIFS(WorkingHoursUpdated!$N:$N,WorkingHoursUpdated!$J:$J,'Timesheet - Week'!E$5,WorkingHoursUpdated!$K:$K,'Timesheet - Week'!$A23)</f>
        <v>0</v>
      </c>
      <c r="F23" s="1">
        <f>SUMIFS(WorkingHoursUpdated!$E:$E,WorkingHoursUpdated!$J:$J,'Timesheet - Week'!F$5,WorkingHoursUpdated!$K:$K,'Timesheet - Week'!$A23)+SUMIFS(WorkingHoursUpdated!$F:$F,WorkingHoursUpdated!$J:$J,'Timesheet - Week'!F$5,WorkingHoursUpdated!$K:$K,'Timesheet - Week'!$A23)+SUMIFS(WorkingHoursUpdated!$N:$N,WorkingHoursUpdated!$J:$J,'Timesheet - Week'!F$5,WorkingHoursUpdated!$K:$K,'Timesheet - Week'!$A23)</f>
        <v>0</v>
      </c>
      <c r="G23" s="1">
        <f>SUMIFS(WorkingHoursUpdated!$E:$E,WorkingHoursUpdated!$J:$J,'Timesheet - Week'!G$5,WorkingHoursUpdated!$K:$K,'Timesheet - Week'!$A23)+SUMIFS(WorkingHoursUpdated!$F:$F,WorkingHoursUpdated!$J:$J,'Timesheet - Week'!G$5,WorkingHoursUpdated!$K:$K,'Timesheet - Week'!$A23)+SUMIFS(WorkingHoursUpdated!$N:$N,WorkingHoursUpdated!$J:$J,'Timesheet - Week'!G$5,WorkingHoursUpdated!$K:$K,'Timesheet - Week'!$A23)</f>
        <v>0</v>
      </c>
      <c r="H23" s="1">
        <f>SUMIFS(WorkingHoursUpdated!$E:$E,WorkingHoursUpdated!$J:$J,'Timesheet - Week'!H$5,WorkingHoursUpdated!$K:$K,'Timesheet - Week'!$A23)+SUMIFS(WorkingHoursUpdated!$F:$F,WorkingHoursUpdated!$J:$J,'Timesheet - Week'!H$5,WorkingHoursUpdated!$K:$K,'Timesheet - Week'!$A23)+SUMIFS(WorkingHoursUpdated!$N:$N,WorkingHoursUpdated!$J:$J,'Timesheet - Week'!H$5,WorkingHoursUpdated!$K:$K,'Timesheet - Week'!$A23)</f>
        <v>0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/>
      <c r="Y23" s="1"/>
      <c r="Z23"/>
      <c r="AA23" s="1"/>
      <c r="AB23" s="1"/>
      <c r="AC23" s="1"/>
      <c r="AD23"/>
      <c r="AE23" s="1"/>
      <c r="AF23" s="1"/>
      <c r="AG23" s="1"/>
      <c r="AH23" s="1"/>
      <c r="AI23" s="1"/>
    </row>
    <row r="24" spans="1:35" s="5" customFormat="1" x14ac:dyDescent="0.25">
      <c r="A24" s="21" t="s">
        <v>33</v>
      </c>
      <c r="B24" s="1">
        <f>SUMIFS(WorkingHoursUpdated!$E:$E,WorkingHoursUpdated!$J:$J,'Timesheet - Week'!B$5,WorkingHoursUpdated!$K:$K,'Timesheet - Week'!$A24)+SUMIFS(WorkingHoursUpdated!$F:$F,WorkingHoursUpdated!$J:$J,'Timesheet - Week'!B$5,WorkingHoursUpdated!$K:$K,'Timesheet - Week'!$A24)+SUMIFS(WorkingHoursUpdated!$N:$N,WorkingHoursUpdated!$J:$J,'Timesheet - Week'!B$5,WorkingHoursUpdated!$K:$K,'Timesheet - Week'!$A24)</f>
        <v>0</v>
      </c>
      <c r="C24" s="1">
        <f>SUMIFS(WorkingHoursUpdated!$E:$E,WorkingHoursUpdated!$J:$J,'Timesheet - Week'!C$5,WorkingHoursUpdated!$K:$K,'Timesheet - Week'!$A24)+SUMIFS(WorkingHoursUpdated!$F:$F,WorkingHoursUpdated!$J:$J,'Timesheet - Week'!C$5,WorkingHoursUpdated!$K:$K,'Timesheet - Week'!$A24)+SUMIFS(WorkingHoursUpdated!$N:$N,WorkingHoursUpdated!$J:$J,'Timesheet - Week'!C$5,WorkingHoursUpdated!$K:$K,'Timesheet - Week'!$A24)</f>
        <v>0</v>
      </c>
      <c r="D24" s="1">
        <f>SUMIFS(WorkingHoursUpdated!$E:$E,WorkingHoursUpdated!$J:$J,'Timesheet - Week'!D$5,WorkingHoursUpdated!$K:$K,'Timesheet - Week'!$A24)+SUMIFS(WorkingHoursUpdated!$F:$F,WorkingHoursUpdated!$J:$J,'Timesheet - Week'!D$5,WorkingHoursUpdated!$K:$K,'Timesheet - Week'!$A24)+SUMIFS(WorkingHoursUpdated!$N:$N,WorkingHoursUpdated!$J:$J,'Timesheet - Week'!D$5,WorkingHoursUpdated!$K:$K,'Timesheet - Week'!$A24)</f>
        <v>0</v>
      </c>
      <c r="E24" s="1">
        <f>SUMIFS(WorkingHoursUpdated!$E:$E,WorkingHoursUpdated!$J:$J,'Timesheet - Week'!E$5,WorkingHoursUpdated!$K:$K,'Timesheet - Week'!$A24)+SUMIFS(WorkingHoursUpdated!$F:$F,WorkingHoursUpdated!$J:$J,'Timesheet - Week'!E$5,WorkingHoursUpdated!$K:$K,'Timesheet - Week'!$A24)+SUMIFS(WorkingHoursUpdated!$N:$N,WorkingHoursUpdated!$J:$J,'Timesheet - Week'!E$5,WorkingHoursUpdated!$K:$K,'Timesheet - Week'!$A24)</f>
        <v>0</v>
      </c>
      <c r="F24" s="1">
        <f>SUMIFS(WorkingHoursUpdated!$E:$E,WorkingHoursUpdated!$J:$J,'Timesheet - Week'!F$5,WorkingHoursUpdated!$K:$K,'Timesheet - Week'!$A24)+SUMIFS(WorkingHoursUpdated!$F:$F,WorkingHoursUpdated!$J:$J,'Timesheet - Week'!F$5,WorkingHoursUpdated!$K:$K,'Timesheet - Week'!$A24)+SUMIFS(WorkingHoursUpdated!$N:$N,WorkingHoursUpdated!$J:$J,'Timesheet - Week'!F$5,WorkingHoursUpdated!$K:$K,'Timesheet - Week'!$A24)</f>
        <v>0</v>
      </c>
      <c r="G24" s="1">
        <f>SUMIFS(WorkingHoursUpdated!$E:$E,WorkingHoursUpdated!$J:$J,'Timesheet - Week'!G$5,WorkingHoursUpdated!$K:$K,'Timesheet - Week'!$A24)+SUMIFS(WorkingHoursUpdated!$F:$F,WorkingHoursUpdated!$J:$J,'Timesheet - Week'!G$5,WorkingHoursUpdated!$K:$K,'Timesheet - Week'!$A24)+SUMIFS(WorkingHoursUpdated!$N:$N,WorkingHoursUpdated!$J:$J,'Timesheet - Week'!G$5,WorkingHoursUpdated!$K:$K,'Timesheet - Week'!$A24)</f>
        <v>0</v>
      </c>
      <c r="H24" s="1">
        <f>SUMIFS(WorkingHoursUpdated!$E:$E,WorkingHoursUpdated!$J:$J,'Timesheet - Week'!H$5,WorkingHoursUpdated!$K:$K,'Timesheet - Week'!$A24)+SUMIFS(WorkingHoursUpdated!$F:$F,WorkingHoursUpdated!$J:$J,'Timesheet - Week'!H$5,WorkingHoursUpdated!$K:$K,'Timesheet - Week'!$A24)+SUMIFS(WorkingHoursUpdated!$N:$N,WorkingHoursUpdated!$J:$J,'Timesheet - Week'!H$5,WorkingHoursUpdated!$K:$K,'Timesheet - Week'!$A24)</f>
        <v>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/>
      <c r="Y24" s="1"/>
      <c r="Z24"/>
      <c r="AA24" s="1"/>
      <c r="AB24" s="1"/>
      <c r="AC24" s="1"/>
      <c r="AD24"/>
      <c r="AE24" s="1"/>
      <c r="AF24" s="1"/>
      <c r="AG24" s="1"/>
      <c r="AH24" s="1"/>
      <c r="AI24" s="1"/>
    </row>
    <row r="25" spans="1:35" s="5" customFormat="1" x14ac:dyDescent="0.25">
      <c r="A25" s="6" t="s">
        <v>48</v>
      </c>
      <c r="B25" s="1">
        <f>SUMIFS(WorkingHoursUpdated!$E:$E,WorkingHoursUpdated!$J:$J,'Timesheet - Week'!B$5,WorkingHoursUpdated!$K:$K,'Timesheet - Week'!$A25)+SUMIFS(WorkingHoursUpdated!$F:$F,WorkingHoursUpdated!$J:$J,'Timesheet - Week'!B$5,WorkingHoursUpdated!$K:$K,'Timesheet - Week'!$A25)+SUMIFS(WorkingHoursUpdated!$N:$N,WorkingHoursUpdated!$J:$J,'Timesheet - Week'!B$5,WorkingHoursUpdated!$K:$K,'Timesheet - Week'!$A25)</f>
        <v>0</v>
      </c>
      <c r="C25" s="1">
        <f>SUMIFS(WorkingHoursUpdated!$E:$E,WorkingHoursUpdated!$J:$J,'Timesheet - Week'!C$5,WorkingHoursUpdated!$K:$K,'Timesheet - Week'!$A25)+SUMIFS(WorkingHoursUpdated!$F:$F,WorkingHoursUpdated!$J:$J,'Timesheet - Week'!C$5,WorkingHoursUpdated!$K:$K,'Timesheet - Week'!$A25)+SUMIFS(WorkingHoursUpdated!$N:$N,WorkingHoursUpdated!$J:$J,'Timesheet - Week'!C$5,WorkingHoursUpdated!$K:$K,'Timesheet - Week'!$A25)</f>
        <v>0</v>
      </c>
      <c r="D25" s="1">
        <f>SUMIFS(WorkingHoursUpdated!$E:$E,WorkingHoursUpdated!$J:$J,'Timesheet - Week'!D$5,WorkingHoursUpdated!$K:$K,'Timesheet - Week'!$A25)+SUMIFS(WorkingHoursUpdated!$F:$F,WorkingHoursUpdated!$J:$J,'Timesheet - Week'!D$5,WorkingHoursUpdated!$K:$K,'Timesheet - Week'!$A25)+SUMIFS(WorkingHoursUpdated!$N:$N,WorkingHoursUpdated!$J:$J,'Timesheet - Week'!D$5,WorkingHoursUpdated!$K:$K,'Timesheet - Week'!$A25)</f>
        <v>0</v>
      </c>
      <c r="E25" s="1">
        <f>SUMIFS(WorkingHoursUpdated!$E:$E,WorkingHoursUpdated!$J:$J,'Timesheet - Week'!E$5,WorkingHoursUpdated!$K:$K,'Timesheet - Week'!$A25)+SUMIFS(WorkingHoursUpdated!$F:$F,WorkingHoursUpdated!$J:$J,'Timesheet - Week'!E$5,WorkingHoursUpdated!$K:$K,'Timesheet - Week'!$A25)+SUMIFS(WorkingHoursUpdated!$N:$N,WorkingHoursUpdated!$J:$J,'Timesheet - Week'!E$5,WorkingHoursUpdated!$K:$K,'Timesheet - Week'!$A25)</f>
        <v>0</v>
      </c>
      <c r="F25" s="1">
        <f>SUMIFS(WorkingHoursUpdated!$E:$E,WorkingHoursUpdated!$J:$J,'Timesheet - Week'!F$5,WorkingHoursUpdated!$K:$K,'Timesheet - Week'!$A25)+SUMIFS(WorkingHoursUpdated!$F:$F,WorkingHoursUpdated!$J:$J,'Timesheet - Week'!F$5,WorkingHoursUpdated!$K:$K,'Timesheet - Week'!$A25)+SUMIFS(WorkingHoursUpdated!$N:$N,WorkingHoursUpdated!$J:$J,'Timesheet - Week'!F$5,WorkingHoursUpdated!$K:$K,'Timesheet - Week'!$A25)</f>
        <v>0</v>
      </c>
      <c r="G25" s="1">
        <f>SUMIFS(WorkingHoursUpdated!$E:$E,WorkingHoursUpdated!$J:$J,'Timesheet - Week'!G$5,WorkingHoursUpdated!$K:$K,'Timesheet - Week'!$A25)+SUMIFS(WorkingHoursUpdated!$F:$F,WorkingHoursUpdated!$J:$J,'Timesheet - Week'!G$5,WorkingHoursUpdated!$K:$K,'Timesheet - Week'!$A25)+SUMIFS(WorkingHoursUpdated!$N:$N,WorkingHoursUpdated!$J:$J,'Timesheet - Week'!G$5,WorkingHoursUpdated!$K:$K,'Timesheet - Week'!$A25)</f>
        <v>0</v>
      </c>
      <c r="H25" s="1">
        <f>SUMIFS(WorkingHoursUpdated!$E:$E,WorkingHoursUpdated!$J:$J,'Timesheet - Week'!H$5,WorkingHoursUpdated!$K:$K,'Timesheet - Week'!$A25)+SUMIFS(WorkingHoursUpdated!$F:$F,WorkingHoursUpdated!$J:$J,'Timesheet - Week'!H$5,WorkingHoursUpdated!$K:$K,'Timesheet - Week'!$A25)+SUMIFS(WorkingHoursUpdated!$N:$N,WorkingHoursUpdated!$J:$J,'Timesheet - Week'!H$5,WorkingHoursUpdated!$K:$K,'Timesheet - Week'!$A25)</f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/>
      <c r="Y25" s="1"/>
      <c r="Z25"/>
      <c r="AA25" s="1"/>
      <c r="AB25" s="1"/>
      <c r="AC25" s="1"/>
      <c r="AD25"/>
      <c r="AE25" s="1"/>
      <c r="AF25" s="1"/>
      <c r="AG25" s="1"/>
      <c r="AH25" s="1"/>
      <c r="AI25" s="1"/>
    </row>
    <row r="26" spans="1:35" x14ac:dyDescent="0.25">
      <c r="A26" t="s">
        <v>127</v>
      </c>
      <c r="B26" s="1">
        <f>SUMIFS(WorkingHoursUpdated!$E:$E,WorkingHoursUpdated!$J:$J,'Timesheet - Week'!B$5,WorkingHoursUpdated!$K:$K,'Timesheet - Week'!$A26)+SUMIFS(WorkingHoursUpdated!$F:$F,WorkingHoursUpdated!$J:$J,'Timesheet - Week'!B$5,WorkingHoursUpdated!$K:$K,'Timesheet - Week'!$A26)+SUMIFS(WorkingHoursUpdated!$N:$N,WorkingHoursUpdated!$J:$J,'Timesheet - Week'!B$5,WorkingHoursUpdated!$K:$K,'Timesheet - Week'!$A26)</f>
        <v>0</v>
      </c>
      <c r="C26" s="1">
        <f>SUMIFS(WorkingHoursUpdated!$E:$E,WorkingHoursUpdated!$J:$J,'Timesheet - Week'!C$5,WorkingHoursUpdated!$K:$K,'Timesheet - Week'!$A26)+SUMIFS(WorkingHoursUpdated!$F:$F,WorkingHoursUpdated!$J:$J,'Timesheet - Week'!C$5,WorkingHoursUpdated!$K:$K,'Timesheet - Week'!$A26)+SUMIFS(WorkingHoursUpdated!$N:$N,WorkingHoursUpdated!$J:$J,'Timesheet - Week'!C$5,WorkingHoursUpdated!$K:$K,'Timesheet - Week'!$A26)</f>
        <v>0</v>
      </c>
      <c r="D26" s="1">
        <f>SUMIFS(WorkingHoursUpdated!$E:$E,WorkingHoursUpdated!$J:$J,'Timesheet - Week'!D$5,WorkingHoursUpdated!$K:$K,'Timesheet - Week'!$A26)+SUMIFS(WorkingHoursUpdated!$F:$F,WorkingHoursUpdated!$J:$J,'Timesheet - Week'!D$5,WorkingHoursUpdated!$K:$K,'Timesheet - Week'!$A26)+SUMIFS(WorkingHoursUpdated!$N:$N,WorkingHoursUpdated!$J:$J,'Timesheet - Week'!D$5,WorkingHoursUpdated!$K:$K,'Timesheet - Week'!$A26)</f>
        <v>0</v>
      </c>
      <c r="E26" s="1">
        <f>SUMIFS(WorkingHoursUpdated!$E:$E,WorkingHoursUpdated!$J:$J,'Timesheet - Week'!E$5,WorkingHoursUpdated!$K:$K,'Timesheet - Week'!$A26)+SUMIFS(WorkingHoursUpdated!$F:$F,WorkingHoursUpdated!$J:$J,'Timesheet - Week'!E$5,WorkingHoursUpdated!$K:$K,'Timesheet - Week'!$A26)+SUMIFS(WorkingHoursUpdated!$N:$N,WorkingHoursUpdated!$J:$J,'Timesheet - Week'!E$5,WorkingHoursUpdated!$K:$K,'Timesheet - Week'!$A26)</f>
        <v>0</v>
      </c>
      <c r="F26" s="1">
        <f>SUMIFS(WorkingHoursUpdated!$E:$E,WorkingHoursUpdated!$J:$J,'Timesheet - Week'!F$5,WorkingHoursUpdated!$K:$K,'Timesheet - Week'!$A26)+SUMIFS(WorkingHoursUpdated!$F:$F,WorkingHoursUpdated!$J:$J,'Timesheet - Week'!F$5,WorkingHoursUpdated!$K:$K,'Timesheet - Week'!$A26)+SUMIFS(WorkingHoursUpdated!$N:$N,WorkingHoursUpdated!$J:$J,'Timesheet - Week'!F$5,WorkingHoursUpdated!$K:$K,'Timesheet - Week'!$A26)</f>
        <v>0</v>
      </c>
      <c r="G26" s="1">
        <f>SUMIFS(WorkingHoursUpdated!$E:$E,WorkingHoursUpdated!$J:$J,'Timesheet - Week'!G$5,WorkingHoursUpdated!$K:$K,'Timesheet - Week'!$A26)+SUMIFS(WorkingHoursUpdated!$F:$F,WorkingHoursUpdated!$J:$J,'Timesheet - Week'!G$5,WorkingHoursUpdated!$K:$K,'Timesheet - Week'!$A26)+SUMIFS(WorkingHoursUpdated!$N:$N,WorkingHoursUpdated!$J:$J,'Timesheet - Week'!G$5,WorkingHoursUpdated!$K:$K,'Timesheet - Week'!$A26)</f>
        <v>0</v>
      </c>
      <c r="H26" s="1">
        <f>SUMIFS(WorkingHoursUpdated!$E:$E,WorkingHoursUpdated!$J:$J,'Timesheet - Week'!H$5,WorkingHoursUpdated!$K:$K,'Timesheet - Week'!$A26)+SUMIFS(WorkingHoursUpdated!$F:$F,WorkingHoursUpdated!$J:$J,'Timesheet - Week'!H$5,WorkingHoursUpdated!$K:$K,'Timesheet - Week'!$A26)+SUMIFS(WorkingHoursUpdated!$N:$N,WorkingHoursUpdated!$J:$J,'Timesheet - Week'!H$5,WorkingHoursUpdated!$K:$K,'Timesheet - Week'!$A26)</f>
        <v>0</v>
      </c>
    </row>
    <row r="27" spans="1:35" x14ac:dyDescent="0.25">
      <c r="A27" t="s">
        <v>128</v>
      </c>
      <c r="B27" s="1">
        <f>SUMIFS(WorkingHoursUpdated!$E:$E,WorkingHoursUpdated!$J:$J,'Timesheet - Week'!B$5,WorkingHoursUpdated!$K:$K,'Timesheet - Week'!$A27)+SUMIFS(WorkingHoursUpdated!$F:$F,WorkingHoursUpdated!$J:$J,'Timesheet - Week'!B$5,WorkingHoursUpdated!$K:$K,'Timesheet - Week'!$A27)+SUMIFS(WorkingHoursUpdated!$N:$N,WorkingHoursUpdated!$J:$J,'Timesheet - Week'!B$5,WorkingHoursUpdated!$K:$K,'Timesheet - Week'!$A27)</f>
        <v>0</v>
      </c>
      <c r="C27" s="1">
        <f>SUMIFS(WorkingHoursUpdated!$E:$E,WorkingHoursUpdated!$J:$J,'Timesheet - Week'!C$5,WorkingHoursUpdated!$K:$K,'Timesheet - Week'!$A27)+SUMIFS(WorkingHoursUpdated!$F:$F,WorkingHoursUpdated!$J:$J,'Timesheet - Week'!C$5,WorkingHoursUpdated!$K:$K,'Timesheet - Week'!$A27)+SUMIFS(WorkingHoursUpdated!$N:$N,WorkingHoursUpdated!$J:$J,'Timesheet - Week'!C$5,WorkingHoursUpdated!$K:$K,'Timesheet - Week'!$A27)</f>
        <v>0</v>
      </c>
      <c r="D27" s="1">
        <f>SUMIFS(WorkingHoursUpdated!$E:$E,WorkingHoursUpdated!$J:$J,'Timesheet - Week'!D$5,WorkingHoursUpdated!$K:$K,'Timesheet - Week'!$A27)+SUMIFS(WorkingHoursUpdated!$F:$F,WorkingHoursUpdated!$J:$J,'Timesheet - Week'!D$5,WorkingHoursUpdated!$K:$K,'Timesheet - Week'!$A27)+SUMIFS(WorkingHoursUpdated!$N:$N,WorkingHoursUpdated!$J:$J,'Timesheet - Week'!D$5,WorkingHoursUpdated!$K:$K,'Timesheet - Week'!$A27)</f>
        <v>0</v>
      </c>
      <c r="E27" s="1">
        <f>SUMIFS(WorkingHoursUpdated!$E:$E,WorkingHoursUpdated!$J:$J,'Timesheet - Week'!E$5,WorkingHoursUpdated!$K:$K,'Timesheet - Week'!$A27)+SUMIFS(WorkingHoursUpdated!$F:$F,WorkingHoursUpdated!$J:$J,'Timesheet - Week'!E$5,WorkingHoursUpdated!$K:$K,'Timesheet - Week'!$A27)+SUMIFS(WorkingHoursUpdated!$N:$N,WorkingHoursUpdated!$J:$J,'Timesheet - Week'!E$5,WorkingHoursUpdated!$K:$K,'Timesheet - Week'!$A27)</f>
        <v>0</v>
      </c>
      <c r="F27" s="1">
        <f>SUMIFS(WorkingHoursUpdated!$E:$E,WorkingHoursUpdated!$J:$J,'Timesheet - Week'!F$5,WorkingHoursUpdated!$K:$K,'Timesheet - Week'!$A27)+SUMIFS(WorkingHoursUpdated!$F:$F,WorkingHoursUpdated!$J:$J,'Timesheet - Week'!F$5,WorkingHoursUpdated!$K:$K,'Timesheet - Week'!$A27)+SUMIFS(WorkingHoursUpdated!$N:$N,WorkingHoursUpdated!$J:$J,'Timesheet - Week'!F$5,WorkingHoursUpdated!$K:$K,'Timesheet - Week'!$A27)</f>
        <v>0</v>
      </c>
      <c r="G27" s="1">
        <f>SUMIFS(WorkingHoursUpdated!$E:$E,WorkingHoursUpdated!$J:$J,'Timesheet - Week'!G$5,WorkingHoursUpdated!$K:$K,'Timesheet - Week'!$A27)+SUMIFS(WorkingHoursUpdated!$F:$F,WorkingHoursUpdated!$J:$J,'Timesheet - Week'!G$5,WorkingHoursUpdated!$K:$K,'Timesheet - Week'!$A27)+SUMIFS(WorkingHoursUpdated!$N:$N,WorkingHoursUpdated!$J:$J,'Timesheet - Week'!G$5,WorkingHoursUpdated!$K:$K,'Timesheet - Week'!$A27)</f>
        <v>0</v>
      </c>
      <c r="H27" s="1">
        <f>SUMIFS(WorkingHoursUpdated!$E:$E,WorkingHoursUpdated!$J:$J,'Timesheet - Week'!H$5,WorkingHoursUpdated!$K:$K,'Timesheet - Week'!$A27)+SUMIFS(WorkingHoursUpdated!$F:$F,WorkingHoursUpdated!$J:$J,'Timesheet - Week'!H$5,WorkingHoursUpdated!$K:$K,'Timesheet - Week'!$A27)+SUMIFS(WorkingHoursUpdated!$N:$N,WorkingHoursUpdated!$J:$J,'Timesheet - Week'!H$5,WorkingHoursUpdated!$K:$K,'Timesheet - Week'!$A27)</f>
        <v>0</v>
      </c>
    </row>
    <row r="28" spans="1:35" s="5" customFormat="1" x14ac:dyDescent="0.25">
      <c r="A28" s="6" t="s">
        <v>126</v>
      </c>
      <c r="B28" s="1">
        <f>SUMIFS(WorkingHoursUpdated!$E:$E,WorkingHoursUpdated!$J:$J,'Timesheet - Week'!B$5,WorkingHoursUpdated!$K:$K,'Timesheet - Week'!$A28)+SUMIFS(WorkingHoursUpdated!$F:$F,WorkingHoursUpdated!$J:$J,'Timesheet - Week'!B$5,WorkingHoursUpdated!$K:$K,'Timesheet - Week'!$A28)+SUMIFS(WorkingHoursUpdated!$N:$N,WorkingHoursUpdated!$J:$J,'Timesheet - Week'!B$5,WorkingHoursUpdated!$K:$K,'Timesheet - Week'!$A28)</f>
        <v>0</v>
      </c>
      <c r="C28" s="1">
        <f>SUMIFS(WorkingHoursUpdated!$E:$E,WorkingHoursUpdated!$J:$J,'Timesheet - Week'!C$5,WorkingHoursUpdated!$K:$K,'Timesheet - Week'!$A28)+SUMIFS(WorkingHoursUpdated!$F:$F,WorkingHoursUpdated!$J:$J,'Timesheet - Week'!C$5,WorkingHoursUpdated!$K:$K,'Timesheet - Week'!$A28)+SUMIFS(WorkingHoursUpdated!$N:$N,WorkingHoursUpdated!$J:$J,'Timesheet - Week'!C$5,WorkingHoursUpdated!$K:$K,'Timesheet - Week'!$A28)</f>
        <v>0</v>
      </c>
      <c r="D28" s="1">
        <f>SUMIFS(WorkingHoursUpdated!$E:$E,WorkingHoursUpdated!$J:$J,'Timesheet - Week'!D$5,WorkingHoursUpdated!$K:$K,'Timesheet - Week'!$A28)+SUMIFS(WorkingHoursUpdated!$F:$F,WorkingHoursUpdated!$J:$J,'Timesheet - Week'!D$5,WorkingHoursUpdated!$K:$K,'Timesheet - Week'!$A28)+SUMIFS(WorkingHoursUpdated!$N:$N,WorkingHoursUpdated!$J:$J,'Timesheet - Week'!D$5,WorkingHoursUpdated!$K:$K,'Timesheet - Week'!$A28)</f>
        <v>0</v>
      </c>
      <c r="E28" s="1">
        <f>SUMIFS(WorkingHoursUpdated!$E:$E,WorkingHoursUpdated!$J:$J,'Timesheet - Week'!E$5,WorkingHoursUpdated!$K:$K,'Timesheet - Week'!$A28)+SUMIFS(WorkingHoursUpdated!$F:$F,WorkingHoursUpdated!$J:$J,'Timesheet - Week'!E$5,WorkingHoursUpdated!$K:$K,'Timesheet - Week'!$A28)+SUMIFS(WorkingHoursUpdated!$N:$N,WorkingHoursUpdated!$J:$J,'Timesheet - Week'!E$5,WorkingHoursUpdated!$K:$K,'Timesheet - Week'!$A28)</f>
        <v>0</v>
      </c>
      <c r="F28" s="1">
        <f>SUMIFS(WorkingHoursUpdated!$E:$E,WorkingHoursUpdated!$J:$J,'Timesheet - Week'!F$5,WorkingHoursUpdated!$K:$K,'Timesheet - Week'!$A28)+SUMIFS(WorkingHoursUpdated!$F:$F,WorkingHoursUpdated!$J:$J,'Timesheet - Week'!F$5,WorkingHoursUpdated!$K:$K,'Timesheet - Week'!$A28)+SUMIFS(WorkingHoursUpdated!$N:$N,WorkingHoursUpdated!$J:$J,'Timesheet - Week'!F$5,WorkingHoursUpdated!$K:$K,'Timesheet - Week'!$A28)</f>
        <v>0</v>
      </c>
      <c r="G28" s="1">
        <f>SUMIFS(WorkingHoursUpdated!$E:$E,WorkingHoursUpdated!$J:$J,'Timesheet - Week'!G$5,WorkingHoursUpdated!$K:$K,'Timesheet - Week'!$A28)+SUMIFS(WorkingHoursUpdated!$F:$F,WorkingHoursUpdated!$J:$J,'Timesheet - Week'!G$5,WorkingHoursUpdated!$K:$K,'Timesheet - Week'!$A28)+SUMIFS(WorkingHoursUpdated!$N:$N,WorkingHoursUpdated!$J:$J,'Timesheet - Week'!G$5,WorkingHoursUpdated!$K:$K,'Timesheet - Week'!$A28)</f>
        <v>0</v>
      </c>
      <c r="H28" s="1">
        <f>SUMIFS(WorkingHoursUpdated!$E:$E,WorkingHoursUpdated!$J:$J,'Timesheet - Week'!H$5,WorkingHoursUpdated!$K:$K,'Timesheet - Week'!$A28)+SUMIFS(WorkingHoursUpdated!$F:$F,WorkingHoursUpdated!$J:$J,'Timesheet - Week'!H$5,WorkingHoursUpdated!$K:$K,'Timesheet - Week'!$A28)+SUMIFS(WorkingHoursUpdated!$N:$N,WorkingHoursUpdated!$J:$J,'Timesheet - Week'!H$5,WorkingHoursUpdated!$K:$K,'Timesheet - Week'!$A28)</f>
        <v>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/>
      <c r="Y28" s="1"/>
      <c r="Z28"/>
      <c r="AA28" s="1"/>
      <c r="AB28" s="1"/>
      <c r="AC28" s="1"/>
      <c r="AD28"/>
      <c r="AE28" s="1"/>
      <c r="AF28" s="1"/>
      <c r="AG28" s="1"/>
      <c r="AH28" s="1"/>
      <c r="AI28" s="1"/>
    </row>
    <row r="29" spans="1:35" x14ac:dyDescent="0.25">
      <c r="A29" t="s">
        <v>129</v>
      </c>
      <c r="B29" s="1">
        <f>SUMIFS(WorkingHoursUpdated!$E:$E,WorkingHoursUpdated!$J:$J,'Timesheet - Week'!B$5,WorkingHoursUpdated!$K:$K,'Timesheet - Week'!$A29)+SUMIFS(WorkingHoursUpdated!$F:$F,WorkingHoursUpdated!$J:$J,'Timesheet - Week'!B$5,WorkingHoursUpdated!$K:$K,'Timesheet - Week'!$A29)+SUMIFS(WorkingHoursUpdated!$N:$N,WorkingHoursUpdated!$J:$J,'Timesheet - Week'!B$5,WorkingHoursUpdated!$K:$K,'Timesheet - Week'!$A29)</f>
        <v>0</v>
      </c>
      <c r="C29" s="1">
        <f>SUMIFS(WorkingHoursUpdated!$E:$E,WorkingHoursUpdated!$J:$J,'Timesheet - Week'!C$5,WorkingHoursUpdated!$K:$K,'Timesheet - Week'!$A29)+SUMIFS(WorkingHoursUpdated!$F:$F,WorkingHoursUpdated!$J:$J,'Timesheet - Week'!C$5,WorkingHoursUpdated!$K:$K,'Timesheet - Week'!$A29)+SUMIFS(WorkingHoursUpdated!$N:$N,WorkingHoursUpdated!$J:$J,'Timesheet - Week'!C$5,WorkingHoursUpdated!$K:$K,'Timesheet - Week'!$A29)</f>
        <v>0</v>
      </c>
      <c r="D29" s="1">
        <f>SUMIFS(WorkingHoursUpdated!$E:$E,WorkingHoursUpdated!$J:$J,'Timesheet - Week'!D$5,WorkingHoursUpdated!$K:$K,'Timesheet - Week'!$A29)+SUMIFS(WorkingHoursUpdated!$F:$F,WorkingHoursUpdated!$J:$J,'Timesheet - Week'!D$5,WorkingHoursUpdated!$K:$K,'Timesheet - Week'!$A29)+SUMIFS(WorkingHoursUpdated!$N:$N,WorkingHoursUpdated!$J:$J,'Timesheet - Week'!D$5,WorkingHoursUpdated!$K:$K,'Timesheet - Week'!$A29)</f>
        <v>0</v>
      </c>
      <c r="E29" s="1">
        <f>SUMIFS(WorkingHoursUpdated!$E:$E,WorkingHoursUpdated!$J:$J,'Timesheet - Week'!E$5,WorkingHoursUpdated!$K:$K,'Timesheet - Week'!$A29)+SUMIFS(WorkingHoursUpdated!$F:$F,WorkingHoursUpdated!$J:$J,'Timesheet - Week'!E$5,WorkingHoursUpdated!$K:$K,'Timesheet - Week'!$A29)+SUMIFS(WorkingHoursUpdated!$N:$N,WorkingHoursUpdated!$J:$J,'Timesheet - Week'!E$5,WorkingHoursUpdated!$K:$K,'Timesheet - Week'!$A29)</f>
        <v>0</v>
      </c>
      <c r="F29" s="1">
        <f>SUMIFS(WorkingHoursUpdated!$E:$E,WorkingHoursUpdated!$J:$J,'Timesheet - Week'!F$5,WorkingHoursUpdated!$K:$K,'Timesheet - Week'!$A29)+SUMIFS(WorkingHoursUpdated!$F:$F,WorkingHoursUpdated!$J:$J,'Timesheet - Week'!F$5,WorkingHoursUpdated!$K:$K,'Timesheet - Week'!$A29)+SUMIFS(WorkingHoursUpdated!$N:$N,WorkingHoursUpdated!$J:$J,'Timesheet - Week'!F$5,WorkingHoursUpdated!$K:$K,'Timesheet - Week'!$A29)</f>
        <v>0</v>
      </c>
      <c r="G29" s="1">
        <f>SUMIFS(WorkingHoursUpdated!$E:$E,WorkingHoursUpdated!$J:$J,'Timesheet - Week'!G$5,WorkingHoursUpdated!$K:$K,'Timesheet - Week'!$A29)+SUMIFS(WorkingHoursUpdated!$F:$F,WorkingHoursUpdated!$J:$J,'Timesheet - Week'!G$5,WorkingHoursUpdated!$K:$K,'Timesheet - Week'!$A29)+SUMIFS(WorkingHoursUpdated!$N:$N,WorkingHoursUpdated!$J:$J,'Timesheet - Week'!G$5,WorkingHoursUpdated!$K:$K,'Timesheet - Week'!$A29)</f>
        <v>0</v>
      </c>
      <c r="H29" s="1">
        <f>SUMIFS(WorkingHoursUpdated!$E:$E,WorkingHoursUpdated!$J:$J,'Timesheet - Week'!H$5,WorkingHoursUpdated!$K:$K,'Timesheet - Week'!$A29)+SUMIFS(WorkingHoursUpdated!$F:$F,WorkingHoursUpdated!$J:$J,'Timesheet - Week'!H$5,WorkingHoursUpdated!$K:$K,'Timesheet - Week'!$A29)+SUMIFS(WorkingHoursUpdated!$N:$N,WorkingHoursUpdated!$J:$J,'Timesheet - Week'!H$5,WorkingHoursUpdated!$K:$K,'Timesheet - Week'!$A29)</f>
        <v>0</v>
      </c>
    </row>
    <row r="30" spans="1:35" s="5" customFormat="1" x14ac:dyDescent="0.25">
      <c r="A30" s="21" t="s">
        <v>30</v>
      </c>
      <c r="B30" s="1">
        <f>SUMIFS(WorkingHoursUpdated!$E:$E,WorkingHoursUpdated!$J:$J,'Timesheet - Week'!B$5,WorkingHoursUpdated!$K:$K,'Timesheet - Week'!$A30)+SUMIFS(WorkingHoursUpdated!$F:$F,WorkingHoursUpdated!$J:$J,'Timesheet - Week'!B$5,WorkingHoursUpdated!$K:$K,'Timesheet - Week'!$A30)+SUMIFS(WorkingHoursUpdated!$N:$N,WorkingHoursUpdated!$J:$J,'Timesheet - Week'!B$5,WorkingHoursUpdated!$K:$K,'Timesheet - Week'!$A30)</f>
        <v>0</v>
      </c>
      <c r="C30" s="1">
        <f>SUMIFS(WorkingHoursUpdated!$E:$E,WorkingHoursUpdated!$J:$J,'Timesheet - Week'!C$5,WorkingHoursUpdated!$K:$K,'Timesheet - Week'!$A30)+SUMIFS(WorkingHoursUpdated!$F:$F,WorkingHoursUpdated!$J:$J,'Timesheet - Week'!C$5,WorkingHoursUpdated!$K:$K,'Timesheet - Week'!$A30)+SUMIFS(WorkingHoursUpdated!$N:$N,WorkingHoursUpdated!$J:$J,'Timesheet - Week'!C$5,WorkingHoursUpdated!$K:$K,'Timesheet - Week'!$A30)</f>
        <v>0</v>
      </c>
      <c r="D30" s="1">
        <f>SUMIFS(WorkingHoursUpdated!$E:$E,WorkingHoursUpdated!$J:$J,'Timesheet - Week'!D$5,WorkingHoursUpdated!$K:$K,'Timesheet - Week'!$A30)+SUMIFS(WorkingHoursUpdated!$F:$F,WorkingHoursUpdated!$J:$J,'Timesheet - Week'!D$5,WorkingHoursUpdated!$K:$K,'Timesheet - Week'!$A30)+SUMIFS(WorkingHoursUpdated!$N:$N,WorkingHoursUpdated!$J:$J,'Timesheet - Week'!D$5,WorkingHoursUpdated!$K:$K,'Timesheet - Week'!$A30)</f>
        <v>0</v>
      </c>
      <c r="E30" s="1">
        <f>SUMIFS(WorkingHoursUpdated!$E:$E,WorkingHoursUpdated!$J:$J,'Timesheet - Week'!E$5,WorkingHoursUpdated!$K:$K,'Timesheet - Week'!$A30)+SUMIFS(WorkingHoursUpdated!$F:$F,WorkingHoursUpdated!$J:$J,'Timesheet - Week'!E$5,WorkingHoursUpdated!$K:$K,'Timesheet - Week'!$A30)+SUMIFS(WorkingHoursUpdated!$N:$N,WorkingHoursUpdated!$J:$J,'Timesheet - Week'!E$5,WorkingHoursUpdated!$K:$K,'Timesheet - Week'!$A30)</f>
        <v>0</v>
      </c>
      <c r="F30" s="1">
        <f>SUMIFS(WorkingHoursUpdated!$E:$E,WorkingHoursUpdated!$J:$J,'Timesheet - Week'!F$5,WorkingHoursUpdated!$K:$K,'Timesheet - Week'!$A30)+SUMIFS(WorkingHoursUpdated!$F:$F,WorkingHoursUpdated!$J:$J,'Timesheet - Week'!F$5,WorkingHoursUpdated!$K:$K,'Timesheet - Week'!$A30)+SUMIFS(WorkingHoursUpdated!$N:$N,WorkingHoursUpdated!$J:$J,'Timesheet - Week'!F$5,WorkingHoursUpdated!$K:$K,'Timesheet - Week'!$A30)</f>
        <v>0</v>
      </c>
      <c r="G30" s="1">
        <f>SUMIFS(WorkingHoursUpdated!$E:$E,WorkingHoursUpdated!$J:$J,'Timesheet - Week'!G$5,WorkingHoursUpdated!$K:$K,'Timesheet - Week'!$A30)+SUMIFS(WorkingHoursUpdated!$F:$F,WorkingHoursUpdated!$J:$J,'Timesheet - Week'!G$5,WorkingHoursUpdated!$K:$K,'Timesheet - Week'!$A30)+SUMIFS(WorkingHoursUpdated!$N:$N,WorkingHoursUpdated!$J:$J,'Timesheet - Week'!G$5,WorkingHoursUpdated!$K:$K,'Timesheet - Week'!$A30)</f>
        <v>0</v>
      </c>
      <c r="H30" s="1">
        <f>SUMIFS(WorkingHoursUpdated!$E:$E,WorkingHoursUpdated!$J:$J,'Timesheet - Week'!H$5,WorkingHoursUpdated!$K:$K,'Timesheet - Week'!$A30)+SUMIFS(WorkingHoursUpdated!$F:$F,WorkingHoursUpdated!$J:$J,'Timesheet - Week'!H$5,WorkingHoursUpdated!$K:$K,'Timesheet - Week'!$A30)+SUMIFS(WorkingHoursUpdated!$N:$N,WorkingHoursUpdated!$J:$J,'Timesheet - Week'!H$5,WorkingHoursUpdated!$K:$K,'Timesheet - Week'!$A30)</f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/>
      <c r="Y30" s="1"/>
      <c r="Z30"/>
      <c r="AA30" s="1"/>
      <c r="AB30" s="1"/>
      <c r="AC30" s="1"/>
      <c r="AD30"/>
      <c r="AE30" s="1"/>
      <c r="AF30" s="1"/>
      <c r="AG30" s="1"/>
      <c r="AH30" s="1"/>
      <c r="AI30" s="1"/>
    </row>
    <row r="31" spans="1:35" s="5" customFormat="1" ht="15" customHeight="1" x14ac:dyDescent="0.25">
      <c r="A31" s="21" t="s">
        <v>41</v>
      </c>
      <c r="B31" s="1">
        <f>SUMIFS(WorkingHoursUpdated!$E:$E,WorkingHoursUpdated!$J:$J,'Timesheet - Week'!B$5,WorkingHoursUpdated!$K:$K,'Timesheet - Week'!$A31)+SUMIFS(WorkingHoursUpdated!$F:$F,WorkingHoursUpdated!$J:$J,'Timesheet - Week'!B$5,WorkingHoursUpdated!$K:$K,'Timesheet - Week'!$A31)+SUMIFS(WorkingHoursUpdated!$N:$N,WorkingHoursUpdated!$J:$J,'Timesheet - Week'!B$5,WorkingHoursUpdated!$K:$K,'Timesheet - Week'!$A31)</f>
        <v>0</v>
      </c>
      <c r="C31" s="1">
        <f>SUMIFS(WorkingHoursUpdated!$E:$E,WorkingHoursUpdated!$J:$J,'Timesheet - Week'!C$5,WorkingHoursUpdated!$K:$K,'Timesheet - Week'!$A31)+SUMIFS(WorkingHoursUpdated!$F:$F,WorkingHoursUpdated!$J:$J,'Timesheet - Week'!C$5,WorkingHoursUpdated!$K:$K,'Timesheet - Week'!$A31)+SUMIFS(WorkingHoursUpdated!$N:$N,WorkingHoursUpdated!$J:$J,'Timesheet - Week'!C$5,WorkingHoursUpdated!$K:$K,'Timesheet - Week'!$A31)</f>
        <v>0</v>
      </c>
      <c r="D31" s="1">
        <f>SUMIFS(WorkingHoursUpdated!$E:$E,WorkingHoursUpdated!$J:$J,'Timesheet - Week'!D$5,WorkingHoursUpdated!$K:$K,'Timesheet - Week'!$A31)+SUMIFS(WorkingHoursUpdated!$F:$F,WorkingHoursUpdated!$J:$J,'Timesheet - Week'!D$5,WorkingHoursUpdated!$K:$K,'Timesheet - Week'!$A31)+SUMIFS(WorkingHoursUpdated!$N:$N,WorkingHoursUpdated!$J:$J,'Timesheet - Week'!D$5,WorkingHoursUpdated!$K:$K,'Timesheet - Week'!$A31)</f>
        <v>0</v>
      </c>
      <c r="E31" s="1">
        <f>SUMIFS(WorkingHoursUpdated!$E:$E,WorkingHoursUpdated!$J:$J,'Timesheet - Week'!E$5,WorkingHoursUpdated!$K:$K,'Timesheet - Week'!$A31)+SUMIFS(WorkingHoursUpdated!$F:$F,WorkingHoursUpdated!$J:$J,'Timesheet - Week'!E$5,WorkingHoursUpdated!$K:$K,'Timesheet - Week'!$A31)+SUMIFS(WorkingHoursUpdated!$N:$N,WorkingHoursUpdated!$J:$J,'Timesheet - Week'!E$5,WorkingHoursUpdated!$K:$K,'Timesheet - Week'!$A31)</f>
        <v>0</v>
      </c>
      <c r="F31" s="1">
        <f>SUMIFS(WorkingHoursUpdated!$E:$E,WorkingHoursUpdated!$J:$J,'Timesheet - Week'!F$5,WorkingHoursUpdated!$K:$K,'Timesheet - Week'!$A31)+SUMIFS(WorkingHoursUpdated!$F:$F,WorkingHoursUpdated!$J:$J,'Timesheet - Week'!F$5,WorkingHoursUpdated!$K:$K,'Timesheet - Week'!$A31)+SUMIFS(WorkingHoursUpdated!$N:$N,WorkingHoursUpdated!$J:$J,'Timesheet - Week'!F$5,WorkingHoursUpdated!$K:$K,'Timesheet - Week'!$A31)</f>
        <v>0</v>
      </c>
      <c r="G31" s="1">
        <f>SUMIFS(WorkingHoursUpdated!$E:$E,WorkingHoursUpdated!$J:$J,'Timesheet - Week'!G$5,WorkingHoursUpdated!$K:$K,'Timesheet - Week'!$A31)+SUMIFS(WorkingHoursUpdated!$F:$F,WorkingHoursUpdated!$J:$J,'Timesheet - Week'!G$5,WorkingHoursUpdated!$K:$K,'Timesheet - Week'!$A31)+SUMIFS(WorkingHoursUpdated!$N:$N,WorkingHoursUpdated!$J:$J,'Timesheet - Week'!G$5,WorkingHoursUpdated!$K:$K,'Timesheet - Week'!$A31)</f>
        <v>0</v>
      </c>
      <c r="H31" s="1">
        <f>SUMIFS(WorkingHoursUpdated!$E:$E,WorkingHoursUpdated!$J:$J,'Timesheet - Week'!H$5,WorkingHoursUpdated!$K:$K,'Timesheet - Week'!$A31)+SUMIFS(WorkingHoursUpdated!$F:$F,WorkingHoursUpdated!$J:$J,'Timesheet - Week'!H$5,WorkingHoursUpdated!$K:$K,'Timesheet - Week'!$A31)+SUMIFS(WorkingHoursUpdated!$N:$N,WorkingHoursUpdated!$J:$J,'Timesheet - Week'!H$5,WorkingHoursUpdated!$K:$K,'Timesheet - Week'!$A31)</f>
        <v>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/>
      <c r="Y31" s="1"/>
      <c r="Z31"/>
      <c r="AA31" s="1"/>
      <c r="AB31" s="1"/>
      <c r="AC31" s="1"/>
      <c r="AD31"/>
      <c r="AE31" s="1"/>
      <c r="AF31" s="1"/>
      <c r="AG31" s="1"/>
      <c r="AH31" s="1"/>
      <c r="AI31" s="1"/>
    </row>
    <row r="32" spans="1:35" s="5" customFormat="1" x14ac:dyDescent="0.25">
      <c r="A32" s="21" t="s">
        <v>43</v>
      </c>
      <c r="B32" s="1">
        <f>SUMIFS(WorkingHoursUpdated!$E:$E,WorkingHoursUpdated!$J:$J,'Timesheet - Week'!B$5,WorkingHoursUpdated!$K:$K,'Timesheet - Week'!$A32)+SUMIFS(WorkingHoursUpdated!$F:$F,WorkingHoursUpdated!$J:$J,'Timesheet - Week'!B$5,WorkingHoursUpdated!$K:$K,'Timesheet - Week'!$A32)+SUMIFS(WorkingHoursUpdated!$N:$N,WorkingHoursUpdated!$J:$J,'Timesheet - Week'!B$5,WorkingHoursUpdated!$K:$K,'Timesheet - Week'!$A32)</f>
        <v>0</v>
      </c>
      <c r="C32" s="1">
        <f>SUMIFS(WorkingHoursUpdated!$E:$E,WorkingHoursUpdated!$J:$J,'Timesheet - Week'!C$5,WorkingHoursUpdated!$K:$K,'Timesheet - Week'!$A32)+SUMIFS(WorkingHoursUpdated!$F:$F,WorkingHoursUpdated!$J:$J,'Timesheet - Week'!C$5,WorkingHoursUpdated!$K:$K,'Timesheet - Week'!$A32)+SUMIFS(WorkingHoursUpdated!$N:$N,WorkingHoursUpdated!$J:$J,'Timesheet - Week'!C$5,WorkingHoursUpdated!$K:$K,'Timesheet - Week'!$A32)</f>
        <v>0</v>
      </c>
      <c r="D32" s="1">
        <f>SUMIFS(WorkingHoursUpdated!$E:$E,WorkingHoursUpdated!$J:$J,'Timesheet - Week'!D$5,WorkingHoursUpdated!$K:$K,'Timesheet - Week'!$A32)+SUMIFS(WorkingHoursUpdated!$F:$F,WorkingHoursUpdated!$J:$J,'Timesheet - Week'!D$5,WorkingHoursUpdated!$K:$K,'Timesheet - Week'!$A32)+SUMIFS(WorkingHoursUpdated!$N:$N,WorkingHoursUpdated!$J:$J,'Timesheet - Week'!D$5,WorkingHoursUpdated!$K:$K,'Timesheet - Week'!$A32)</f>
        <v>0</v>
      </c>
      <c r="E32" s="1">
        <f>SUMIFS(WorkingHoursUpdated!$E:$E,WorkingHoursUpdated!$J:$J,'Timesheet - Week'!E$5,WorkingHoursUpdated!$K:$K,'Timesheet - Week'!$A32)+SUMIFS(WorkingHoursUpdated!$F:$F,WorkingHoursUpdated!$J:$J,'Timesheet - Week'!E$5,WorkingHoursUpdated!$K:$K,'Timesheet - Week'!$A32)+SUMIFS(WorkingHoursUpdated!$N:$N,WorkingHoursUpdated!$J:$J,'Timesheet - Week'!E$5,WorkingHoursUpdated!$K:$K,'Timesheet - Week'!$A32)</f>
        <v>0</v>
      </c>
      <c r="F32" s="1">
        <f>SUMIFS(WorkingHoursUpdated!$E:$E,WorkingHoursUpdated!$J:$J,'Timesheet - Week'!F$5,WorkingHoursUpdated!$K:$K,'Timesheet - Week'!$A32)+SUMIFS(WorkingHoursUpdated!$F:$F,WorkingHoursUpdated!$J:$J,'Timesheet - Week'!F$5,WorkingHoursUpdated!$K:$K,'Timesheet - Week'!$A32)+SUMIFS(WorkingHoursUpdated!$N:$N,WorkingHoursUpdated!$J:$J,'Timesheet - Week'!F$5,WorkingHoursUpdated!$K:$K,'Timesheet - Week'!$A32)</f>
        <v>0</v>
      </c>
      <c r="G32" s="1">
        <f>SUMIFS(WorkingHoursUpdated!$E:$E,WorkingHoursUpdated!$J:$J,'Timesheet - Week'!G$5,WorkingHoursUpdated!$K:$K,'Timesheet - Week'!$A32)+SUMIFS(WorkingHoursUpdated!$F:$F,WorkingHoursUpdated!$J:$J,'Timesheet - Week'!G$5,WorkingHoursUpdated!$K:$K,'Timesheet - Week'!$A32)+SUMIFS(WorkingHoursUpdated!$N:$N,WorkingHoursUpdated!$J:$J,'Timesheet - Week'!G$5,WorkingHoursUpdated!$K:$K,'Timesheet - Week'!$A32)</f>
        <v>0</v>
      </c>
      <c r="H32" s="1">
        <f>SUMIFS(WorkingHoursUpdated!$E:$E,WorkingHoursUpdated!$J:$J,'Timesheet - Week'!H$5,WorkingHoursUpdated!$K:$K,'Timesheet - Week'!$A32)+SUMIFS(WorkingHoursUpdated!$F:$F,WorkingHoursUpdated!$J:$J,'Timesheet - Week'!H$5,WorkingHoursUpdated!$K:$K,'Timesheet - Week'!$A32)+SUMIFS(WorkingHoursUpdated!$N:$N,WorkingHoursUpdated!$J:$J,'Timesheet - Week'!H$5,WorkingHoursUpdated!$K:$K,'Timesheet - Week'!$A32)</f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/>
      <c r="Y32" s="1"/>
      <c r="AA32" s="1"/>
      <c r="AB32" s="1"/>
      <c r="AC32" s="1"/>
      <c r="AD32"/>
      <c r="AE32" s="1"/>
      <c r="AF32" s="1"/>
      <c r="AG32" s="1"/>
      <c r="AH32" s="1"/>
      <c r="AI32" s="1"/>
    </row>
    <row r="33" spans="1:35" s="5" customFormat="1" x14ac:dyDescent="0.25">
      <c r="A33" s="21" t="s">
        <v>46</v>
      </c>
      <c r="B33" s="1">
        <f>SUMIFS(WorkingHoursUpdated!$E:$E,WorkingHoursUpdated!$J:$J,'Timesheet - Week'!B$5,WorkingHoursUpdated!$K:$K,'Timesheet - Week'!$A33)+SUMIFS(WorkingHoursUpdated!$F:$F,WorkingHoursUpdated!$J:$J,'Timesheet - Week'!B$5,WorkingHoursUpdated!$K:$K,'Timesheet - Week'!$A33)+SUMIFS(WorkingHoursUpdated!$N:$N,WorkingHoursUpdated!$J:$J,'Timesheet - Week'!B$5,WorkingHoursUpdated!$K:$K,'Timesheet - Week'!$A33)</f>
        <v>0</v>
      </c>
      <c r="C33" s="1">
        <f>SUMIFS(WorkingHoursUpdated!$E:$E,WorkingHoursUpdated!$J:$J,'Timesheet - Week'!C$5,WorkingHoursUpdated!$K:$K,'Timesheet - Week'!$A33)+SUMIFS(WorkingHoursUpdated!$F:$F,WorkingHoursUpdated!$J:$J,'Timesheet - Week'!C$5,WorkingHoursUpdated!$K:$K,'Timesheet - Week'!$A33)+SUMIFS(WorkingHoursUpdated!$N:$N,WorkingHoursUpdated!$J:$J,'Timesheet - Week'!C$5,WorkingHoursUpdated!$K:$K,'Timesheet - Week'!$A33)</f>
        <v>0</v>
      </c>
      <c r="D33" s="1">
        <f>SUMIFS(WorkingHoursUpdated!$E:$E,WorkingHoursUpdated!$J:$J,'Timesheet - Week'!D$5,WorkingHoursUpdated!$K:$K,'Timesheet - Week'!$A33)+SUMIFS(WorkingHoursUpdated!$F:$F,WorkingHoursUpdated!$J:$J,'Timesheet - Week'!D$5,WorkingHoursUpdated!$K:$K,'Timesheet - Week'!$A33)+SUMIFS(WorkingHoursUpdated!$N:$N,WorkingHoursUpdated!$J:$J,'Timesheet - Week'!D$5,WorkingHoursUpdated!$K:$K,'Timesheet - Week'!$A33)</f>
        <v>0</v>
      </c>
      <c r="E33" s="1">
        <f>SUMIFS(WorkingHoursUpdated!$E:$E,WorkingHoursUpdated!$J:$J,'Timesheet - Week'!E$5,WorkingHoursUpdated!$K:$K,'Timesheet - Week'!$A33)+SUMIFS(WorkingHoursUpdated!$F:$F,WorkingHoursUpdated!$J:$J,'Timesheet - Week'!E$5,WorkingHoursUpdated!$K:$K,'Timesheet - Week'!$A33)+SUMIFS(WorkingHoursUpdated!$N:$N,WorkingHoursUpdated!$J:$J,'Timesheet - Week'!E$5,WorkingHoursUpdated!$K:$K,'Timesheet - Week'!$A33)</f>
        <v>0</v>
      </c>
      <c r="F33" s="1">
        <f>SUMIFS(WorkingHoursUpdated!$E:$E,WorkingHoursUpdated!$J:$J,'Timesheet - Week'!F$5,WorkingHoursUpdated!$K:$K,'Timesheet - Week'!$A33)+SUMIFS(WorkingHoursUpdated!$F:$F,WorkingHoursUpdated!$J:$J,'Timesheet - Week'!F$5,WorkingHoursUpdated!$K:$K,'Timesheet - Week'!$A33)+SUMIFS(WorkingHoursUpdated!$N:$N,WorkingHoursUpdated!$J:$J,'Timesheet - Week'!F$5,WorkingHoursUpdated!$K:$K,'Timesheet - Week'!$A33)</f>
        <v>0</v>
      </c>
      <c r="G33" s="1">
        <f>SUMIFS(WorkingHoursUpdated!$E:$E,WorkingHoursUpdated!$J:$J,'Timesheet - Week'!G$5,WorkingHoursUpdated!$K:$K,'Timesheet - Week'!$A33)+SUMIFS(WorkingHoursUpdated!$F:$F,WorkingHoursUpdated!$J:$J,'Timesheet - Week'!G$5,WorkingHoursUpdated!$K:$K,'Timesheet - Week'!$A33)+SUMIFS(WorkingHoursUpdated!$N:$N,WorkingHoursUpdated!$J:$J,'Timesheet - Week'!G$5,WorkingHoursUpdated!$K:$K,'Timesheet - Week'!$A33)</f>
        <v>0</v>
      </c>
      <c r="H33" s="1">
        <f>SUMIFS(WorkingHoursUpdated!$E:$E,WorkingHoursUpdated!$J:$J,'Timesheet - Week'!H$5,WorkingHoursUpdated!$K:$K,'Timesheet - Week'!$A33)+SUMIFS(WorkingHoursUpdated!$F:$F,WorkingHoursUpdated!$J:$J,'Timesheet - Week'!H$5,WorkingHoursUpdated!$K:$K,'Timesheet - Week'!$A33)+SUMIFS(WorkingHoursUpdated!$N:$N,WorkingHoursUpdated!$J:$J,'Timesheet - Week'!H$5,WorkingHoursUpdated!$K:$K,'Timesheet - Week'!$A33)</f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/>
      <c r="Y33" s="1"/>
      <c r="AA33" s="1"/>
      <c r="AB33" s="1"/>
      <c r="AC33" s="1"/>
      <c r="AD33"/>
      <c r="AE33" s="1"/>
      <c r="AF33" s="1"/>
      <c r="AG33" s="1"/>
      <c r="AH33" s="1"/>
      <c r="AI33" s="1"/>
    </row>
    <row r="34" spans="1:35" s="5" customFormat="1" x14ac:dyDescent="0.25">
      <c r="A34" s="21" t="s">
        <v>14</v>
      </c>
      <c r="B34" s="1">
        <f>SUMIFS(WorkingHoursUpdated!$E:$E,WorkingHoursUpdated!$J:$J,'Timesheet - Week'!B$5,WorkingHoursUpdated!$K:$K,'Timesheet - Week'!$A34)+SUMIFS(WorkingHoursUpdated!$F:$F,WorkingHoursUpdated!$J:$J,'Timesheet - Week'!B$5,WorkingHoursUpdated!$K:$K,'Timesheet - Week'!$A34)+SUMIFS(WorkingHoursUpdated!$N:$N,WorkingHoursUpdated!$J:$J,'Timesheet - Week'!B$5,WorkingHoursUpdated!$K:$K,'Timesheet - Week'!$A34)</f>
        <v>0</v>
      </c>
      <c r="C34" s="1">
        <f>SUMIFS(WorkingHoursUpdated!$E:$E,WorkingHoursUpdated!$J:$J,'Timesheet - Week'!C$5,WorkingHoursUpdated!$K:$K,'Timesheet - Week'!$A34)+SUMIFS(WorkingHoursUpdated!$F:$F,WorkingHoursUpdated!$J:$J,'Timesheet - Week'!C$5,WorkingHoursUpdated!$K:$K,'Timesheet - Week'!$A34)+SUMIFS(WorkingHoursUpdated!$N:$N,WorkingHoursUpdated!$J:$J,'Timesheet - Week'!C$5,WorkingHoursUpdated!$K:$K,'Timesheet - Week'!$A34)</f>
        <v>0</v>
      </c>
      <c r="D34" s="1">
        <f>SUMIFS(WorkingHoursUpdated!$E:$E,WorkingHoursUpdated!$J:$J,'Timesheet - Week'!D$5,WorkingHoursUpdated!$K:$K,'Timesheet - Week'!$A34)+SUMIFS(WorkingHoursUpdated!$F:$F,WorkingHoursUpdated!$J:$J,'Timesheet - Week'!D$5,WorkingHoursUpdated!$K:$K,'Timesheet - Week'!$A34)+SUMIFS(WorkingHoursUpdated!$N:$N,WorkingHoursUpdated!$J:$J,'Timesheet - Week'!D$5,WorkingHoursUpdated!$K:$K,'Timesheet - Week'!$A34)</f>
        <v>0</v>
      </c>
      <c r="E34" s="1">
        <f>SUMIFS(WorkingHoursUpdated!$E:$E,WorkingHoursUpdated!$J:$J,'Timesheet - Week'!E$5,WorkingHoursUpdated!$K:$K,'Timesheet - Week'!$A34)+SUMIFS(WorkingHoursUpdated!$F:$F,WorkingHoursUpdated!$J:$J,'Timesheet - Week'!E$5,WorkingHoursUpdated!$K:$K,'Timesheet - Week'!$A34)+SUMIFS(WorkingHoursUpdated!$N:$N,WorkingHoursUpdated!$J:$J,'Timesheet - Week'!E$5,WorkingHoursUpdated!$K:$K,'Timesheet - Week'!$A34)</f>
        <v>0</v>
      </c>
      <c r="F34" s="1">
        <f>SUMIFS(WorkingHoursUpdated!$E:$E,WorkingHoursUpdated!$J:$J,'Timesheet - Week'!F$5,WorkingHoursUpdated!$K:$K,'Timesheet - Week'!$A34)+SUMIFS(WorkingHoursUpdated!$F:$F,WorkingHoursUpdated!$J:$J,'Timesheet - Week'!F$5,WorkingHoursUpdated!$K:$K,'Timesheet - Week'!$A34)+SUMIFS(WorkingHoursUpdated!$N:$N,WorkingHoursUpdated!$J:$J,'Timesheet - Week'!F$5,WorkingHoursUpdated!$K:$K,'Timesheet - Week'!$A34)</f>
        <v>0</v>
      </c>
      <c r="G34" s="1">
        <f>SUMIFS(WorkingHoursUpdated!$E:$E,WorkingHoursUpdated!$J:$J,'Timesheet - Week'!G$5,WorkingHoursUpdated!$K:$K,'Timesheet - Week'!$A34)+SUMIFS(WorkingHoursUpdated!$F:$F,WorkingHoursUpdated!$J:$J,'Timesheet - Week'!G$5,WorkingHoursUpdated!$K:$K,'Timesheet - Week'!$A34)+SUMIFS(WorkingHoursUpdated!$N:$N,WorkingHoursUpdated!$J:$J,'Timesheet - Week'!G$5,WorkingHoursUpdated!$K:$K,'Timesheet - Week'!$A34)</f>
        <v>0</v>
      </c>
      <c r="H34" s="1">
        <f>SUMIFS(WorkingHoursUpdated!$E:$E,WorkingHoursUpdated!$J:$J,'Timesheet - Week'!H$5,WorkingHoursUpdated!$K:$K,'Timesheet - Week'!$A34)+SUMIFS(WorkingHoursUpdated!$F:$F,WorkingHoursUpdated!$J:$J,'Timesheet - Week'!H$5,WorkingHoursUpdated!$K:$K,'Timesheet - Week'!$A34)+SUMIFS(WorkingHoursUpdated!$N:$N,WorkingHoursUpdated!$J:$J,'Timesheet - Week'!H$5,WorkingHoursUpdated!$K:$K,'Timesheet - Week'!$A34)</f>
        <v>0</v>
      </c>
      <c r="I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/>
      <c r="Y34" s="1"/>
      <c r="Z34"/>
      <c r="AA34" s="1"/>
      <c r="AB34" s="1"/>
      <c r="AC34" s="1"/>
      <c r="AD34"/>
      <c r="AE34" s="1"/>
      <c r="AF34" s="1"/>
      <c r="AG34" s="1"/>
      <c r="AH34" s="1"/>
      <c r="AI34" s="1"/>
    </row>
    <row r="35" spans="1:35" s="5" customFormat="1" x14ac:dyDescent="0.25">
      <c r="A35" s="6" t="s">
        <v>49</v>
      </c>
      <c r="B35" s="1">
        <f>SUMIFS(WorkingHoursUpdated!$E:$E,WorkingHoursUpdated!$J:$J,'Timesheet - Week'!B$5,WorkingHoursUpdated!$K:$K,'Timesheet - Week'!$A35)+SUMIFS(WorkingHoursUpdated!$F:$F,WorkingHoursUpdated!$J:$J,'Timesheet - Week'!B$5,WorkingHoursUpdated!$K:$K,'Timesheet - Week'!$A35)+SUMIFS(WorkingHoursUpdated!$N:$N,WorkingHoursUpdated!$J:$J,'Timesheet - Week'!B$5,WorkingHoursUpdated!$K:$K,'Timesheet - Week'!$A35)</f>
        <v>0</v>
      </c>
      <c r="C35" s="1">
        <f>SUMIFS(WorkingHoursUpdated!$E:$E,WorkingHoursUpdated!$J:$J,'Timesheet - Week'!C$5,WorkingHoursUpdated!$K:$K,'Timesheet - Week'!$A35)+SUMIFS(WorkingHoursUpdated!$F:$F,WorkingHoursUpdated!$J:$J,'Timesheet - Week'!C$5,WorkingHoursUpdated!$K:$K,'Timesheet - Week'!$A35)+SUMIFS(WorkingHoursUpdated!$N:$N,WorkingHoursUpdated!$J:$J,'Timesheet - Week'!C$5,WorkingHoursUpdated!$K:$K,'Timesheet - Week'!$A35)</f>
        <v>0</v>
      </c>
      <c r="D35" s="1">
        <f>SUMIFS(WorkingHoursUpdated!$E:$E,WorkingHoursUpdated!$J:$J,'Timesheet - Week'!D$5,WorkingHoursUpdated!$K:$K,'Timesheet - Week'!$A35)+SUMIFS(WorkingHoursUpdated!$F:$F,WorkingHoursUpdated!$J:$J,'Timesheet - Week'!D$5,WorkingHoursUpdated!$K:$K,'Timesheet - Week'!$A35)+SUMIFS(WorkingHoursUpdated!$N:$N,WorkingHoursUpdated!$J:$J,'Timesheet - Week'!D$5,WorkingHoursUpdated!$K:$K,'Timesheet - Week'!$A35)</f>
        <v>0</v>
      </c>
      <c r="E35" s="1">
        <f>SUMIFS(WorkingHoursUpdated!$E:$E,WorkingHoursUpdated!$J:$J,'Timesheet - Week'!E$5,WorkingHoursUpdated!$K:$K,'Timesheet - Week'!$A35)+SUMIFS(WorkingHoursUpdated!$F:$F,WorkingHoursUpdated!$J:$J,'Timesheet - Week'!E$5,WorkingHoursUpdated!$K:$K,'Timesheet - Week'!$A35)+SUMIFS(WorkingHoursUpdated!$N:$N,WorkingHoursUpdated!$J:$J,'Timesheet - Week'!E$5,WorkingHoursUpdated!$K:$K,'Timesheet - Week'!$A35)</f>
        <v>0</v>
      </c>
      <c r="F35" s="1">
        <f>SUMIFS(WorkingHoursUpdated!$E:$E,WorkingHoursUpdated!$J:$J,'Timesheet - Week'!F$5,WorkingHoursUpdated!$K:$K,'Timesheet - Week'!$A35)+SUMIFS(WorkingHoursUpdated!$F:$F,WorkingHoursUpdated!$J:$J,'Timesheet - Week'!F$5,WorkingHoursUpdated!$K:$K,'Timesheet - Week'!$A35)+SUMIFS(WorkingHoursUpdated!$N:$N,WorkingHoursUpdated!$J:$J,'Timesheet - Week'!F$5,WorkingHoursUpdated!$K:$K,'Timesheet - Week'!$A35)</f>
        <v>0</v>
      </c>
      <c r="G35" s="1">
        <f>SUMIFS(WorkingHoursUpdated!$E:$E,WorkingHoursUpdated!$J:$J,'Timesheet - Week'!G$5,WorkingHoursUpdated!$K:$K,'Timesheet - Week'!$A35)+SUMIFS(WorkingHoursUpdated!$F:$F,WorkingHoursUpdated!$J:$J,'Timesheet - Week'!G$5,WorkingHoursUpdated!$K:$K,'Timesheet - Week'!$A35)+SUMIFS(WorkingHoursUpdated!$N:$N,WorkingHoursUpdated!$J:$J,'Timesheet - Week'!G$5,WorkingHoursUpdated!$K:$K,'Timesheet - Week'!$A35)</f>
        <v>0</v>
      </c>
      <c r="H35" s="1">
        <f>SUMIFS(WorkingHoursUpdated!$E:$E,WorkingHoursUpdated!$J:$J,'Timesheet - Week'!H$5,WorkingHoursUpdated!$K:$K,'Timesheet - Week'!$A35)+SUMIFS(WorkingHoursUpdated!$F:$F,WorkingHoursUpdated!$J:$J,'Timesheet - Week'!H$5,WorkingHoursUpdated!$K:$K,'Timesheet - Week'!$A35)+SUMIFS(WorkingHoursUpdated!$N:$N,WorkingHoursUpdated!$J:$J,'Timesheet - Week'!H$5,WorkingHoursUpdated!$K:$K,'Timesheet - Week'!$A35)</f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/>
      <c r="Y35" s="1"/>
      <c r="Z35"/>
      <c r="AA35" s="1"/>
      <c r="AB35" s="1"/>
      <c r="AC35" s="1"/>
      <c r="AD35"/>
      <c r="AE35" s="1"/>
      <c r="AF35" s="1"/>
      <c r="AG35" s="1"/>
      <c r="AH35" s="1"/>
      <c r="AI35" s="1"/>
    </row>
    <row r="36" spans="1:35" s="5" customFormat="1" x14ac:dyDescent="0.25">
      <c r="A36" s="21" t="s">
        <v>17</v>
      </c>
      <c r="B36" s="1">
        <f>SUMIFS(WorkingHoursUpdated!$E:$E,WorkingHoursUpdated!$J:$J,'Timesheet - Week'!B$5,WorkingHoursUpdated!$K:$K,'Timesheet - Week'!$A36)+SUMIFS(WorkingHoursUpdated!$F:$F,WorkingHoursUpdated!$J:$J,'Timesheet - Week'!B$5,WorkingHoursUpdated!$K:$K,'Timesheet - Week'!$A36)+SUMIFS(WorkingHoursUpdated!$N:$N,WorkingHoursUpdated!$J:$J,'Timesheet - Week'!B$5,WorkingHoursUpdated!$K:$K,'Timesheet - Week'!$A36)</f>
        <v>0</v>
      </c>
      <c r="C36" s="1">
        <f>SUMIFS(WorkingHoursUpdated!$E:$E,WorkingHoursUpdated!$J:$J,'Timesheet - Week'!C$5,WorkingHoursUpdated!$K:$K,'Timesheet - Week'!$A36)+SUMIFS(WorkingHoursUpdated!$F:$F,WorkingHoursUpdated!$J:$J,'Timesheet - Week'!C$5,WorkingHoursUpdated!$K:$K,'Timesheet - Week'!$A36)+SUMIFS(WorkingHoursUpdated!$N:$N,WorkingHoursUpdated!$J:$J,'Timesheet - Week'!C$5,WorkingHoursUpdated!$K:$K,'Timesheet - Week'!$A36)</f>
        <v>0</v>
      </c>
      <c r="D36" s="1">
        <f>SUMIFS(WorkingHoursUpdated!$E:$E,WorkingHoursUpdated!$J:$J,'Timesheet - Week'!D$5,WorkingHoursUpdated!$K:$K,'Timesheet - Week'!$A36)+SUMIFS(WorkingHoursUpdated!$F:$F,WorkingHoursUpdated!$J:$J,'Timesheet - Week'!D$5,WorkingHoursUpdated!$K:$K,'Timesheet - Week'!$A36)+SUMIFS(WorkingHoursUpdated!$N:$N,WorkingHoursUpdated!$J:$J,'Timesheet - Week'!D$5,WorkingHoursUpdated!$K:$K,'Timesheet - Week'!$A36)</f>
        <v>0</v>
      </c>
      <c r="E36" s="1">
        <f>SUMIFS(WorkingHoursUpdated!$E:$E,WorkingHoursUpdated!$J:$J,'Timesheet - Week'!E$5,WorkingHoursUpdated!$K:$K,'Timesheet - Week'!$A36)+SUMIFS(WorkingHoursUpdated!$F:$F,WorkingHoursUpdated!$J:$J,'Timesheet - Week'!E$5,WorkingHoursUpdated!$K:$K,'Timesheet - Week'!$A36)+SUMIFS(WorkingHoursUpdated!$N:$N,WorkingHoursUpdated!$J:$J,'Timesheet - Week'!E$5,WorkingHoursUpdated!$K:$K,'Timesheet - Week'!$A36)</f>
        <v>0</v>
      </c>
      <c r="F36" s="1">
        <f>SUMIFS(WorkingHoursUpdated!$E:$E,WorkingHoursUpdated!$J:$J,'Timesheet - Week'!F$5,WorkingHoursUpdated!$K:$K,'Timesheet - Week'!$A36)+SUMIFS(WorkingHoursUpdated!$F:$F,WorkingHoursUpdated!$J:$J,'Timesheet - Week'!F$5,WorkingHoursUpdated!$K:$K,'Timesheet - Week'!$A36)+SUMIFS(WorkingHoursUpdated!$N:$N,WorkingHoursUpdated!$J:$J,'Timesheet - Week'!F$5,WorkingHoursUpdated!$K:$K,'Timesheet - Week'!$A36)</f>
        <v>0</v>
      </c>
      <c r="G36" s="1">
        <f>SUMIFS(WorkingHoursUpdated!$E:$E,WorkingHoursUpdated!$J:$J,'Timesheet - Week'!G$5,WorkingHoursUpdated!$K:$K,'Timesheet - Week'!$A36)+SUMIFS(WorkingHoursUpdated!$F:$F,WorkingHoursUpdated!$J:$J,'Timesheet - Week'!G$5,WorkingHoursUpdated!$K:$K,'Timesheet - Week'!$A36)+SUMIFS(WorkingHoursUpdated!$N:$N,WorkingHoursUpdated!$J:$J,'Timesheet - Week'!G$5,WorkingHoursUpdated!$K:$K,'Timesheet - Week'!$A36)</f>
        <v>0</v>
      </c>
      <c r="H36" s="1">
        <f>SUMIFS(WorkingHoursUpdated!$E:$E,WorkingHoursUpdated!$J:$J,'Timesheet - Week'!H$5,WorkingHoursUpdated!$K:$K,'Timesheet - Week'!$A36)+SUMIFS(WorkingHoursUpdated!$F:$F,WorkingHoursUpdated!$J:$J,'Timesheet - Week'!H$5,WorkingHoursUpdated!$K:$K,'Timesheet - Week'!$A36)+SUMIFS(WorkingHoursUpdated!$N:$N,WorkingHoursUpdated!$J:$J,'Timesheet - Week'!H$5,WorkingHoursUpdated!$K:$K,'Timesheet - Week'!$A36)</f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/>
      <c r="Y36" s="1"/>
      <c r="Z36"/>
      <c r="AA36" s="1"/>
      <c r="AB36" s="1"/>
      <c r="AC36" s="1"/>
      <c r="AD36"/>
      <c r="AE36" s="1"/>
      <c r="AF36" s="1"/>
      <c r="AG36" s="1"/>
      <c r="AH36" s="1"/>
      <c r="AI36" s="1"/>
    </row>
    <row r="37" spans="1:35" s="5" customFormat="1" x14ac:dyDescent="0.25">
      <c r="A37" s="7" t="s">
        <v>130</v>
      </c>
      <c r="B37" s="1">
        <f>SUMIFS(WorkingHoursUpdated!$E:$E,WorkingHoursUpdated!$J:$J,'Timesheet - Week'!B$5,WorkingHoursUpdated!$K:$K,'Timesheet - Week'!$A37)+SUMIFS(WorkingHoursUpdated!$F:$F,WorkingHoursUpdated!$J:$J,'Timesheet - Week'!B$5,WorkingHoursUpdated!$K:$K,'Timesheet - Week'!$A37)+SUMIFS(WorkingHoursUpdated!$N:$N,WorkingHoursUpdated!$J:$J,'Timesheet - Week'!B$5,WorkingHoursUpdated!$K:$K,'Timesheet - Week'!$A37)</f>
        <v>0</v>
      </c>
      <c r="C37" s="1">
        <f>SUMIFS(WorkingHoursUpdated!$E:$E,WorkingHoursUpdated!$J:$J,'Timesheet - Week'!C$5,WorkingHoursUpdated!$K:$K,'Timesheet - Week'!$A37)+SUMIFS(WorkingHoursUpdated!$F:$F,WorkingHoursUpdated!$J:$J,'Timesheet - Week'!C$5,WorkingHoursUpdated!$K:$K,'Timesheet - Week'!$A37)+SUMIFS(WorkingHoursUpdated!$N:$N,WorkingHoursUpdated!$J:$J,'Timesheet - Week'!C$5,WorkingHoursUpdated!$K:$K,'Timesheet - Week'!$A37)</f>
        <v>0</v>
      </c>
      <c r="D37" s="1">
        <f>SUMIFS(WorkingHoursUpdated!$E:$E,WorkingHoursUpdated!$J:$J,'Timesheet - Week'!D$5,WorkingHoursUpdated!$K:$K,'Timesheet - Week'!$A37)+SUMIFS(WorkingHoursUpdated!$F:$F,WorkingHoursUpdated!$J:$J,'Timesheet - Week'!D$5,WorkingHoursUpdated!$K:$K,'Timesheet - Week'!$A37)+SUMIFS(WorkingHoursUpdated!$N:$N,WorkingHoursUpdated!$J:$J,'Timesheet - Week'!D$5,WorkingHoursUpdated!$K:$K,'Timesheet - Week'!$A37)</f>
        <v>0</v>
      </c>
      <c r="E37" s="1">
        <f>SUMIFS(WorkingHoursUpdated!$E:$E,WorkingHoursUpdated!$J:$J,'Timesheet - Week'!E$5,WorkingHoursUpdated!$K:$K,'Timesheet - Week'!$A37)+SUMIFS(WorkingHoursUpdated!$F:$F,WorkingHoursUpdated!$J:$J,'Timesheet - Week'!E$5,WorkingHoursUpdated!$K:$K,'Timesheet - Week'!$A37)+SUMIFS(WorkingHoursUpdated!$N:$N,WorkingHoursUpdated!$J:$J,'Timesheet - Week'!E$5,WorkingHoursUpdated!$K:$K,'Timesheet - Week'!$A37)</f>
        <v>0</v>
      </c>
      <c r="F37" s="1">
        <f>SUMIFS(WorkingHoursUpdated!$E:$E,WorkingHoursUpdated!$J:$J,'Timesheet - Week'!F$5,WorkingHoursUpdated!$K:$K,'Timesheet - Week'!$A37)+SUMIFS(WorkingHoursUpdated!$F:$F,WorkingHoursUpdated!$J:$J,'Timesheet - Week'!F$5,WorkingHoursUpdated!$K:$K,'Timesheet - Week'!$A37)+SUMIFS(WorkingHoursUpdated!$N:$N,WorkingHoursUpdated!$J:$J,'Timesheet - Week'!F$5,WorkingHoursUpdated!$K:$K,'Timesheet - Week'!$A37)</f>
        <v>0</v>
      </c>
      <c r="G37" s="1">
        <f>SUMIFS(WorkingHoursUpdated!$E:$E,WorkingHoursUpdated!$J:$J,'Timesheet - Week'!G$5,WorkingHoursUpdated!$K:$K,'Timesheet - Week'!$A37)+SUMIFS(WorkingHoursUpdated!$F:$F,WorkingHoursUpdated!$J:$J,'Timesheet - Week'!G$5,WorkingHoursUpdated!$K:$K,'Timesheet - Week'!$A37)+SUMIFS(WorkingHoursUpdated!$N:$N,WorkingHoursUpdated!$J:$J,'Timesheet - Week'!G$5,WorkingHoursUpdated!$K:$K,'Timesheet - Week'!$A37)</f>
        <v>0</v>
      </c>
      <c r="H37" s="1">
        <f>SUMIFS(WorkingHoursUpdated!$E:$E,WorkingHoursUpdated!$J:$J,'Timesheet - Week'!H$5,WorkingHoursUpdated!$K:$K,'Timesheet - Week'!$A37)+SUMIFS(WorkingHoursUpdated!$F:$F,WorkingHoursUpdated!$J:$J,'Timesheet - Week'!H$5,WorkingHoursUpdated!$K:$K,'Timesheet - Week'!$A37)+SUMIFS(WorkingHoursUpdated!$N:$N,WorkingHoursUpdated!$J:$J,'Timesheet - Week'!H$5,WorkingHoursUpdated!$K:$K,'Timesheet - Week'!$A37)</f>
        <v>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/>
      <c r="Y37" s="1"/>
      <c r="Z37"/>
      <c r="AA37" s="1"/>
      <c r="AB37" s="1"/>
      <c r="AC37" s="1"/>
      <c r="AD37"/>
      <c r="AE37" s="1"/>
      <c r="AF37" s="1"/>
      <c r="AG37" s="1"/>
      <c r="AH37" s="1"/>
      <c r="AI37" s="1"/>
    </row>
    <row r="38" spans="1:35" s="5" customFormat="1" x14ac:dyDescent="0.25">
      <c r="A38" t="s">
        <v>53</v>
      </c>
      <c r="B38" s="1">
        <f>SUMIFS(WorkingHoursUpdated!$E:$E,WorkingHoursUpdated!$J:$J,'Timesheet - Week'!B$5,WorkingHoursUpdated!$K:$K,'Timesheet - Week'!$A38)+SUMIFS(WorkingHoursUpdated!$F:$F,WorkingHoursUpdated!$J:$J,'Timesheet - Week'!B$5,WorkingHoursUpdated!$K:$K,'Timesheet - Week'!$A38)+SUMIFS(WorkingHoursUpdated!$N:$N,WorkingHoursUpdated!$J:$J,'Timesheet - Week'!B$5,WorkingHoursUpdated!$K:$K,'Timesheet - Week'!$A38)</f>
        <v>0</v>
      </c>
      <c r="C38" s="1">
        <f>SUMIFS(WorkingHoursUpdated!$E:$E,WorkingHoursUpdated!$J:$J,'Timesheet - Week'!C$5,WorkingHoursUpdated!$K:$K,'Timesheet - Week'!$A38)+SUMIFS(WorkingHoursUpdated!$F:$F,WorkingHoursUpdated!$J:$J,'Timesheet - Week'!C$5,WorkingHoursUpdated!$K:$K,'Timesheet - Week'!$A38)+SUMIFS(WorkingHoursUpdated!$N:$N,WorkingHoursUpdated!$J:$J,'Timesheet - Week'!C$5,WorkingHoursUpdated!$K:$K,'Timesheet - Week'!$A38)</f>
        <v>0</v>
      </c>
      <c r="D38" s="1">
        <f>SUMIFS(WorkingHoursUpdated!$E:$E,WorkingHoursUpdated!$J:$J,'Timesheet - Week'!D$5,WorkingHoursUpdated!$K:$K,'Timesheet - Week'!$A38)+SUMIFS(WorkingHoursUpdated!$F:$F,WorkingHoursUpdated!$J:$J,'Timesheet - Week'!D$5,WorkingHoursUpdated!$K:$K,'Timesheet - Week'!$A38)+SUMIFS(WorkingHoursUpdated!$N:$N,WorkingHoursUpdated!$J:$J,'Timesheet - Week'!D$5,WorkingHoursUpdated!$K:$K,'Timesheet - Week'!$A38)</f>
        <v>0</v>
      </c>
      <c r="E38" s="1">
        <f>SUMIFS(WorkingHoursUpdated!$E:$E,WorkingHoursUpdated!$J:$J,'Timesheet - Week'!E$5,WorkingHoursUpdated!$K:$K,'Timesheet - Week'!$A38)+SUMIFS(WorkingHoursUpdated!$F:$F,WorkingHoursUpdated!$J:$J,'Timesheet - Week'!E$5,WorkingHoursUpdated!$K:$K,'Timesheet - Week'!$A38)+SUMIFS(WorkingHoursUpdated!$N:$N,WorkingHoursUpdated!$J:$J,'Timesheet - Week'!E$5,WorkingHoursUpdated!$K:$K,'Timesheet - Week'!$A38)</f>
        <v>0</v>
      </c>
      <c r="F38" s="1">
        <f>SUMIFS(WorkingHoursUpdated!$E:$E,WorkingHoursUpdated!$J:$J,'Timesheet - Week'!F$5,WorkingHoursUpdated!$K:$K,'Timesheet - Week'!$A38)+SUMIFS(WorkingHoursUpdated!$F:$F,WorkingHoursUpdated!$J:$J,'Timesheet - Week'!F$5,WorkingHoursUpdated!$K:$K,'Timesheet - Week'!$A38)+SUMIFS(WorkingHoursUpdated!$N:$N,WorkingHoursUpdated!$J:$J,'Timesheet - Week'!F$5,WorkingHoursUpdated!$K:$K,'Timesheet - Week'!$A38)</f>
        <v>0</v>
      </c>
      <c r="G38" s="1">
        <f>SUMIFS(WorkingHoursUpdated!$E:$E,WorkingHoursUpdated!$J:$J,'Timesheet - Week'!G$5,WorkingHoursUpdated!$K:$K,'Timesheet - Week'!$A38)+SUMIFS(WorkingHoursUpdated!$F:$F,WorkingHoursUpdated!$J:$J,'Timesheet - Week'!G$5,WorkingHoursUpdated!$K:$K,'Timesheet - Week'!$A38)+SUMIFS(WorkingHoursUpdated!$N:$N,WorkingHoursUpdated!$J:$J,'Timesheet - Week'!G$5,WorkingHoursUpdated!$K:$K,'Timesheet - Week'!$A38)</f>
        <v>0</v>
      </c>
      <c r="H38" s="1">
        <f>SUMIFS(WorkingHoursUpdated!$E:$E,WorkingHoursUpdated!$J:$J,'Timesheet - Week'!H$5,WorkingHoursUpdated!$K:$K,'Timesheet - Week'!$A38)+SUMIFS(WorkingHoursUpdated!$F:$F,WorkingHoursUpdated!$J:$J,'Timesheet - Week'!H$5,WorkingHoursUpdated!$K:$K,'Timesheet - Week'!$A38)+SUMIFS(WorkingHoursUpdated!$N:$N,WorkingHoursUpdated!$J:$J,'Timesheet - Week'!H$5,WorkingHoursUpdated!$K:$K,'Timesheet - Week'!$A38)</f>
        <v>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/>
      <c r="Y38" s="1"/>
      <c r="AA38" s="1"/>
      <c r="AB38" s="1"/>
      <c r="AC38" s="1"/>
      <c r="AD38"/>
      <c r="AE38" s="1"/>
      <c r="AF38" s="1"/>
      <c r="AG38" s="1"/>
      <c r="AH38" s="1"/>
      <c r="AI38" s="1"/>
    </row>
    <row r="39" spans="1:35" s="5" customFormat="1" x14ac:dyDescent="0.25">
      <c r="A39" s="21" t="s">
        <v>34</v>
      </c>
      <c r="B39" s="1">
        <f>SUMIFS(WorkingHoursUpdated!$E:$E,WorkingHoursUpdated!$J:$J,'Timesheet - Week'!B$5,WorkingHoursUpdated!$K:$K,'Timesheet - Week'!$A39)+SUMIFS(WorkingHoursUpdated!$F:$F,WorkingHoursUpdated!$J:$J,'Timesheet - Week'!B$5,WorkingHoursUpdated!$K:$K,'Timesheet - Week'!$A39)+SUMIFS(WorkingHoursUpdated!$N:$N,WorkingHoursUpdated!$J:$J,'Timesheet - Week'!B$5,WorkingHoursUpdated!$K:$K,'Timesheet - Week'!$A39)</f>
        <v>0</v>
      </c>
      <c r="C39" s="1">
        <f>SUMIFS(WorkingHoursUpdated!$E:$E,WorkingHoursUpdated!$J:$J,'Timesheet - Week'!C$5,WorkingHoursUpdated!$K:$K,'Timesheet - Week'!$A39)+SUMIFS(WorkingHoursUpdated!$F:$F,WorkingHoursUpdated!$J:$J,'Timesheet - Week'!C$5,WorkingHoursUpdated!$K:$K,'Timesheet - Week'!$A39)+SUMIFS(WorkingHoursUpdated!$N:$N,WorkingHoursUpdated!$J:$J,'Timesheet - Week'!C$5,WorkingHoursUpdated!$K:$K,'Timesheet - Week'!$A39)</f>
        <v>0</v>
      </c>
      <c r="D39" s="1">
        <f>SUMIFS(WorkingHoursUpdated!$E:$E,WorkingHoursUpdated!$J:$J,'Timesheet - Week'!D$5,WorkingHoursUpdated!$K:$K,'Timesheet - Week'!$A39)+SUMIFS(WorkingHoursUpdated!$F:$F,WorkingHoursUpdated!$J:$J,'Timesheet - Week'!D$5,WorkingHoursUpdated!$K:$K,'Timesheet - Week'!$A39)+SUMIFS(WorkingHoursUpdated!$N:$N,WorkingHoursUpdated!$J:$J,'Timesheet - Week'!D$5,WorkingHoursUpdated!$K:$K,'Timesheet - Week'!$A39)</f>
        <v>0</v>
      </c>
      <c r="E39" s="1">
        <f>SUMIFS(WorkingHoursUpdated!$E:$E,WorkingHoursUpdated!$J:$J,'Timesheet - Week'!E$5,WorkingHoursUpdated!$K:$K,'Timesheet - Week'!$A39)+SUMIFS(WorkingHoursUpdated!$F:$F,WorkingHoursUpdated!$J:$J,'Timesheet - Week'!E$5,WorkingHoursUpdated!$K:$K,'Timesheet - Week'!$A39)+SUMIFS(WorkingHoursUpdated!$N:$N,WorkingHoursUpdated!$J:$J,'Timesheet - Week'!E$5,WorkingHoursUpdated!$K:$K,'Timesheet - Week'!$A39)</f>
        <v>0</v>
      </c>
      <c r="F39" s="1">
        <f>SUMIFS(WorkingHoursUpdated!$E:$E,WorkingHoursUpdated!$J:$J,'Timesheet - Week'!F$5,WorkingHoursUpdated!$K:$K,'Timesheet - Week'!$A39)+SUMIFS(WorkingHoursUpdated!$F:$F,WorkingHoursUpdated!$J:$J,'Timesheet - Week'!F$5,WorkingHoursUpdated!$K:$K,'Timesheet - Week'!$A39)+SUMIFS(WorkingHoursUpdated!$N:$N,WorkingHoursUpdated!$J:$J,'Timesheet - Week'!F$5,WorkingHoursUpdated!$K:$K,'Timesheet - Week'!$A39)</f>
        <v>0</v>
      </c>
      <c r="G39" s="1">
        <f>SUMIFS(WorkingHoursUpdated!$E:$E,WorkingHoursUpdated!$J:$J,'Timesheet - Week'!G$5,WorkingHoursUpdated!$K:$K,'Timesheet - Week'!$A39)+SUMIFS(WorkingHoursUpdated!$F:$F,WorkingHoursUpdated!$J:$J,'Timesheet - Week'!G$5,WorkingHoursUpdated!$K:$K,'Timesheet - Week'!$A39)+SUMIFS(WorkingHoursUpdated!$N:$N,WorkingHoursUpdated!$J:$J,'Timesheet - Week'!G$5,WorkingHoursUpdated!$K:$K,'Timesheet - Week'!$A39)</f>
        <v>0</v>
      </c>
      <c r="H39" s="1">
        <f>SUMIFS(WorkingHoursUpdated!$E:$E,WorkingHoursUpdated!$J:$J,'Timesheet - Week'!H$5,WorkingHoursUpdated!$K:$K,'Timesheet - Week'!$A39)+SUMIFS(WorkingHoursUpdated!$F:$F,WorkingHoursUpdated!$J:$J,'Timesheet - Week'!H$5,WorkingHoursUpdated!$K:$K,'Timesheet - Week'!$A39)+SUMIFS(WorkingHoursUpdated!$N:$N,WorkingHoursUpdated!$J:$J,'Timesheet - Week'!H$5,WorkingHoursUpdated!$K:$K,'Timesheet - Week'!$A39)</f>
        <v>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/>
      <c r="Y39" s="1"/>
      <c r="Z39"/>
      <c r="AA39" s="1"/>
      <c r="AB39" s="1"/>
      <c r="AC39" s="1"/>
      <c r="AD39"/>
      <c r="AE39" s="1"/>
      <c r="AF39" s="1"/>
      <c r="AG39" s="1"/>
      <c r="AH39" s="1"/>
      <c r="AI39" s="1"/>
    </row>
    <row r="40" spans="1:35" s="5" customFormat="1" x14ac:dyDescent="0.25">
      <c r="A40" s="21" t="s">
        <v>35</v>
      </c>
      <c r="B40" s="1">
        <f>SUMIFS(WorkingHoursUpdated!$E:$E,WorkingHoursUpdated!$J:$J,'Timesheet - Week'!B$5,WorkingHoursUpdated!$K:$K,'Timesheet - Week'!$A40)+SUMIFS(WorkingHoursUpdated!$F:$F,WorkingHoursUpdated!$J:$J,'Timesheet - Week'!B$5,WorkingHoursUpdated!$K:$K,'Timesheet - Week'!$A40)+SUMIFS(WorkingHoursUpdated!$N:$N,WorkingHoursUpdated!$J:$J,'Timesheet - Week'!B$5,WorkingHoursUpdated!$K:$K,'Timesheet - Week'!$A40)</f>
        <v>0</v>
      </c>
      <c r="C40" s="1">
        <f>SUMIFS(WorkingHoursUpdated!$E:$E,WorkingHoursUpdated!$J:$J,'Timesheet - Week'!C$5,WorkingHoursUpdated!$K:$K,'Timesheet - Week'!$A40)+SUMIFS(WorkingHoursUpdated!$F:$F,WorkingHoursUpdated!$J:$J,'Timesheet - Week'!C$5,WorkingHoursUpdated!$K:$K,'Timesheet - Week'!$A40)+SUMIFS(WorkingHoursUpdated!$N:$N,WorkingHoursUpdated!$J:$J,'Timesheet - Week'!C$5,WorkingHoursUpdated!$K:$K,'Timesheet - Week'!$A40)</f>
        <v>0</v>
      </c>
      <c r="D40" s="1">
        <f>SUMIFS(WorkingHoursUpdated!$E:$E,WorkingHoursUpdated!$J:$J,'Timesheet - Week'!D$5,WorkingHoursUpdated!$K:$K,'Timesheet - Week'!$A40)+SUMIFS(WorkingHoursUpdated!$F:$F,WorkingHoursUpdated!$J:$J,'Timesheet - Week'!D$5,WorkingHoursUpdated!$K:$K,'Timesheet - Week'!$A40)+SUMIFS(WorkingHoursUpdated!$N:$N,WorkingHoursUpdated!$J:$J,'Timesheet - Week'!D$5,WorkingHoursUpdated!$K:$K,'Timesheet - Week'!$A40)</f>
        <v>0</v>
      </c>
      <c r="E40" s="1">
        <f>SUMIFS(WorkingHoursUpdated!$E:$E,WorkingHoursUpdated!$J:$J,'Timesheet - Week'!E$5,WorkingHoursUpdated!$K:$K,'Timesheet - Week'!$A40)+SUMIFS(WorkingHoursUpdated!$F:$F,WorkingHoursUpdated!$J:$J,'Timesheet - Week'!E$5,WorkingHoursUpdated!$K:$K,'Timesheet - Week'!$A40)+SUMIFS(WorkingHoursUpdated!$N:$N,WorkingHoursUpdated!$J:$J,'Timesheet - Week'!E$5,WorkingHoursUpdated!$K:$K,'Timesheet - Week'!$A40)</f>
        <v>0</v>
      </c>
      <c r="F40" s="1">
        <f>SUMIFS(WorkingHoursUpdated!$E:$E,WorkingHoursUpdated!$J:$J,'Timesheet - Week'!F$5,WorkingHoursUpdated!$K:$K,'Timesheet - Week'!$A40)+SUMIFS(WorkingHoursUpdated!$F:$F,WorkingHoursUpdated!$J:$J,'Timesheet - Week'!F$5,WorkingHoursUpdated!$K:$K,'Timesheet - Week'!$A40)+SUMIFS(WorkingHoursUpdated!$N:$N,WorkingHoursUpdated!$J:$J,'Timesheet - Week'!F$5,WorkingHoursUpdated!$K:$K,'Timesheet - Week'!$A40)</f>
        <v>0</v>
      </c>
      <c r="G40" s="1">
        <f>SUMIFS(WorkingHoursUpdated!$E:$E,WorkingHoursUpdated!$J:$J,'Timesheet - Week'!G$5,WorkingHoursUpdated!$K:$K,'Timesheet - Week'!$A40)+SUMIFS(WorkingHoursUpdated!$F:$F,WorkingHoursUpdated!$J:$J,'Timesheet - Week'!G$5,WorkingHoursUpdated!$K:$K,'Timesheet - Week'!$A40)+SUMIFS(WorkingHoursUpdated!$N:$N,WorkingHoursUpdated!$J:$J,'Timesheet - Week'!G$5,WorkingHoursUpdated!$K:$K,'Timesheet - Week'!$A40)</f>
        <v>0</v>
      </c>
      <c r="H40" s="1">
        <f>SUMIFS(WorkingHoursUpdated!$E:$E,WorkingHoursUpdated!$J:$J,'Timesheet - Week'!H$5,WorkingHoursUpdated!$K:$K,'Timesheet - Week'!$A40)+SUMIFS(WorkingHoursUpdated!$F:$F,WorkingHoursUpdated!$J:$J,'Timesheet - Week'!H$5,WorkingHoursUpdated!$K:$K,'Timesheet - Week'!$A40)+SUMIFS(WorkingHoursUpdated!$N:$N,WorkingHoursUpdated!$J:$J,'Timesheet - Week'!H$5,WorkingHoursUpdated!$K:$K,'Timesheet - Week'!$A40)</f>
        <v>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/>
      <c r="Y40" s="1"/>
      <c r="AA40" s="1"/>
      <c r="AB40" s="1"/>
      <c r="AC40" s="1"/>
      <c r="AD40"/>
      <c r="AE40" s="1"/>
      <c r="AF40" s="1"/>
      <c r="AG40" s="1"/>
      <c r="AH40" s="1"/>
      <c r="AI40" s="1"/>
    </row>
    <row r="41" spans="1:35" s="5" customFormat="1" x14ac:dyDescent="0.25">
      <c r="A41" s="21" t="s">
        <v>31</v>
      </c>
      <c r="B41" s="1">
        <f>SUMIFS(WorkingHoursUpdated!$E:$E,WorkingHoursUpdated!$J:$J,'Timesheet - Week'!B$5,WorkingHoursUpdated!$K:$K,'Timesheet - Week'!$A41)+SUMIFS(WorkingHoursUpdated!$F:$F,WorkingHoursUpdated!$J:$J,'Timesheet - Week'!B$5,WorkingHoursUpdated!$K:$K,'Timesheet - Week'!$A41)+SUMIFS(WorkingHoursUpdated!$N:$N,WorkingHoursUpdated!$J:$J,'Timesheet - Week'!B$5,WorkingHoursUpdated!$K:$K,'Timesheet - Week'!$A41)</f>
        <v>0</v>
      </c>
      <c r="C41" s="1">
        <f>SUMIFS(WorkingHoursUpdated!$E:$E,WorkingHoursUpdated!$J:$J,'Timesheet - Week'!C$5,WorkingHoursUpdated!$K:$K,'Timesheet - Week'!$A41)+SUMIFS(WorkingHoursUpdated!$F:$F,WorkingHoursUpdated!$J:$J,'Timesheet - Week'!C$5,WorkingHoursUpdated!$K:$K,'Timesheet - Week'!$A41)+SUMIFS(WorkingHoursUpdated!$N:$N,WorkingHoursUpdated!$J:$J,'Timesheet - Week'!C$5,WorkingHoursUpdated!$K:$K,'Timesheet - Week'!$A41)</f>
        <v>0</v>
      </c>
      <c r="D41" s="1">
        <f>SUMIFS(WorkingHoursUpdated!$E:$E,WorkingHoursUpdated!$J:$J,'Timesheet - Week'!D$5,WorkingHoursUpdated!$K:$K,'Timesheet - Week'!$A41)+SUMIFS(WorkingHoursUpdated!$F:$F,WorkingHoursUpdated!$J:$J,'Timesheet - Week'!D$5,WorkingHoursUpdated!$K:$K,'Timesheet - Week'!$A41)+SUMIFS(WorkingHoursUpdated!$N:$N,WorkingHoursUpdated!$J:$J,'Timesheet - Week'!D$5,WorkingHoursUpdated!$K:$K,'Timesheet - Week'!$A41)</f>
        <v>0</v>
      </c>
      <c r="E41" s="1">
        <f>SUMIFS(WorkingHoursUpdated!$E:$E,WorkingHoursUpdated!$J:$J,'Timesheet - Week'!E$5,WorkingHoursUpdated!$K:$K,'Timesheet - Week'!$A41)+SUMIFS(WorkingHoursUpdated!$F:$F,WorkingHoursUpdated!$J:$J,'Timesheet - Week'!E$5,WorkingHoursUpdated!$K:$K,'Timesheet - Week'!$A41)+SUMIFS(WorkingHoursUpdated!$N:$N,WorkingHoursUpdated!$J:$J,'Timesheet - Week'!E$5,WorkingHoursUpdated!$K:$K,'Timesheet - Week'!$A41)</f>
        <v>0</v>
      </c>
      <c r="F41" s="1">
        <f>SUMIFS(WorkingHoursUpdated!$E:$E,WorkingHoursUpdated!$J:$J,'Timesheet - Week'!F$5,WorkingHoursUpdated!$K:$K,'Timesheet - Week'!$A41)+SUMIFS(WorkingHoursUpdated!$F:$F,WorkingHoursUpdated!$J:$J,'Timesheet - Week'!F$5,WorkingHoursUpdated!$K:$K,'Timesheet - Week'!$A41)+SUMIFS(WorkingHoursUpdated!$N:$N,WorkingHoursUpdated!$J:$J,'Timesheet - Week'!F$5,WorkingHoursUpdated!$K:$K,'Timesheet - Week'!$A41)</f>
        <v>0</v>
      </c>
      <c r="G41" s="1">
        <f>SUMIFS(WorkingHoursUpdated!$E:$E,WorkingHoursUpdated!$J:$J,'Timesheet - Week'!G$5,WorkingHoursUpdated!$K:$K,'Timesheet - Week'!$A41)+SUMIFS(WorkingHoursUpdated!$F:$F,WorkingHoursUpdated!$J:$J,'Timesheet - Week'!G$5,WorkingHoursUpdated!$K:$K,'Timesheet - Week'!$A41)+SUMIFS(WorkingHoursUpdated!$N:$N,WorkingHoursUpdated!$J:$J,'Timesheet - Week'!G$5,WorkingHoursUpdated!$K:$K,'Timesheet - Week'!$A41)</f>
        <v>0</v>
      </c>
      <c r="H41" s="1">
        <f>SUMIFS(WorkingHoursUpdated!$E:$E,WorkingHoursUpdated!$J:$J,'Timesheet - Week'!H$5,WorkingHoursUpdated!$K:$K,'Timesheet - Week'!$A41)+SUMIFS(WorkingHoursUpdated!$F:$F,WorkingHoursUpdated!$J:$J,'Timesheet - Week'!H$5,WorkingHoursUpdated!$K:$K,'Timesheet - Week'!$A41)+SUMIFS(WorkingHoursUpdated!$N:$N,WorkingHoursUpdated!$J:$J,'Timesheet - Week'!H$5,WorkingHoursUpdated!$K:$K,'Timesheet - Week'!$A41)</f>
        <v>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/>
      <c r="Y41" s="1"/>
      <c r="Z41"/>
      <c r="AA41" s="1"/>
      <c r="AB41" s="1"/>
      <c r="AC41" s="1"/>
      <c r="AD41"/>
      <c r="AE41" s="1"/>
      <c r="AF41" s="1"/>
      <c r="AG41" s="1"/>
      <c r="AH41" s="1"/>
      <c r="AI41" s="1"/>
    </row>
    <row r="42" spans="1:35" s="5" customFormat="1" x14ac:dyDescent="0.25">
      <c r="A42" s="21" t="s">
        <v>15</v>
      </c>
      <c r="B42" s="1">
        <f>SUMIFS(WorkingHoursUpdated!$E:$E,WorkingHoursUpdated!$J:$J,'Timesheet - Week'!B$5,WorkingHoursUpdated!$K:$K,'Timesheet - Week'!$A42)+SUMIFS(WorkingHoursUpdated!$F:$F,WorkingHoursUpdated!$J:$J,'Timesheet - Week'!B$5,WorkingHoursUpdated!$K:$K,'Timesheet - Week'!$A42)+SUMIFS(WorkingHoursUpdated!$N:$N,WorkingHoursUpdated!$J:$J,'Timesheet - Week'!B$5,WorkingHoursUpdated!$K:$K,'Timesheet - Week'!$A42)</f>
        <v>0</v>
      </c>
      <c r="C42" s="1">
        <f>SUMIFS(WorkingHoursUpdated!$E:$E,WorkingHoursUpdated!$J:$J,'Timesheet - Week'!C$5,WorkingHoursUpdated!$K:$K,'Timesheet - Week'!$A42)+SUMIFS(WorkingHoursUpdated!$F:$F,WorkingHoursUpdated!$J:$J,'Timesheet - Week'!C$5,WorkingHoursUpdated!$K:$K,'Timesheet - Week'!$A42)+SUMIFS(WorkingHoursUpdated!$N:$N,WorkingHoursUpdated!$J:$J,'Timesheet - Week'!C$5,WorkingHoursUpdated!$K:$K,'Timesheet - Week'!$A42)</f>
        <v>0</v>
      </c>
      <c r="D42" s="1">
        <f>SUMIFS(WorkingHoursUpdated!$E:$E,WorkingHoursUpdated!$J:$J,'Timesheet - Week'!D$5,WorkingHoursUpdated!$K:$K,'Timesheet - Week'!$A42)+SUMIFS(WorkingHoursUpdated!$F:$F,WorkingHoursUpdated!$J:$J,'Timesheet - Week'!D$5,WorkingHoursUpdated!$K:$K,'Timesheet - Week'!$A42)+SUMIFS(WorkingHoursUpdated!$N:$N,WorkingHoursUpdated!$J:$J,'Timesheet - Week'!D$5,WorkingHoursUpdated!$K:$K,'Timesheet - Week'!$A42)</f>
        <v>0</v>
      </c>
      <c r="E42" s="1">
        <f>SUMIFS(WorkingHoursUpdated!$E:$E,WorkingHoursUpdated!$J:$J,'Timesheet - Week'!E$5,WorkingHoursUpdated!$K:$K,'Timesheet - Week'!$A42)+SUMIFS(WorkingHoursUpdated!$F:$F,WorkingHoursUpdated!$J:$J,'Timesheet - Week'!E$5,WorkingHoursUpdated!$K:$K,'Timesheet - Week'!$A42)+SUMIFS(WorkingHoursUpdated!$N:$N,WorkingHoursUpdated!$J:$J,'Timesheet - Week'!E$5,WorkingHoursUpdated!$K:$K,'Timesheet - Week'!$A42)</f>
        <v>0</v>
      </c>
      <c r="F42" s="1">
        <f>SUMIFS(WorkingHoursUpdated!$E:$E,WorkingHoursUpdated!$J:$J,'Timesheet - Week'!F$5,WorkingHoursUpdated!$K:$K,'Timesheet - Week'!$A42)+SUMIFS(WorkingHoursUpdated!$F:$F,WorkingHoursUpdated!$J:$J,'Timesheet - Week'!F$5,WorkingHoursUpdated!$K:$K,'Timesheet - Week'!$A42)+SUMIFS(WorkingHoursUpdated!$N:$N,WorkingHoursUpdated!$J:$J,'Timesheet - Week'!F$5,WorkingHoursUpdated!$K:$K,'Timesheet - Week'!$A42)</f>
        <v>0</v>
      </c>
      <c r="G42" s="1">
        <f>SUMIFS(WorkingHoursUpdated!$E:$E,WorkingHoursUpdated!$J:$J,'Timesheet - Week'!G$5,WorkingHoursUpdated!$K:$K,'Timesheet - Week'!$A42)+SUMIFS(WorkingHoursUpdated!$F:$F,WorkingHoursUpdated!$J:$J,'Timesheet - Week'!G$5,WorkingHoursUpdated!$K:$K,'Timesheet - Week'!$A42)+SUMIFS(WorkingHoursUpdated!$N:$N,WorkingHoursUpdated!$J:$J,'Timesheet - Week'!G$5,WorkingHoursUpdated!$K:$K,'Timesheet - Week'!$A42)</f>
        <v>0</v>
      </c>
      <c r="H42" s="1">
        <f>SUMIFS(WorkingHoursUpdated!$E:$E,WorkingHoursUpdated!$J:$J,'Timesheet - Week'!H$5,WorkingHoursUpdated!$K:$K,'Timesheet - Week'!$A42)+SUMIFS(WorkingHoursUpdated!$F:$F,WorkingHoursUpdated!$J:$J,'Timesheet - Week'!H$5,WorkingHoursUpdated!$K:$K,'Timesheet - Week'!$A42)+SUMIFS(WorkingHoursUpdated!$N:$N,WorkingHoursUpdated!$J:$J,'Timesheet - Week'!H$5,WorkingHoursUpdated!$K:$K,'Timesheet - Week'!$A42)</f>
        <v>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/>
      <c r="Y42" s="1"/>
      <c r="Z42"/>
      <c r="AA42" s="1"/>
      <c r="AB42" s="1"/>
      <c r="AC42" s="1"/>
      <c r="AD42"/>
      <c r="AE42" s="1"/>
      <c r="AF42" s="1"/>
      <c r="AG42" s="1"/>
      <c r="AH42" s="1"/>
      <c r="AI42" s="1"/>
    </row>
    <row r="43" spans="1:35" s="5" customFormat="1" x14ac:dyDescent="0.25">
      <c r="A43" s="21" t="s">
        <v>28</v>
      </c>
      <c r="B43" s="1">
        <f>SUMIFS(WorkingHoursUpdated!$E:$E,WorkingHoursUpdated!$J:$J,'Timesheet - Week'!B$5,WorkingHoursUpdated!$K:$K,'Timesheet - Week'!$A43)+SUMIFS(WorkingHoursUpdated!$F:$F,WorkingHoursUpdated!$J:$J,'Timesheet - Week'!B$5,WorkingHoursUpdated!$K:$K,'Timesheet - Week'!$A43)+SUMIFS(WorkingHoursUpdated!$N:$N,WorkingHoursUpdated!$J:$J,'Timesheet - Week'!B$5,WorkingHoursUpdated!$K:$K,'Timesheet - Week'!$A43)</f>
        <v>0</v>
      </c>
      <c r="C43" s="1">
        <f>SUMIFS(WorkingHoursUpdated!$E:$E,WorkingHoursUpdated!$J:$J,'Timesheet - Week'!C$5,WorkingHoursUpdated!$K:$K,'Timesheet - Week'!$A43)+SUMIFS(WorkingHoursUpdated!$F:$F,WorkingHoursUpdated!$J:$J,'Timesheet - Week'!C$5,WorkingHoursUpdated!$K:$K,'Timesheet - Week'!$A43)+SUMIFS(WorkingHoursUpdated!$N:$N,WorkingHoursUpdated!$J:$J,'Timesheet - Week'!C$5,WorkingHoursUpdated!$K:$K,'Timesheet - Week'!$A43)</f>
        <v>0</v>
      </c>
      <c r="D43" s="1">
        <f>SUMIFS(WorkingHoursUpdated!$E:$E,WorkingHoursUpdated!$J:$J,'Timesheet - Week'!D$5,WorkingHoursUpdated!$K:$K,'Timesheet - Week'!$A43)+SUMIFS(WorkingHoursUpdated!$F:$F,WorkingHoursUpdated!$J:$J,'Timesheet - Week'!D$5,WorkingHoursUpdated!$K:$K,'Timesheet - Week'!$A43)+SUMIFS(WorkingHoursUpdated!$N:$N,WorkingHoursUpdated!$J:$J,'Timesheet - Week'!D$5,WorkingHoursUpdated!$K:$K,'Timesheet - Week'!$A43)</f>
        <v>0</v>
      </c>
      <c r="E43" s="1">
        <f>SUMIFS(WorkingHoursUpdated!$E:$E,WorkingHoursUpdated!$J:$J,'Timesheet - Week'!E$5,WorkingHoursUpdated!$K:$K,'Timesheet - Week'!$A43)+SUMIFS(WorkingHoursUpdated!$F:$F,WorkingHoursUpdated!$J:$J,'Timesheet - Week'!E$5,WorkingHoursUpdated!$K:$K,'Timesheet - Week'!$A43)+SUMIFS(WorkingHoursUpdated!$N:$N,WorkingHoursUpdated!$J:$J,'Timesheet - Week'!E$5,WorkingHoursUpdated!$K:$K,'Timesheet - Week'!$A43)</f>
        <v>0</v>
      </c>
      <c r="F43" s="1">
        <f>SUMIFS(WorkingHoursUpdated!$E:$E,WorkingHoursUpdated!$J:$J,'Timesheet - Week'!F$5,WorkingHoursUpdated!$K:$K,'Timesheet - Week'!$A43)+SUMIFS(WorkingHoursUpdated!$F:$F,WorkingHoursUpdated!$J:$J,'Timesheet - Week'!F$5,WorkingHoursUpdated!$K:$K,'Timesheet - Week'!$A43)+SUMIFS(WorkingHoursUpdated!$N:$N,WorkingHoursUpdated!$J:$J,'Timesheet - Week'!F$5,WorkingHoursUpdated!$K:$K,'Timesheet - Week'!$A43)</f>
        <v>0</v>
      </c>
      <c r="G43" s="1">
        <f>SUMIFS(WorkingHoursUpdated!$E:$E,WorkingHoursUpdated!$J:$J,'Timesheet - Week'!G$5,WorkingHoursUpdated!$K:$K,'Timesheet - Week'!$A43)+SUMIFS(WorkingHoursUpdated!$F:$F,WorkingHoursUpdated!$J:$J,'Timesheet - Week'!G$5,WorkingHoursUpdated!$K:$K,'Timesheet - Week'!$A43)+SUMIFS(WorkingHoursUpdated!$N:$N,WorkingHoursUpdated!$J:$J,'Timesheet - Week'!G$5,WorkingHoursUpdated!$K:$K,'Timesheet - Week'!$A43)</f>
        <v>0</v>
      </c>
      <c r="H43" s="1">
        <f>SUMIFS(WorkingHoursUpdated!$E:$E,WorkingHoursUpdated!$J:$J,'Timesheet - Week'!H$5,WorkingHoursUpdated!$K:$K,'Timesheet - Week'!$A43)+SUMIFS(WorkingHoursUpdated!$F:$F,WorkingHoursUpdated!$J:$J,'Timesheet - Week'!H$5,WorkingHoursUpdated!$K:$K,'Timesheet - Week'!$A43)+SUMIFS(WorkingHoursUpdated!$N:$N,WorkingHoursUpdated!$J:$J,'Timesheet - Week'!H$5,WorkingHoursUpdated!$K:$K,'Timesheet - Week'!$A43)</f>
        <v>0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/>
      <c r="Y43" s="1"/>
      <c r="Z43"/>
      <c r="AA43" s="1"/>
      <c r="AB43" s="1"/>
      <c r="AC43" s="1"/>
      <c r="AD43"/>
      <c r="AE43" s="1"/>
      <c r="AF43" s="1"/>
      <c r="AG43" s="1"/>
      <c r="AH43" s="1"/>
      <c r="AI43" s="1"/>
    </row>
    <row r="44" spans="1:35" s="5" customFormat="1" x14ac:dyDescent="0.25">
      <c r="A44" s="21" t="s">
        <v>47</v>
      </c>
      <c r="B44" s="1">
        <f>SUMIFS(WorkingHoursUpdated!$E:$E,WorkingHoursUpdated!$J:$J,'Timesheet - Week'!B$5,WorkingHoursUpdated!$K:$K,'Timesheet - Week'!$A44)+SUMIFS(WorkingHoursUpdated!$F:$F,WorkingHoursUpdated!$J:$J,'Timesheet - Week'!B$5,WorkingHoursUpdated!$K:$K,'Timesheet - Week'!$A44)+SUMIFS(WorkingHoursUpdated!$N:$N,WorkingHoursUpdated!$J:$J,'Timesheet - Week'!B$5,WorkingHoursUpdated!$K:$K,'Timesheet - Week'!$A44)</f>
        <v>0</v>
      </c>
      <c r="C44" s="1">
        <f>SUMIFS(WorkingHoursUpdated!$E:$E,WorkingHoursUpdated!$J:$J,'Timesheet - Week'!C$5,WorkingHoursUpdated!$K:$K,'Timesheet - Week'!$A44)+SUMIFS(WorkingHoursUpdated!$F:$F,WorkingHoursUpdated!$J:$J,'Timesheet - Week'!C$5,WorkingHoursUpdated!$K:$K,'Timesheet - Week'!$A44)+SUMIFS(WorkingHoursUpdated!$N:$N,WorkingHoursUpdated!$J:$J,'Timesheet - Week'!C$5,WorkingHoursUpdated!$K:$K,'Timesheet - Week'!$A44)</f>
        <v>0</v>
      </c>
      <c r="D44" s="1">
        <f>SUMIFS(WorkingHoursUpdated!$E:$E,WorkingHoursUpdated!$J:$J,'Timesheet - Week'!D$5,WorkingHoursUpdated!$K:$K,'Timesheet - Week'!$A44)+SUMIFS(WorkingHoursUpdated!$F:$F,WorkingHoursUpdated!$J:$J,'Timesheet - Week'!D$5,WorkingHoursUpdated!$K:$K,'Timesheet - Week'!$A44)+SUMIFS(WorkingHoursUpdated!$N:$N,WorkingHoursUpdated!$J:$J,'Timesheet - Week'!D$5,WorkingHoursUpdated!$K:$K,'Timesheet - Week'!$A44)</f>
        <v>0</v>
      </c>
      <c r="E44" s="1">
        <f>SUMIFS(WorkingHoursUpdated!$E:$E,WorkingHoursUpdated!$J:$J,'Timesheet - Week'!E$5,WorkingHoursUpdated!$K:$K,'Timesheet - Week'!$A44)+SUMIFS(WorkingHoursUpdated!$F:$F,WorkingHoursUpdated!$J:$J,'Timesheet - Week'!E$5,WorkingHoursUpdated!$K:$K,'Timesheet - Week'!$A44)+SUMIFS(WorkingHoursUpdated!$N:$N,WorkingHoursUpdated!$J:$J,'Timesheet - Week'!E$5,WorkingHoursUpdated!$K:$K,'Timesheet - Week'!$A44)</f>
        <v>0</v>
      </c>
      <c r="F44" s="1">
        <f>SUMIFS(WorkingHoursUpdated!$E:$E,WorkingHoursUpdated!$J:$J,'Timesheet - Week'!F$5,WorkingHoursUpdated!$K:$K,'Timesheet - Week'!$A44)+SUMIFS(WorkingHoursUpdated!$F:$F,WorkingHoursUpdated!$J:$J,'Timesheet - Week'!F$5,WorkingHoursUpdated!$K:$K,'Timesheet - Week'!$A44)+SUMIFS(WorkingHoursUpdated!$N:$N,WorkingHoursUpdated!$J:$J,'Timesheet - Week'!F$5,WorkingHoursUpdated!$K:$K,'Timesheet - Week'!$A44)</f>
        <v>0</v>
      </c>
      <c r="G44" s="1">
        <f>SUMIFS(WorkingHoursUpdated!$E:$E,WorkingHoursUpdated!$J:$J,'Timesheet - Week'!G$5,WorkingHoursUpdated!$K:$K,'Timesheet - Week'!$A44)+SUMIFS(WorkingHoursUpdated!$F:$F,WorkingHoursUpdated!$J:$J,'Timesheet - Week'!G$5,WorkingHoursUpdated!$K:$K,'Timesheet - Week'!$A44)+SUMIFS(WorkingHoursUpdated!$N:$N,WorkingHoursUpdated!$J:$J,'Timesheet - Week'!G$5,WorkingHoursUpdated!$K:$K,'Timesheet - Week'!$A44)</f>
        <v>0</v>
      </c>
      <c r="H44" s="1">
        <f>SUMIFS(WorkingHoursUpdated!$E:$E,WorkingHoursUpdated!$J:$J,'Timesheet - Week'!H$5,WorkingHoursUpdated!$K:$K,'Timesheet - Week'!$A44)+SUMIFS(WorkingHoursUpdated!$F:$F,WorkingHoursUpdated!$J:$J,'Timesheet - Week'!H$5,WorkingHoursUpdated!$K:$K,'Timesheet - Week'!$A44)+SUMIFS(WorkingHoursUpdated!$N:$N,WorkingHoursUpdated!$J:$J,'Timesheet - Week'!H$5,WorkingHoursUpdated!$K:$K,'Timesheet - Week'!$A44)</f>
        <v>0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/>
      <c r="Y44" s="1"/>
      <c r="Z44"/>
      <c r="AA44" s="1"/>
      <c r="AB44" s="1"/>
      <c r="AC44" s="1"/>
      <c r="AD44"/>
      <c r="AE44" s="1"/>
      <c r="AF44" s="1"/>
      <c r="AG44" s="1"/>
      <c r="AH44" s="1"/>
      <c r="AI44" s="1"/>
    </row>
    <row r="45" spans="1:35" s="5" customFormat="1" x14ac:dyDescent="0.25">
      <c r="A45" s="21" t="s">
        <v>29</v>
      </c>
      <c r="B45" s="1">
        <f>SUMIFS(WorkingHoursUpdated!$E:$E,WorkingHoursUpdated!$J:$J,'Timesheet - Week'!B$5,WorkingHoursUpdated!$K:$K,'Timesheet - Week'!$A45)+SUMIFS(WorkingHoursUpdated!$F:$F,WorkingHoursUpdated!$J:$J,'Timesheet - Week'!B$5,WorkingHoursUpdated!$K:$K,'Timesheet - Week'!$A45)+SUMIFS(WorkingHoursUpdated!$N:$N,WorkingHoursUpdated!$J:$J,'Timesheet - Week'!B$5,WorkingHoursUpdated!$K:$K,'Timesheet - Week'!$A45)</f>
        <v>0</v>
      </c>
      <c r="C45" s="1">
        <f>SUMIFS(WorkingHoursUpdated!$E:$E,WorkingHoursUpdated!$J:$J,'Timesheet - Week'!C$5,WorkingHoursUpdated!$K:$K,'Timesheet - Week'!$A45)+SUMIFS(WorkingHoursUpdated!$F:$F,WorkingHoursUpdated!$J:$J,'Timesheet - Week'!C$5,WorkingHoursUpdated!$K:$K,'Timesheet - Week'!$A45)+SUMIFS(WorkingHoursUpdated!$N:$N,WorkingHoursUpdated!$J:$J,'Timesheet - Week'!C$5,WorkingHoursUpdated!$K:$K,'Timesheet - Week'!$A45)</f>
        <v>0</v>
      </c>
      <c r="D45" s="1">
        <f>SUMIFS(WorkingHoursUpdated!$E:$E,WorkingHoursUpdated!$J:$J,'Timesheet - Week'!D$5,WorkingHoursUpdated!$K:$K,'Timesheet - Week'!$A45)+SUMIFS(WorkingHoursUpdated!$F:$F,WorkingHoursUpdated!$J:$J,'Timesheet - Week'!D$5,WorkingHoursUpdated!$K:$K,'Timesheet - Week'!$A45)+SUMIFS(WorkingHoursUpdated!$N:$N,WorkingHoursUpdated!$J:$J,'Timesheet - Week'!D$5,WorkingHoursUpdated!$K:$K,'Timesheet - Week'!$A45)</f>
        <v>0</v>
      </c>
      <c r="E45" s="1">
        <f>SUMIFS(WorkingHoursUpdated!$E:$E,WorkingHoursUpdated!$J:$J,'Timesheet - Week'!E$5,WorkingHoursUpdated!$K:$K,'Timesheet - Week'!$A45)+SUMIFS(WorkingHoursUpdated!$F:$F,WorkingHoursUpdated!$J:$J,'Timesheet - Week'!E$5,WorkingHoursUpdated!$K:$K,'Timesheet - Week'!$A45)+SUMIFS(WorkingHoursUpdated!$N:$N,WorkingHoursUpdated!$J:$J,'Timesheet - Week'!E$5,WorkingHoursUpdated!$K:$K,'Timesheet - Week'!$A45)</f>
        <v>0</v>
      </c>
      <c r="F45" s="1">
        <f>SUMIFS(WorkingHoursUpdated!$E:$E,WorkingHoursUpdated!$J:$J,'Timesheet - Week'!F$5,WorkingHoursUpdated!$K:$K,'Timesheet - Week'!$A45)+SUMIFS(WorkingHoursUpdated!$F:$F,WorkingHoursUpdated!$J:$J,'Timesheet - Week'!F$5,WorkingHoursUpdated!$K:$K,'Timesheet - Week'!$A45)+SUMIFS(WorkingHoursUpdated!$N:$N,WorkingHoursUpdated!$J:$J,'Timesheet - Week'!F$5,WorkingHoursUpdated!$K:$K,'Timesheet - Week'!$A45)</f>
        <v>0</v>
      </c>
      <c r="G45" s="1">
        <f>SUMIFS(WorkingHoursUpdated!$E:$E,WorkingHoursUpdated!$J:$J,'Timesheet - Week'!G$5,WorkingHoursUpdated!$K:$K,'Timesheet - Week'!$A45)+SUMIFS(WorkingHoursUpdated!$F:$F,WorkingHoursUpdated!$J:$J,'Timesheet - Week'!G$5,WorkingHoursUpdated!$K:$K,'Timesheet - Week'!$A45)+SUMIFS(WorkingHoursUpdated!$N:$N,WorkingHoursUpdated!$J:$J,'Timesheet - Week'!G$5,WorkingHoursUpdated!$K:$K,'Timesheet - Week'!$A45)</f>
        <v>0</v>
      </c>
      <c r="H45" s="1">
        <f>SUMIFS(WorkingHoursUpdated!$E:$E,WorkingHoursUpdated!$J:$J,'Timesheet - Week'!H$5,WorkingHoursUpdated!$K:$K,'Timesheet - Week'!$A45)+SUMIFS(WorkingHoursUpdated!$F:$F,WorkingHoursUpdated!$J:$J,'Timesheet - Week'!H$5,WorkingHoursUpdated!$K:$K,'Timesheet - Week'!$A45)+SUMIFS(WorkingHoursUpdated!$N:$N,WorkingHoursUpdated!$J:$J,'Timesheet - Week'!H$5,WorkingHoursUpdated!$K:$K,'Timesheet - Week'!$A45)</f>
        <v>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/>
      <c r="Y45" s="1"/>
      <c r="Z45"/>
      <c r="AA45" s="1"/>
      <c r="AB45" s="1"/>
      <c r="AC45" s="1"/>
      <c r="AD45"/>
      <c r="AE45" s="1"/>
      <c r="AF45" s="1"/>
      <c r="AG45" s="1"/>
      <c r="AH45" s="1"/>
      <c r="AI45" s="1"/>
    </row>
    <row r="46" spans="1:35" s="5" customFormat="1" x14ac:dyDescent="0.25">
      <c r="A46" s="109" t="s">
        <v>82</v>
      </c>
      <c r="B46" s="1">
        <f>SUMIFS(WorkingHoursUpdated!$E:$E,WorkingHoursUpdated!$J:$J,'Timesheet - Week'!B$5,WorkingHoursUpdated!$K:$K,'Timesheet - Week'!$A46)+SUMIFS(WorkingHoursUpdated!$F:$F,WorkingHoursUpdated!$J:$J,'Timesheet - Week'!B$5,WorkingHoursUpdated!$K:$K,'Timesheet - Week'!$A46)+SUMIFS(WorkingHoursUpdated!$N:$N,WorkingHoursUpdated!$J:$J,'Timesheet - Week'!B$5,WorkingHoursUpdated!$K:$K,'Timesheet - Week'!$A46)</f>
        <v>0</v>
      </c>
      <c r="C46" s="1">
        <f>SUMIFS(WorkingHoursUpdated!$E:$E,WorkingHoursUpdated!$J:$J,'Timesheet - Week'!C$5,WorkingHoursUpdated!$K:$K,'Timesheet - Week'!$A46)+SUMIFS(WorkingHoursUpdated!$F:$F,WorkingHoursUpdated!$J:$J,'Timesheet - Week'!C$5,WorkingHoursUpdated!$K:$K,'Timesheet - Week'!$A46)+SUMIFS(WorkingHoursUpdated!$N:$N,WorkingHoursUpdated!$J:$J,'Timesheet - Week'!C$5,WorkingHoursUpdated!$K:$K,'Timesheet - Week'!$A46)</f>
        <v>0</v>
      </c>
      <c r="D46" s="1">
        <f>SUMIFS(WorkingHoursUpdated!$E:$E,WorkingHoursUpdated!$J:$J,'Timesheet - Week'!D$5,WorkingHoursUpdated!$K:$K,'Timesheet - Week'!$A46)+SUMIFS(WorkingHoursUpdated!$F:$F,WorkingHoursUpdated!$J:$J,'Timesheet - Week'!D$5,WorkingHoursUpdated!$K:$K,'Timesheet - Week'!$A46)+SUMIFS(WorkingHoursUpdated!$N:$N,WorkingHoursUpdated!$J:$J,'Timesheet - Week'!D$5,WorkingHoursUpdated!$K:$K,'Timesheet - Week'!$A46)</f>
        <v>0</v>
      </c>
      <c r="E46" s="1">
        <f>SUMIFS(WorkingHoursUpdated!$E:$E,WorkingHoursUpdated!$J:$J,'Timesheet - Week'!E$5,WorkingHoursUpdated!$K:$K,'Timesheet - Week'!$A46)+SUMIFS(WorkingHoursUpdated!$F:$F,WorkingHoursUpdated!$J:$J,'Timesheet - Week'!E$5,WorkingHoursUpdated!$K:$K,'Timesheet - Week'!$A46)+SUMIFS(WorkingHoursUpdated!$N:$N,WorkingHoursUpdated!$J:$J,'Timesheet - Week'!E$5,WorkingHoursUpdated!$K:$K,'Timesheet - Week'!$A46)</f>
        <v>0</v>
      </c>
      <c r="F46" s="1">
        <f>SUMIFS(WorkingHoursUpdated!$E:$E,WorkingHoursUpdated!$J:$J,'Timesheet - Week'!F$5,WorkingHoursUpdated!$K:$K,'Timesheet - Week'!$A46)+SUMIFS(WorkingHoursUpdated!$F:$F,WorkingHoursUpdated!$J:$J,'Timesheet - Week'!F$5,WorkingHoursUpdated!$K:$K,'Timesheet - Week'!$A46)+SUMIFS(WorkingHoursUpdated!$N:$N,WorkingHoursUpdated!$J:$J,'Timesheet - Week'!F$5,WorkingHoursUpdated!$K:$K,'Timesheet - Week'!$A46)</f>
        <v>0</v>
      </c>
      <c r="G46" s="1">
        <f>SUMIFS(WorkingHoursUpdated!$E:$E,WorkingHoursUpdated!$J:$J,'Timesheet - Week'!G$5,WorkingHoursUpdated!$K:$K,'Timesheet - Week'!$A46)+SUMIFS(WorkingHoursUpdated!$F:$F,WorkingHoursUpdated!$J:$J,'Timesheet - Week'!G$5,WorkingHoursUpdated!$K:$K,'Timesheet - Week'!$A46)+SUMIFS(WorkingHoursUpdated!$N:$N,WorkingHoursUpdated!$J:$J,'Timesheet - Week'!G$5,WorkingHoursUpdated!$K:$K,'Timesheet - Week'!$A46)</f>
        <v>0</v>
      </c>
      <c r="H46" s="1">
        <f>SUMIFS(WorkingHoursUpdated!$E:$E,WorkingHoursUpdated!$J:$J,'Timesheet - Week'!H$5,WorkingHoursUpdated!$K:$K,'Timesheet - Week'!$A46)+SUMIFS(WorkingHoursUpdated!$F:$F,WorkingHoursUpdated!$J:$J,'Timesheet - Week'!H$5,WorkingHoursUpdated!$K:$K,'Timesheet - Week'!$A46)+SUMIFS(WorkingHoursUpdated!$N:$N,WorkingHoursUpdated!$J:$J,'Timesheet - Week'!H$5,WorkingHoursUpdated!$K:$K,'Timesheet - Week'!$A46)</f>
        <v>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/>
      <c r="Y46" s="1"/>
      <c r="Z46"/>
      <c r="AA46" s="1"/>
      <c r="AB46" s="1"/>
      <c r="AC46" s="1"/>
      <c r="AD46"/>
      <c r="AE46" s="1"/>
      <c r="AF46" s="1"/>
      <c r="AG46" s="1"/>
      <c r="AH46" s="1"/>
      <c r="AI46" s="1"/>
    </row>
    <row r="47" spans="1:35" s="5" customFormat="1" x14ac:dyDescent="0.25">
      <c r="A47" s="111" t="s">
        <v>118</v>
      </c>
      <c r="B47" s="1">
        <f>SUMIFS(WorkingHoursUpdated!$E:$E,WorkingHoursUpdated!$J:$J,'Timesheet - Week'!B$5,WorkingHoursUpdated!$K:$K,'Timesheet - Week'!$A47)+SUMIFS(WorkingHoursUpdated!$F:$F,WorkingHoursUpdated!$J:$J,'Timesheet - Week'!B$5,WorkingHoursUpdated!$K:$K,'Timesheet - Week'!$A47)+SUMIFS(WorkingHoursUpdated!$N:$N,WorkingHoursUpdated!$J:$J,'Timesheet - Week'!B$5,WorkingHoursUpdated!$K:$K,'Timesheet - Week'!$A47)</f>
        <v>0</v>
      </c>
      <c r="C47" s="1">
        <f>SUMIFS(WorkingHoursUpdated!$E:$E,WorkingHoursUpdated!$J:$J,'Timesheet - Week'!C$5,WorkingHoursUpdated!$K:$K,'Timesheet - Week'!$A47)+SUMIFS(WorkingHoursUpdated!$F:$F,WorkingHoursUpdated!$J:$J,'Timesheet - Week'!C$5,WorkingHoursUpdated!$K:$K,'Timesheet - Week'!$A47)+SUMIFS(WorkingHoursUpdated!$N:$N,WorkingHoursUpdated!$J:$J,'Timesheet - Week'!C$5,WorkingHoursUpdated!$K:$K,'Timesheet - Week'!$A47)</f>
        <v>0</v>
      </c>
      <c r="D47" s="1">
        <f>SUMIFS(WorkingHoursUpdated!$E:$E,WorkingHoursUpdated!$J:$J,'Timesheet - Week'!D$5,WorkingHoursUpdated!$K:$K,'Timesheet - Week'!$A47)+SUMIFS(WorkingHoursUpdated!$F:$F,WorkingHoursUpdated!$J:$J,'Timesheet - Week'!D$5,WorkingHoursUpdated!$K:$K,'Timesheet - Week'!$A47)+SUMIFS(WorkingHoursUpdated!$N:$N,WorkingHoursUpdated!$J:$J,'Timesheet - Week'!D$5,WorkingHoursUpdated!$K:$K,'Timesheet - Week'!$A47)</f>
        <v>0</v>
      </c>
      <c r="E47" s="1">
        <f>SUMIFS(WorkingHoursUpdated!$E:$E,WorkingHoursUpdated!$J:$J,'Timesheet - Week'!E$5,WorkingHoursUpdated!$K:$K,'Timesheet - Week'!$A47)+SUMIFS(WorkingHoursUpdated!$F:$F,WorkingHoursUpdated!$J:$J,'Timesheet - Week'!E$5,WorkingHoursUpdated!$K:$K,'Timesheet - Week'!$A47)+SUMIFS(WorkingHoursUpdated!$N:$N,WorkingHoursUpdated!$J:$J,'Timesheet - Week'!E$5,WorkingHoursUpdated!$K:$K,'Timesheet - Week'!$A47)</f>
        <v>0</v>
      </c>
      <c r="F47" s="1">
        <f>SUMIFS(WorkingHoursUpdated!$E:$E,WorkingHoursUpdated!$J:$J,'Timesheet - Week'!F$5,WorkingHoursUpdated!$K:$K,'Timesheet - Week'!$A47)+SUMIFS(WorkingHoursUpdated!$F:$F,WorkingHoursUpdated!$J:$J,'Timesheet - Week'!F$5,WorkingHoursUpdated!$K:$K,'Timesheet - Week'!$A47)+SUMIFS(WorkingHoursUpdated!$N:$N,WorkingHoursUpdated!$J:$J,'Timesheet - Week'!F$5,WorkingHoursUpdated!$K:$K,'Timesheet - Week'!$A47)</f>
        <v>0</v>
      </c>
      <c r="G47" s="1">
        <f>SUMIFS(WorkingHoursUpdated!$E:$E,WorkingHoursUpdated!$J:$J,'Timesheet - Week'!G$5,WorkingHoursUpdated!$K:$K,'Timesheet - Week'!$A47)+SUMIFS(WorkingHoursUpdated!$F:$F,WorkingHoursUpdated!$J:$J,'Timesheet - Week'!G$5,WorkingHoursUpdated!$K:$K,'Timesheet - Week'!$A47)+SUMIFS(WorkingHoursUpdated!$N:$N,WorkingHoursUpdated!$J:$J,'Timesheet - Week'!G$5,WorkingHoursUpdated!$K:$K,'Timesheet - Week'!$A47)</f>
        <v>0</v>
      </c>
      <c r="H47" s="1">
        <f>SUMIFS(WorkingHoursUpdated!$E:$E,WorkingHoursUpdated!$J:$J,'Timesheet - Week'!H$5,WorkingHoursUpdated!$K:$K,'Timesheet - Week'!$A47)+SUMIFS(WorkingHoursUpdated!$F:$F,WorkingHoursUpdated!$J:$J,'Timesheet - Week'!H$5,WorkingHoursUpdated!$K:$K,'Timesheet - Week'!$A47)+SUMIFS(WorkingHoursUpdated!$N:$N,WorkingHoursUpdated!$J:$J,'Timesheet - Week'!H$5,WorkingHoursUpdated!$K:$K,'Timesheet - Week'!$A47)</f>
        <v>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/>
      <c r="Y47" s="1"/>
      <c r="Z47"/>
      <c r="AA47" s="1"/>
      <c r="AB47" s="1"/>
      <c r="AC47" s="1"/>
      <c r="AD47"/>
      <c r="AE47" s="1"/>
      <c r="AF47" s="1"/>
      <c r="AG47" s="1"/>
      <c r="AH47" s="1"/>
      <c r="AI47" s="1"/>
    </row>
    <row r="48" spans="1:35" s="5" customFormat="1" x14ac:dyDescent="0.25">
      <c r="A48" s="21" t="s">
        <v>16</v>
      </c>
      <c r="B48" s="1">
        <f>SUMIFS(WorkingHoursUpdated!$E:$E,WorkingHoursUpdated!$J:$J,'Timesheet - Week'!B$5,WorkingHoursUpdated!$K:$K,'Timesheet - Week'!$A48)+SUMIFS(WorkingHoursUpdated!$F:$F,WorkingHoursUpdated!$J:$J,'Timesheet - Week'!B$5,WorkingHoursUpdated!$K:$K,'Timesheet - Week'!$A48)+SUMIFS(WorkingHoursUpdated!$N:$N,WorkingHoursUpdated!$J:$J,'Timesheet - Week'!B$5,WorkingHoursUpdated!$K:$K,'Timesheet - Week'!$A48)</f>
        <v>0</v>
      </c>
      <c r="C48" s="1">
        <f>SUMIFS(WorkingHoursUpdated!$E:$E,WorkingHoursUpdated!$J:$J,'Timesheet - Week'!C$5,WorkingHoursUpdated!$K:$K,'Timesheet - Week'!$A48)+SUMIFS(WorkingHoursUpdated!$F:$F,WorkingHoursUpdated!$J:$J,'Timesheet - Week'!C$5,WorkingHoursUpdated!$K:$K,'Timesheet - Week'!$A48)+SUMIFS(WorkingHoursUpdated!$N:$N,WorkingHoursUpdated!$J:$J,'Timesheet - Week'!C$5,WorkingHoursUpdated!$K:$K,'Timesheet - Week'!$A48)</f>
        <v>0</v>
      </c>
      <c r="D48" s="1">
        <f>SUMIFS(WorkingHoursUpdated!$E:$E,WorkingHoursUpdated!$J:$J,'Timesheet - Week'!D$5,WorkingHoursUpdated!$K:$K,'Timesheet - Week'!$A48)+SUMIFS(WorkingHoursUpdated!$F:$F,WorkingHoursUpdated!$J:$J,'Timesheet - Week'!D$5,WorkingHoursUpdated!$K:$K,'Timesheet - Week'!$A48)+SUMIFS(WorkingHoursUpdated!$N:$N,WorkingHoursUpdated!$J:$J,'Timesheet - Week'!D$5,WorkingHoursUpdated!$K:$K,'Timesheet - Week'!$A48)</f>
        <v>0</v>
      </c>
      <c r="E48" s="1">
        <f>SUMIFS(WorkingHoursUpdated!$E:$E,WorkingHoursUpdated!$J:$J,'Timesheet - Week'!E$5,WorkingHoursUpdated!$K:$K,'Timesheet - Week'!$A48)+SUMIFS(WorkingHoursUpdated!$F:$F,WorkingHoursUpdated!$J:$J,'Timesheet - Week'!E$5,WorkingHoursUpdated!$K:$K,'Timesheet - Week'!$A48)+SUMIFS(WorkingHoursUpdated!$N:$N,WorkingHoursUpdated!$J:$J,'Timesheet - Week'!E$5,WorkingHoursUpdated!$K:$K,'Timesheet - Week'!$A48)</f>
        <v>0</v>
      </c>
      <c r="F48" s="1">
        <f>SUMIFS(WorkingHoursUpdated!$E:$E,WorkingHoursUpdated!$J:$J,'Timesheet - Week'!F$5,WorkingHoursUpdated!$K:$K,'Timesheet - Week'!$A48)+SUMIFS(WorkingHoursUpdated!$F:$F,WorkingHoursUpdated!$J:$J,'Timesheet - Week'!F$5,WorkingHoursUpdated!$K:$K,'Timesheet - Week'!$A48)+SUMIFS(WorkingHoursUpdated!$N:$N,WorkingHoursUpdated!$J:$J,'Timesheet - Week'!F$5,WorkingHoursUpdated!$K:$K,'Timesheet - Week'!$A48)</f>
        <v>0</v>
      </c>
      <c r="G48" s="1">
        <f>SUMIFS(WorkingHoursUpdated!$E:$E,WorkingHoursUpdated!$J:$J,'Timesheet - Week'!G$5,WorkingHoursUpdated!$K:$K,'Timesheet - Week'!$A48)+SUMIFS(WorkingHoursUpdated!$F:$F,WorkingHoursUpdated!$J:$J,'Timesheet - Week'!G$5,WorkingHoursUpdated!$K:$K,'Timesheet - Week'!$A48)+SUMIFS(WorkingHoursUpdated!$N:$N,WorkingHoursUpdated!$J:$J,'Timesheet - Week'!G$5,WorkingHoursUpdated!$K:$K,'Timesheet - Week'!$A48)</f>
        <v>0</v>
      </c>
      <c r="H48" s="1">
        <f>SUMIFS(WorkingHoursUpdated!$E:$E,WorkingHoursUpdated!$J:$J,'Timesheet - Week'!H$5,WorkingHoursUpdated!$K:$K,'Timesheet - Week'!$A48)+SUMIFS(WorkingHoursUpdated!$F:$F,WorkingHoursUpdated!$J:$J,'Timesheet - Week'!H$5,WorkingHoursUpdated!$K:$K,'Timesheet - Week'!$A48)+SUMIFS(WorkingHoursUpdated!$N:$N,WorkingHoursUpdated!$J:$J,'Timesheet - Week'!H$5,WorkingHoursUpdated!$K:$K,'Timesheet - Week'!$A48)</f>
        <v>0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/>
      <c r="Y48" s="1"/>
      <c r="Z48"/>
      <c r="AA48" s="1"/>
      <c r="AB48" s="1"/>
      <c r="AC48" s="1"/>
      <c r="AD48"/>
      <c r="AE48" s="1"/>
      <c r="AF48" s="1"/>
      <c r="AG48" s="1"/>
      <c r="AH48" s="1"/>
      <c r="AI48" s="1"/>
    </row>
    <row r="49" spans="1:35" s="5" customFormat="1" x14ac:dyDescent="0.25">
      <c r="A49" s="6" t="s">
        <v>42</v>
      </c>
      <c r="B49" s="1">
        <f>SUMIFS(WorkingHoursUpdated!$E:$E,WorkingHoursUpdated!$J:$J,'Timesheet - Week'!B$5,WorkingHoursUpdated!$K:$K,'Timesheet - Week'!$A49)+SUMIFS(WorkingHoursUpdated!$F:$F,WorkingHoursUpdated!$J:$J,'Timesheet - Week'!B$5,WorkingHoursUpdated!$K:$K,'Timesheet - Week'!$A49)+SUMIFS(WorkingHoursUpdated!$N:$N,WorkingHoursUpdated!$J:$J,'Timesheet - Week'!B$5,WorkingHoursUpdated!$K:$K,'Timesheet - Week'!$A49)</f>
        <v>0</v>
      </c>
      <c r="C49" s="1">
        <f>SUMIFS(WorkingHoursUpdated!$E:$E,WorkingHoursUpdated!$J:$J,'Timesheet - Week'!C$5,WorkingHoursUpdated!$K:$K,'Timesheet - Week'!$A49)+SUMIFS(WorkingHoursUpdated!$F:$F,WorkingHoursUpdated!$J:$J,'Timesheet - Week'!C$5,WorkingHoursUpdated!$K:$K,'Timesheet - Week'!$A49)+SUMIFS(WorkingHoursUpdated!$N:$N,WorkingHoursUpdated!$J:$J,'Timesheet - Week'!C$5,WorkingHoursUpdated!$K:$K,'Timesheet - Week'!$A49)</f>
        <v>0</v>
      </c>
      <c r="D49" s="1">
        <f>SUMIFS(WorkingHoursUpdated!$E:$E,WorkingHoursUpdated!$J:$J,'Timesheet - Week'!D$5,WorkingHoursUpdated!$K:$K,'Timesheet - Week'!$A49)+SUMIFS(WorkingHoursUpdated!$F:$F,WorkingHoursUpdated!$J:$J,'Timesheet - Week'!D$5,WorkingHoursUpdated!$K:$K,'Timesheet - Week'!$A49)+SUMIFS(WorkingHoursUpdated!$N:$N,WorkingHoursUpdated!$J:$J,'Timesheet - Week'!D$5,WorkingHoursUpdated!$K:$K,'Timesheet - Week'!$A49)</f>
        <v>0</v>
      </c>
      <c r="E49" s="1">
        <f>SUMIFS(WorkingHoursUpdated!$E:$E,WorkingHoursUpdated!$J:$J,'Timesheet - Week'!E$5,WorkingHoursUpdated!$K:$K,'Timesheet - Week'!$A49)+SUMIFS(WorkingHoursUpdated!$F:$F,WorkingHoursUpdated!$J:$J,'Timesheet - Week'!E$5,WorkingHoursUpdated!$K:$K,'Timesheet - Week'!$A49)+SUMIFS(WorkingHoursUpdated!$N:$N,WorkingHoursUpdated!$J:$J,'Timesheet - Week'!E$5,WorkingHoursUpdated!$K:$K,'Timesheet - Week'!$A49)</f>
        <v>0</v>
      </c>
      <c r="F49" s="1">
        <f>SUMIFS(WorkingHoursUpdated!$E:$E,WorkingHoursUpdated!$J:$J,'Timesheet - Week'!F$5,WorkingHoursUpdated!$K:$K,'Timesheet - Week'!$A49)+SUMIFS(WorkingHoursUpdated!$F:$F,WorkingHoursUpdated!$J:$J,'Timesheet - Week'!F$5,WorkingHoursUpdated!$K:$K,'Timesheet - Week'!$A49)+SUMIFS(WorkingHoursUpdated!$N:$N,WorkingHoursUpdated!$J:$J,'Timesheet - Week'!F$5,WorkingHoursUpdated!$K:$K,'Timesheet - Week'!$A49)</f>
        <v>0</v>
      </c>
      <c r="G49" s="1">
        <f>SUMIFS(WorkingHoursUpdated!$E:$E,WorkingHoursUpdated!$J:$J,'Timesheet - Week'!G$5,WorkingHoursUpdated!$K:$K,'Timesheet - Week'!$A49)+SUMIFS(WorkingHoursUpdated!$F:$F,WorkingHoursUpdated!$J:$J,'Timesheet - Week'!G$5,WorkingHoursUpdated!$K:$K,'Timesheet - Week'!$A49)+SUMIFS(WorkingHoursUpdated!$N:$N,WorkingHoursUpdated!$J:$J,'Timesheet - Week'!G$5,WorkingHoursUpdated!$K:$K,'Timesheet - Week'!$A49)</f>
        <v>0</v>
      </c>
      <c r="H49" s="1">
        <f>SUMIFS(WorkingHoursUpdated!$E:$E,WorkingHoursUpdated!$J:$J,'Timesheet - Week'!H$5,WorkingHoursUpdated!$K:$K,'Timesheet - Week'!$A49)+SUMIFS(WorkingHoursUpdated!$F:$F,WorkingHoursUpdated!$J:$J,'Timesheet - Week'!H$5,WorkingHoursUpdated!$K:$K,'Timesheet - Week'!$A49)+SUMIFS(WorkingHoursUpdated!$N:$N,WorkingHoursUpdated!$J:$J,'Timesheet - Week'!H$5,WorkingHoursUpdated!$K:$K,'Timesheet - Week'!$A49)</f>
        <v>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/>
      <c r="Y49" s="1"/>
      <c r="AA49" s="1"/>
      <c r="AB49" s="1"/>
      <c r="AC49" s="1"/>
      <c r="AD49"/>
      <c r="AE49" s="1"/>
      <c r="AF49" s="1"/>
      <c r="AG49" s="1"/>
      <c r="AH49" s="1"/>
      <c r="AI49" s="1"/>
    </row>
    <row r="50" spans="1:35" s="5" customFormat="1" x14ac:dyDescent="0.25">
      <c r="A50" s="21" t="s">
        <v>44</v>
      </c>
      <c r="B50" s="1">
        <f>SUMIFS(WorkingHoursUpdated!$E:$E,WorkingHoursUpdated!$J:$J,'Timesheet - Week'!B$5,WorkingHoursUpdated!$K:$K,'Timesheet - Week'!$A50)+SUMIFS(WorkingHoursUpdated!$F:$F,WorkingHoursUpdated!$J:$J,'Timesheet - Week'!B$5,WorkingHoursUpdated!$K:$K,'Timesheet - Week'!$A50)+SUMIFS(WorkingHoursUpdated!$N:$N,WorkingHoursUpdated!$J:$J,'Timesheet - Week'!B$5,WorkingHoursUpdated!$K:$K,'Timesheet - Week'!$A50)</f>
        <v>0</v>
      </c>
      <c r="C50" s="1">
        <f>SUMIFS(WorkingHoursUpdated!$E:$E,WorkingHoursUpdated!$J:$J,'Timesheet - Week'!C$5,WorkingHoursUpdated!$K:$K,'Timesheet - Week'!$A50)+SUMIFS(WorkingHoursUpdated!$F:$F,WorkingHoursUpdated!$J:$J,'Timesheet - Week'!C$5,WorkingHoursUpdated!$K:$K,'Timesheet - Week'!$A50)+SUMIFS(WorkingHoursUpdated!$N:$N,WorkingHoursUpdated!$J:$J,'Timesheet - Week'!C$5,WorkingHoursUpdated!$K:$K,'Timesheet - Week'!$A50)</f>
        <v>0</v>
      </c>
      <c r="D50" s="1">
        <f>SUMIFS(WorkingHoursUpdated!$E:$E,WorkingHoursUpdated!$J:$J,'Timesheet - Week'!D$5,WorkingHoursUpdated!$K:$K,'Timesheet - Week'!$A50)+SUMIFS(WorkingHoursUpdated!$F:$F,WorkingHoursUpdated!$J:$J,'Timesheet - Week'!D$5,WorkingHoursUpdated!$K:$K,'Timesheet - Week'!$A50)+SUMIFS(WorkingHoursUpdated!$N:$N,WorkingHoursUpdated!$J:$J,'Timesheet - Week'!D$5,WorkingHoursUpdated!$K:$K,'Timesheet - Week'!$A50)</f>
        <v>0</v>
      </c>
      <c r="E50" s="1">
        <f>SUMIFS(WorkingHoursUpdated!$E:$E,WorkingHoursUpdated!$J:$J,'Timesheet - Week'!E$5,WorkingHoursUpdated!$K:$K,'Timesheet - Week'!$A50)+SUMIFS(WorkingHoursUpdated!$F:$F,WorkingHoursUpdated!$J:$J,'Timesheet - Week'!E$5,WorkingHoursUpdated!$K:$K,'Timesheet - Week'!$A50)+SUMIFS(WorkingHoursUpdated!$N:$N,WorkingHoursUpdated!$J:$J,'Timesheet - Week'!E$5,WorkingHoursUpdated!$K:$K,'Timesheet - Week'!$A50)</f>
        <v>0</v>
      </c>
      <c r="F50" s="1">
        <f>SUMIFS(WorkingHoursUpdated!$E:$E,WorkingHoursUpdated!$J:$J,'Timesheet - Week'!F$5,WorkingHoursUpdated!$K:$K,'Timesheet - Week'!$A50)+SUMIFS(WorkingHoursUpdated!$F:$F,WorkingHoursUpdated!$J:$J,'Timesheet - Week'!F$5,WorkingHoursUpdated!$K:$K,'Timesheet - Week'!$A50)+SUMIFS(WorkingHoursUpdated!$N:$N,WorkingHoursUpdated!$J:$J,'Timesheet - Week'!F$5,WorkingHoursUpdated!$K:$K,'Timesheet - Week'!$A50)</f>
        <v>0</v>
      </c>
      <c r="G50" s="1">
        <f>SUMIFS(WorkingHoursUpdated!$E:$E,WorkingHoursUpdated!$J:$J,'Timesheet - Week'!G$5,WorkingHoursUpdated!$K:$K,'Timesheet - Week'!$A50)+SUMIFS(WorkingHoursUpdated!$F:$F,WorkingHoursUpdated!$J:$J,'Timesheet - Week'!G$5,WorkingHoursUpdated!$K:$K,'Timesheet - Week'!$A50)+SUMIFS(WorkingHoursUpdated!$N:$N,WorkingHoursUpdated!$J:$J,'Timesheet - Week'!G$5,WorkingHoursUpdated!$K:$K,'Timesheet - Week'!$A50)</f>
        <v>0</v>
      </c>
      <c r="H50" s="1">
        <f>SUMIFS(WorkingHoursUpdated!$E:$E,WorkingHoursUpdated!$J:$J,'Timesheet - Week'!H$5,WorkingHoursUpdated!$K:$K,'Timesheet - Week'!$A50)+SUMIFS(WorkingHoursUpdated!$F:$F,WorkingHoursUpdated!$J:$J,'Timesheet - Week'!H$5,WorkingHoursUpdated!$K:$K,'Timesheet - Week'!$A50)+SUMIFS(WorkingHoursUpdated!$N:$N,WorkingHoursUpdated!$J:$J,'Timesheet - Week'!H$5,WorkingHoursUpdated!$K:$K,'Timesheet - Week'!$A50)</f>
        <v>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/>
      <c r="Y50" s="1"/>
      <c r="AA50" s="1"/>
      <c r="AB50" s="1"/>
      <c r="AC50" s="1"/>
      <c r="AD50"/>
      <c r="AE50" s="1"/>
      <c r="AF50" s="1"/>
      <c r="AG50" s="1"/>
      <c r="AH50" s="1"/>
      <c r="AI50" s="1"/>
    </row>
    <row r="51" spans="1:35" s="5" customFormat="1" x14ac:dyDescent="0.25">
      <c r="A51" s="21" t="s">
        <v>115</v>
      </c>
      <c r="B51" s="1">
        <f>SUMIFS(WorkingHoursUpdated!$E:$E,WorkingHoursUpdated!$J:$J,'Timesheet - Week'!B$5,WorkingHoursUpdated!$K:$K,'Timesheet - Week'!$A51)+SUMIFS(WorkingHoursUpdated!$F:$F,WorkingHoursUpdated!$J:$J,'Timesheet - Week'!B$5,WorkingHoursUpdated!$K:$K,'Timesheet - Week'!$A51)+SUMIFS(WorkingHoursUpdated!$N:$N,WorkingHoursUpdated!$J:$J,'Timesheet - Week'!B$5,WorkingHoursUpdated!$K:$K,'Timesheet - Week'!$A51)</f>
        <v>0</v>
      </c>
      <c r="C51" s="1">
        <f>SUMIFS(WorkingHoursUpdated!$E:$E,WorkingHoursUpdated!$J:$J,'Timesheet - Week'!C$5,WorkingHoursUpdated!$K:$K,'Timesheet - Week'!$A51)+SUMIFS(WorkingHoursUpdated!$F:$F,WorkingHoursUpdated!$J:$J,'Timesheet - Week'!C$5,WorkingHoursUpdated!$K:$K,'Timesheet - Week'!$A51)+SUMIFS(WorkingHoursUpdated!$N:$N,WorkingHoursUpdated!$J:$J,'Timesheet - Week'!C$5,WorkingHoursUpdated!$K:$K,'Timesheet - Week'!$A51)</f>
        <v>0</v>
      </c>
      <c r="D51" s="1">
        <f>SUMIFS(WorkingHoursUpdated!$E:$E,WorkingHoursUpdated!$J:$J,'Timesheet - Week'!D$5,WorkingHoursUpdated!$K:$K,'Timesheet - Week'!$A51)+SUMIFS(WorkingHoursUpdated!$F:$F,WorkingHoursUpdated!$J:$J,'Timesheet - Week'!D$5,WorkingHoursUpdated!$K:$K,'Timesheet - Week'!$A51)+SUMIFS(WorkingHoursUpdated!$N:$N,WorkingHoursUpdated!$J:$J,'Timesheet - Week'!D$5,WorkingHoursUpdated!$K:$K,'Timesheet - Week'!$A51)</f>
        <v>0</v>
      </c>
      <c r="E51" s="1">
        <f>SUMIFS(WorkingHoursUpdated!$E:$E,WorkingHoursUpdated!$J:$J,'Timesheet - Week'!E$5,WorkingHoursUpdated!$K:$K,'Timesheet - Week'!$A51)+SUMIFS(WorkingHoursUpdated!$F:$F,WorkingHoursUpdated!$J:$J,'Timesheet - Week'!E$5,WorkingHoursUpdated!$K:$K,'Timesheet - Week'!$A51)+SUMIFS(WorkingHoursUpdated!$N:$N,WorkingHoursUpdated!$J:$J,'Timesheet - Week'!E$5,WorkingHoursUpdated!$K:$K,'Timesheet - Week'!$A51)</f>
        <v>0</v>
      </c>
      <c r="F51" s="1">
        <f>SUMIFS(WorkingHoursUpdated!$E:$E,WorkingHoursUpdated!$J:$J,'Timesheet - Week'!F$5,WorkingHoursUpdated!$K:$K,'Timesheet - Week'!$A51)+SUMIFS(WorkingHoursUpdated!$F:$F,WorkingHoursUpdated!$J:$J,'Timesheet - Week'!F$5,WorkingHoursUpdated!$K:$K,'Timesheet - Week'!$A51)+SUMIFS(WorkingHoursUpdated!$N:$N,WorkingHoursUpdated!$J:$J,'Timesheet - Week'!F$5,WorkingHoursUpdated!$K:$K,'Timesheet - Week'!$A51)</f>
        <v>0</v>
      </c>
      <c r="G51" s="1">
        <f>SUMIFS(WorkingHoursUpdated!$E:$E,WorkingHoursUpdated!$J:$J,'Timesheet - Week'!G$5,WorkingHoursUpdated!$K:$K,'Timesheet - Week'!$A51)+SUMIFS(WorkingHoursUpdated!$F:$F,WorkingHoursUpdated!$J:$J,'Timesheet - Week'!G$5,WorkingHoursUpdated!$K:$K,'Timesheet - Week'!$A51)+SUMIFS(WorkingHoursUpdated!$N:$N,WorkingHoursUpdated!$J:$J,'Timesheet - Week'!G$5,WorkingHoursUpdated!$K:$K,'Timesheet - Week'!$A51)</f>
        <v>0</v>
      </c>
      <c r="H51" s="1">
        <f>SUMIFS(WorkingHoursUpdated!$E:$E,WorkingHoursUpdated!$J:$J,'Timesheet - Week'!H$5,WorkingHoursUpdated!$K:$K,'Timesheet - Week'!$A51)+SUMIFS(WorkingHoursUpdated!$F:$F,WorkingHoursUpdated!$J:$J,'Timesheet - Week'!H$5,WorkingHoursUpdated!$K:$K,'Timesheet - Week'!$A51)+SUMIFS(WorkingHoursUpdated!$N:$N,WorkingHoursUpdated!$J:$J,'Timesheet - Week'!H$5,WorkingHoursUpdated!$K:$K,'Timesheet - Week'!$A51)</f>
        <v>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/>
      <c r="Y51" s="1"/>
      <c r="AA51" s="1"/>
      <c r="AB51" s="1"/>
      <c r="AC51" s="1"/>
      <c r="AD51"/>
      <c r="AE51" s="1"/>
      <c r="AF51" s="1"/>
      <c r="AG51" s="1"/>
      <c r="AH51" s="1"/>
      <c r="AI51" s="1"/>
    </row>
    <row r="52" spans="1:35" s="25" customFormat="1" ht="15.75" thickBot="1" x14ac:dyDescent="0.3">
      <c r="A52" s="22"/>
      <c r="B52" s="26"/>
      <c r="C52" s="26"/>
      <c r="D52" s="26"/>
      <c r="E52" s="26"/>
      <c r="F52" s="26"/>
      <c r="G52" s="26"/>
      <c r="H52" s="26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4"/>
      <c r="Y52" s="23"/>
      <c r="Z52" s="24"/>
      <c r="AB52" s="23"/>
      <c r="AC52" s="23"/>
      <c r="AD52" s="24"/>
      <c r="AE52" s="23"/>
      <c r="AF52" s="23"/>
      <c r="AG52" s="23"/>
      <c r="AH52" s="23"/>
      <c r="AI52" s="23"/>
    </row>
    <row r="53" spans="1:35" s="5" customFormat="1" x14ac:dyDescent="0.25">
      <c r="A53" s="21" t="s">
        <v>21</v>
      </c>
      <c r="B53" s="1">
        <f t="shared" ref="B53:H53" si="5">SUM(B11:B52)</f>
        <v>0</v>
      </c>
      <c r="C53" s="1">
        <f t="shared" si="5"/>
        <v>0</v>
      </c>
      <c r="D53" s="1">
        <f t="shared" si="5"/>
        <v>0</v>
      </c>
      <c r="E53" s="1">
        <f t="shared" si="5"/>
        <v>0</v>
      </c>
      <c r="F53" s="1">
        <f t="shared" si="5"/>
        <v>0</v>
      </c>
      <c r="G53" s="1">
        <f t="shared" si="5"/>
        <v>0</v>
      </c>
      <c r="H53" s="1">
        <f t="shared" si="5"/>
        <v>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/>
      <c r="Y53" s="1"/>
      <c r="Z53"/>
      <c r="AA53" s="1"/>
      <c r="AB53" s="1"/>
      <c r="AC53" s="1"/>
      <c r="AD53"/>
      <c r="AE53" s="1"/>
      <c r="AF53" s="1"/>
      <c r="AG53" s="1"/>
      <c r="AH53" s="1"/>
      <c r="AI53" s="1"/>
    </row>
    <row r="54" spans="1:35" s="5" customFormat="1" x14ac:dyDescent="0.25">
      <c r="A54" s="21" t="s">
        <v>22</v>
      </c>
      <c r="B54" t="b">
        <f t="shared" ref="B54:H54" si="6">IF(B8+B16+B15=B53,FALSE,TRUE)</f>
        <v>0</v>
      </c>
      <c r="C54" t="b">
        <f t="shared" si="6"/>
        <v>0</v>
      </c>
      <c r="D54" t="b">
        <f t="shared" si="6"/>
        <v>0</v>
      </c>
      <c r="E54" t="b">
        <f t="shared" si="6"/>
        <v>0</v>
      </c>
      <c r="F54" t="b">
        <f t="shared" si="6"/>
        <v>0</v>
      </c>
      <c r="G54" t="b">
        <f t="shared" si="6"/>
        <v>0</v>
      </c>
      <c r="H54" t="b">
        <f t="shared" si="6"/>
        <v>0</v>
      </c>
      <c r="I5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/>
      <c r="Y54" s="1"/>
      <c r="Z54"/>
      <c r="AA54" s="1"/>
      <c r="AB54" s="1"/>
      <c r="AC54" s="1"/>
      <c r="AD54"/>
      <c r="AE54" s="1"/>
      <c r="AF54" s="1"/>
      <c r="AG54" s="1"/>
      <c r="AH54" s="1"/>
      <c r="AI54" s="1"/>
    </row>
    <row r="55" spans="1:35" s="5" customFormat="1" x14ac:dyDescent="0.25">
      <c r="A55" s="21" t="s">
        <v>1</v>
      </c>
      <c r="B55" s="1">
        <f>_xlfn.MINIFS(WorkingHours!$B:$B,WorkingHours!$A:$A,'Timesheet - Week'!B$5)</f>
        <v>0</v>
      </c>
      <c r="C55" s="1">
        <f>_xlfn.MINIFS(WorkingHours!$B:$B,WorkingHours!$A:$A,'Timesheet - Week'!C$5)</f>
        <v>0</v>
      </c>
      <c r="D55" s="1">
        <f>_xlfn.MINIFS(WorkingHours!$B:$B,WorkingHours!$A:$A,'Timesheet - Week'!D$5)</f>
        <v>0</v>
      </c>
      <c r="E55" s="1">
        <f>_xlfn.MINIFS(WorkingHours!$B:$B,WorkingHours!$A:$A,'Timesheet - Week'!E$5)</f>
        <v>0</v>
      </c>
      <c r="F55" s="1">
        <f>_xlfn.MINIFS(WorkingHours!$B:$B,WorkingHours!$A:$A,'Timesheet - Week'!F$5)</f>
        <v>0</v>
      </c>
      <c r="G55" s="1">
        <f>_xlfn.MINIFS(WorkingHours!$B:$B,WorkingHours!$A:$A,'Timesheet - Week'!G$5)</f>
        <v>0</v>
      </c>
      <c r="H55" s="1">
        <f>_xlfn.MINIFS(WorkingHours!$B:$B,WorkingHours!$A:$A,'Timesheet - Week'!H$5)</f>
        <v>0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/>
      <c r="Y55" s="1"/>
      <c r="Z55"/>
      <c r="AA55" s="1"/>
      <c r="AB55" s="1"/>
      <c r="AC55" s="1"/>
      <c r="AD55"/>
      <c r="AE55" s="1"/>
      <c r="AF55" s="1"/>
      <c r="AG55" s="1"/>
      <c r="AH55" s="1"/>
      <c r="AI55" s="1"/>
    </row>
    <row r="56" spans="1:35" s="5" customFormat="1" x14ac:dyDescent="0.25">
      <c r="A56" s="21" t="s">
        <v>2</v>
      </c>
      <c r="B56" s="1">
        <f>_xlfn.MAXIFS(WorkingHours!$C:$C,WorkingHours!$A:$A,'Timesheet - Week'!B$5)</f>
        <v>0</v>
      </c>
      <c r="C56" s="1">
        <f>_xlfn.MAXIFS(WorkingHours!$C:$C,WorkingHours!$A:$A,'Timesheet - Week'!C$5)</f>
        <v>0</v>
      </c>
      <c r="D56" s="1">
        <f>_xlfn.MAXIFS(WorkingHours!$C:$C,WorkingHours!$A:$A,'Timesheet - Week'!D$5)</f>
        <v>0</v>
      </c>
      <c r="E56" s="1">
        <f>_xlfn.MAXIFS(WorkingHours!$C:$C,WorkingHours!$A:$A,'Timesheet - Week'!E$5)</f>
        <v>0</v>
      </c>
      <c r="F56" s="1">
        <f>_xlfn.MAXIFS(WorkingHours!$C:$C,WorkingHours!$A:$A,'Timesheet - Week'!F$5)</f>
        <v>0</v>
      </c>
      <c r="G56" s="1">
        <f>_xlfn.MAXIFS(WorkingHours!$C:$C,WorkingHours!$A:$A,'Timesheet - Week'!G$5)</f>
        <v>0</v>
      </c>
      <c r="H56" s="1">
        <f>_xlfn.MAXIFS(WorkingHours!$C:$C,WorkingHours!$A:$A,'Timesheet - Week'!H$5)</f>
        <v>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/>
      <c r="Y56" s="1"/>
      <c r="Z56"/>
      <c r="AA56" s="1"/>
      <c r="AB56" s="1"/>
      <c r="AC56" s="1"/>
      <c r="AD56"/>
      <c r="AE56" s="1"/>
      <c r="AF56" s="1"/>
      <c r="AG56" s="1"/>
      <c r="AH56" s="1"/>
      <c r="AI56" s="1"/>
    </row>
    <row r="57" spans="1:35" s="5" customFormat="1" x14ac:dyDescent="0.25">
      <c r="A57" s="21" t="s">
        <v>8</v>
      </c>
      <c r="B57" s="1">
        <f>B56-B55</f>
        <v>0</v>
      </c>
      <c r="C57" s="1">
        <f t="shared" ref="C57:H57" si="7">C56-C55</f>
        <v>0</v>
      </c>
      <c r="D57" s="1">
        <f t="shared" si="7"/>
        <v>0</v>
      </c>
      <c r="E57" s="1">
        <f t="shared" si="7"/>
        <v>0</v>
      </c>
      <c r="F57" s="1">
        <f t="shared" si="7"/>
        <v>0</v>
      </c>
      <c r="G57" s="1">
        <f t="shared" si="7"/>
        <v>0</v>
      </c>
      <c r="H57" s="1">
        <f t="shared" si="7"/>
        <v>0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/>
      <c r="Y57" s="1"/>
      <c r="Z57"/>
      <c r="AA57" s="1"/>
      <c r="AB57" s="1"/>
      <c r="AC57" s="1"/>
      <c r="AD57"/>
      <c r="AE57" s="1"/>
      <c r="AF57" s="1"/>
      <c r="AG57" s="1"/>
      <c r="AH57" s="1"/>
      <c r="AI57" s="1"/>
    </row>
    <row r="58" spans="1:35" s="5" customFormat="1" x14ac:dyDescent="0.25">
      <c r="A58" s="21" t="s">
        <v>13</v>
      </c>
      <c r="B58">
        <f>COUNTIF(WorkingHours!$A:$A,'Timesheet - Week'!B$5)</f>
        <v>0</v>
      </c>
      <c r="C58">
        <f>COUNTIF(WorkingHours!$A:$A,'Timesheet - Week'!C$5)</f>
        <v>0</v>
      </c>
      <c r="D58">
        <f>COUNTIF(WorkingHours!$A:$A,'Timesheet - Week'!D$5)</f>
        <v>0</v>
      </c>
      <c r="E58">
        <f>COUNTIF(WorkingHours!$A:$A,'Timesheet - Week'!E$5)</f>
        <v>0</v>
      </c>
      <c r="F58">
        <f>COUNTIF(WorkingHours!$A:$A,'Timesheet - Week'!F$5)</f>
        <v>0</v>
      </c>
      <c r="G58">
        <f>COUNTIF(WorkingHours!$A:$A,'Timesheet - Week'!G$5)</f>
        <v>0</v>
      </c>
      <c r="H58">
        <f>COUNTIF(WorkingHours!$A:$A,'Timesheet - Week'!H$5)</f>
        <v>0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/>
      <c r="Y58" s="1"/>
      <c r="Z58"/>
      <c r="AA58" s="1"/>
      <c r="AB58" s="1"/>
      <c r="AC58" s="1"/>
      <c r="AD58"/>
      <c r="AI58" s="1"/>
    </row>
    <row r="59" spans="1:35" s="5" customFormat="1" x14ac:dyDescent="0.25">
      <c r="A59" s="21" t="s">
        <v>9</v>
      </c>
      <c r="B59" s="1">
        <f>SUMIFS(WorkingHoursUpdated!$E:$E,WorkingHoursUpdated!$J:$J,'Timesheet - Week'!B$5)</f>
        <v>0</v>
      </c>
      <c r="C59" s="1">
        <f>SUMIFS(WorkingHoursUpdated!$E:$E,WorkingHoursUpdated!$J:$J,'Timesheet - Week'!C$5)</f>
        <v>0</v>
      </c>
      <c r="D59" s="1">
        <f>SUMIFS(WorkingHoursUpdated!$E:$E,WorkingHoursUpdated!$J:$J,'Timesheet - Week'!D$5)</f>
        <v>0</v>
      </c>
      <c r="E59" s="1">
        <f>SUMIFS(WorkingHoursUpdated!$E:$E,WorkingHoursUpdated!$J:$J,'Timesheet - Week'!E$5)</f>
        <v>0</v>
      </c>
      <c r="F59" s="1">
        <f>SUMIFS(WorkingHoursUpdated!$E:$E,WorkingHoursUpdated!$J:$J,'Timesheet - Week'!F$5)</f>
        <v>0</v>
      </c>
      <c r="G59" s="1">
        <f>SUMIFS(WorkingHoursUpdated!$E:$E,WorkingHoursUpdated!$J:$J,'Timesheet - Week'!G$5)</f>
        <v>0</v>
      </c>
      <c r="H59" s="1">
        <f>SUMIFS(WorkingHoursUpdated!$E:$E,WorkingHoursUpdated!$J:$J,'Timesheet - Week'!H$5)</f>
        <v>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/>
      <c r="Y59" s="1"/>
      <c r="Z59"/>
      <c r="AA59" s="1"/>
      <c r="AB59" s="1"/>
      <c r="AC59" s="1"/>
      <c r="AD59"/>
      <c r="AE59" s="1"/>
      <c r="AF59" s="1"/>
      <c r="AG59" s="1"/>
      <c r="AH59" s="1"/>
      <c r="AI59" s="1"/>
    </row>
    <row r="60" spans="1:35" s="5" customFormat="1" x14ac:dyDescent="0.25">
      <c r="A60" s="21" t="s">
        <v>26</v>
      </c>
      <c r="B60" s="1">
        <f>SUMIFS(WorkingHoursUpdated!$M:$M,WorkingHoursUpdated!$J:$J,'Timesheet - Week'!B$5)</f>
        <v>0</v>
      </c>
      <c r="C60" s="1">
        <f>SUMIFS(WorkingHoursUpdated!$M:$M,WorkingHoursUpdated!$J:$J,'Timesheet - Week'!C$5)</f>
        <v>0</v>
      </c>
      <c r="D60" s="1">
        <f>SUMIFS(WorkingHoursUpdated!$M:$M,WorkingHoursUpdated!$J:$J,'Timesheet - Week'!D$5)</f>
        <v>0</v>
      </c>
      <c r="E60" s="1">
        <f>SUMIFS(WorkingHoursUpdated!$M:$M,WorkingHoursUpdated!$J:$J,'Timesheet - Week'!E$5)</f>
        <v>0</v>
      </c>
      <c r="F60" s="1">
        <f>SUMIFS(WorkingHoursUpdated!$M:$M,WorkingHoursUpdated!$J:$J,'Timesheet - Week'!F$5)</f>
        <v>0</v>
      </c>
      <c r="G60" s="1">
        <f>SUMIFS(WorkingHoursUpdated!$M:$M,WorkingHoursUpdated!$J:$J,'Timesheet - Week'!G$5)</f>
        <v>0</v>
      </c>
      <c r="H60" s="1">
        <f>SUMIFS(WorkingHoursUpdated!$M:$M,WorkingHoursUpdated!$J:$J,'Timesheet - Week'!H$5)</f>
        <v>0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/>
      <c r="Y60" s="1"/>
      <c r="Z60"/>
      <c r="AA60" s="1"/>
      <c r="AB60" s="1"/>
      <c r="AC60" s="1"/>
      <c r="AD60"/>
      <c r="AE60" s="1"/>
      <c r="AF60" s="1"/>
      <c r="AG60" s="1"/>
      <c r="AH60" s="1"/>
      <c r="AI60" s="1"/>
    </row>
    <row r="61" spans="1:35" s="5" customFormat="1" x14ac:dyDescent="0.25">
      <c r="A61" s="21" t="s">
        <v>24</v>
      </c>
      <c r="B61" s="1">
        <f>SUMIFS(WorkingHoursUpdated!$N:$N,WorkingHoursUpdated!$J:$J,'Timesheet - Week'!B$5)</f>
        <v>0</v>
      </c>
      <c r="C61" s="1">
        <f>SUMIFS(WorkingHoursUpdated!$N:$N,WorkingHoursUpdated!$J:$J,'Timesheet - Week'!C$5)</f>
        <v>0</v>
      </c>
      <c r="D61" s="1">
        <f>SUMIFS(WorkingHoursUpdated!$N:$N,WorkingHoursUpdated!$J:$J,'Timesheet - Week'!D$5)</f>
        <v>0</v>
      </c>
      <c r="E61" s="1">
        <f>SUMIFS(WorkingHoursUpdated!$N:$N,WorkingHoursUpdated!$J:$J,'Timesheet - Week'!E$5)</f>
        <v>0</v>
      </c>
      <c r="F61" s="1">
        <f>SUMIFS(WorkingHoursUpdated!$N:$N,WorkingHoursUpdated!$J:$J,'Timesheet - Week'!F$5)</f>
        <v>0</v>
      </c>
      <c r="G61" s="1">
        <f>SUMIFS(WorkingHoursUpdated!$N:$N,WorkingHoursUpdated!$J:$J,'Timesheet - Week'!G$5)</f>
        <v>0</v>
      </c>
      <c r="H61" s="1">
        <f>SUMIFS(WorkingHoursUpdated!$N:$N,WorkingHoursUpdated!$J:$J,'Timesheet - Week'!H$5)</f>
        <v>0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/>
      <c r="Y61" s="1"/>
      <c r="Z61"/>
      <c r="AA61" s="1"/>
      <c r="AB61" s="1"/>
      <c r="AC61" s="1"/>
      <c r="AD61"/>
      <c r="AE61" s="1"/>
      <c r="AF61" s="1"/>
      <c r="AG61" s="1"/>
      <c r="AH61" s="1"/>
      <c r="AI61" s="1"/>
    </row>
    <row r="62" spans="1:35" s="5" customFormat="1" x14ac:dyDescent="0.25">
      <c r="A62" s="21" t="s">
        <v>23</v>
      </c>
      <c r="B62" s="1">
        <f>SUMIFS(WorkingHoursUpdated!$O:$O,WorkingHoursUpdated!$J:$J,'Timesheet - Week'!B$5)</f>
        <v>0</v>
      </c>
      <c r="C62" s="1">
        <f>SUMIFS(WorkingHoursUpdated!$O:$O,WorkingHoursUpdated!$J:$J,'Timesheet - Week'!C$5)</f>
        <v>0</v>
      </c>
      <c r="D62" s="1">
        <f>SUMIFS(WorkingHoursUpdated!$O:$O,WorkingHoursUpdated!$J:$J,'Timesheet - Week'!D$5)</f>
        <v>0</v>
      </c>
      <c r="E62" s="1">
        <f>SUMIFS(WorkingHoursUpdated!$O:$O,WorkingHoursUpdated!$J:$J,'Timesheet - Week'!E$5)</f>
        <v>0</v>
      </c>
      <c r="F62" s="1">
        <f>SUMIFS(WorkingHoursUpdated!$O:$O,WorkingHoursUpdated!$J:$J,'Timesheet - Week'!F$5)</f>
        <v>0</v>
      </c>
      <c r="G62" s="1">
        <f>SUMIFS(WorkingHoursUpdated!$O:$O,WorkingHoursUpdated!$J:$J,'Timesheet - Week'!G$5)</f>
        <v>0</v>
      </c>
      <c r="H62" s="1">
        <f>SUMIFS(WorkingHoursUpdated!$O:$O,WorkingHoursUpdated!$J:$J,'Timesheet - Week'!H$5)</f>
        <v>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/>
      <c r="Y62" s="1"/>
      <c r="Z62"/>
      <c r="AA62" s="1"/>
      <c r="AB62" s="1"/>
      <c r="AC62" s="1"/>
      <c r="AD62"/>
      <c r="AE62" s="1"/>
      <c r="AF62" s="1"/>
      <c r="AG62" s="1"/>
      <c r="AH62" s="1"/>
      <c r="AI62" s="1"/>
    </row>
    <row r="63" spans="1:35" s="5" customFormat="1" x14ac:dyDescent="0.25">
      <c r="A63" s="21"/>
      <c r="B63" s="7"/>
      <c r="C63"/>
      <c r="D63" s="7"/>
      <c r="E63" s="1"/>
      <c r="F63"/>
      <c r="G63" s="1"/>
      <c r="H63" s="8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/>
      <c r="Y63" s="1"/>
      <c r="Z63"/>
      <c r="AA63" s="1"/>
      <c r="AB63" s="1"/>
      <c r="AC63" s="1"/>
      <c r="AD63"/>
      <c r="AE63" s="1"/>
      <c r="AF63" s="1"/>
      <c r="AG63" s="1"/>
      <c r="AH63" s="1"/>
      <c r="AI63" s="1"/>
    </row>
    <row r="64" spans="1:35" s="5" customFormat="1" x14ac:dyDescent="0.25">
      <c r="A64" s="21"/>
      <c r="B64" s="7"/>
      <c r="C64"/>
      <c r="D64" s="7"/>
      <c r="E64" s="1"/>
      <c r="F64" s="1"/>
      <c r="G64" s="1"/>
      <c r="H64" s="8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/>
      <c r="Y64" s="1"/>
      <c r="Z64"/>
      <c r="AA64" s="1"/>
      <c r="AB64" s="1"/>
      <c r="AC64" s="1"/>
      <c r="AD64"/>
      <c r="AE64" s="1"/>
      <c r="AF64" s="1"/>
      <c r="AG64" s="1"/>
      <c r="AH64" s="1"/>
      <c r="AI64" s="1"/>
    </row>
    <row r="65" spans="1:35" s="5" customFormat="1" x14ac:dyDescent="0.25">
      <c r="A65" s="21"/>
      <c r="B65" s="7"/>
      <c r="C65"/>
      <c r="D65" s="7"/>
      <c r="E65" s="1"/>
      <c r="F65" s="1"/>
      <c r="G65" s="1"/>
      <c r="H65" s="8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/>
      <c r="Y65" s="1"/>
      <c r="Z65"/>
      <c r="AA65" s="1"/>
      <c r="AB65" s="1"/>
      <c r="AC65" s="1"/>
      <c r="AD65"/>
      <c r="AE65" s="1"/>
      <c r="AF65" s="1"/>
      <c r="AG65" s="1"/>
      <c r="AH65" s="1"/>
      <c r="AI65" s="1"/>
    </row>
    <row r="66" spans="1:35" s="5" customFormat="1" x14ac:dyDescent="0.25">
      <c r="A66" s="21"/>
      <c r="B66" s="7"/>
      <c r="C66"/>
      <c r="D66" s="7"/>
      <c r="E66" s="1"/>
      <c r="F66" s="1"/>
      <c r="G66" s="1"/>
      <c r="H66" s="8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/>
      <c r="Y66" s="1"/>
      <c r="Z66"/>
      <c r="AA66" s="1"/>
      <c r="AB66" s="1"/>
      <c r="AC66" s="1"/>
      <c r="AD66"/>
      <c r="AE66" s="1"/>
      <c r="AF66" s="1"/>
      <c r="AG66" s="1"/>
      <c r="AH66" s="1"/>
      <c r="AI66" s="1"/>
    </row>
    <row r="67" spans="1:35" s="5" customFormat="1" x14ac:dyDescent="0.25">
      <c r="A67" s="21"/>
      <c r="B67" s="7"/>
      <c r="C67"/>
      <c r="D67" s="7"/>
      <c r="E67" s="1"/>
      <c r="F67" s="1"/>
      <c r="G67" s="1"/>
      <c r="H67" s="8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/>
      <c r="Y67" s="1"/>
      <c r="Z67"/>
      <c r="AA67" s="1"/>
      <c r="AB67" s="1"/>
      <c r="AC67" s="1"/>
      <c r="AD67"/>
      <c r="AE67" s="1"/>
      <c r="AF67" s="1"/>
      <c r="AG67" s="1"/>
      <c r="AH67" s="1"/>
      <c r="AI67" s="1"/>
    </row>
    <row r="68" spans="1:35" s="5" customFormat="1" x14ac:dyDescent="0.25">
      <c r="A68" s="21"/>
      <c r="B68" s="7"/>
      <c r="C68"/>
      <c r="D68" s="7"/>
      <c r="E68" s="1"/>
      <c r="F68" s="1"/>
      <c r="G68" s="1"/>
      <c r="H68" s="8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/>
      <c r="Y68" s="1"/>
      <c r="Z68"/>
      <c r="AA68" s="1"/>
      <c r="AB68" s="1"/>
      <c r="AC68" s="1"/>
      <c r="AD68"/>
      <c r="AE68" s="1"/>
      <c r="AF68" s="1"/>
      <c r="AG68" s="1"/>
      <c r="AH68" s="1"/>
      <c r="AI68" s="1"/>
    </row>
    <row r="69" spans="1:35" s="5" customFormat="1" x14ac:dyDescent="0.25">
      <c r="A69" s="21"/>
      <c r="B69" s="7"/>
      <c r="C69"/>
      <c r="D69" s="7"/>
      <c r="E69" s="1"/>
      <c r="F69" s="1"/>
      <c r="G69" s="1"/>
      <c r="H69" s="8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/>
      <c r="Y69" s="1"/>
      <c r="Z69"/>
      <c r="AA69" s="1"/>
      <c r="AB69" s="1"/>
      <c r="AC69" s="1"/>
      <c r="AD69"/>
      <c r="AE69" s="1"/>
      <c r="AF69" s="1"/>
      <c r="AG69" s="1"/>
      <c r="AH69" s="1"/>
      <c r="AI69" s="1"/>
    </row>
    <row r="70" spans="1:35" s="5" customFormat="1" x14ac:dyDescent="0.25">
      <c r="A70" s="21"/>
      <c r="B70" s="7"/>
      <c r="C70"/>
      <c r="D70" s="7"/>
      <c r="E70" s="1"/>
      <c r="F70" s="1"/>
      <c r="G70" s="1"/>
      <c r="H70" s="8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/>
      <c r="Y70" s="1"/>
      <c r="Z70"/>
      <c r="AA70" s="1"/>
      <c r="AB70" s="1"/>
      <c r="AC70" s="1"/>
      <c r="AD70"/>
      <c r="AE70" s="1"/>
      <c r="AF70" s="1"/>
      <c r="AG70" s="1"/>
      <c r="AH70" s="1"/>
      <c r="AI70" s="1"/>
    </row>
    <row r="71" spans="1:35" s="5" customFormat="1" x14ac:dyDescent="0.25">
      <c r="A71" s="21"/>
      <c r="B71" s="7"/>
      <c r="C71"/>
      <c r="D71" s="7"/>
      <c r="E71" s="1"/>
      <c r="F71" s="1"/>
      <c r="G71" s="1"/>
      <c r="H71" s="8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/>
      <c r="Y71" s="1"/>
      <c r="Z71"/>
      <c r="AA71" s="1"/>
      <c r="AB71" s="1"/>
      <c r="AC71" s="1"/>
      <c r="AD71"/>
      <c r="AE71" s="1"/>
      <c r="AF71" s="1"/>
      <c r="AG71" s="1"/>
      <c r="AH71" s="1"/>
      <c r="AI71" s="1"/>
    </row>
    <row r="72" spans="1:35" s="5" customFormat="1" x14ac:dyDescent="0.25">
      <c r="A72" s="21"/>
      <c r="B72" s="7"/>
      <c r="C72"/>
      <c r="D72" s="7"/>
      <c r="E72" s="1"/>
      <c r="F72" s="1"/>
      <c r="G72" s="1"/>
      <c r="H72" s="8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/>
      <c r="Y72" s="1"/>
      <c r="Z72"/>
      <c r="AA72" s="1"/>
      <c r="AB72" s="1"/>
      <c r="AC72" s="1"/>
      <c r="AD72"/>
      <c r="AE72" s="1"/>
      <c r="AF72" s="1"/>
      <c r="AG72" s="1"/>
      <c r="AH72" s="1"/>
      <c r="AI72" s="1"/>
    </row>
    <row r="73" spans="1:35" s="5" customFormat="1" x14ac:dyDescent="0.25">
      <c r="A73" s="21"/>
      <c r="B73" s="7"/>
      <c r="C73"/>
      <c r="D73" s="7"/>
      <c r="E73" s="1"/>
      <c r="F73" s="1"/>
      <c r="G73" s="1"/>
      <c r="H73" s="8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/>
      <c r="Y73" s="1"/>
      <c r="Z73"/>
      <c r="AA73" s="1"/>
      <c r="AB73" s="1"/>
      <c r="AC73" s="1"/>
      <c r="AD73"/>
      <c r="AE73" s="1"/>
      <c r="AF73" s="1"/>
      <c r="AG73" s="1"/>
      <c r="AH73" s="1"/>
      <c r="AI73" s="1"/>
    </row>
    <row r="74" spans="1:35" s="5" customFormat="1" x14ac:dyDescent="0.25">
      <c r="A74" s="21"/>
      <c r="B74" s="7"/>
      <c r="C74"/>
      <c r="D74" s="7"/>
      <c r="E74" s="1"/>
      <c r="F74" s="1"/>
      <c r="G74" s="1"/>
      <c r="H74" s="8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/>
      <c r="Y74" s="1"/>
      <c r="Z74"/>
      <c r="AA74" s="1"/>
      <c r="AB74" s="1"/>
      <c r="AC74" s="1"/>
      <c r="AD74"/>
      <c r="AE74" s="1"/>
      <c r="AF74" s="1"/>
      <c r="AG74" s="1"/>
      <c r="AH74" s="1"/>
      <c r="AI74" s="1"/>
    </row>
    <row r="75" spans="1:35" s="5" customFormat="1" ht="21" customHeight="1" x14ac:dyDescent="0.25">
      <c r="A75" s="21"/>
      <c r="B75" s="7"/>
      <c r="C75"/>
      <c r="D75" s="7"/>
      <c r="E75" s="1"/>
      <c r="F75" s="1"/>
      <c r="G75" s="1"/>
      <c r="H75" s="8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/>
      <c r="Y75" s="1"/>
      <c r="Z75"/>
      <c r="AA75" s="1"/>
      <c r="AB75" s="1"/>
      <c r="AC75" s="1"/>
      <c r="AD75"/>
      <c r="AE75" s="1"/>
      <c r="AF75" s="1"/>
      <c r="AG75" s="1"/>
      <c r="AH75" s="1"/>
      <c r="AI75" s="1"/>
    </row>
    <row r="76" spans="1:35" x14ac:dyDescent="0.25">
      <c r="B76" s="7"/>
      <c r="D76" s="7"/>
      <c r="E76" s="1"/>
      <c r="F76" s="1"/>
      <c r="G76" s="1"/>
      <c r="H76" s="8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Y76" s="1"/>
      <c r="AA76" s="1"/>
      <c r="AB76" s="1"/>
      <c r="AC76" s="1"/>
      <c r="AE76" s="1"/>
      <c r="AF76" s="1"/>
      <c r="AG76" s="1"/>
      <c r="AH76" s="1"/>
      <c r="AI76" s="1"/>
    </row>
    <row r="77" spans="1:35" x14ac:dyDescent="0.25">
      <c r="B77" s="7"/>
      <c r="D77" s="7"/>
      <c r="E77" s="1"/>
      <c r="F77" s="1"/>
      <c r="G77" s="1"/>
      <c r="H77" s="8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Y77" s="1"/>
      <c r="AA77" s="1"/>
      <c r="AB77" s="1"/>
      <c r="AC77" s="1"/>
      <c r="AE77" s="1"/>
      <c r="AF77" s="1"/>
      <c r="AG77" s="1"/>
      <c r="AH77" s="1"/>
      <c r="AI77" s="1"/>
    </row>
    <row r="78" spans="1:35" x14ac:dyDescent="0.25">
      <c r="B78" s="7"/>
      <c r="D78" s="7"/>
      <c r="E78" s="1"/>
      <c r="F78" s="1"/>
      <c r="G78" s="1"/>
      <c r="H78" s="8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Y78" s="1"/>
      <c r="AA78" s="1"/>
      <c r="AB78" s="1"/>
      <c r="AC78" s="1"/>
      <c r="AE78" s="1"/>
      <c r="AF78" s="1"/>
      <c r="AG78" s="1"/>
      <c r="AH78" s="1"/>
      <c r="AI78" s="1"/>
    </row>
    <row r="79" spans="1:35" x14ac:dyDescent="0.25">
      <c r="B79" s="7"/>
      <c r="D79" s="7"/>
      <c r="E79" s="1"/>
      <c r="F79" s="1"/>
      <c r="G79" s="1"/>
      <c r="H79" s="8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Y79" s="1"/>
      <c r="AA79" s="1"/>
      <c r="AB79" s="1"/>
      <c r="AC79" s="1"/>
      <c r="AE79" s="1"/>
      <c r="AF79" s="1"/>
      <c r="AG79" s="1"/>
      <c r="AH79" s="1"/>
      <c r="AI79" s="1"/>
    </row>
    <row r="80" spans="1:35" x14ac:dyDescent="0.25">
      <c r="B80" s="7"/>
      <c r="D80" s="7"/>
      <c r="E80" s="1"/>
      <c r="F80" s="1"/>
      <c r="G80" s="1"/>
      <c r="H80" s="8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Y80" s="1"/>
      <c r="AA80" s="1"/>
      <c r="AB80" s="1"/>
      <c r="AC80" s="1"/>
      <c r="AE80" s="1"/>
      <c r="AF80" s="1"/>
      <c r="AG80" s="1"/>
      <c r="AH80" s="1"/>
      <c r="AI80" s="1"/>
    </row>
    <row r="81" spans="2:35" x14ac:dyDescent="0.25">
      <c r="B81" s="7"/>
      <c r="D81" s="7"/>
      <c r="E81" s="1"/>
      <c r="F81" s="1"/>
      <c r="G81" s="1"/>
      <c r="H81" s="8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Y81" s="1"/>
      <c r="AA81" s="1"/>
      <c r="AB81" s="1"/>
      <c r="AC81" s="1"/>
      <c r="AE81" s="1"/>
      <c r="AF81" s="1"/>
      <c r="AG81" s="1"/>
      <c r="AH81" s="1"/>
      <c r="AI81" s="1"/>
    </row>
    <row r="82" spans="2:35" x14ac:dyDescent="0.25">
      <c r="B82" s="7"/>
      <c r="D82" s="7"/>
      <c r="E82" s="1"/>
      <c r="F82" s="1"/>
      <c r="G82" s="1"/>
      <c r="H82" s="8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Y82" s="1"/>
      <c r="AA82" s="1"/>
      <c r="AB82" s="1"/>
      <c r="AC82" s="1"/>
      <c r="AE82" s="1"/>
      <c r="AF82" s="1"/>
      <c r="AG82" s="1"/>
      <c r="AH82" s="1"/>
      <c r="AI82" s="1"/>
    </row>
    <row r="83" spans="2:35" x14ac:dyDescent="0.25">
      <c r="B83" s="7"/>
      <c r="D83" s="7"/>
      <c r="E83" s="1"/>
      <c r="F83" s="1"/>
      <c r="G83" s="1"/>
      <c r="H83" s="8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Y83" s="1"/>
      <c r="AA83" s="1"/>
      <c r="AB83" s="1"/>
      <c r="AC83" s="1"/>
      <c r="AE83" s="1"/>
      <c r="AF83" s="1"/>
      <c r="AG83" s="1"/>
      <c r="AH83" s="1"/>
      <c r="AI83" s="1"/>
    </row>
    <row r="84" spans="2:35" x14ac:dyDescent="0.25">
      <c r="B84" s="7"/>
      <c r="D84" s="7"/>
      <c r="E84" s="1"/>
      <c r="F84" s="1"/>
      <c r="G84" s="1"/>
      <c r="H84" s="8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Y84" s="1"/>
      <c r="AA84" s="1"/>
      <c r="AB84" s="1"/>
      <c r="AC84" s="1"/>
      <c r="AE84" s="1"/>
      <c r="AF84" s="1"/>
      <c r="AG84" s="1"/>
      <c r="AH84" s="1"/>
      <c r="AI84" s="1"/>
    </row>
    <row r="85" spans="2:35" x14ac:dyDescent="0.25">
      <c r="B85" s="7"/>
      <c r="D85" s="7"/>
      <c r="E85" s="1"/>
      <c r="F85" s="1"/>
      <c r="G85" s="1"/>
      <c r="H85" s="8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Y85" s="1"/>
      <c r="AA85" s="1"/>
      <c r="AB85" s="1"/>
      <c r="AC85" s="1"/>
      <c r="AE85" s="1"/>
      <c r="AF85" s="1"/>
      <c r="AG85" s="1"/>
      <c r="AH85" s="1"/>
      <c r="AI85" s="1"/>
    </row>
    <row r="86" spans="2:35" x14ac:dyDescent="0.25">
      <c r="B86" s="7"/>
      <c r="D86" s="7"/>
      <c r="E86" s="1"/>
      <c r="F86" s="1"/>
      <c r="G86" s="1"/>
      <c r="H86" s="8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Y86" s="1"/>
      <c r="AA86" s="1"/>
      <c r="AB86" s="1"/>
      <c r="AC86" s="1"/>
      <c r="AE86" s="1"/>
      <c r="AF86" s="1"/>
      <c r="AG86" s="1"/>
      <c r="AH86" s="1"/>
      <c r="AI86" s="1"/>
    </row>
    <row r="87" spans="2:35" x14ac:dyDescent="0.25">
      <c r="B87" s="7"/>
      <c r="D87" s="7"/>
      <c r="E87" s="1"/>
      <c r="F87" s="1"/>
      <c r="G87" s="1"/>
      <c r="H87" s="8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Y87" s="1"/>
      <c r="AA87" s="1"/>
      <c r="AB87" s="1"/>
      <c r="AC87" s="1"/>
      <c r="AE87" s="1"/>
      <c r="AF87" s="1"/>
      <c r="AG87" s="1"/>
      <c r="AH87" s="1"/>
      <c r="AI87" s="1"/>
    </row>
    <row r="88" spans="2:35" x14ac:dyDescent="0.25">
      <c r="B88" s="7"/>
      <c r="D88" s="7"/>
      <c r="E88" s="1"/>
      <c r="F88" s="1"/>
      <c r="G88" s="1"/>
      <c r="H88" s="8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Y88" s="1"/>
      <c r="AA88" s="1"/>
      <c r="AB88" s="1"/>
      <c r="AC88" s="1"/>
      <c r="AE88" s="1"/>
      <c r="AF88" s="1"/>
      <c r="AG88" s="1"/>
      <c r="AH88" s="1"/>
      <c r="AI88" s="1"/>
    </row>
    <row r="89" spans="2:35" x14ac:dyDescent="0.25">
      <c r="B89" s="7"/>
      <c r="D89" s="7"/>
      <c r="E89" s="1"/>
      <c r="F89" s="1"/>
      <c r="G89" s="1"/>
      <c r="H89" s="8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Y89" s="1"/>
      <c r="AA89" s="1"/>
      <c r="AB89" s="1"/>
      <c r="AC89" s="1"/>
      <c r="AE89" s="1"/>
      <c r="AF89" s="1"/>
      <c r="AG89" s="1"/>
      <c r="AH89" s="1"/>
      <c r="AI89" s="1"/>
    </row>
    <row r="90" spans="2:35" x14ac:dyDescent="0.25">
      <c r="B90" s="7"/>
      <c r="D90" s="7"/>
      <c r="E90" s="1"/>
      <c r="F90" s="1"/>
      <c r="G90" s="1"/>
      <c r="H90" s="8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Y90" s="1"/>
      <c r="AA90" s="1"/>
      <c r="AB90" s="1"/>
      <c r="AC90" s="1"/>
      <c r="AE90" s="1"/>
      <c r="AF90" s="1"/>
      <c r="AG90" s="1"/>
      <c r="AH90" s="1"/>
      <c r="AI90" s="1"/>
    </row>
    <row r="91" spans="2:35" x14ac:dyDescent="0.25">
      <c r="B91" s="7"/>
      <c r="D91" s="7"/>
      <c r="E91" s="1"/>
      <c r="F91" s="1"/>
      <c r="G91" s="1"/>
      <c r="H91" s="8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Y91" s="1"/>
      <c r="AA91" s="1"/>
      <c r="AB91" s="1"/>
      <c r="AC91" s="1"/>
      <c r="AE91" s="1"/>
      <c r="AF91" s="1"/>
      <c r="AG91" s="1"/>
      <c r="AH91" s="1"/>
      <c r="AI91" s="1"/>
    </row>
    <row r="92" spans="2:35" x14ac:dyDescent="0.25">
      <c r="B92" s="7"/>
      <c r="D92" s="7"/>
      <c r="E92" s="1"/>
      <c r="F92" s="1"/>
      <c r="G92" s="1"/>
      <c r="H92" s="8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Y92" s="1"/>
      <c r="AA92" s="1"/>
      <c r="AB92" s="1"/>
      <c r="AC92" s="1"/>
      <c r="AE92" s="1"/>
      <c r="AF92" s="1"/>
      <c r="AG92" s="1"/>
      <c r="AH92" s="1"/>
      <c r="AI92" s="1"/>
    </row>
    <row r="93" spans="2:35" x14ac:dyDescent="0.25">
      <c r="B93" s="7"/>
      <c r="D93" s="7"/>
      <c r="E93" s="1"/>
      <c r="F93" s="1"/>
      <c r="G93" s="1"/>
      <c r="H93" s="8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Y93" s="1"/>
      <c r="AA93" s="1"/>
      <c r="AB93" s="1"/>
      <c r="AC93" s="1"/>
      <c r="AE93" s="1"/>
      <c r="AF93" s="1"/>
      <c r="AG93" s="1"/>
      <c r="AH93" s="1"/>
      <c r="AI93" s="1"/>
    </row>
    <row r="94" spans="2:35" x14ac:dyDescent="0.25">
      <c r="B94" s="7"/>
      <c r="C94" s="7"/>
      <c r="D94" s="7"/>
      <c r="E94" s="9"/>
      <c r="F94" s="9"/>
      <c r="AA94" s="1"/>
      <c r="AB94" s="1"/>
      <c r="AC94" s="1"/>
      <c r="AE94" s="9"/>
      <c r="AF94" s="9"/>
      <c r="AG94" s="9"/>
      <c r="AH94" s="9"/>
    </row>
    <row r="95" spans="2:35" x14ac:dyDescent="0.25">
      <c r="B95" s="7"/>
      <c r="C95" s="7"/>
      <c r="D95" s="7"/>
      <c r="E95" s="9"/>
      <c r="F95" s="9"/>
      <c r="AA95" s="1"/>
      <c r="AB95" s="1"/>
      <c r="AC95" s="1"/>
      <c r="AE95" s="9"/>
      <c r="AF95" s="9"/>
      <c r="AG95" s="9"/>
      <c r="AH95" s="9"/>
    </row>
    <row r="96" spans="2:35" x14ac:dyDescent="0.25">
      <c r="B96" s="7"/>
      <c r="C96" s="7"/>
      <c r="D96" s="7"/>
      <c r="E96" s="9"/>
      <c r="F96" s="9"/>
      <c r="AA96" s="1"/>
      <c r="AB96" s="1"/>
      <c r="AC96" s="1"/>
      <c r="AE96" s="9"/>
      <c r="AF96" s="9"/>
      <c r="AG96" s="9"/>
      <c r="AH96" s="9"/>
    </row>
    <row r="97" spans="2:34" x14ac:dyDescent="0.25">
      <c r="B97" s="7"/>
      <c r="C97" s="7"/>
      <c r="D97" s="7"/>
      <c r="E97" s="9"/>
      <c r="F97" s="9"/>
      <c r="AA97" s="1"/>
      <c r="AB97" s="1"/>
      <c r="AC97" s="1"/>
      <c r="AE97" s="9"/>
      <c r="AF97" s="9"/>
      <c r="AG97" s="9"/>
      <c r="AH97" s="9"/>
    </row>
    <row r="98" spans="2:34" x14ac:dyDescent="0.25">
      <c r="B98" s="7"/>
      <c r="C98" s="7"/>
      <c r="D98" s="7"/>
      <c r="E98" s="9"/>
      <c r="F98" s="9"/>
      <c r="AA98" s="1"/>
      <c r="AB98" s="1"/>
      <c r="AC98" s="1"/>
      <c r="AE98" s="9"/>
      <c r="AF98" s="9"/>
      <c r="AG98" s="9"/>
      <c r="AH98" s="9"/>
    </row>
    <row r="99" spans="2:34" x14ac:dyDescent="0.25">
      <c r="B99" s="7"/>
      <c r="C99" s="7"/>
      <c r="D99" s="7"/>
      <c r="E99" s="9"/>
      <c r="F99" s="9"/>
      <c r="AA99" s="1"/>
      <c r="AB99" s="1"/>
      <c r="AC99" s="1"/>
      <c r="AE99" s="9"/>
      <c r="AF99" s="9"/>
      <c r="AG99" s="9"/>
      <c r="AH99" s="9"/>
    </row>
    <row r="100" spans="2:34" x14ac:dyDescent="0.25">
      <c r="B100" s="7"/>
      <c r="C100" s="7"/>
      <c r="D100" s="7"/>
      <c r="E100" s="9"/>
      <c r="F100" s="9"/>
      <c r="AA100" s="1"/>
      <c r="AB100" s="1"/>
      <c r="AC100" s="1"/>
      <c r="AE100" s="9"/>
      <c r="AF100" s="9"/>
      <c r="AG100" s="9"/>
      <c r="AH100" s="9"/>
    </row>
    <row r="101" spans="2:34" x14ac:dyDescent="0.25">
      <c r="B101" s="7"/>
      <c r="C101" s="7"/>
      <c r="D101" s="7"/>
      <c r="E101" s="9"/>
      <c r="F101" s="9"/>
      <c r="AA101" s="1"/>
      <c r="AB101" s="1"/>
      <c r="AC101" s="1"/>
      <c r="AE101" s="9"/>
      <c r="AF101" s="9"/>
      <c r="AG101" s="9"/>
      <c r="AH101" s="9"/>
    </row>
    <row r="102" spans="2:34" x14ac:dyDescent="0.25">
      <c r="B102" s="7"/>
      <c r="C102" s="7"/>
      <c r="D102" s="7"/>
      <c r="E102" s="9"/>
      <c r="F102" s="9"/>
      <c r="AA102" s="1"/>
      <c r="AB102" s="1"/>
      <c r="AC102" s="1"/>
      <c r="AE102" s="9"/>
      <c r="AF102" s="9"/>
      <c r="AG102" s="9"/>
      <c r="AH102" s="9"/>
    </row>
    <row r="103" spans="2:34" x14ac:dyDescent="0.25">
      <c r="B103" s="7"/>
      <c r="C103" s="7"/>
      <c r="D103" s="7"/>
      <c r="E103" s="9"/>
      <c r="F103" s="9"/>
      <c r="AA103" s="1"/>
      <c r="AB103" s="1"/>
      <c r="AC103" s="1"/>
      <c r="AE103" s="9"/>
      <c r="AF103" s="9"/>
      <c r="AG103" s="9"/>
      <c r="AH103" s="9"/>
    </row>
    <row r="104" spans="2:34" x14ac:dyDescent="0.25">
      <c r="B104" s="7"/>
      <c r="C104" s="7"/>
      <c r="D104" s="7"/>
      <c r="E104" s="9"/>
      <c r="F104" s="9"/>
      <c r="AA104" s="1"/>
      <c r="AB104" s="1"/>
      <c r="AC104" s="1"/>
      <c r="AE104" s="9"/>
      <c r="AF104" s="9"/>
      <c r="AG104" s="9"/>
      <c r="AH104" s="9"/>
    </row>
    <row r="105" spans="2:34" x14ac:dyDescent="0.25">
      <c r="B105" s="7"/>
      <c r="C105" s="7"/>
      <c r="D105" s="7"/>
      <c r="E105" s="9"/>
      <c r="F105" s="9"/>
      <c r="AA105" s="1"/>
      <c r="AB105" s="1"/>
      <c r="AC105" s="1"/>
      <c r="AE105" s="9"/>
      <c r="AF105" s="9"/>
      <c r="AG105" s="9"/>
      <c r="AH105" s="9"/>
    </row>
    <row r="106" spans="2:34" x14ac:dyDescent="0.25">
      <c r="B106" s="7"/>
      <c r="C106" s="7"/>
      <c r="D106" s="7"/>
      <c r="E106" s="9"/>
      <c r="F106" s="9"/>
      <c r="AA106" s="1"/>
      <c r="AB106" s="1"/>
      <c r="AC106" s="1"/>
      <c r="AE106" s="9"/>
      <c r="AF106" s="9"/>
      <c r="AG106" s="9"/>
      <c r="AH106" s="9"/>
    </row>
    <row r="107" spans="2:34" x14ac:dyDescent="0.25">
      <c r="B107" s="7"/>
      <c r="C107" s="7"/>
      <c r="D107" s="7"/>
      <c r="E107" s="9"/>
      <c r="F107" s="9"/>
      <c r="AA107" s="1"/>
      <c r="AB107" s="1"/>
      <c r="AC107" s="1"/>
      <c r="AE107" s="9"/>
      <c r="AF107" s="9"/>
      <c r="AG107" s="9"/>
      <c r="AH107" s="9"/>
    </row>
    <row r="108" spans="2:34" x14ac:dyDescent="0.25">
      <c r="B108" s="7"/>
      <c r="C108" s="7"/>
      <c r="D108" s="7"/>
      <c r="E108" s="9"/>
      <c r="F108" s="9"/>
      <c r="AA108" s="1"/>
      <c r="AB108" s="1"/>
      <c r="AC108" s="1"/>
      <c r="AE108" s="9"/>
      <c r="AF108" s="9"/>
      <c r="AG108" s="9"/>
      <c r="AH108" s="9"/>
    </row>
    <row r="109" spans="2:34" x14ac:dyDescent="0.25">
      <c r="B109" s="7"/>
      <c r="C109" s="7"/>
      <c r="D109" s="7"/>
      <c r="E109" s="9"/>
      <c r="F109" s="9"/>
      <c r="AA109" s="1"/>
      <c r="AB109" s="1"/>
      <c r="AC109" s="1"/>
      <c r="AE109" s="9"/>
      <c r="AF109" s="9"/>
      <c r="AG109" s="9"/>
      <c r="AH109" s="9"/>
    </row>
    <row r="110" spans="2:34" x14ac:dyDescent="0.25">
      <c r="B110" s="7"/>
      <c r="C110" s="7"/>
      <c r="D110" s="7"/>
      <c r="E110" s="9"/>
      <c r="F110" s="9"/>
      <c r="AA110" s="1"/>
      <c r="AB110" s="1"/>
      <c r="AC110" s="1"/>
      <c r="AE110" s="9"/>
      <c r="AF110" s="9"/>
      <c r="AG110" s="9"/>
      <c r="AH110" s="9"/>
    </row>
    <row r="111" spans="2:34" x14ac:dyDescent="0.25">
      <c r="B111" s="7"/>
      <c r="C111" s="7"/>
      <c r="D111" s="7"/>
      <c r="E111" s="9"/>
      <c r="F111" s="9"/>
      <c r="AA111" s="1"/>
      <c r="AB111" s="1"/>
      <c r="AC111" s="1"/>
      <c r="AE111" s="9"/>
      <c r="AF111" s="9"/>
      <c r="AG111" s="9"/>
      <c r="AH111" s="9"/>
    </row>
    <row r="112" spans="2:34" x14ac:dyDescent="0.25">
      <c r="B112" s="7"/>
      <c r="C112" s="7"/>
      <c r="D112" s="7"/>
      <c r="E112" s="9"/>
      <c r="F112" s="9"/>
      <c r="AA112" s="1"/>
      <c r="AB112" s="1"/>
      <c r="AC112" s="1"/>
      <c r="AE112" s="9"/>
      <c r="AF112" s="9"/>
      <c r="AG112" s="9"/>
      <c r="AH112" s="9"/>
    </row>
    <row r="113" spans="2:34" x14ac:dyDescent="0.25">
      <c r="B113" s="7"/>
      <c r="C113" s="7"/>
      <c r="D113" s="7"/>
      <c r="E113" s="9"/>
      <c r="F113" s="9"/>
      <c r="AA113" s="1"/>
      <c r="AB113" s="1"/>
      <c r="AC113" s="1"/>
      <c r="AE113" s="9"/>
      <c r="AF113" s="9"/>
      <c r="AG113" s="9"/>
      <c r="AH113" s="9"/>
    </row>
    <row r="114" spans="2:34" x14ac:dyDescent="0.25">
      <c r="B114" s="7"/>
      <c r="C114" s="7"/>
      <c r="D114" s="7"/>
      <c r="E114" s="9"/>
      <c r="F114" s="9"/>
      <c r="AA114" s="1"/>
      <c r="AB114" s="1"/>
      <c r="AC114" s="1"/>
      <c r="AE114" s="9"/>
      <c r="AF114" s="9"/>
      <c r="AG114" s="9"/>
      <c r="AH114" s="9"/>
    </row>
    <row r="115" spans="2:34" x14ac:dyDescent="0.25">
      <c r="B115" s="7"/>
      <c r="C115" s="7"/>
      <c r="D115" s="7"/>
      <c r="E115" s="9"/>
      <c r="F115" s="9"/>
      <c r="AA115" s="1"/>
      <c r="AB115" s="1"/>
      <c r="AC115" s="1"/>
      <c r="AE115" s="9"/>
      <c r="AF115" s="9"/>
      <c r="AG115" s="9"/>
      <c r="AH115" s="9"/>
    </row>
    <row r="117" spans="2:34" x14ac:dyDescent="0.25">
      <c r="E117" s="9"/>
      <c r="F117" s="9"/>
      <c r="AE117" s="9"/>
      <c r="AF117" s="9"/>
      <c r="AG117" s="9"/>
      <c r="AH117" s="9"/>
    </row>
  </sheetData>
  <autoFilter ref="B5:Z93" xr:uid="{00000000-0001-0000-0000-000000000000}"/>
  <conditionalFormatting sqref="B15:H17 Z28:AI28 Z30:AI39 AA40:AI40 Z41:AI51 Z52 AB52:AI52 Z53:AI57 B54:I54 B55:H56 Z58:AD58 AI58">
    <cfRule type="cellIs" dxfId="18" priority="34" operator="equal">
      <formula>TRUE</formula>
    </cfRule>
  </conditionalFormatting>
  <conditionalFormatting sqref="B15:H17 AI28">
    <cfRule type="cellIs" dxfId="17" priority="31" operator="greaterThan">
      <formula>0</formula>
    </cfRule>
  </conditionalFormatting>
  <conditionalFormatting sqref="B58:H62">
    <cfRule type="cellIs" dxfId="16" priority="6" operator="equal">
      <formula>TRUE</formula>
    </cfRule>
  </conditionalFormatting>
  <conditionalFormatting sqref="B10:W10 I11:W13 B11:H14 J14:W14 B15:W25 B26:H27 B28:W28 B29:H29 B30:W33 B34:I34 K34:W34 B35:W47 B48:H51 I48:W53 J54:W54 I55:W62 I63:U63 V63:W1048576 I64:J93 K64:U1048576 J94:J1048576">
    <cfRule type="cellIs" dxfId="15" priority="30" operator="greaterThan">
      <formula>0</formula>
    </cfRule>
  </conditionalFormatting>
  <conditionalFormatting sqref="I6:W9">
    <cfRule type="cellIs" dxfId="14" priority="2" operator="greaterThan">
      <formula>0</formula>
    </cfRule>
  </conditionalFormatting>
  <conditionalFormatting sqref="X6:X25">
    <cfRule type="cellIs" dxfId="13" priority="4" operator="greaterThan">
      <formula>0</formula>
    </cfRule>
  </conditionalFormatting>
  <conditionalFormatting sqref="X28">
    <cfRule type="cellIs" dxfId="12" priority="32" operator="greaterThan">
      <formula>0</formula>
    </cfRule>
  </conditionalFormatting>
  <conditionalFormatting sqref="X30:X1048576">
    <cfRule type="cellIs" dxfId="11" priority="24" operator="greaterThan">
      <formula>0</formula>
    </cfRule>
  </conditionalFormatting>
  <conditionalFormatting sqref="Z6:AI25">
    <cfRule type="cellIs" dxfId="10" priority="5" operator="equal">
      <formula>TRUE</formula>
    </cfRule>
  </conditionalFormatting>
  <conditionalFormatting sqref="Z59:AI1048576">
    <cfRule type="cellIs" dxfId="9" priority="33" operator="equal">
      <formula>TRUE</formula>
    </cfRule>
  </conditionalFormatting>
  <conditionalFormatting sqref="AI6:AI25">
    <cfRule type="cellIs" dxfId="8" priority="3" operator="greaterThan">
      <formula>0</formula>
    </cfRule>
  </conditionalFormatting>
  <conditionalFormatting sqref="AI30:AI1048576">
    <cfRule type="cellIs" dxfId="7" priority="23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8165F-9A44-4A2F-A972-E9A95C5D3D6C}">
  <dimension ref="A1:AI143"/>
  <sheetViews>
    <sheetView workbookViewId="0">
      <pane xSplit="1" topLeftCell="X1" activePane="topRight" state="frozen"/>
      <selection pane="topRight" activeCell="AH98" sqref="AH98"/>
    </sheetView>
  </sheetViews>
  <sheetFormatPr defaultRowHeight="15" x14ac:dyDescent="0.25"/>
  <cols>
    <col min="1" max="1" width="51.28515625" customWidth="1"/>
    <col min="2" max="2" width="11.85546875" style="46" customWidth="1"/>
    <col min="3" max="3" width="10.7109375" customWidth="1"/>
    <col min="4" max="5" width="9.28515625" customWidth="1"/>
    <col min="6" max="6" width="11.5703125" style="44" customWidth="1"/>
    <col min="7" max="7" width="20.140625" customWidth="1"/>
    <col min="8" max="8" width="15.85546875" bestFit="1" customWidth="1"/>
    <col min="9" max="9" width="14.28515625" bestFit="1" customWidth="1"/>
    <col min="10" max="12" width="13.7109375" bestFit="1" customWidth="1"/>
    <col min="13" max="13" width="13.7109375" customWidth="1"/>
    <col min="14" max="14" width="13.7109375" bestFit="1" customWidth="1"/>
    <col min="15" max="15" width="13.7109375" customWidth="1"/>
    <col min="16" max="16" width="13.7109375" bestFit="1" customWidth="1"/>
    <col min="17" max="22" width="13.7109375" customWidth="1"/>
    <col min="23" max="23" width="17.42578125" customWidth="1"/>
    <col min="24" max="35" width="13.7109375" customWidth="1"/>
  </cols>
  <sheetData>
    <row r="1" spans="1:35" x14ac:dyDescent="0.25">
      <c r="A1" s="60" t="s">
        <v>40</v>
      </c>
      <c r="B1" s="16" t="s">
        <v>69</v>
      </c>
      <c r="C1" s="53" t="s">
        <v>70</v>
      </c>
      <c r="D1" s="53" t="s">
        <v>117</v>
      </c>
      <c r="E1" s="53" t="s">
        <v>4</v>
      </c>
      <c r="F1" s="53" t="s">
        <v>75</v>
      </c>
      <c r="G1" s="14">
        <v>2022</v>
      </c>
      <c r="H1" s="14">
        <v>2022</v>
      </c>
      <c r="I1" s="14">
        <v>2022</v>
      </c>
      <c r="J1" s="14">
        <v>2022</v>
      </c>
      <c r="K1" s="14">
        <v>2022</v>
      </c>
      <c r="L1" s="14">
        <v>2022</v>
      </c>
      <c r="M1" s="14">
        <v>2022</v>
      </c>
      <c r="N1" s="14">
        <v>2022</v>
      </c>
      <c r="O1" s="14">
        <v>2022</v>
      </c>
      <c r="P1" s="14">
        <v>2022</v>
      </c>
      <c r="Q1" s="14">
        <v>2022</v>
      </c>
      <c r="R1" s="14">
        <v>2022</v>
      </c>
      <c r="S1" s="14">
        <v>2022</v>
      </c>
      <c r="T1" s="14">
        <v>2022</v>
      </c>
      <c r="U1" s="14">
        <v>2022</v>
      </c>
      <c r="V1" s="14">
        <v>2022</v>
      </c>
      <c r="W1" s="14">
        <v>2022</v>
      </c>
      <c r="X1" s="14">
        <v>2022</v>
      </c>
      <c r="Y1" s="14">
        <v>2022</v>
      </c>
      <c r="Z1" s="14">
        <v>2022</v>
      </c>
      <c r="AA1" s="14">
        <v>2022</v>
      </c>
      <c r="AB1" s="14">
        <v>2022</v>
      </c>
      <c r="AC1" s="14">
        <v>2022</v>
      </c>
      <c r="AD1" s="14">
        <v>2022</v>
      </c>
      <c r="AE1" s="14">
        <v>2022</v>
      </c>
      <c r="AF1" s="14">
        <v>2022</v>
      </c>
      <c r="AG1" s="14">
        <v>2022</v>
      </c>
      <c r="AH1" s="14">
        <v>2022</v>
      </c>
      <c r="AI1" s="14">
        <v>2022</v>
      </c>
    </row>
    <row r="2" spans="1:35" x14ac:dyDescent="0.25">
      <c r="A2" s="61" t="s">
        <v>12</v>
      </c>
      <c r="B2" s="17"/>
      <c r="C2" s="54"/>
      <c r="D2" s="54"/>
      <c r="E2" s="54"/>
      <c r="F2" s="54"/>
      <c r="G2" s="15">
        <v>1</v>
      </c>
      <c r="H2" s="15">
        <v>2</v>
      </c>
      <c r="I2" s="15">
        <v>3</v>
      </c>
      <c r="J2" s="15">
        <v>4</v>
      </c>
      <c r="K2" s="15">
        <v>5</v>
      </c>
      <c r="L2" s="15">
        <v>6</v>
      </c>
      <c r="M2" s="15">
        <v>7</v>
      </c>
      <c r="N2" s="15">
        <v>8</v>
      </c>
      <c r="O2" s="15">
        <v>9</v>
      </c>
      <c r="P2" s="15">
        <v>10</v>
      </c>
      <c r="Q2" s="15">
        <v>11</v>
      </c>
      <c r="R2" s="15">
        <v>12</v>
      </c>
      <c r="S2" s="15">
        <v>13</v>
      </c>
      <c r="T2" s="15">
        <v>14</v>
      </c>
      <c r="U2" s="15">
        <v>15</v>
      </c>
      <c r="V2" s="15">
        <v>16</v>
      </c>
      <c r="W2" s="15">
        <v>17</v>
      </c>
      <c r="X2" s="15">
        <v>18</v>
      </c>
      <c r="Y2" s="15">
        <v>19</v>
      </c>
      <c r="Z2" s="15">
        <v>20</v>
      </c>
      <c r="AA2" s="15">
        <v>21</v>
      </c>
      <c r="AB2" s="15">
        <v>22</v>
      </c>
      <c r="AC2" s="15">
        <v>23</v>
      </c>
      <c r="AD2" s="15">
        <v>24</v>
      </c>
      <c r="AE2" s="15">
        <v>25</v>
      </c>
      <c r="AF2" s="15">
        <v>26</v>
      </c>
      <c r="AG2" s="15">
        <v>27</v>
      </c>
      <c r="AH2" s="15">
        <v>28</v>
      </c>
      <c r="AI2" s="15">
        <v>29</v>
      </c>
    </row>
    <row r="3" spans="1:35" x14ac:dyDescent="0.25">
      <c r="A3" s="62" t="s">
        <v>39</v>
      </c>
      <c r="B3" s="41"/>
      <c r="C3" s="55"/>
      <c r="D3" s="55"/>
      <c r="E3" s="55"/>
      <c r="F3" s="55"/>
      <c r="G3" s="52" t="str">
        <f t="shared" ref="G3:AI3" si="0">TRUNC(SUM(G11:G58)*24,0)&amp;":"&amp;IF((SUM(G11:G58)*24-TRUNC(SUM(G11:G58)*24,0))&lt;(10/60),"0"&amp;ROUND((SUM(G11:G58)*24-TRUNC(SUM(G11:G58)*24,0))*60,2),ROUND((SUM(G11:G58)*24-TRUNC(SUM(G11:G58)*24,0))*60,2))</f>
        <v>0:00</v>
      </c>
      <c r="H3" s="52" t="str">
        <f t="shared" si="0"/>
        <v>0:00</v>
      </c>
      <c r="I3" s="52" t="str">
        <f t="shared" si="0"/>
        <v>0:00</v>
      </c>
      <c r="J3" s="52" t="str">
        <f t="shared" si="0"/>
        <v>0:00</v>
      </c>
      <c r="K3" s="52" t="str">
        <f t="shared" si="0"/>
        <v>0:00</v>
      </c>
      <c r="L3" s="52" t="str">
        <f t="shared" si="0"/>
        <v>0:00</v>
      </c>
      <c r="M3" s="52" t="str">
        <f t="shared" si="0"/>
        <v>0:00</v>
      </c>
      <c r="N3" s="52" t="str">
        <f t="shared" si="0"/>
        <v>0:00</v>
      </c>
      <c r="O3" s="52" t="str">
        <f t="shared" si="0"/>
        <v>0:00</v>
      </c>
      <c r="P3" s="52" t="str">
        <f t="shared" si="0"/>
        <v>0:00</v>
      </c>
      <c r="Q3" s="52" t="str">
        <f t="shared" si="0"/>
        <v>0:00</v>
      </c>
      <c r="R3" s="52" t="str">
        <f t="shared" si="0"/>
        <v>0:00</v>
      </c>
      <c r="S3" s="52" t="str">
        <f t="shared" si="0"/>
        <v>0:00</v>
      </c>
      <c r="T3" s="52" t="str">
        <f t="shared" si="0"/>
        <v>0:00</v>
      </c>
      <c r="U3" s="52" t="str">
        <f t="shared" si="0"/>
        <v>0:00</v>
      </c>
      <c r="V3" s="52" t="str">
        <f t="shared" si="0"/>
        <v>0:00</v>
      </c>
      <c r="W3" s="52" t="str">
        <f t="shared" si="0"/>
        <v>0:00</v>
      </c>
      <c r="X3" s="52" t="str">
        <f t="shared" si="0"/>
        <v>0:00</v>
      </c>
      <c r="Y3" s="52" t="str">
        <f t="shared" si="0"/>
        <v>0:00</v>
      </c>
      <c r="Z3" s="52" t="str">
        <f t="shared" si="0"/>
        <v>0:00</v>
      </c>
      <c r="AA3" s="52" t="str">
        <f t="shared" si="0"/>
        <v>0:00</v>
      </c>
      <c r="AB3" s="52" t="str">
        <f t="shared" si="0"/>
        <v>0:00</v>
      </c>
      <c r="AC3" s="52" t="str">
        <f t="shared" si="0"/>
        <v>0:00</v>
      </c>
      <c r="AD3" s="52" t="str">
        <f t="shared" si="0"/>
        <v>0:00</v>
      </c>
      <c r="AE3" s="52" t="str">
        <f t="shared" si="0"/>
        <v>0:00</v>
      </c>
      <c r="AF3" s="52" t="str">
        <f t="shared" si="0"/>
        <v>0:00</v>
      </c>
      <c r="AG3" s="52" t="str">
        <f t="shared" si="0"/>
        <v>0:00</v>
      </c>
      <c r="AH3" s="52" t="str">
        <f t="shared" si="0"/>
        <v>0:00</v>
      </c>
      <c r="AI3" s="52" t="str">
        <f t="shared" si="0"/>
        <v>0:00</v>
      </c>
    </row>
    <row r="4" spans="1:35" x14ac:dyDescent="0.25">
      <c r="A4" s="63" t="s">
        <v>69</v>
      </c>
      <c r="B4" s="63"/>
      <c r="C4" s="40"/>
      <c r="D4" s="40"/>
      <c r="E4" s="40"/>
      <c r="F4" s="72"/>
      <c r="G4" s="40">
        <f t="shared" ref="G4:L4" si="1">DATE($H$1, 1, -2) - WEEKDAY(DATE($G$1, 1, 3)) + G2 * 7</f>
        <v>44564</v>
      </c>
      <c r="H4" s="40">
        <f t="shared" si="1"/>
        <v>44571</v>
      </c>
      <c r="I4" s="40">
        <f t="shared" si="1"/>
        <v>44578</v>
      </c>
      <c r="J4" s="40">
        <f t="shared" si="1"/>
        <v>44585</v>
      </c>
      <c r="K4" s="40">
        <f t="shared" si="1"/>
        <v>44592</v>
      </c>
      <c r="L4" s="40">
        <f t="shared" si="1"/>
        <v>44599</v>
      </c>
      <c r="M4" s="40">
        <f t="shared" ref="M4:N4" si="2">DATE($H$1, 1, -2) - WEEKDAY(DATE($G$1, 1, 3)) + M2 * 7</f>
        <v>44606</v>
      </c>
      <c r="N4" s="40">
        <f t="shared" si="2"/>
        <v>44613</v>
      </c>
      <c r="O4" s="40">
        <f t="shared" ref="O4:Q4" si="3">DATE($H$1, 1, -2) - WEEKDAY(DATE($G$1, 1, 3)) + O2 * 7</f>
        <v>44620</v>
      </c>
      <c r="P4" s="40">
        <f t="shared" si="3"/>
        <v>44627</v>
      </c>
      <c r="Q4" s="40">
        <f t="shared" si="3"/>
        <v>44634</v>
      </c>
      <c r="R4" s="40">
        <f t="shared" ref="R4:U4" si="4">DATE($H$1, 1, -2) - WEEKDAY(DATE($G$1, 1, 3)) + R2 * 7</f>
        <v>44641</v>
      </c>
      <c r="S4" s="40">
        <f t="shared" si="4"/>
        <v>44648</v>
      </c>
      <c r="T4" s="40">
        <f t="shared" si="4"/>
        <v>44655</v>
      </c>
      <c r="U4" s="40">
        <f t="shared" si="4"/>
        <v>44662</v>
      </c>
      <c r="V4" s="40">
        <f t="shared" ref="V4:X4" si="5">DATE($H$1, 1, -2) - WEEKDAY(DATE($G$1, 1, 3)) + V2 * 7</f>
        <v>44669</v>
      </c>
      <c r="W4" s="40">
        <f t="shared" si="5"/>
        <v>44676</v>
      </c>
      <c r="X4" s="40">
        <f t="shared" si="5"/>
        <v>44683</v>
      </c>
      <c r="Y4" s="40">
        <f t="shared" ref="Y4:AI4" si="6">DATE($H$1, 1, -2) - WEEKDAY(DATE($G$1, 1, 3)) + Y2 * 7</f>
        <v>44690</v>
      </c>
      <c r="Z4" s="40">
        <f t="shared" si="6"/>
        <v>44697</v>
      </c>
      <c r="AA4" s="40">
        <f t="shared" si="6"/>
        <v>44704</v>
      </c>
      <c r="AB4" s="40">
        <f t="shared" si="6"/>
        <v>44711</v>
      </c>
      <c r="AC4" s="40">
        <f t="shared" si="6"/>
        <v>44718</v>
      </c>
      <c r="AD4" s="40">
        <f t="shared" si="6"/>
        <v>44725</v>
      </c>
      <c r="AE4" s="40">
        <f t="shared" si="6"/>
        <v>44732</v>
      </c>
      <c r="AF4" s="40">
        <f t="shared" si="6"/>
        <v>44739</v>
      </c>
      <c r="AG4" s="40">
        <f t="shared" si="6"/>
        <v>44746</v>
      </c>
      <c r="AH4" s="40">
        <f t="shared" si="6"/>
        <v>44753</v>
      </c>
      <c r="AI4" s="40">
        <f t="shared" si="6"/>
        <v>44760</v>
      </c>
    </row>
    <row r="5" spans="1:35" x14ac:dyDescent="0.25">
      <c r="A5" s="64" t="s">
        <v>13</v>
      </c>
      <c r="B5" s="64"/>
      <c r="C5" s="7"/>
      <c r="D5" s="7"/>
      <c r="E5" s="7"/>
      <c r="F5" s="73"/>
      <c r="G5">
        <f>COUNTIFS(WorkingHoursUpdated!$A:$A, "&gt;=" &amp; G$4,WorkingHoursUpdated!$A:$A, "&lt;" &amp; H$4)</f>
        <v>0</v>
      </c>
      <c r="H5">
        <f>COUNTIFS(WorkingHoursUpdated!$A:$A, "&gt;=" &amp; H$4,WorkingHoursUpdated!$A:$A, "&lt;" &amp; I$4)</f>
        <v>0</v>
      </c>
      <c r="I5">
        <f>COUNTIFS(WorkingHoursUpdated!$A:$A, "&gt;=" &amp; I$4,WorkingHoursUpdated!$A:$A, "&lt;" &amp; J$4)</f>
        <v>0</v>
      </c>
      <c r="J5">
        <f>COUNTIFS(WorkingHoursUpdated!$A:$A, "&gt;=" &amp; J$4,WorkingHoursUpdated!$A:$A, "&lt;" &amp; K$4)</f>
        <v>0</v>
      </c>
      <c r="K5">
        <f>COUNTIFS(WorkingHoursUpdated!$A:$A, "&gt;=" &amp; K$4,WorkingHoursUpdated!$A:$A, "&lt;" &amp; L$4)</f>
        <v>0</v>
      </c>
      <c r="L5">
        <f>COUNTIFS(WorkingHoursUpdated!$A:$A, "&gt;=" &amp; L$4,WorkingHoursUpdated!$A:$A, "&lt;" &amp; M$4)</f>
        <v>0</v>
      </c>
      <c r="M5">
        <f>COUNTIFS(WorkingHoursUpdated!$A:$A, "&gt;=" &amp; M$4,WorkingHoursUpdated!$A:$A, "&lt;" &amp; N$4)</f>
        <v>0</v>
      </c>
      <c r="N5">
        <f>COUNTIFS(WorkingHoursUpdated!$A:$A, "&gt;=" &amp; N$4,WorkingHoursUpdated!$A:$A, "&lt;" &amp; O$4)</f>
        <v>0</v>
      </c>
      <c r="O5">
        <f>COUNTIFS(WorkingHoursUpdated!$A:$A, "&gt;=" &amp; O$4,WorkingHoursUpdated!$A:$A, "&lt;" &amp; P$4)</f>
        <v>0</v>
      </c>
      <c r="P5">
        <f>COUNTIFS(WorkingHoursUpdated!$A:$A, "&gt;=" &amp; P$4,WorkingHoursUpdated!$A:$A, "&lt;" &amp; Q$4)</f>
        <v>0</v>
      </c>
      <c r="Q5">
        <f>COUNTIFS(WorkingHoursUpdated!$A:$A, "&gt;=" &amp; Q$4,WorkingHoursUpdated!$A:$A, "&lt;" &amp; R$4)</f>
        <v>0</v>
      </c>
      <c r="R5">
        <f>COUNTIFS(WorkingHoursUpdated!$A:$A, "&gt;=" &amp; R$4,WorkingHoursUpdated!$A:$A, "&lt;" &amp; S$4)</f>
        <v>0</v>
      </c>
      <c r="S5">
        <f>COUNTIFS(WorkingHoursUpdated!$A:$A, "&gt;=" &amp; S$4,WorkingHoursUpdated!$A:$A, "&lt;" &amp; T$4)</f>
        <v>0</v>
      </c>
      <c r="T5">
        <f>COUNTIFS(WorkingHoursUpdated!$A:$A, "&gt;=" &amp; T$4,WorkingHoursUpdated!$A:$A, "&lt;" &amp; U$4)</f>
        <v>0</v>
      </c>
      <c r="U5">
        <f>COUNTIFS(WorkingHoursUpdated!$A:$A, "&gt;=" &amp; U$4,WorkingHoursUpdated!$A:$A, "&lt;" &amp; V$4)</f>
        <v>0</v>
      </c>
      <c r="V5">
        <f>COUNTIFS(WorkingHoursUpdated!$A:$A, "&gt;=" &amp; V$4,WorkingHoursUpdated!$A:$A, "&lt;" &amp; W$4)</f>
        <v>0</v>
      </c>
      <c r="W5">
        <f>COUNTIFS(WorkingHoursUpdated!$A:$A, "&gt;=" &amp; W$4,WorkingHoursUpdated!$A:$A, "&lt;" &amp; X$4)</f>
        <v>0</v>
      </c>
      <c r="X5">
        <f>COUNTIFS(WorkingHoursUpdated!$A:$A, "&gt;=" &amp; X$4,WorkingHoursUpdated!$A:$A, "&lt;" &amp; Y$4)</f>
        <v>0</v>
      </c>
      <c r="Y5">
        <f>COUNTIFS(WorkingHoursUpdated!$A:$A, "&gt;=" &amp; Y$4,WorkingHoursUpdated!$A:$A, "&lt;" &amp; Z$4)</f>
        <v>0</v>
      </c>
      <c r="Z5">
        <f>COUNTIFS(WorkingHoursUpdated!$A:$A, "&gt;=" &amp; Z$4,WorkingHoursUpdated!$A:$A, "&lt;" &amp; AA$4)</f>
        <v>0</v>
      </c>
      <c r="AA5">
        <f>COUNTIFS(WorkingHoursUpdated!$A:$A, "&gt;=" &amp; AA$4,WorkingHoursUpdated!$A:$A, "&lt;" &amp; AB$4)</f>
        <v>0</v>
      </c>
      <c r="AB5">
        <f>COUNTIFS(WorkingHoursUpdated!$A:$A, "&gt;=" &amp; AB$4,WorkingHoursUpdated!$A:$A, "&lt;" &amp; AC$4)</f>
        <v>0</v>
      </c>
      <c r="AC5">
        <f>COUNTIFS(WorkingHoursUpdated!$A:$A, "&gt;=" &amp; AC$4,WorkingHoursUpdated!$A:$A, "&lt;" &amp; AD$4)</f>
        <v>0</v>
      </c>
      <c r="AD5">
        <f>COUNTIFS(WorkingHoursUpdated!$A:$A, "&gt;=" &amp; AD$4,WorkingHoursUpdated!$A:$A, "&lt;" &amp; AE$4)</f>
        <v>0</v>
      </c>
      <c r="AE5">
        <f>COUNTIFS(WorkingHoursUpdated!$A:$A, "&gt;=" &amp; AE$4,WorkingHoursUpdated!$A:$A, "&lt;" &amp; AF$4)</f>
        <v>0</v>
      </c>
      <c r="AF5">
        <f>COUNTIFS(WorkingHoursUpdated!$A:$A, "&gt;=" &amp; AF$4,WorkingHoursUpdated!$A:$A, "&lt;" &amp; AG$4)</f>
        <v>0</v>
      </c>
      <c r="AG5">
        <f>COUNTIFS(WorkingHoursUpdated!$A:$A, "&gt;=" &amp; AG$4,WorkingHoursUpdated!$A:$A, "&lt;" &amp; AH$4)</f>
        <v>0</v>
      </c>
      <c r="AH5">
        <f>COUNTIFS(WorkingHoursUpdated!$A:$A, "&gt;=" &amp; AH$4,WorkingHoursUpdated!$A:$A, "&lt;" &amp; AI$4)</f>
        <v>0</v>
      </c>
      <c r="AI5">
        <f>COUNTIFS(WorkingHoursUpdated!$A:$A, "&gt;=" &amp; AI$4,WorkingHoursUpdated!$A:$A, "&lt;" &amp; AJ$4)</f>
        <v>0</v>
      </c>
    </row>
    <row r="6" spans="1:35" ht="15.75" thickBot="1" x14ac:dyDescent="0.3">
      <c r="A6" s="64" t="s">
        <v>72</v>
      </c>
      <c r="B6" s="64"/>
      <c r="C6" s="7"/>
      <c r="D6" s="7"/>
      <c r="E6" s="7"/>
      <c r="F6" s="73"/>
      <c r="G6" s="96">
        <f>SUMIFS(WorkingHoursUpdated!$P:$P,WorkingHoursUpdated!$A:$A, "&gt;=" &amp; G$4,WorkingHoursUpdated!$A:$A, "&lt;" &amp; H$4)</f>
        <v>0</v>
      </c>
      <c r="H6" s="96">
        <f>SUMIFS(WorkingHoursUpdated!$P:$P,WorkingHoursUpdated!$A:$A, "&gt;=" &amp; H$4,WorkingHoursUpdated!$A:$A, "&lt;" &amp; I$4)</f>
        <v>0</v>
      </c>
      <c r="I6" s="96">
        <f>SUMIFS(WorkingHoursUpdated!$P:$P,WorkingHoursUpdated!$A:$A, "&gt;=" &amp; I$4,WorkingHoursUpdated!$A:$A, "&lt;" &amp; J$4)</f>
        <v>0</v>
      </c>
      <c r="J6" s="96">
        <f>SUMIFS(WorkingHoursUpdated!$P:$P,WorkingHoursUpdated!$A:$A, "&gt;=" &amp; J$4,WorkingHoursUpdated!$A:$A, "&lt;" &amp; K$4)</f>
        <v>0</v>
      </c>
      <c r="K6" s="96">
        <f>SUMIFS(WorkingHoursUpdated!$P:$P,WorkingHoursUpdated!$A:$A, "&gt;=" &amp; K$4,WorkingHoursUpdated!$A:$A, "&lt;" &amp; L$4)</f>
        <v>0</v>
      </c>
      <c r="L6" s="96">
        <f>SUMIFS(WorkingHoursUpdated!$P:$P,WorkingHoursUpdated!$A:$A, "&gt;=" &amp; L$4,WorkingHoursUpdated!$A:$A, "&lt;" &amp; M$4)</f>
        <v>0</v>
      </c>
      <c r="M6" s="96">
        <f>SUMIFS(WorkingHoursUpdated!$P:$P,WorkingHoursUpdated!$A:$A, "&gt;=" &amp; M$4,WorkingHoursUpdated!$A:$A, "&lt;" &amp; N$4)</f>
        <v>0</v>
      </c>
      <c r="N6" s="96">
        <f>SUMIFS(WorkingHoursUpdated!$P:$P,WorkingHoursUpdated!$A:$A, "&gt;=" &amp; N$4,WorkingHoursUpdated!$A:$A, "&lt;" &amp; O$4)</f>
        <v>0</v>
      </c>
      <c r="O6" s="96">
        <f>SUMIFS(WorkingHoursUpdated!$P:$P,WorkingHoursUpdated!$A:$A, "&gt;=" &amp; O$4,WorkingHoursUpdated!$A:$A, "&lt;" &amp; P$4)</f>
        <v>0</v>
      </c>
      <c r="P6" s="96">
        <f>SUMIFS(WorkingHoursUpdated!$P:$P,WorkingHoursUpdated!$A:$A, "&gt;=" &amp; P$4,WorkingHoursUpdated!$A:$A, "&lt;" &amp; Q$4)</f>
        <v>0</v>
      </c>
      <c r="Q6" s="96">
        <f>SUMIFS(WorkingHoursUpdated!$P:$P,WorkingHoursUpdated!$A:$A, "&gt;=" &amp; Q$4,WorkingHoursUpdated!$A:$A, "&lt;" &amp; R$4)</f>
        <v>0</v>
      </c>
      <c r="R6" s="96">
        <f>SUMIFS(WorkingHoursUpdated!$P:$P,WorkingHoursUpdated!$A:$A, "&gt;=" &amp; R$4,WorkingHoursUpdated!$A:$A, "&lt;" &amp; S$4)</f>
        <v>0</v>
      </c>
      <c r="S6" s="96">
        <f>SUMIFS(WorkingHoursUpdated!$P:$P,WorkingHoursUpdated!$A:$A, "&gt;=" &amp; S$4,WorkingHoursUpdated!$A:$A, "&lt;" &amp; T$4)</f>
        <v>0</v>
      </c>
      <c r="T6" s="96">
        <f>SUMIFS(WorkingHoursUpdated!$P:$P,WorkingHoursUpdated!$A:$A, "&gt;=" &amp; T$4,WorkingHoursUpdated!$A:$A, "&lt;" &amp; U$4)</f>
        <v>0</v>
      </c>
      <c r="U6" s="96">
        <f>SUMIFS(WorkingHoursUpdated!$P:$P,WorkingHoursUpdated!$A:$A, "&gt;=" &amp; U$4,WorkingHoursUpdated!$A:$A, "&lt;" &amp; V$4)</f>
        <v>0</v>
      </c>
      <c r="V6" s="96">
        <f>SUMIFS(WorkingHoursUpdated!$P:$P,WorkingHoursUpdated!$A:$A, "&gt;=" &amp; V$4,WorkingHoursUpdated!$A:$A, "&lt;" &amp; W$4)</f>
        <v>0</v>
      </c>
      <c r="W6" s="96">
        <f>SUMIFS(WorkingHoursUpdated!$P:$P,WorkingHoursUpdated!$A:$A, "&gt;=" &amp; W$4,WorkingHoursUpdated!$A:$A, "&lt;" &amp; X$4)</f>
        <v>0</v>
      </c>
      <c r="X6" s="96">
        <f>SUMIFS(WorkingHoursUpdated!$P:$P,WorkingHoursUpdated!$A:$A, "&gt;=" &amp; X$4,WorkingHoursUpdated!$A:$A, "&lt;" &amp; Y$4)</f>
        <v>0</v>
      </c>
      <c r="Y6" s="96">
        <f>SUMIFS(WorkingHoursUpdated!$P:$P,WorkingHoursUpdated!$A:$A, "&gt;=" &amp; Y$4,WorkingHoursUpdated!$A:$A, "&lt;" &amp; Z$4)</f>
        <v>0</v>
      </c>
      <c r="Z6" s="96">
        <f>SUMIFS(WorkingHoursUpdated!$P:$P,WorkingHoursUpdated!$A:$A, "&gt;=" &amp; Z$4,WorkingHoursUpdated!$A:$A, "&lt;" &amp; AA$4)</f>
        <v>0</v>
      </c>
      <c r="AA6" s="96">
        <f>SUMIFS(WorkingHoursUpdated!$P:$P,WorkingHoursUpdated!$A:$A, "&gt;=" &amp; AA$4,WorkingHoursUpdated!$A:$A, "&lt;" &amp; AB$4)</f>
        <v>0</v>
      </c>
      <c r="AB6" s="96">
        <f>SUMIFS(WorkingHoursUpdated!$P:$P,WorkingHoursUpdated!$A:$A, "&gt;=" &amp; AB$4,WorkingHoursUpdated!$A:$A, "&lt;" &amp; AC$4)</f>
        <v>0</v>
      </c>
      <c r="AC6" s="96">
        <f>SUMIFS(WorkingHoursUpdated!$P:$P,WorkingHoursUpdated!$A:$A, "&gt;=" &amp; AC$4,WorkingHoursUpdated!$A:$A, "&lt;" &amp; AD$4)</f>
        <v>0</v>
      </c>
      <c r="AD6" s="96">
        <f>SUMIFS(WorkingHoursUpdated!$P:$P,WorkingHoursUpdated!$A:$A, "&gt;=" &amp; AD$4,WorkingHoursUpdated!$A:$A, "&lt;" &amp; AE$4)</f>
        <v>0</v>
      </c>
      <c r="AE6" s="96">
        <f>SUMIFS(WorkingHoursUpdated!$P:$P,WorkingHoursUpdated!$A:$A, "&gt;=" &amp; AE$4,WorkingHoursUpdated!$A:$A, "&lt;" &amp; AF$4)</f>
        <v>0</v>
      </c>
      <c r="AF6" s="96">
        <f>SUMIFS(WorkingHoursUpdated!$P:$P,WorkingHoursUpdated!$A:$A, "&gt;=" &amp; AF$4,WorkingHoursUpdated!$A:$A, "&lt;" &amp; AG$4)</f>
        <v>0</v>
      </c>
      <c r="AG6" s="96">
        <f>SUMIFS(WorkingHoursUpdated!$P:$P,WorkingHoursUpdated!$A:$A, "&gt;=" &amp; AG$4,WorkingHoursUpdated!$A:$A, "&lt;" &amp; AH$4)</f>
        <v>0</v>
      </c>
      <c r="AH6" s="96">
        <f>SUMIFS(WorkingHoursUpdated!$P:$P,WorkingHoursUpdated!$A:$A, "&gt;=" &amp; AH$4,WorkingHoursUpdated!$A:$A, "&lt;" &amp; AI$4)</f>
        <v>0</v>
      </c>
      <c r="AI6" s="96">
        <f>SUMIFS(WorkingHoursUpdated!$P:$P,WorkingHoursUpdated!$A:$A, "&gt;=" &amp; AI$4,WorkingHoursUpdated!$A:$A, "&lt;" &amp; AJ$4)</f>
        <v>0</v>
      </c>
    </row>
    <row r="7" spans="1:35" s="42" customFormat="1" ht="15.75" thickBot="1" x14ac:dyDescent="0.3">
      <c r="A7" s="65" t="s">
        <v>74</v>
      </c>
      <c r="B7" s="65"/>
      <c r="F7" s="74"/>
    </row>
    <row r="8" spans="1:35" x14ac:dyDescent="0.25">
      <c r="A8" s="66" t="s">
        <v>73</v>
      </c>
      <c r="B8" s="66"/>
      <c r="C8" s="56"/>
      <c r="D8" s="56"/>
      <c r="E8" s="56"/>
      <c r="F8" s="75"/>
      <c r="G8" s="97" t="e">
        <f t="shared" ref="G8:AI8" si="7">SUM(G11:G70)</f>
        <v>#DIV/0!</v>
      </c>
      <c r="H8" s="97" t="e">
        <f t="shared" si="7"/>
        <v>#DIV/0!</v>
      </c>
      <c r="I8" s="97" t="e">
        <f t="shared" si="7"/>
        <v>#DIV/0!</v>
      </c>
      <c r="J8" s="97" t="e">
        <f t="shared" si="7"/>
        <v>#DIV/0!</v>
      </c>
      <c r="K8" s="97" t="e">
        <f t="shared" si="7"/>
        <v>#DIV/0!</v>
      </c>
      <c r="L8" s="97" t="e">
        <f t="shared" si="7"/>
        <v>#DIV/0!</v>
      </c>
      <c r="M8" s="97" t="e">
        <f t="shared" si="7"/>
        <v>#DIV/0!</v>
      </c>
      <c r="N8" s="97" t="e">
        <f t="shared" si="7"/>
        <v>#DIV/0!</v>
      </c>
      <c r="O8" s="97" t="e">
        <f t="shared" si="7"/>
        <v>#DIV/0!</v>
      </c>
      <c r="P8" s="97" t="e">
        <f t="shared" si="7"/>
        <v>#DIV/0!</v>
      </c>
      <c r="Q8" s="97" t="e">
        <f t="shared" si="7"/>
        <v>#DIV/0!</v>
      </c>
      <c r="R8" s="97" t="e">
        <f t="shared" si="7"/>
        <v>#DIV/0!</v>
      </c>
      <c r="S8" s="97" t="e">
        <f t="shared" si="7"/>
        <v>#DIV/0!</v>
      </c>
      <c r="T8" s="97" t="e">
        <f t="shared" si="7"/>
        <v>#DIV/0!</v>
      </c>
      <c r="U8" s="97" t="e">
        <f t="shared" si="7"/>
        <v>#DIV/0!</v>
      </c>
      <c r="V8" s="97" t="e">
        <f t="shared" si="7"/>
        <v>#DIV/0!</v>
      </c>
      <c r="W8" s="97" t="e">
        <f t="shared" si="7"/>
        <v>#DIV/0!</v>
      </c>
      <c r="X8" s="97" t="e">
        <f t="shared" si="7"/>
        <v>#DIV/0!</v>
      </c>
      <c r="Y8" s="97" t="e">
        <f t="shared" si="7"/>
        <v>#DIV/0!</v>
      </c>
      <c r="Z8" s="97" t="e">
        <f t="shared" si="7"/>
        <v>#DIV/0!</v>
      </c>
      <c r="AA8" s="97" t="e">
        <f t="shared" si="7"/>
        <v>#DIV/0!</v>
      </c>
      <c r="AB8" s="97" t="e">
        <f t="shared" si="7"/>
        <v>#DIV/0!</v>
      </c>
      <c r="AC8" s="97" t="e">
        <f t="shared" si="7"/>
        <v>#DIV/0!</v>
      </c>
      <c r="AD8" s="97" t="e">
        <f t="shared" si="7"/>
        <v>#DIV/0!</v>
      </c>
      <c r="AE8" s="97" t="e">
        <f t="shared" si="7"/>
        <v>#DIV/0!</v>
      </c>
      <c r="AF8" s="97" t="e">
        <f t="shared" si="7"/>
        <v>#DIV/0!</v>
      </c>
      <c r="AG8" s="97" t="e">
        <f t="shared" si="7"/>
        <v>#DIV/0!</v>
      </c>
      <c r="AH8" s="97" t="e">
        <f t="shared" si="7"/>
        <v>#DIV/0!</v>
      </c>
      <c r="AI8" s="97" t="e">
        <f>SUM(AI11:AI70)</f>
        <v>#DIV/0!</v>
      </c>
    </row>
    <row r="9" spans="1:35" x14ac:dyDescent="0.25">
      <c r="A9" s="64" t="s">
        <v>27</v>
      </c>
      <c r="B9" s="64"/>
      <c r="C9" s="7"/>
      <c r="D9" s="7"/>
      <c r="E9" s="7"/>
      <c r="F9" s="73"/>
      <c r="G9" s="1">
        <f>SUMIFS(WorkingHoursUpdated!$E:$E,WorkingHoursUpdated!$A:$A,'Timesheet - Week'!B$5,WorkingHoursUpdated!$K:$K,'Timesheet - Week'!$A$16)+SUMIFS(WorkingHoursUpdated!$F:$F,WorkingHoursUpdated!$A:$A,'Timesheet - Week'!B$5,WorkingHoursUpdated!$K:$K,'Timesheet - Week'!$A$16)+SUMIFS(WorkingHoursUpdated!$N:$N,WorkingHoursUpdated!$A:$A,'Timesheet - Week'!B$5,WorkingHoursUpdated!$K:$K,'Timesheet - Week'!$A$16)</f>
        <v>0</v>
      </c>
      <c r="H9" s="1">
        <f>SUMIFS(WorkingHoursUpdated!$E:$E,WorkingHoursUpdated!$A:$A,'Timesheet - Week'!C$5,WorkingHoursUpdated!$K:$K,'Timesheet - Week'!$A$16)+SUMIFS(WorkingHoursUpdated!$F:$F,WorkingHoursUpdated!$A:$A,'Timesheet - Week'!C$5,WorkingHoursUpdated!$K:$K,'Timesheet - Week'!$A$16)+SUMIFS(WorkingHoursUpdated!$N:$N,WorkingHoursUpdated!$A:$A,'Timesheet - Week'!C$5,WorkingHoursUpdated!$K:$K,'Timesheet - Week'!$A$16)</f>
        <v>0</v>
      </c>
      <c r="I9" s="1">
        <f>SUMIFS(WorkingHoursUpdated!$E:$E,WorkingHoursUpdated!$A:$A,'Timesheet - Week'!D$5,WorkingHoursUpdated!$K:$K,'Timesheet - Week'!$A$16)+SUMIFS(WorkingHoursUpdated!$F:$F,WorkingHoursUpdated!$A:$A,'Timesheet - Week'!D$5,WorkingHoursUpdated!$K:$K,'Timesheet - Week'!$A$16)+SUMIFS(WorkingHoursUpdated!$N:$N,WorkingHoursUpdated!$A:$A,'Timesheet - Week'!D$5,WorkingHoursUpdated!$K:$K,'Timesheet - Week'!$A$16)</f>
        <v>0</v>
      </c>
      <c r="J9" s="1">
        <f>SUMIFS(WorkingHoursUpdated!$E:$E,WorkingHoursUpdated!$A:$A,'Timesheet - Week'!E$5,WorkingHoursUpdated!$K:$K,'Timesheet - Week'!$A$16)+SUMIFS(WorkingHoursUpdated!$F:$F,WorkingHoursUpdated!$A:$A,'Timesheet - Week'!E$5,WorkingHoursUpdated!$K:$K,'Timesheet - Week'!$A$16)+SUMIFS(WorkingHoursUpdated!$N:$N,WorkingHoursUpdated!$A:$A,'Timesheet - Week'!E$5,WorkingHoursUpdated!$K:$K,'Timesheet - Week'!$A$16)</f>
        <v>0</v>
      </c>
      <c r="K9" s="1">
        <f>SUMIFS(WorkingHoursUpdated!$E:$E,WorkingHoursUpdated!$A:$A,'Timesheet - Week'!F$5,WorkingHoursUpdated!$K:$K,'Timesheet - Week'!$A$16)+SUMIFS(WorkingHoursUpdated!$F:$F,WorkingHoursUpdated!$A:$A,'Timesheet - Week'!F$5,WorkingHoursUpdated!$K:$K,'Timesheet - Week'!$A$16)+SUMIFS(WorkingHoursUpdated!$N:$N,WorkingHoursUpdated!$A:$A,'Timesheet - Week'!F$5,WorkingHoursUpdated!$K:$K,'Timesheet - Week'!$A$16)</f>
        <v>0</v>
      </c>
      <c r="L9" s="1">
        <f>SUMIFS(WorkingHoursUpdated!$E:$E,WorkingHoursUpdated!$A:$A,'Timesheet - Week'!G$5,WorkingHoursUpdated!$K:$K,'Timesheet - Week'!$A$16)+SUMIFS(WorkingHoursUpdated!$F:$F,WorkingHoursUpdated!$A:$A,'Timesheet - Week'!G$5,WorkingHoursUpdated!$K:$K,'Timesheet - Week'!$A$16)+SUMIFS(WorkingHoursUpdated!$N:$N,WorkingHoursUpdated!$A:$A,'Timesheet - Week'!G$5,WorkingHoursUpdated!$K:$K,'Timesheet - Week'!$A$16)</f>
        <v>0</v>
      </c>
      <c r="M9" s="1">
        <f>SUMIFS(WorkingHoursUpdated!$E:$E,WorkingHoursUpdated!$A:$A,'Timesheet - Week'!H$5,WorkingHoursUpdated!$K:$K,'Timesheet - Week'!$A$16)+SUMIFS(WorkingHoursUpdated!$F:$F,WorkingHoursUpdated!$A:$A,'Timesheet - Week'!H$5,WorkingHoursUpdated!$K:$K,'Timesheet - Week'!$A$16)+SUMIFS(WorkingHoursUpdated!$N:$N,WorkingHoursUpdated!$A:$A,'Timesheet - Week'!H$5,WorkingHoursUpdated!$K:$K,'Timesheet - Week'!$A$16)</f>
        <v>0</v>
      </c>
      <c r="N9" s="1">
        <f>SUMIFS(WorkingHoursUpdated!$E:$E,WorkingHoursUpdated!$A:$A,'Timesheet - Week'!I$5,WorkingHoursUpdated!$K:$K,'Timesheet - Week'!$A$16)+SUMIFS(WorkingHoursUpdated!$F:$F,WorkingHoursUpdated!$A:$A,'Timesheet - Week'!I$5,WorkingHoursUpdated!$K:$K,'Timesheet - Week'!$A$16)+SUMIFS(WorkingHoursUpdated!$N:$N,WorkingHoursUpdated!$A:$A,'Timesheet - Week'!I$5,WorkingHoursUpdated!$K:$K,'Timesheet - Week'!$A$16)</f>
        <v>0</v>
      </c>
      <c r="O9" s="1">
        <f>SUMIFS(WorkingHoursUpdated!$E:$E,WorkingHoursUpdated!$A:$A,'Timesheet - Week'!J$5,WorkingHoursUpdated!$K:$K,'Timesheet - Week'!$A$16)+SUMIFS(WorkingHoursUpdated!$F:$F,WorkingHoursUpdated!$A:$A,'Timesheet - Week'!J$5,WorkingHoursUpdated!$K:$K,'Timesheet - Week'!$A$16)+SUMIFS(WorkingHoursUpdated!$N:$N,WorkingHoursUpdated!$A:$A,'Timesheet - Week'!J$5,WorkingHoursUpdated!$K:$K,'Timesheet - Week'!$A$16)</f>
        <v>0</v>
      </c>
      <c r="P9" s="1">
        <f>SUMIFS(WorkingHoursUpdated!$E:$E,WorkingHoursUpdated!$A:$A,'Timesheet - Week'!K$5,WorkingHoursUpdated!$K:$K,'Timesheet - Week'!$A$16)+SUMIFS(WorkingHoursUpdated!$F:$F,WorkingHoursUpdated!$A:$A,'Timesheet - Week'!K$5,WorkingHoursUpdated!$K:$K,'Timesheet - Week'!$A$16)+SUMIFS(WorkingHoursUpdated!$N:$N,WorkingHoursUpdated!$A:$A,'Timesheet - Week'!K$5,WorkingHoursUpdated!$K:$K,'Timesheet - Week'!$A$16)</f>
        <v>0</v>
      </c>
      <c r="Q9" s="1">
        <f>SUMIFS(WorkingHoursUpdated!$E:$E,WorkingHoursUpdated!$A:$A,'Timesheet - Week'!L$5,WorkingHoursUpdated!$K:$K,'Timesheet - Week'!$A$16)+SUMIFS(WorkingHoursUpdated!$F:$F,WorkingHoursUpdated!$A:$A,'Timesheet - Week'!L$5,WorkingHoursUpdated!$K:$K,'Timesheet - Week'!$A$16)+SUMIFS(WorkingHoursUpdated!$N:$N,WorkingHoursUpdated!$A:$A,'Timesheet - Week'!L$5,WorkingHoursUpdated!$K:$K,'Timesheet - Week'!$A$16)</f>
        <v>0</v>
      </c>
      <c r="R9" s="1">
        <f>SUMIFS(WorkingHoursUpdated!$E:$E,WorkingHoursUpdated!$A:$A,'Timesheet - Week'!M$5,WorkingHoursUpdated!$K:$K,'Timesheet - Week'!$A$16)+SUMIFS(WorkingHoursUpdated!$F:$F,WorkingHoursUpdated!$A:$A,'Timesheet - Week'!M$5,WorkingHoursUpdated!$K:$K,'Timesheet - Week'!$A$16)+SUMIFS(WorkingHoursUpdated!$N:$N,WorkingHoursUpdated!$A:$A,'Timesheet - Week'!M$5,WorkingHoursUpdated!$K:$K,'Timesheet - Week'!$A$16)</f>
        <v>0</v>
      </c>
      <c r="S9" s="1">
        <f>SUMIFS(WorkingHoursUpdated!$E:$E,WorkingHoursUpdated!$A:$A,'Timesheet - Week'!N$5,WorkingHoursUpdated!$K:$K,'Timesheet - Week'!$A$16)+SUMIFS(WorkingHoursUpdated!$F:$F,WorkingHoursUpdated!$A:$A,'Timesheet - Week'!N$5,WorkingHoursUpdated!$K:$K,'Timesheet - Week'!$A$16)+SUMIFS(WorkingHoursUpdated!$N:$N,WorkingHoursUpdated!$A:$A,'Timesheet - Week'!N$5,WorkingHoursUpdated!$K:$K,'Timesheet - Week'!$A$16)</f>
        <v>0</v>
      </c>
      <c r="T9" s="1">
        <f>SUMIFS(WorkingHoursUpdated!$E:$E,WorkingHoursUpdated!$A:$A,'Timesheet - Week'!O$5,WorkingHoursUpdated!$K:$K,'Timesheet - Week'!$A$16)+SUMIFS(WorkingHoursUpdated!$F:$F,WorkingHoursUpdated!$A:$A,'Timesheet - Week'!O$5,WorkingHoursUpdated!$K:$K,'Timesheet - Week'!$A$16)+SUMIFS(WorkingHoursUpdated!$N:$N,WorkingHoursUpdated!$A:$A,'Timesheet - Week'!O$5,WorkingHoursUpdated!$K:$K,'Timesheet - Week'!$A$16)</f>
        <v>0</v>
      </c>
      <c r="U9" s="1">
        <f>SUMIFS(WorkingHoursUpdated!$E:$E,WorkingHoursUpdated!$A:$A,'Timesheet - Week'!P$5,WorkingHoursUpdated!$K:$K,'Timesheet - Week'!$A$16)+SUMIFS(WorkingHoursUpdated!$F:$F,WorkingHoursUpdated!$A:$A,'Timesheet - Week'!P$5,WorkingHoursUpdated!$K:$K,'Timesheet - Week'!$A$16)+SUMIFS(WorkingHoursUpdated!$N:$N,WorkingHoursUpdated!$A:$A,'Timesheet - Week'!P$5,WorkingHoursUpdated!$K:$K,'Timesheet - Week'!$A$16)</f>
        <v>0</v>
      </c>
      <c r="V9" s="1">
        <f>SUMIFS(WorkingHoursUpdated!$E:$E,WorkingHoursUpdated!$A:$A,'Timesheet - Week'!Q$5,WorkingHoursUpdated!$K:$K,'Timesheet - Week'!$A$16)+SUMIFS(WorkingHoursUpdated!$F:$F,WorkingHoursUpdated!$A:$A,'Timesheet - Week'!Q$5,WorkingHoursUpdated!$K:$K,'Timesheet - Week'!$A$16)+SUMIFS(WorkingHoursUpdated!$N:$N,WorkingHoursUpdated!$A:$A,'Timesheet - Week'!Q$5,WorkingHoursUpdated!$K:$K,'Timesheet - Week'!$A$16)</f>
        <v>0</v>
      </c>
      <c r="W9" s="1">
        <f>SUMIFS(WorkingHoursUpdated!$E:$E,WorkingHoursUpdated!$A:$A,'Timesheet - Week'!R$5,WorkingHoursUpdated!$K:$K,'Timesheet - Week'!$A$16)+SUMIFS(WorkingHoursUpdated!$F:$F,WorkingHoursUpdated!$A:$A,'Timesheet - Week'!R$5,WorkingHoursUpdated!$K:$K,'Timesheet - Week'!$A$16)+SUMIFS(WorkingHoursUpdated!$N:$N,WorkingHoursUpdated!$A:$A,'Timesheet - Week'!R$5,WorkingHoursUpdated!$K:$K,'Timesheet - Week'!$A$16)</f>
        <v>0</v>
      </c>
      <c r="X9" s="1">
        <f>SUMIFS(WorkingHoursUpdated!$E:$E,WorkingHoursUpdated!$A:$A,'Timesheet - Week'!S$5,WorkingHoursUpdated!$K:$K,'Timesheet - Week'!$A$16)+SUMIFS(WorkingHoursUpdated!$F:$F,WorkingHoursUpdated!$A:$A,'Timesheet - Week'!S$5,WorkingHoursUpdated!$K:$K,'Timesheet - Week'!$A$16)+SUMIFS(WorkingHoursUpdated!$N:$N,WorkingHoursUpdated!$A:$A,'Timesheet - Week'!S$5,WorkingHoursUpdated!$K:$K,'Timesheet - Week'!$A$16)</f>
        <v>0</v>
      </c>
      <c r="Y9" s="1">
        <f>SUMIFS(WorkingHoursUpdated!$E:$E,WorkingHoursUpdated!$A:$A,'Timesheet - Week'!T$5,WorkingHoursUpdated!$K:$K,'Timesheet - Week'!$A$16)+SUMIFS(WorkingHoursUpdated!$F:$F,WorkingHoursUpdated!$A:$A,'Timesheet - Week'!T$5,WorkingHoursUpdated!$K:$K,'Timesheet - Week'!$A$16)+SUMIFS(WorkingHoursUpdated!$N:$N,WorkingHoursUpdated!$A:$A,'Timesheet - Week'!T$5,WorkingHoursUpdated!$K:$K,'Timesheet - Week'!$A$16)</f>
        <v>0</v>
      </c>
      <c r="Z9" s="1">
        <f>SUMIFS(WorkingHoursUpdated!$E:$E,WorkingHoursUpdated!$A:$A,'Timesheet - Week'!U$5,WorkingHoursUpdated!$K:$K,'Timesheet - Week'!$A$16)+SUMIFS(WorkingHoursUpdated!$F:$F,WorkingHoursUpdated!$A:$A,'Timesheet - Week'!U$5,WorkingHoursUpdated!$K:$K,'Timesheet - Week'!$A$16)+SUMIFS(WorkingHoursUpdated!$N:$N,WorkingHoursUpdated!$A:$A,'Timesheet - Week'!U$5,WorkingHoursUpdated!$K:$K,'Timesheet - Week'!$A$16)</f>
        <v>0</v>
      </c>
      <c r="AA9" s="1">
        <f>SUMIFS(WorkingHoursUpdated!$E:$E,WorkingHoursUpdated!$A:$A,'Timesheet - Week'!V$5,WorkingHoursUpdated!$K:$K,'Timesheet - Week'!$A$16)+SUMIFS(WorkingHoursUpdated!$F:$F,WorkingHoursUpdated!$A:$A,'Timesheet - Week'!V$5,WorkingHoursUpdated!$K:$K,'Timesheet - Week'!$A$16)+SUMIFS(WorkingHoursUpdated!$N:$N,WorkingHoursUpdated!$A:$A,'Timesheet - Week'!V$5,WorkingHoursUpdated!$K:$K,'Timesheet - Week'!$A$16)</f>
        <v>0</v>
      </c>
      <c r="AB9" s="1">
        <f>SUMIFS(WorkingHoursUpdated!$E:$E,WorkingHoursUpdated!$A:$A,'Timesheet - Week'!W$5,WorkingHoursUpdated!$K:$K,'Timesheet - Week'!$A$16)+SUMIFS(WorkingHoursUpdated!$F:$F,WorkingHoursUpdated!$A:$A,'Timesheet - Week'!W$5,WorkingHoursUpdated!$K:$K,'Timesheet - Week'!$A$16)+SUMIFS(WorkingHoursUpdated!$N:$N,WorkingHoursUpdated!$A:$A,'Timesheet - Week'!W$5,WorkingHoursUpdated!$K:$K,'Timesheet - Week'!$A$16)</f>
        <v>0</v>
      </c>
      <c r="AC9" s="1">
        <f>SUMIFS(WorkingHoursUpdated!$E:$E,WorkingHoursUpdated!$A:$A,'Timesheet - Week'!X$5,WorkingHoursUpdated!$K:$K,'Timesheet - Week'!$A$16)+SUMIFS(WorkingHoursUpdated!$F:$F,WorkingHoursUpdated!$A:$A,'Timesheet - Week'!X$5,WorkingHoursUpdated!$K:$K,'Timesheet - Week'!$A$16)+SUMIFS(WorkingHoursUpdated!$N:$N,WorkingHoursUpdated!$A:$A,'Timesheet - Week'!X$5,WorkingHoursUpdated!$K:$K,'Timesheet - Week'!$A$16)</f>
        <v>0</v>
      </c>
      <c r="AD9" s="1">
        <f>SUMIFS(WorkingHoursUpdated!$E:$E,WorkingHoursUpdated!$A:$A,'Timesheet - Week'!Y$5,WorkingHoursUpdated!$K:$K,'Timesheet - Week'!$A$16)+SUMIFS(WorkingHoursUpdated!$F:$F,WorkingHoursUpdated!$A:$A,'Timesheet - Week'!Y$5,WorkingHoursUpdated!$K:$K,'Timesheet - Week'!$A$16)+SUMIFS(WorkingHoursUpdated!$N:$N,WorkingHoursUpdated!$A:$A,'Timesheet - Week'!Y$5,WorkingHoursUpdated!$K:$K,'Timesheet - Week'!$A$16)</f>
        <v>0</v>
      </c>
      <c r="AE9" s="1">
        <f>SUMIFS(WorkingHoursUpdated!$E:$E,WorkingHoursUpdated!$A:$A,'Timesheet - Week'!Z$5,WorkingHoursUpdated!$K:$K,'Timesheet - Week'!$A$16)+SUMIFS(WorkingHoursUpdated!$F:$F,WorkingHoursUpdated!$A:$A,'Timesheet - Week'!Z$5,WorkingHoursUpdated!$K:$K,'Timesheet - Week'!$A$16)+SUMIFS(WorkingHoursUpdated!$N:$N,WorkingHoursUpdated!$A:$A,'Timesheet - Week'!Z$5,WorkingHoursUpdated!$K:$K,'Timesheet - Week'!$A$16)</f>
        <v>0</v>
      </c>
      <c r="AF9" s="1">
        <f>SUMIFS(WorkingHoursUpdated!$E:$E,WorkingHoursUpdated!$A:$A,'Timesheet - Week'!AA$5,WorkingHoursUpdated!$K:$K,'Timesheet - Week'!$A$16)+SUMIFS(WorkingHoursUpdated!$F:$F,WorkingHoursUpdated!$A:$A,'Timesheet - Week'!AA$5,WorkingHoursUpdated!$K:$K,'Timesheet - Week'!$A$16)+SUMIFS(WorkingHoursUpdated!$N:$N,WorkingHoursUpdated!$A:$A,'Timesheet - Week'!AA$5,WorkingHoursUpdated!$K:$K,'Timesheet - Week'!$A$16)</f>
        <v>0</v>
      </c>
      <c r="AG9" s="1">
        <f>SUMIFS(WorkingHoursUpdated!$E:$E,WorkingHoursUpdated!$A:$A,'Timesheet - Week'!AB$5,WorkingHoursUpdated!$K:$K,'Timesheet - Week'!$A$16)+SUMIFS(WorkingHoursUpdated!$F:$F,WorkingHoursUpdated!$A:$A,'Timesheet - Week'!AB$5,WorkingHoursUpdated!$K:$K,'Timesheet - Week'!$A$16)+SUMIFS(WorkingHoursUpdated!$N:$N,WorkingHoursUpdated!$A:$A,'Timesheet - Week'!AB$5,WorkingHoursUpdated!$K:$K,'Timesheet - Week'!$A$16)</f>
        <v>0</v>
      </c>
      <c r="AH9" s="1">
        <f>SUMIFS(WorkingHoursUpdated!$E:$E,WorkingHoursUpdated!$A:$A,'Timesheet - Week'!AC$5,WorkingHoursUpdated!$K:$K,'Timesheet - Week'!$A$16)+SUMIFS(WorkingHoursUpdated!$F:$F,WorkingHoursUpdated!$A:$A,'Timesheet - Week'!AC$5,WorkingHoursUpdated!$K:$K,'Timesheet - Week'!$A$16)+SUMIFS(WorkingHoursUpdated!$N:$N,WorkingHoursUpdated!$A:$A,'Timesheet - Week'!AC$5,WorkingHoursUpdated!$K:$K,'Timesheet - Week'!$A$16)</f>
        <v>0</v>
      </c>
      <c r="AI9" s="1">
        <f>SUMIFS(WorkingHoursUpdated!$E:$E,WorkingHoursUpdated!$A:$A,'Timesheet - Week'!AD$5,WorkingHoursUpdated!$K:$K,'Timesheet - Week'!$A$16)+SUMIFS(WorkingHoursUpdated!$F:$F,WorkingHoursUpdated!$A:$A,'Timesheet - Week'!AD$5,WorkingHoursUpdated!$K:$K,'Timesheet - Week'!$A$16)+SUMIFS(WorkingHoursUpdated!$N:$N,WorkingHoursUpdated!$A:$A,'Timesheet - Week'!AD$5,WorkingHoursUpdated!$K:$K,'Timesheet - Week'!$A$16)</f>
        <v>0</v>
      </c>
    </row>
    <row r="10" spans="1:35" ht="15.75" thickBot="1" x14ac:dyDescent="0.3">
      <c r="A10" s="64" t="s">
        <v>45</v>
      </c>
      <c r="B10" s="64"/>
      <c r="C10" s="7"/>
      <c r="D10" s="7"/>
      <c r="E10" s="7"/>
      <c r="F10" s="73"/>
      <c r="G10" s="1">
        <f>SUMIFS(WorkingHoursUpdated!$E:$E,WorkingHoursUpdated!$A:$A,'Timesheet - Week'!B$5,WorkingHoursUpdated!$K:$K,'Timesheet - Week'!$A$17)+SUMIFS(WorkingHoursUpdated!$F:$F,WorkingHoursUpdated!$A:$A,'Timesheet - Week'!B$5,WorkingHoursUpdated!$K:$K,'Timesheet - Week'!$A$17)+SUMIFS(WorkingHoursUpdated!$N:$N,WorkingHoursUpdated!$A:$A,'Timesheet - Week'!B$5,WorkingHoursUpdated!$K:$K,'Timesheet - Week'!$A$17)</f>
        <v>0</v>
      </c>
      <c r="H10" s="1">
        <f>SUMIFS(WorkingHoursUpdated!$E:$E,WorkingHoursUpdated!$A:$A,'Timesheet - Week'!C$5,WorkingHoursUpdated!$K:$K,'Timesheet - Week'!$A$17)+SUMIFS(WorkingHoursUpdated!$F:$F,WorkingHoursUpdated!$A:$A,'Timesheet - Week'!C$5,WorkingHoursUpdated!$K:$K,'Timesheet - Week'!$A$17)+SUMIFS(WorkingHoursUpdated!$N:$N,WorkingHoursUpdated!$A:$A,'Timesheet - Week'!C$5,WorkingHoursUpdated!$K:$K,'Timesheet - Week'!$A$17)</f>
        <v>0</v>
      </c>
      <c r="I10" s="1">
        <f>SUMIFS(WorkingHoursUpdated!$E:$E,WorkingHoursUpdated!$A:$A,'Timesheet - Week'!D$5,WorkingHoursUpdated!$K:$K,'Timesheet - Week'!$A$17)+SUMIFS(WorkingHoursUpdated!$F:$F,WorkingHoursUpdated!$A:$A,'Timesheet - Week'!D$5,WorkingHoursUpdated!$K:$K,'Timesheet - Week'!$A$17)+SUMIFS(WorkingHoursUpdated!$N:$N,WorkingHoursUpdated!$A:$A,'Timesheet - Week'!D$5,WorkingHoursUpdated!$K:$K,'Timesheet - Week'!$A$17)</f>
        <v>0</v>
      </c>
      <c r="J10" s="1">
        <f>SUMIFS(WorkingHoursUpdated!$E:$E,WorkingHoursUpdated!$A:$A,'Timesheet - Week'!E$5,WorkingHoursUpdated!$K:$K,'Timesheet - Week'!$A$17)+SUMIFS(WorkingHoursUpdated!$F:$F,WorkingHoursUpdated!$A:$A,'Timesheet - Week'!E$5,WorkingHoursUpdated!$K:$K,'Timesheet - Week'!$A$17)+SUMIFS(WorkingHoursUpdated!$N:$N,WorkingHoursUpdated!$A:$A,'Timesheet - Week'!E$5,WorkingHoursUpdated!$K:$K,'Timesheet - Week'!$A$17)</f>
        <v>0</v>
      </c>
      <c r="K10" s="1">
        <f>SUMIFS(WorkingHoursUpdated!$E:$E,WorkingHoursUpdated!$A:$A,'Timesheet - Week'!F$5,WorkingHoursUpdated!$K:$K,'Timesheet - Week'!$A$17)+SUMIFS(WorkingHoursUpdated!$F:$F,WorkingHoursUpdated!$A:$A,'Timesheet - Week'!F$5,WorkingHoursUpdated!$K:$K,'Timesheet - Week'!$A$17)+SUMIFS(WorkingHoursUpdated!$N:$N,WorkingHoursUpdated!$A:$A,'Timesheet - Week'!F$5,WorkingHoursUpdated!$K:$K,'Timesheet - Week'!$A$17)</f>
        <v>0</v>
      </c>
      <c r="L10" s="1">
        <f>SUMIFS(WorkingHoursUpdated!$E:$E,WorkingHoursUpdated!$A:$A,'Timesheet - Week'!G$5,WorkingHoursUpdated!$K:$K,'Timesheet - Week'!$A$17)+SUMIFS(WorkingHoursUpdated!$F:$F,WorkingHoursUpdated!$A:$A,'Timesheet - Week'!G$5,WorkingHoursUpdated!$K:$K,'Timesheet - Week'!$A$17)+SUMIFS(WorkingHoursUpdated!$N:$N,WorkingHoursUpdated!$A:$A,'Timesheet - Week'!G$5,WorkingHoursUpdated!$K:$K,'Timesheet - Week'!$A$17)</f>
        <v>0</v>
      </c>
      <c r="M10" s="1">
        <f>SUMIFS(WorkingHoursUpdated!$E:$E,WorkingHoursUpdated!$A:$A,'Timesheet - Week'!H$5,WorkingHoursUpdated!$K:$K,'Timesheet - Week'!$A$17)+SUMIFS(WorkingHoursUpdated!$F:$F,WorkingHoursUpdated!$A:$A,'Timesheet - Week'!H$5,WorkingHoursUpdated!$K:$K,'Timesheet - Week'!$A$17)+SUMIFS(WorkingHoursUpdated!$N:$N,WorkingHoursUpdated!$A:$A,'Timesheet - Week'!H$5,WorkingHoursUpdated!$K:$K,'Timesheet - Week'!$A$17)</f>
        <v>0</v>
      </c>
      <c r="N10" s="1">
        <f>SUMIFS(WorkingHoursUpdated!$E:$E,WorkingHoursUpdated!$A:$A,'Timesheet - Week'!I$5,WorkingHoursUpdated!$K:$K,'Timesheet - Week'!$A$17)+SUMIFS(WorkingHoursUpdated!$F:$F,WorkingHoursUpdated!$A:$A,'Timesheet - Week'!I$5,WorkingHoursUpdated!$K:$K,'Timesheet - Week'!$A$17)+SUMIFS(WorkingHoursUpdated!$N:$N,WorkingHoursUpdated!$A:$A,'Timesheet - Week'!I$5,WorkingHoursUpdated!$K:$K,'Timesheet - Week'!$A$17)</f>
        <v>0</v>
      </c>
      <c r="O10" s="1">
        <f>SUMIFS(WorkingHoursUpdated!$E:$E,WorkingHoursUpdated!$A:$A,'Timesheet - Week'!J$5,WorkingHoursUpdated!$K:$K,'Timesheet - Week'!$A$17)+SUMIFS(WorkingHoursUpdated!$F:$F,WorkingHoursUpdated!$A:$A,'Timesheet - Week'!J$5,WorkingHoursUpdated!$K:$K,'Timesheet - Week'!$A$17)+SUMIFS(WorkingHoursUpdated!$N:$N,WorkingHoursUpdated!$A:$A,'Timesheet - Week'!J$5,WorkingHoursUpdated!$K:$K,'Timesheet - Week'!$A$17)</f>
        <v>0</v>
      </c>
      <c r="P10" s="1">
        <f>SUMIFS(WorkingHoursUpdated!$E:$E,WorkingHoursUpdated!$A:$A,'Timesheet - Week'!K$5,WorkingHoursUpdated!$K:$K,'Timesheet - Week'!$A$17)+SUMIFS(WorkingHoursUpdated!$F:$F,WorkingHoursUpdated!$A:$A,'Timesheet - Week'!K$5,WorkingHoursUpdated!$K:$K,'Timesheet - Week'!$A$17)+SUMIFS(WorkingHoursUpdated!$N:$N,WorkingHoursUpdated!$A:$A,'Timesheet - Week'!K$5,WorkingHoursUpdated!$K:$K,'Timesheet - Week'!$A$17)</f>
        <v>0</v>
      </c>
      <c r="Q10" s="1">
        <f>SUMIFS(WorkingHoursUpdated!$E:$E,WorkingHoursUpdated!$A:$A,'Timesheet - Week'!L$5,WorkingHoursUpdated!$K:$K,'Timesheet - Week'!$A$17)+SUMIFS(WorkingHoursUpdated!$F:$F,WorkingHoursUpdated!$A:$A,'Timesheet - Week'!L$5,WorkingHoursUpdated!$K:$K,'Timesheet - Week'!$A$17)+SUMIFS(WorkingHoursUpdated!$N:$N,WorkingHoursUpdated!$A:$A,'Timesheet - Week'!L$5,WorkingHoursUpdated!$K:$K,'Timesheet - Week'!$A$17)</f>
        <v>0</v>
      </c>
      <c r="R10" s="1">
        <f>SUMIFS(WorkingHoursUpdated!$E:$E,WorkingHoursUpdated!$A:$A,'Timesheet - Week'!M$5,WorkingHoursUpdated!$K:$K,'Timesheet - Week'!$A$17)+SUMIFS(WorkingHoursUpdated!$F:$F,WorkingHoursUpdated!$A:$A,'Timesheet - Week'!M$5,WorkingHoursUpdated!$K:$K,'Timesheet - Week'!$A$17)+SUMIFS(WorkingHoursUpdated!$N:$N,WorkingHoursUpdated!$A:$A,'Timesheet - Week'!M$5,WorkingHoursUpdated!$K:$K,'Timesheet - Week'!$A$17)</f>
        <v>0</v>
      </c>
      <c r="S10" s="1">
        <f>SUMIFS(WorkingHoursUpdated!$E:$E,WorkingHoursUpdated!$A:$A,'Timesheet - Week'!N$5,WorkingHoursUpdated!$K:$K,'Timesheet - Week'!$A$17)+SUMIFS(WorkingHoursUpdated!$F:$F,WorkingHoursUpdated!$A:$A,'Timesheet - Week'!N$5,WorkingHoursUpdated!$K:$K,'Timesheet - Week'!$A$17)+SUMIFS(WorkingHoursUpdated!$N:$N,WorkingHoursUpdated!$A:$A,'Timesheet - Week'!N$5,WorkingHoursUpdated!$K:$K,'Timesheet - Week'!$A$17)</f>
        <v>0</v>
      </c>
      <c r="T10" s="1">
        <f>SUMIFS(WorkingHoursUpdated!$E:$E,WorkingHoursUpdated!$A:$A,'Timesheet - Week'!O$5,WorkingHoursUpdated!$K:$K,'Timesheet - Week'!$A$17)+SUMIFS(WorkingHoursUpdated!$F:$F,WorkingHoursUpdated!$A:$A,'Timesheet - Week'!O$5,WorkingHoursUpdated!$K:$K,'Timesheet - Week'!$A$17)+SUMIFS(WorkingHoursUpdated!$N:$N,WorkingHoursUpdated!$A:$A,'Timesheet - Week'!O$5,WorkingHoursUpdated!$K:$K,'Timesheet - Week'!$A$17)</f>
        <v>0</v>
      </c>
      <c r="U10" s="1">
        <f>SUMIFS(WorkingHoursUpdated!$E:$E,WorkingHoursUpdated!$A:$A,'Timesheet - Week'!P$5,WorkingHoursUpdated!$K:$K,'Timesheet - Week'!$A$17)+SUMIFS(WorkingHoursUpdated!$F:$F,WorkingHoursUpdated!$A:$A,'Timesheet - Week'!P$5,WorkingHoursUpdated!$K:$K,'Timesheet - Week'!$A$17)+SUMIFS(WorkingHoursUpdated!$N:$N,WorkingHoursUpdated!$A:$A,'Timesheet - Week'!P$5,WorkingHoursUpdated!$K:$K,'Timesheet - Week'!$A$17)</f>
        <v>0</v>
      </c>
      <c r="V10" s="1">
        <f>SUMIFS(WorkingHoursUpdated!$E:$E,WorkingHoursUpdated!$A:$A,'Timesheet - Week'!Q$5,WorkingHoursUpdated!$K:$K,'Timesheet - Week'!$A$17)+SUMIFS(WorkingHoursUpdated!$F:$F,WorkingHoursUpdated!$A:$A,'Timesheet - Week'!Q$5,WorkingHoursUpdated!$K:$K,'Timesheet - Week'!$A$17)+SUMIFS(WorkingHoursUpdated!$N:$N,WorkingHoursUpdated!$A:$A,'Timesheet - Week'!Q$5,WorkingHoursUpdated!$K:$K,'Timesheet - Week'!$A$17)</f>
        <v>0</v>
      </c>
      <c r="W10" s="1">
        <f>SUMIFS(WorkingHoursUpdated!$E:$E,WorkingHoursUpdated!$A:$A,'Timesheet - Week'!R$5,WorkingHoursUpdated!$K:$K,'Timesheet - Week'!$A$17)+SUMIFS(WorkingHoursUpdated!$F:$F,WorkingHoursUpdated!$A:$A,'Timesheet - Week'!R$5,WorkingHoursUpdated!$K:$K,'Timesheet - Week'!$A$17)+SUMIFS(WorkingHoursUpdated!$N:$N,WorkingHoursUpdated!$A:$A,'Timesheet - Week'!R$5,WorkingHoursUpdated!$K:$K,'Timesheet - Week'!$A$17)</f>
        <v>0</v>
      </c>
      <c r="X10" s="1">
        <f>SUMIFS(WorkingHoursUpdated!$E:$E,WorkingHoursUpdated!$A:$A,'Timesheet - Week'!S$5,WorkingHoursUpdated!$K:$K,'Timesheet - Week'!$A$17)+SUMIFS(WorkingHoursUpdated!$F:$F,WorkingHoursUpdated!$A:$A,'Timesheet - Week'!S$5,WorkingHoursUpdated!$K:$K,'Timesheet - Week'!$A$17)+SUMIFS(WorkingHoursUpdated!$N:$N,WorkingHoursUpdated!$A:$A,'Timesheet - Week'!S$5,WorkingHoursUpdated!$K:$K,'Timesheet - Week'!$A$17)</f>
        <v>0</v>
      </c>
      <c r="Y10" s="1">
        <f>SUMIFS(WorkingHoursUpdated!$E:$E,WorkingHoursUpdated!$A:$A,'Timesheet - Week'!T$5,WorkingHoursUpdated!$K:$K,'Timesheet - Week'!$A$17)+SUMIFS(WorkingHoursUpdated!$F:$F,WorkingHoursUpdated!$A:$A,'Timesheet - Week'!T$5,WorkingHoursUpdated!$K:$K,'Timesheet - Week'!$A$17)+SUMIFS(WorkingHoursUpdated!$N:$N,WorkingHoursUpdated!$A:$A,'Timesheet - Week'!T$5,WorkingHoursUpdated!$K:$K,'Timesheet - Week'!$A$17)</f>
        <v>0</v>
      </c>
      <c r="Z10" s="1">
        <f>SUMIFS(WorkingHoursUpdated!$E:$E,WorkingHoursUpdated!$A:$A,'Timesheet - Week'!U$5,WorkingHoursUpdated!$K:$K,'Timesheet - Week'!$A$17)+SUMIFS(WorkingHoursUpdated!$F:$F,WorkingHoursUpdated!$A:$A,'Timesheet - Week'!U$5,WorkingHoursUpdated!$K:$K,'Timesheet - Week'!$A$17)+SUMIFS(WorkingHoursUpdated!$N:$N,WorkingHoursUpdated!$A:$A,'Timesheet - Week'!U$5,WorkingHoursUpdated!$K:$K,'Timesheet - Week'!$A$17)</f>
        <v>0</v>
      </c>
      <c r="AA10" s="1">
        <f>SUMIFS(WorkingHoursUpdated!$E:$E,WorkingHoursUpdated!$A:$A,'Timesheet - Week'!V$5,WorkingHoursUpdated!$K:$K,'Timesheet - Week'!$A$17)+SUMIFS(WorkingHoursUpdated!$F:$F,WorkingHoursUpdated!$A:$A,'Timesheet - Week'!V$5,WorkingHoursUpdated!$K:$K,'Timesheet - Week'!$A$17)+SUMIFS(WorkingHoursUpdated!$N:$N,WorkingHoursUpdated!$A:$A,'Timesheet - Week'!V$5,WorkingHoursUpdated!$K:$K,'Timesheet - Week'!$A$17)</f>
        <v>0</v>
      </c>
      <c r="AB10" s="1">
        <f>SUMIFS(WorkingHoursUpdated!$E:$E,WorkingHoursUpdated!$A:$A,'Timesheet - Week'!W$5,WorkingHoursUpdated!$K:$K,'Timesheet - Week'!$A$17)+SUMIFS(WorkingHoursUpdated!$F:$F,WorkingHoursUpdated!$A:$A,'Timesheet - Week'!W$5,WorkingHoursUpdated!$K:$K,'Timesheet - Week'!$A$17)+SUMIFS(WorkingHoursUpdated!$N:$N,WorkingHoursUpdated!$A:$A,'Timesheet - Week'!W$5,WorkingHoursUpdated!$K:$K,'Timesheet - Week'!$A$17)</f>
        <v>0</v>
      </c>
      <c r="AC10" s="1">
        <f>SUMIFS(WorkingHoursUpdated!$E:$E,WorkingHoursUpdated!$A:$A,'Timesheet - Week'!X$5,WorkingHoursUpdated!$K:$K,'Timesheet - Week'!$A$17)+SUMIFS(WorkingHoursUpdated!$F:$F,WorkingHoursUpdated!$A:$A,'Timesheet - Week'!X$5,WorkingHoursUpdated!$K:$K,'Timesheet - Week'!$A$17)+SUMIFS(WorkingHoursUpdated!$N:$N,WorkingHoursUpdated!$A:$A,'Timesheet - Week'!X$5,WorkingHoursUpdated!$K:$K,'Timesheet - Week'!$A$17)</f>
        <v>0</v>
      </c>
      <c r="AD10" s="1">
        <f>SUMIFS(WorkingHoursUpdated!$E:$E,WorkingHoursUpdated!$A:$A,'Timesheet - Week'!Y$5,WorkingHoursUpdated!$K:$K,'Timesheet - Week'!$A$17)+SUMIFS(WorkingHoursUpdated!$F:$F,WorkingHoursUpdated!$A:$A,'Timesheet - Week'!Y$5,WorkingHoursUpdated!$K:$K,'Timesheet - Week'!$A$17)+SUMIFS(WorkingHoursUpdated!$N:$N,WorkingHoursUpdated!$A:$A,'Timesheet - Week'!Y$5,WorkingHoursUpdated!$K:$K,'Timesheet - Week'!$A$17)</f>
        <v>0</v>
      </c>
      <c r="AE10" s="1">
        <f>SUMIFS(WorkingHoursUpdated!$E:$E,WorkingHoursUpdated!$A:$A,'Timesheet - Week'!Z$5,WorkingHoursUpdated!$K:$K,'Timesheet - Week'!$A$17)+SUMIFS(WorkingHoursUpdated!$F:$F,WorkingHoursUpdated!$A:$A,'Timesheet - Week'!Z$5,WorkingHoursUpdated!$K:$K,'Timesheet - Week'!$A$17)+SUMIFS(WorkingHoursUpdated!$N:$N,WorkingHoursUpdated!$A:$A,'Timesheet - Week'!Z$5,WorkingHoursUpdated!$K:$K,'Timesheet - Week'!$A$17)</f>
        <v>0</v>
      </c>
      <c r="AF10" s="1">
        <f>SUMIFS(WorkingHoursUpdated!$E:$E,WorkingHoursUpdated!$A:$A,'Timesheet - Week'!AA$5,WorkingHoursUpdated!$K:$K,'Timesheet - Week'!$A$17)+SUMIFS(WorkingHoursUpdated!$F:$F,WorkingHoursUpdated!$A:$A,'Timesheet - Week'!AA$5,WorkingHoursUpdated!$K:$K,'Timesheet - Week'!$A$17)+SUMIFS(WorkingHoursUpdated!$N:$N,WorkingHoursUpdated!$A:$A,'Timesheet - Week'!AA$5,WorkingHoursUpdated!$K:$K,'Timesheet - Week'!$A$17)</f>
        <v>0</v>
      </c>
      <c r="AG10" s="1">
        <f>SUMIFS(WorkingHoursUpdated!$E:$E,WorkingHoursUpdated!$A:$A,'Timesheet - Week'!AB$5,WorkingHoursUpdated!$K:$K,'Timesheet - Week'!$A$17)+SUMIFS(WorkingHoursUpdated!$F:$F,WorkingHoursUpdated!$A:$A,'Timesheet - Week'!AB$5,WorkingHoursUpdated!$K:$K,'Timesheet - Week'!$A$17)+SUMIFS(WorkingHoursUpdated!$N:$N,WorkingHoursUpdated!$A:$A,'Timesheet - Week'!AB$5,WorkingHoursUpdated!$K:$K,'Timesheet - Week'!$A$17)</f>
        <v>0</v>
      </c>
      <c r="AH10" s="1">
        <f>SUMIFS(WorkingHoursUpdated!$E:$E,WorkingHoursUpdated!$A:$A,'Timesheet - Week'!AC$5,WorkingHoursUpdated!$K:$K,'Timesheet - Week'!$A$17)+SUMIFS(WorkingHoursUpdated!$F:$F,WorkingHoursUpdated!$A:$A,'Timesheet - Week'!AC$5,WorkingHoursUpdated!$K:$K,'Timesheet - Week'!$A$17)+SUMIFS(WorkingHoursUpdated!$N:$N,WorkingHoursUpdated!$A:$A,'Timesheet - Week'!AC$5,WorkingHoursUpdated!$K:$K,'Timesheet - Week'!$A$17)</f>
        <v>0</v>
      </c>
      <c r="AI10" s="1">
        <f>SUMIFS(WorkingHoursUpdated!$E:$E,WorkingHoursUpdated!$A:$A,'Timesheet - Week'!AD$5,WorkingHoursUpdated!$K:$K,'Timesheet - Week'!$A$17)+SUMIFS(WorkingHoursUpdated!$F:$F,WorkingHoursUpdated!$A:$A,'Timesheet - Week'!AD$5,WorkingHoursUpdated!$K:$K,'Timesheet - Week'!$A$17)+SUMIFS(WorkingHoursUpdated!$N:$N,WorkingHoursUpdated!$A:$A,'Timesheet - Week'!AD$5,WorkingHoursUpdated!$K:$K,'Timesheet - Week'!$A$17)</f>
        <v>0</v>
      </c>
    </row>
    <row r="11" spans="1:35" ht="15.75" thickBot="1" x14ac:dyDescent="0.3">
      <c r="A11" s="67" t="s">
        <v>50</v>
      </c>
      <c r="B11" s="67"/>
      <c r="C11" s="57"/>
      <c r="D11" s="57"/>
      <c r="E11" s="57"/>
      <c r="F11" s="76"/>
      <c r="G11" s="33">
        <f>SUMIFS(WorkingHoursUpdated!$P:$P,WorkingHoursUpdated!$A:$A,"&gt;="&amp;G$4,WorkingHoursUpdated!$A:$A,"&lt;"&amp;H$4,WorkingHoursUpdated!$G:$G,$A11)</f>
        <v>0</v>
      </c>
      <c r="H11" s="33">
        <f>SUMIFS(WorkingHoursUpdated!$P:$P,WorkingHoursUpdated!$A:$A,"&gt;="&amp;H$4,WorkingHoursUpdated!$A:$A,"&lt;"&amp;I$4,WorkingHoursUpdated!$G:$G,$A11)</f>
        <v>0</v>
      </c>
      <c r="I11" s="33">
        <f>SUMIFS(WorkingHoursUpdated!$P:$P,WorkingHoursUpdated!$A:$A,"&gt;="&amp;I$4,WorkingHoursUpdated!$A:$A,"&lt;"&amp;J$4,WorkingHoursUpdated!$G:$G,$A11)</f>
        <v>0</v>
      </c>
      <c r="J11" s="33">
        <f>SUMIFS(WorkingHoursUpdated!$P:$P,WorkingHoursUpdated!$A:$A,"&gt;="&amp;J$4,WorkingHoursUpdated!$A:$A,"&lt;"&amp;K$4,WorkingHoursUpdated!$G:$G,$A11)</f>
        <v>0</v>
      </c>
      <c r="K11" s="33">
        <f>SUMIFS(WorkingHoursUpdated!$P:$P,WorkingHoursUpdated!$A:$A,"&gt;="&amp;K$4,WorkingHoursUpdated!$A:$A,"&lt;"&amp;L$4,WorkingHoursUpdated!$G:$G,$A11)</f>
        <v>0</v>
      </c>
      <c r="L11" s="33">
        <f>SUMIFS(WorkingHoursUpdated!$P:$P,WorkingHoursUpdated!$A:$A,"&gt;="&amp;L$4,WorkingHoursUpdated!$A:$A,"&lt;"&amp;M$4,WorkingHoursUpdated!$G:$G,$A11)</f>
        <v>0</v>
      </c>
      <c r="M11" s="33">
        <f>SUMIFS(WorkingHoursUpdated!$P:$P,WorkingHoursUpdated!$A:$A,"&gt;="&amp;M$4,WorkingHoursUpdated!$A:$A,"&lt;"&amp;N$4,WorkingHoursUpdated!$G:$G,$A11)</f>
        <v>0</v>
      </c>
      <c r="N11" s="33">
        <f>SUMIFS(WorkingHoursUpdated!$P:$P,WorkingHoursUpdated!$A:$A,"&gt;="&amp;N$4,WorkingHoursUpdated!$A:$A,"&lt;"&amp;O$4,WorkingHoursUpdated!$G:$G,$A11)</f>
        <v>0</v>
      </c>
      <c r="O11" s="33">
        <f>SUMIFS(WorkingHoursUpdated!$P:$P,WorkingHoursUpdated!$A:$A,"&gt;="&amp;O$4,WorkingHoursUpdated!$A:$A,"&lt;"&amp;P$4,WorkingHoursUpdated!$G:$G,$A11)</f>
        <v>0</v>
      </c>
      <c r="P11" s="33">
        <f>SUMIFS(WorkingHoursUpdated!$P:$P,WorkingHoursUpdated!$A:$A,"&gt;="&amp;P$4,WorkingHoursUpdated!$A:$A,"&lt;"&amp;Q$4,WorkingHoursUpdated!$G:$G,$A11)</f>
        <v>0</v>
      </c>
      <c r="Q11" s="33">
        <f>SUMIFS(WorkingHoursUpdated!$P:$P,WorkingHoursUpdated!$A:$A,"&gt;="&amp;Q$4,WorkingHoursUpdated!$A:$A,"&lt;"&amp;R$4,WorkingHoursUpdated!$G:$G,$A11)</f>
        <v>0</v>
      </c>
      <c r="R11" s="33">
        <f>SUMIFS(WorkingHoursUpdated!$P:$P,WorkingHoursUpdated!$A:$A,"&gt;="&amp;R$4,WorkingHoursUpdated!$A:$A,"&lt;"&amp;S$4,WorkingHoursUpdated!$G:$G,$A11)</f>
        <v>0</v>
      </c>
      <c r="S11" s="33">
        <f>SUMIFS(WorkingHoursUpdated!$P:$P,WorkingHoursUpdated!$A:$A,"&gt;="&amp;S$4,WorkingHoursUpdated!$A:$A,"&lt;"&amp;T$4,WorkingHoursUpdated!$G:$G,$A11)</f>
        <v>0</v>
      </c>
      <c r="T11" s="33">
        <f>SUMIFS(WorkingHoursUpdated!$P:$P,WorkingHoursUpdated!$A:$A,"&gt;="&amp;T$4,WorkingHoursUpdated!$A:$A,"&lt;"&amp;U$4,WorkingHoursUpdated!$G:$G,$A11)</f>
        <v>0</v>
      </c>
      <c r="U11" s="33">
        <f>SUMIFS(WorkingHoursUpdated!$P:$P,WorkingHoursUpdated!$A:$A,"&gt;="&amp;U$4,WorkingHoursUpdated!$A:$A,"&lt;"&amp;V$4,WorkingHoursUpdated!$G:$G,$A11)</f>
        <v>0</v>
      </c>
      <c r="V11" s="33">
        <f>SUMIFS(WorkingHoursUpdated!$P:$P,WorkingHoursUpdated!$A:$A,"&gt;="&amp;V$4,WorkingHoursUpdated!$A:$A,"&lt;"&amp;W$4,WorkingHoursUpdated!$G:$G,$A11)</f>
        <v>0</v>
      </c>
      <c r="W11" s="33">
        <f>SUMIFS(WorkingHoursUpdated!$P:$P,WorkingHoursUpdated!$A:$A,"&gt;="&amp;W$4,WorkingHoursUpdated!$A:$A,"&lt;"&amp;X$4,WorkingHoursUpdated!$G:$G,$A11)</f>
        <v>0</v>
      </c>
      <c r="X11" s="33">
        <f>SUMIFS(WorkingHoursUpdated!$P:$P,WorkingHoursUpdated!$A:$A,"&gt;="&amp;X$4,WorkingHoursUpdated!$A:$A,"&lt;"&amp;Y$4,WorkingHoursUpdated!$G:$G,$A11)</f>
        <v>0</v>
      </c>
      <c r="Y11" s="33">
        <f>SUMIFS(WorkingHoursUpdated!$P:$P,WorkingHoursUpdated!$A:$A,"&gt;="&amp;Y$4,WorkingHoursUpdated!$A:$A,"&lt;"&amp;Z$4,WorkingHoursUpdated!$G:$G,$A11)</f>
        <v>0</v>
      </c>
      <c r="Z11" s="33">
        <f>SUMIFS(WorkingHoursUpdated!$P:$P,WorkingHoursUpdated!$A:$A,"&gt;="&amp;Z$4,WorkingHoursUpdated!$A:$A,"&lt;"&amp;AA$4,WorkingHoursUpdated!$G:$G,$A11)</f>
        <v>0</v>
      </c>
      <c r="AA11" s="33">
        <f>SUMIFS(WorkingHoursUpdated!$P:$P,WorkingHoursUpdated!$A:$A,"&gt;="&amp;AA$4,WorkingHoursUpdated!$A:$A,"&lt;"&amp;AB$4,WorkingHoursUpdated!$G:$G,$A11)</f>
        <v>0</v>
      </c>
      <c r="AB11" s="33">
        <f>SUMIFS(WorkingHoursUpdated!$P:$P,WorkingHoursUpdated!$A:$A,"&gt;="&amp;AB$4,WorkingHoursUpdated!$A:$A,"&lt;"&amp;AC$4,WorkingHoursUpdated!$G:$G,$A11)</f>
        <v>0</v>
      </c>
      <c r="AC11" s="33">
        <f>SUMIFS(WorkingHoursUpdated!$P:$P,WorkingHoursUpdated!$A:$A,"&gt;="&amp;AC$4,WorkingHoursUpdated!$A:$A,"&lt;"&amp;AD$4,WorkingHoursUpdated!$G:$G,$A11)</f>
        <v>0</v>
      </c>
      <c r="AD11" s="33">
        <f>SUMIFS(WorkingHoursUpdated!$P:$P,WorkingHoursUpdated!$A:$A,"&gt;="&amp;AD$4,WorkingHoursUpdated!$A:$A,"&lt;"&amp;AE$4,WorkingHoursUpdated!$G:$G,$A11)</f>
        <v>0</v>
      </c>
      <c r="AE11" s="33">
        <f>SUMIFS(WorkingHoursUpdated!$P:$P,WorkingHoursUpdated!$A:$A,"&gt;="&amp;AE$4,WorkingHoursUpdated!$A:$A,"&lt;"&amp;AF$4,WorkingHoursUpdated!$G:$G,$A11)</f>
        <v>0</v>
      </c>
      <c r="AF11" s="33">
        <f>SUMIFS(WorkingHoursUpdated!$P:$P,WorkingHoursUpdated!$A:$A,"&gt;="&amp;AF$4,WorkingHoursUpdated!$A:$A,"&lt;"&amp;AG$4,WorkingHoursUpdated!$G:$G,$A11)</f>
        <v>0</v>
      </c>
      <c r="AG11" s="33">
        <f>SUMIFS(WorkingHoursUpdated!$P:$P,WorkingHoursUpdated!$A:$A,"&gt;="&amp;AG$4,WorkingHoursUpdated!$A:$A,"&lt;"&amp;AH$4,WorkingHoursUpdated!$G:$G,$A11)</f>
        <v>0</v>
      </c>
      <c r="AH11" s="33">
        <f>SUMIFS(WorkingHoursUpdated!$P:$P,WorkingHoursUpdated!$A:$A,"&gt;="&amp;AH$4,WorkingHoursUpdated!$A:$A,"&lt;"&amp;AI$4,WorkingHoursUpdated!$G:$G,$A11)</f>
        <v>0</v>
      </c>
      <c r="AI11" s="33">
        <f>SUMIFS(WorkingHoursUpdated!$P:$P,WorkingHoursUpdated!$A:$A,"&gt;="&amp;AI$4,WorkingHoursUpdated!$A:$A,"&lt;"&amp;AJ$4,WorkingHoursUpdated!$G:$G,$A11)</f>
        <v>0</v>
      </c>
    </row>
    <row r="12" spans="1:35" ht="15.75" thickBot="1" x14ac:dyDescent="0.3">
      <c r="A12" s="67" t="s">
        <v>66</v>
      </c>
      <c r="B12" s="67"/>
      <c r="C12" s="57"/>
      <c r="D12" s="57"/>
      <c r="E12" s="57"/>
      <c r="F12" s="76"/>
      <c r="G12" s="33">
        <f>SUMIFS(WorkingHoursUpdated!$P:$P,WorkingHoursUpdated!$A:$A,"&gt;="&amp;G$4,WorkingHoursUpdated!$A:$A,"&lt;"&amp;H$4,WorkingHoursUpdated!$G:$G,$A12)</f>
        <v>0</v>
      </c>
      <c r="H12" s="33">
        <f>SUMIFS(WorkingHoursUpdated!$P:$P,WorkingHoursUpdated!$A:$A,"&gt;="&amp;H$4,WorkingHoursUpdated!$A:$A,"&lt;"&amp;I$4,WorkingHoursUpdated!$G:$G,$A12)</f>
        <v>0</v>
      </c>
      <c r="I12" s="33">
        <f>SUMIFS(WorkingHoursUpdated!$P:$P,WorkingHoursUpdated!$A:$A,"&gt;="&amp;I$4,WorkingHoursUpdated!$A:$A,"&lt;"&amp;J$4,WorkingHoursUpdated!$G:$G,$A12)</f>
        <v>0</v>
      </c>
      <c r="J12" s="33">
        <f>SUMIFS(WorkingHoursUpdated!$P:$P,WorkingHoursUpdated!$A:$A,"&gt;="&amp;J$4,WorkingHoursUpdated!$A:$A,"&lt;"&amp;K$4,WorkingHoursUpdated!$G:$G,$A12)</f>
        <v>0</v>
      </c>
      <c r="K12" s="33">
        <f>SUMIFS(WorkingHoursUpdated!$P:$P,WorkingHoursUpdated!$A:$A,"&gt;="&amp;K$4,WorkingHoursUpdated!$A:$A,"&lt;"&amp;L$4,WorkingHoursUpdated!$G:$G,$A12)</f>
        <v>0</v>
      </c>
      <c r="L12" s="33">
        <f>SUMIFS(WorkingHoursUpdated!$P:$P,WorkingHoursUpdated!$A:$A,"&gt;="&amp;L$4,WorkingHoursUpdated!$A:$A,"&lt;"&amp;M$4,WorkingHoursUpdated!$G:$G,$A12)</f>
        <v>0</v>
      </c>
      <c r="M12" s="33">
        <f>SUMIFS(WorkingHoursUpdated!$P:$P,WorkingHoursUpdated!$A:$A,"&gt;="&amp;M$4,WorkingHoursUpdated!$A:$A,"&lt;"&amp;N$4,WorkingHoursUpdated!$G:$G,$A12)</f>
        <v>0</v>
      </c>
      <c r="N12" s="33">
        <f>SUMIFS(WorkingHoursUpdated!$P:$P,WorkingHoursUpdated!$A:$A,"&gt;="&amp;N$4,WorkingHoursUpdated!$A:$A,"&lt;"&amp;O$4,WorkingHoursUpdated!$G:$G,$A12)</f>
        <v>0</v>
      </c>
      <c r="O12" s="33">
        <f>SUMIFS(WorkingHoursUpdated!$P:$P,WorkingHoursUpdated!$A:$A,"&gt;="&amp;O$4,WorkingHoursUpdated!$A:$A,"&lt;"&amp;P$4,WorkingHoursUpdated!$G:$G,$A12)</f>
        <v>0</v>
      </c>
      <c r="P12" s="33">
        <f>SUMIFS(WorkingHoursUpdated!$P:$P,WorkingHoursUpdated!$A:$A,"&gt;="&amp;P$4,WorkingHoursUpdated!$A:$A,"&lt;"&amp;Q$4,WorkingHoursUpdated!$G:$G,$A12)</f>
        <v>0</v>
      </c>
      <c r="Q12" s="33">
        <f>SUMIFS(WorkingHoursUpdated!$P:$P,WorkingHoursUpdated!$A:$A,"&gt;="&amp;Q$4,WorkingHoursUpdated!$A:$A,"&lt;"&amp;R$4,WorkingHoursUpdated!$G:$G,$A12)</f>
        <v>0</v>
      </c>
      <c r="R12" s="33">
        <f>SUMIFS(WorkingHoursUpdated!$P:$P,WorkingHoursUpdated!$A:$A,"&gt;="&amp;R$4,WorkingHoursUpdated!$A:$A,"&lt;"&amp;S$4,WorkingHoursUpdated!$G:$G,$A12)</f>
        <v>0</v>
      </c>
      <c r="S12" s="33">
        <f>SUMIFS(WorkingHoursUpdated!$P:$P,WorkingHoursUpdated!$A:$A,"&gt;="&amp;S$4,WorkingHoursUpdated!$A:$A,"&lt;"&amp;T$4,WorkingHoursUpdated!$G:$G,$A12)</f>
        <v>0</v>
      </c>
      <c r="T12" s="33">
        <f>SUMIFS(WorkingHoursUpdated!$P:$P,WorkingHoursUpdated!$A:$A,"&gt;="&amp;T$4,WorkingHoursUpdated!$A:$A,"&lt;"&amp;U$4,WorkingHoursUpdated!$G:$G,$A12)</f>
        <v>0</v>
      </c>
      <c r="U12" s="33">
        <f>SUMIFS(WorkingHoursUpdated!$P:$P,WorkingHoursUpdated!$A:$A,"&gt;="&amp;U$4,WorkingHoursUpdated!$A:$A,"&lt;"&amp;V$4,WorkingHoursUpdated!$G:$G,$A12)</f>
        <v>0</v>
      </c>
      <c r="V12" s="33">
        <f>SUMIFS(WorkingHoursUpdated!$P:$P,WorkingHoursUpdated!$A:$A,"&gt;="&amp;V$4,WorkingHoursUpdated!$A:$A,"&lt;"&amp;W$4,WorkingHoursUpdated!$G:$G,$A12)</f>
        <v>0</v>
      </c>
      <c r="W12" s="33">
        <f>SUMIFS(WorkingHoursUpdated!$P:$P,WorkingHoursUpdated!$A:$A,"&gt;="&amp;W$4,WorkingHoursUpdated!$A:$A,"&lt;"&amp;X$4,WorkingHoursUpdated!$G:$G,$A12)</f>
        <v>0</v>
      </c>
      <c r="X12" s="33">
        <f>SUMIFS(WorkingHoursUpdated!$P:$P,WorkingHoursUpdated!$A:$A,"&gt;="&amp;X$4,WorkingHoursUpdated!$A:$A,"&lt;"&amp;Y$4,WorkingHoursUpdated!$G:$G,$A12)</f>
        <v>0</v>
      </c>
      <c r="Y12" s="33">
        <f>SUMIFS(WorkingHoursUpdated!$P:$P,WorkingHoursUpdated!$A:$A,"&gt;="&amp;Y$4,WorkingHoursUpdated!$A:$A,"&lt;"&amp;Z$4,WorkingHoursUpdated!$G:$G,$A12)</f>
        <v>0</v>
      </c>
      <c r="Z12" s="33">
        <f>SUMIFS(WorkingHoursUpdated!$P:$P,WorkingHoursUpdated!$A:$A,"&gt;="&amp;Z$4,WorkingHoursUpdated!$A:$A,"&lt;"&amp;AA$4,WorkingHoursUpdated!$G:$G,$A12)</f>
        <v>0</v>
      </c>
      <c r="AA12" s="33">
        <f>SUMIFS(WorkingHoursUpdated!$P:$P,WorkingHoursUpdated!$A:$A,"&gt;="&amp;AA$4,WorkingHoursUpdated!$A:$A,"&lt;"&amp;AB$4,WorkingHoursUpdated!$G:$G,$A12)</f>
        <v>0</v>
      </c>
      <c r="AB12" s="33">
        <f>SUMIFS(WorkingHoursUpdated!$P:$P,WorkingHoursUpdated!$A:$A,"&gt;="&amp;AB$4,WorkingHoursUpdated!$A:$A,"&lt;"&amp;AC$4,WorkingHoursUpdated!$G:$G,$A12)</f>
        <v>0</v>
      </c>
      <c r="AC12" s="33">
        <f>SUMIFS(WorkingHoursUpdated!$P:$P,WorkingHoursUpdated!$A:$A,"&gt;="&amp;AC$4,WorkingHoursUpdated!$A:$A,"&lt;"&amp;AD$4,WorkingHoursUpdated!$G:$G,$A12)</f>
        <v>0</v>
      </c>
      <c r="AD12" s="33">
        <f>SUMIFS(WorkingHoursUpdated!$P:$P,WorkingHoursUpdated!$A:$A,"&gt;="&amp;AD$4,WorkingHoursUpdated!$A:$A,"&lt;"&amp;AE$4,WorkingHoursUpdated!$G:$G,$A12)</f>
        <v>0</v>
      </c>
      <c r="AE12" s="33">
        <f>SUMIFS(WorkingHoursUpdated!$P:$P,WorkingHoursUpdated!$A:$A,"&gt;="&amp;AE$4,WorkingHoursUpdated!$A:$A,"&lt;"&amp;AF$4,WorkingHoursUpdated!$G:$G,$A12)</f>
        <v>0</v>
      </c>
      <c r="AF12" s="33">
        <f>SUMIFS(WorkingHoursUpdated!$P:$P,WorkingHoursUpdated!$A:$A,"&gt;="&amp;AF$4,WorkingHoursUpdated!$A:$A,"&lt;"&amp;AG$4,WorkingHoursUpdated!$G:$G,$A12)</f>
        <v>0</v>
      </c>
      <c r="AG12" s="33">
        <f>SUMIFS(WorkingHoursUpdated!$P:$P,WorkingHoursUpdated!$A:$A,"&gt;="&amp;AG$4,WorkingHoursUpdated!$A:$A,"&lt;"&amp;AH$4,WorkingHoursUpdated!$G:$G,$A12)</f>
        <v>0</v>
      </c>
      <c r="AH12" s="33">
        <f>SUMIFS(WorkingHoursUpdated!$P:$P,WorkingHoursUpdated!$A:$A,"&gt;="&amp;AH$4,WorkingHoursUpdated!$A:$A,"&lt;"&amp;AI$4,WorkingHoursUpdated!$G:$G,$A12)</f>
        <v>0</v>
      </c>
      <c r="AI12" s="33">
        <f>SUMIFS(WorkingHoursUpdated!$P:$P,WorkingHoursUpdated!$A:$A,"&gt;="&amp;AI$4,WorkingHoursUpdated!$A:$A,"&lt;"&amp;AJ$4,WorkingHoursUpdated!$G:$G,$A12)</f>
        <v>0</v>
      </c>
    </row>
    <row r="13" spans="1:35" ht="15.75" thickBot="1" x14ac:dyDescent="0.3">
      <c r="A13" s="67" t="s">
        <v>51</v>
      </c>
      <c r="B13" s="67"/>
      <c r="C13" s="57"/>
      <c r="D13" s="57"/>
      <c r="E13" s="57"/>
      <c r="F13" s="76"/>
      <c r="G13" s="33">
        <f>SUMIFS(WorkingHoursUpdated!$P:$P,WorkingHoursUpdated!$A:$A,"&gt;="&amp;G$4,WorkingHoursUpdated!$A:$A,"&lt;"&amp;H$4,WorkingHoursUpdated!$G:$G,$A13)</f>
        <v>0</v>
      </c>
      <c r="H13" s="33">
        <f>SUMIFS(WorkingHoursUpdated!$P:$P,WorkingHoursUpdated!$A:$A,"&gt;="&amp;H$4,WorkingHoursUpdated!$A:$A,"&lt;"&amp;I$4,WorkingHoursUpdated!$G:$G,$A13)</f>
        <v>0</v>
      </c>
      <c r="I13" s="33">
        <f>SUMIFS(WorkingHoursUpdated!$P:$P,WorkingHoursUpdated!$A:$A,"&gt;="&amp;I$4,WorkingHoursUpdated!$A:$A,"&lt;"&amp;J$4,WorkingHoursUpdated!$G:$G,$A13)</f>
        <v>0</v>
      </c>
      <c r="J13" s="33">
        <f>SUMIFS(WorkingHoursUpdated!$P:$P,WorkingHoursUpdated!$A:$A,"&gt;="&amp;J$4,WorkingHoursUpdated!$A:$A,"&lt;"&amp;K$4,WorkingHoursUpdated!$G:$G,$A13)</f>
        <v>0</v>
      </c>
      <c r="K13" s="33">
        <f>SUMIFS(WorkingHoursUpdated!$P:$P,WorkingHoursUpdated!$A:$A,"&gt;="&amp;K$4,WorkingHoursUpdated!$A:$A,"&lt;"&amp;L$4,WorkingHoursUpdated!$G:$G,$A13)</f>
        <v>0</v>
      </c>
      <c r="L13" s="33">
        <f>SUMIFS(WorkingHoursUpdated!$P:$P,WorkingHoursUpdated!$A:$A,"&gt;="&amp;L$4,WorkingHoursUpdated!$A:$A,"&lt;"&amp;M$4,WorkingHoursUpdated!$G:$G,$A13)</f>
        <v>0</v>
      </c>
      <c r="M13" s="33">
        <f>SUMIFS(WorkingHoursUpdated!$P:$P,WorkingHoursUpdated!$A:$A,"&gt;="&amp;M$4,WorkingHoursUpdated!$A:$A,"&lt;"&amp;N$4,WorkingHoursUpdated!$G:$G,$A13)</f>
        <v>0</v>
      </c>
      <c r="N13" s="33">
        <f>SUMIFS(WorkingHoursUpdated!$P:$P,WorkingHoursUpdated!$A:$A,"&gt;="&amp;N$4,WorkingHoursUpdated!$A:$A,"&lt;"&amp;O$4,WorkingHoursUpdated!$G:$G,$A13)</f>
        <v>0</v>
      </c>
      <c r="O13" s="33">
        <f>SUMIFS(WorkingHoursUpdated!$P:$P,WorkingHoursUpdated!$A:$A,"&gt;="&amp;O$4,WorkingHoursUpdated!$A:$A,"&lt;"&amp;P$4,WorkingHoursUpdated!$G:$G,$A13)</f>
        <v>0</v>
      </c>
      <c r="P13" s="33">
        <f>SUMIFS(WorkingHoursUpdated!$P:$P,WorkingHoursUpdated!$A:$A,"&gt;="&amp;P$4,WorkingHoursUpdated!$A:$A,"&lt;"&amp;Q$4,WorkingHoursUpdated!$G:$G,$A13)</f>
        <v>0</v>
      </c>
      <c r="Q13" s="33">
        <f>SUMIFS(WorkingHoursUpdated!$P:$P,WorkingHoursUpdated!$A:$A,"&gt;="&amp;Q$4,WorkingHoursUpdated!$A:$A,"&lt;"&amp;R$4,WorkingHoursUpdated!$G:$G,$A13)</f>
        <v>0</v>
      </c>
      <c r="R13" s="33">
        <f>SUMIFS(WorkingHoursUpdated!$P:$P,WorkingHoursUpdated!$A:$A,"&gt;="&amp;R$4,WorkingHoursUpdated!$A:$A,"&lt;"&amp;S$4,WorkingHoursUpdated!$G:$G,$A13)</f>
        <v>0</v>
      </c>
      <c r="S13" s="33">
        <f>SUMIFS(WorkingHoursUpdated!$P:$P,WorkingHoursUpdated!$A:$A,"&gt;="&amp;S$4,WorkingHoursUpdated!$A:$A,"&lt;"&amp;T$4,WorkingHoursUpdated!$G:$G,$A13)</f>
        <v>0</v>
      </c>
      <c r="T13" s="33">
        <f>SUMIFS(WorkingHoursUpdated!$P:$P,WorkingHoursUpdated!$A:$A,"&gt;="&amp;T$4,WorkingHoursUpdated!$A:$A,"&lt;"&amp;U$4,WorkingHoursUpdated!$G:$G,$A13)</f>
        <v>0</v>
      </c>
      <c r="U13" s="33">
        <f>SUMIFS(WorkingHoursUpdated!$P:$P,WorkingHoursUpdated!$A:$A,"&gt;="&amp;U$4,WorkingHoursUpdated!$A:$A,"&lt;"&amp;V$4,WorkingHoursUpdated!$G:$G,$A13)</f>
        <v>0</v>
      </c>
      <c r="V13" s="33">
        <f>SUMIFS(WorkingHoursUpdated!$P:$P,WorkingHoursUpdated!$A:$A,"&gt;="&amp;V$4,WorkingHoursUpdated!$A:$A,"&lt;"&amp;W$4,WorkingHoursUpdated!$G:$G,$A13)</f>
        <v>0</v>
      </c>
      <c r="W13" s="33">
        <f>SUMIFS(WorkingHoursUpdated!$P:$P,WorkingHoursUpdated!$A:$A,"&gt;="&amp;W$4,WorkingHoursUpdated!$A:$A,"&lt;"&amp;X$4,WorkingHoursUpdated!$G:$G,$A13)</f>
        <v>0</v>
      </c>
      <c r="X13" s="33">
        <f>SUMIFS(WorkingHoursUpdated!$P:$P,WorkingHoursUpdated!$A:$A,"&gt;="&amp;X$4,WorkingHoursUpdated!$A:$A,"&lt;"&amp;Y$4,WorkingHoursUpdated!$G:$G,$A13)</f>
        <v>0</v>
      </c>
      <c r="Y13" s="33">
        <f>SUMIFS(WorkingHoursUpdated!$P:$P,WorkingHoursUpdated!$A:$A,"&gt;="&amp;Y$4,WorkingHoursUpdated!$A:$A,"&lt;"&amp;Z$4,WorkingHoursUpdated!$G:$G,$A13)</f>
        <v>0</v>
      </c>
      <c r="Z13" s="33">
        <f>SUMIFS(WorkingHoursUpdated!$P:$P,WorkingHoursUpdated!$A:$A,"&gt;="&amp;Z$4,WorkingHoursUpdated!$A:$A,"&lt;"&amp;AA$4,WorkingHoursUpdated!$G:$G,$A13)</f>
        <v>0</v>
      </c>
      <c r="AA13" s="33">
        <f>SUMIFS(WorkingHoursUpdated!$P:$P,WorkingHoursUpdated!$A:$A,"&gt;="&amp;AA$4,WorkingHoursUpdated!$A:$A,"&lt;"&amp;AB$4,WorkingHoursUpdated!$G:$G,$A13)</f>
        <v>0</v>
      </c>
      <c r="AB13" s="33">
        <f>SUMIFS(WorkingHoursUpdated!$P:$P,WorkingHoursUpdated!$A:$A,"&gt;="&amp;AB$4,WorkingHoursUpdated!$A:$A,"&lt;"&amp;AC$4,WorkingHoursUpdated!$G:$G,$A13)</f>
        <v>0</v>
      </c>
      <c r="AC13" s="33">
        <f>SUMIFS(WorkingHoursUpdated!$P:$P,WorkingHoursUpdated!$A:$A,"&gt;="&amp;AC$4,WorkingHoursUpdated!$A:$A,"&lt;"&amp;AD$4,WorkingHoursUpdated!$G:$G,$A13)</f>
        <v>0</v>
      </c>
      <c r="AD13" s="33">
        <f>SUMIFS(WorkingHoursUpdated!$P:$P,WorkingHoursUpdated!$A:$A,"&gt;="&amp;AD$4,WorkingHoursUpdated!$A:$A,"&lt;"&amp;AE$4,WorkingHoursUpdated!$G:$G,$A13)</f>
        <v>0</v>
      </c>
      <c r="AE13" s="33">
        <f>SUMIFS(WorkingHoursUpdated!$P:$P,WorkingHoursUpdated!$A:$A,"&gt;="&amp;AE$4,WorkingHoursUpdated!$A:$A,"&lt;"&amp;AF$4,WorkingHoursUpdated!$G:$G,$A13)</f>
        <v>0</v>
      </c>
      <c r="AF13" s="33">
        <f>SUMIFS(WorkingHoursUpdated!$P:$P,WorkingHoursUpdated!$A:$A,"&gt;="&amp;AF$4,WorkingHoursUpdated!$A:$A,"&lt;"&amp;AG$4,WorkingHoursUpdated!$G:$G,$A13)</f>
        <v>0</v>
      </c>
      <c r="AG13" s="33">
        <f>SUMIFS(WorkingHoursUpdated!$P:$P,WorkingHoursUpdated!$A:$A,"&gt;="&amp;AG$4,WorkingHoursUpdated!$A:$A,"&lt;"&amp;AH$4,WorkingHoursUpdated!$G:$G,$A13)</f>
        <v>0</v>
      </c>
      <c r="AH13" s="33">
        <f>SUMIFS(WorkingHoursUpdated!$P:$P,WorkingHoursUpdated!$A:$A,"&gt;="&amp;AH$4,WorkingHoursUpdated!$A:$A,"&lt;"&amp;AI$4,WorkingHoursUpdated!$G:$G,$A13)</f>
        <v>0</v>
      </c>
      <c r="AI13" s="33">
        <f>SUMIFS(WorkingHoursUpdated!$P:$P,WorkingHoursUpdated!$A:$A,"&gt;="&amp;AI$4,WorkingHoursUpdated!$A:$A,"&lt;"&amp;AJ$4,WorkingHoursUpdated!$G:$G,$A13)</f>
        <v>0</v>
      </c>
    </row>
    <row r="14" spans="1:35" ht="15.75" thickBot="1" x14ac:dyDescent="0.3">
      <c r="A14" s="68" t="s">
        <v>32</v>
      </c>
      <c r="B14" s="68"/>
      <c r="C14" s="58"/>
      <c r="D14" s="58"/>
      <c r="E14" s="58"/>
      <c r="F14" s="77"/>
      <c r="G14" s="33">
        <f>SUMIFS(WorkingHoursUpdated!$P:$P,WorkingHoursUpdated!$A:$A,"&gt;="&amp;G$4,WorkingHoursUpdated!$A:$A,"&lt;"&amp;H$4,WorkingHoursUpdated!$G:$G,$A14)</f>
        <v>0</v>
      </c>
      <c r="H14" s="33">
        <f>SUMIFS(WorkingHoursUpdated!$P:$P,WorkingHoursUpdated!$A:$A,"&gt;="&amp;H$4,WorkingHoursUpdated!$A:$A,"&lt;"&amp;I$4,WorkingHoursUpdated!$G:$G,$A14)</f>
        <v>0</v>
      </c>
      <c r="I14" s="33">
        <f>SUMIFS(WorkingHoursUpdated!$P:$P,WorkingHoursUpdated!$A:$A,"&gt;="&amp;I$4,WorkingHoursUpdated!$A:$A,"&lt;"&amp;J$4,WorkingHoursUpdated!$G:$G,$A14)</f>
        <v>0</v>
      </c>
      <c r="J14" s="33">
        <f>SUMIFS(WorkingHoursUpdated!$P:$P,WorkingHoursUpdated!$A:$A,"&gt;="&amp;J$4,WorkingHoursUpdated!$A:$A,"&lt;"&amp;K$4,WorkingHoursUpdated!$G:$G,$A14)</f>
        <v>0</v>
      </c>
      <c r="K14" s="33">
        <f>SUMIFS(WorkingHoursUpdated!$P:$P,WorkingHoursUpdated!$A:$A,"&gt;="&amp;K$4,WorkingHoursUpdated!$A:$A,"&lt;"&amp;L$4,WorkingHoursUpdated!$G:$G,$A14)</f>
        <v>0</v>
      </c>
      <c r="L14" s="33">
        <f>SUMIFS(WorkingHoursUpdated!$P:$P,WorkingHoursUpdated!$A:$A,"&gt;="&amp;L$4,WorkingHoursUpdated!$A:$A,"&lt;"&amp;M$4,WorkingHoursUpdated!$G:$G,$A14)</f>
        <v>0</v>
      </c>
      <c r="M14" s="33">
        <f>SUMIFS(WorkingHoursUpdated!$P:$P,WorkingHoursUpdated!$A:$A,"&gt;="&amp;M$4,WorkingHoursUpdated!$A:$A,"&lt;"&amp;N$4,WorkingHoursUpdated!$G:$G,$A14)</f>
        <v>0</v>
      </c>
      <c r="N14" s="33">
        <f>SUMIFS(WorkingHoursUpdated!$P:$P,WorkingHoursUpdated!$A:$A,"&gt;="&amp;N$4,WorkingHoursUpdated!$A:$A,"&lt;"&amp;O$4,WorkingHoursUpdated!$G:$G,$A14)</f>
        <v>0</v>
      </c>
      <c r="O14" s="33">
        <f>SUMIFS(WorkingHoursUpdated!$P:$P,WorkingHoursUpdated!$A:$A,"&gt;="&amp;O$4,WorkingHoursUpdated!$A:$A,"&lt;"&amp;P$4,WorkingHoursUpdated!$G:$G,$A14)</f>
        <v>0</v>
      </c>
      <c r="P14" s="33">
        <f>SUMIFS(WorkingHoursUpdated!$P:$P,WorkingHoursUpdated!$A:$A,"&gt;="&amp;P$4,WorkingHoursUpdated!$A:$A,"&lt;"&amp;Q$4,WorkingHoursUpdated!$G:$G,$A14)</f>
        <v>0</v>
      </c>
      <c r="Q14" s="33">
        <f>SUMIFS(WorkingHoursUpdated!$P:$P,WorkingHoursUpdated!$A:$A,"&gt;="&amp;Q$4,WorkingHoursUpdated!$A:$A,"&lt;"&amp;R$4,WorkingHoursUpdated!$G:$G,$A14)</f>
        <v>0</v>
      </c>
      <c r="R14" s="33">
        <f>SUMIFS(WorkingHoursUpdated!$P:$P,WorkingHoursUpdated!$A:$A,"&gt;="&amp;R$4,WorkingHoursUpdated!$A:$A,"&lt;"&amp;S$4,WorkingHoursUpdated!$G:$G,$A14)</f>
        <v>0</v>
      </c>
      <c r="S14" s="33">
        <f>SUMIFS(WorkingHoursUpdated!$P:$P,WorkingHoursUpdated!$A:$A,"&gt;="&amp;S$4,WorkingHoursUpdated!$A:$A,"&lt;"&amp;T$4,WorkingHoursUpdated!$G:$G,$A14)</f>
        <v>0</v>
      </c>
      <c r="T14" s="33">
        <f>SUMIFS(WorkingHoursUpdated!$P:$P,WorkingHoursUpdated!$A:$A,"&gt;="&amp;T$4,WorkingHoursUpdated!$A:$A,"&lt;"&amp;U$4,WorkingHoursUpdated!$G:$G,$A14)</f>
        <v>0</v>
      </c>
      <c r="U14" s="33">
        <f>SUMIFS(WorkingHoursUpdated!$P:$P,WorkingHoursUpdated!$A:$A,"&gt;="&amp;U$4,WorkingHoursUpdated!$A:$A,"&lt;"&amp;V$4,WorkingHoursUpdated!$G:$G,$A14)</f>
        <v>0</v>
      </c>
      <c r="V14" s="33">
        <f>SUMIFS(WorkingHoursUpdated!$P:$P,WorkingHoursUpdated!$A:$A,"&gt;="&amp;V$4,WorkingHoursUpdated!$A:$A,"&lt;"&amp;W$4,WorkingHoursUpdated!$G:$G,$A14)</f>
        <v>0</v>
      </c>
      <c r="W14" s="33">
        <f>SUMIFS(WorkingHoursUpdated!$P:$P,WorkingHoursUpdated!$A:$A,"&gt;="&amp;W$4,WorkingHoursUpdated!$A:$A,"&lt;"&amp;X$4,WorkingHoursUpdated!$G:$G,$A14)</f>
        <v>0</v>
      </c>
      <c r="X14" s="33">
        <f>SUMIFS(WorkingHoursUpdated!$P:$P,WorkingHoursUpdated!$A:$A,"&gt;="&amp;X$4,WorkingHoursUpdated!$A:$A,"&lt;"&amp;Y$4,WorkingHoursUpdated!$G:$G,$A14)</f>
        <v>0</v>
      </c>
      <c r="Y14" s="33">
        <f>SUMIFS(WorkingHoursUpdated!$P:$P,WorkingHoursUpdated!$A:$A,"&gt;="&amp;Y$4,WorkingHoursUpdated!$A:$A,"&lt;"&amp;Z$4,WorkingHoursUpdated!$G:$G,$A14)</f>
        <v>0</v>
      </c>
      <c r="Z14" s="33">
        <f>SUMIFS(WorkingHoursUpdated!$P:$P,WorkingHoursUpdated!$A:$A,"&gt;="&amp;Z$4,WorkingHoursUpdated!$A:$A,"&lt;"&amp;AA$4,WorkingHoursUpdated!$G:$G,$A14)</f>
        <v>0</v>
      </c>
      <c r="AA14" s="33">
        <f>SUMIFS(WorkingHoursUpdated!$P:$P,WorkingHoursUpdated!$A:$A,"&gt;="&amp;AA$4,WorkingHoursUpdated!$A:$A,"&lt;"&amp;AB$4,WorkingHoursUpdated!$G:$G,$A14)</f>
        <v>0</v>
      </c>
      <c r="AB14" s="33">
        <f>SUMIFS(WorkingHoursUpdated!$P:$P,WorkingHoursUpdated!$A:$A,"&gt;="&amp;AB$4,WorkingHoursUpdated!$A:$A,"&lt;"&amp;AC$4,WorkingHoursUpdated!$G:$G,$A14)</f>
        <v>0</v>
      </c>
      <c r="AC14" s="33">
        <f>SUMIFS(WorkingHoursUpdated!$P:$P,WorkingHoursUpdated!$A:$A,"&gt;="&amp;AC$4,WorkingHoursUpdated!$A:$A,"&lt;"&amp;AD$4,WorkingHoursUpdated!$G:$G,$A14)</f>
        <v>0</v>
      </c>
      <c r="AD14" s="33">
        <f>SUMIFS(WorkingHoursUpdated!$P:$P,WorkingHoursUpdated!$A:$A,"&gt;="&amp;AD$4,WorkingHoursUpdated!$A:$A,"&lt;"&amp;AE$4,WorkingHoursUpdated!$G:$G,$A14)</f>
        <v>0</v>
      </c>
      <c r="AE14" s="33">
        <f>SUMIFS(WorkingHoursUpdated!$P:$P,WorkingHoursUpdated!$A:$A,"&gt;="&amp;AE$4,WorkingHoursUpdated!$A:$A,"&lt;"&amp;AF$4,WorkingHoursUpdated!$G:$G,$A14)</f>
        <v>0</v>
      </c>
      <c r="AF14" s="33">
        <f>SUMIFS(WorkingHoursUpdated!$P:$P,WorkingHoursUpdated!$A:$A,"&gt;="&amp;AF$4,WorkingHoursUpdated!$A:$A,"&lt;"&amp;AG$4,WorkingHoursUpdated!$G:$G,$A14)</f>
        <v>0</v>
      </c>
      <c r="AG14" s="33">
        <f>SUMIFS(WorkingHoursUpdated!$P:$P,WorkingHoursUpdated!$A:$A,"&gt;="&amp;AG$4,WorkingHoursUpdated!$A:$A,"&lt;"&amp;AH$4,WorkingHoursUpdated!$G:$G,$A14)</f>
        <v>0</v>
      </c>
      <c r="AH14" s="33">
        <f>SUMIFS(WorkingHoursUpdated!$P:$P,WorkingHoursUpdated!$A:$A,"&gt;="&amp;AH$4,WorkingHoursUpdated!$A:$A,"&lt;"&amp;AI$4,WorkingHoursUpdated!$G:$G,$A14)</f>
        <v>0</v>
      </c>
      <c r="AI14" s="33">
        <f>SUMIFS(WorkingHoursUpdated!$P:$P,WorkingHoursUpdated!$A:$A,"&gt;="&amp;AI$4,WorkingHoursUpdated!$A:$A,"&lt;"&amp;AJ$4,WorkingHoursUpdated!$G:$G,$A14)</f>
        <v>0</v>
      </c>
    </row>
    <row r="15" spans="1:35" x14ac:dyDescent="0.25">
      <c r="A15" s="69" t="s">
        <v>61</v>
      </c>
      <c r="B15" s="64">
        <f>_xlfn.MINIFS(WorkingHoursUpdated!$A:$A,WorkingHoursUpdated!$G:$G,$A15)</f>
        <v>0</v>
      </c>
      <c r="C15" s="7">
        <f>_xlfn.MAXIFS(WorkingHoursUpdated!$A:$A,WorkingHoursUpdated!$G:$G,$A15)</f>
        <v>0</v>
      </c>
      <c r="D15" s="96">
        <f>SUMIFS(WorkingHoursUpdated!$P:$P,WorkingHoursUpdated!$G:$G,$A15)/0.33</f>
        <v>0</v>
      </c>
      <c r="E15">
        <f>C15-B15</f>
        <v>0</v>
      </c>
      <c r="F15" s="73"/>
      <c r="G15" s="1">
        <f>SUMIFS(WorkingHoursUpdated!$P:$P,WorkingHoursUpdated!$A:$A,"&gt;="&amp;G$4,WorkingHoursUpdated!$A:$A,"&lt;"&amp;H$4,WorkingHoursUpdated!$G:$G,$A15)</f>
        <v>0</v>
      </c>
      <c r="H15" s="1">
        <f>SUMIFS(WorkingHoursUpdated!$P:$P,WorkingHoursUpdated!$A:$A,"&gt;="&amp;H$4,WorkingHoursUpdated!$A:$A,"&lt;"&amp;I$4,WorkingHoursUpdated!$G:$G,$A15)</f>
        <v>0</v>
      </c>
      <c r="I15" s="1">
        <f>SUMIFS(WorkingHoursUpdated!$P:$P,WorkingHoursUpdated!$A:$A,"&gt;="&amp;I$4,WorkingHoursUpdated!$A:$A,"&lt;"&amp;J$4,WorkingHoursUpdated!$G:$G,$A15)</f>
        <v>0</v>
      </c>
      <c r="J15" s="1">
        <f>SUMIFS(WorkingHoursUpdated!$P:$P,WorkingHoursUpdated!$A:$A,"&gt;="&amp;J$4,WorkingHoursUpdated!$A:$A,"&lt;"&amp;K$4,WorkingHoursUpdated!$G:$G,$A15)</f>
        <v>0</v>
      </c>
      <c r="K15" s="1">
        <f>SUMIFS(WorkingHoursUpdated!$P:$P,WorkingHoursUpdated!$A:$A,"&gt;="&amp;K$4,WorkingHoursUpdated!$A:$A,"&lt;"&amp;L$4,WorkingHoursUpdated!$G:$G,$A15)</f>
        <v>0</v>
      </c>
      <c r="L15" s="1">
        <f>SUMIFS(WorkingHoursUpdated!$P:$P,WorkingHoursUpdated!$A:$A,"&gt;="&amp;L$4,WorkingHoursUpdated!$A:$A,"&lt;"&amp;M$4,WorkingHoursUpdated!$G:$G,$A15)</f>
        <v>0</v>
      </c>
      <c r="M15" s="1">
        <f>SUMIFS(WorkingHoursUpdated!$P:$P,WorkingHoursUpdated!$A:$A,"&gt;="&amp;M$4,WorkingHoursUpdated!$A:$A,"&lt;"&amp;N$4,WorkingHoursUpdated!$G:$G,$A15)</f>
        <v>0</v>
      </c>
      <c r="N15" s="1">
        <f>SUMIFS(WorkingHoursUpdated!$P:$P,WorkingHoursUpdated!$A:$A,"&gt;="&amp;N$4,WorkingHoursUpdated!$A:$A,"&lt;"&amp;O$4,WorkingHoursUpdated!$G:$G,$A15)</f>
        <v>0</v>
      </c>
      <c r="O15" s="1">
        <f>SUMIFS(WorkingHoursUpdated!$P:$P,WorkingHoursUpdated!$A:$A,"&gt;="&amp;O$4,WorkingHoursUpdated!$A:$A,"&lt;"&amp;P$4,WorkingHoursUpdated!$G:$G,$A15)</f>
        <v>0</v>
      </c>
      <c r="P15" s="1">
        <f>SUMIFS(WorkingHoursUpdated!$P:$P,WorkingHoursUpdated!$A:$A,"&gt;="&amp;P$4,WorkingHoursUpdated!$A:$A,"&lt;"&amp;Q$4,WorkingHoursUpdated!$G:$G,$A15)</f>
        <v>0</v>
      </c>
      <c r="Q15" s="1">
        <f>SUMIFS(WorkingHoursUpdated!$P:$P,WorkingHoursUpdated!$A:$A,"&gt;="&amp;Q$4,WorkingHoursUpdated!$A:$A,"&lt;"&amp;R$4,WorkingHoursUpdated!$G:$G,$A15)</f>
        <v>0</v>
      </c>
      <c r="R15" s="1">
        <f>SUMIFS(WorkingHoursUpdated!$P:$P,WorkingHoursUpdated!$A:$A,"&gt;="&amp;R$4,WorkingHoursUpdated!$A:$A,"&lt;"&amp;S$4,WorkingHoursUpdated!$G:$G,$A15)</f>
        <v>0</v>
      </c>
      <c r="S15" s="1">
        <f>SUMIFS(WorkingHoursUpdated!$P:$P,WorkingHoursUpdated!$A:$A,"&gt;="&amp;S$4,WorkingHoursUpdated!$A:$A,"&lt;"&amp;T$4,WorkingHoursUpdated!$G:$G,$A15)</f>
        <v>0</v>
      </c>
      <c r="T15" s="1">
        <f>SUMIFS(WorkingHoursUpdated!$P:$P,WorkingHoursUpdated!$A:$A,"&gt;="&amp;T$4,WorkingHoursUpdated!$A:$A,"&lt;"&amp;U$4,WorkingHoursUpdated!$G:$G,$A15)</f>
        <v>0</v>
      </c>
      <c r="U15" s="1">
        <f>SUMIFS(WorkingHoursUpdated!$P:$P,WorkingHoursUpdated!$A:$A,"&gt;="&amp;U$4,WorkingHoursUpdated!$A:$A,"&lt;"&amp;V$4,WorkingHoursUpdated!$G:$G,$A15)</f>
        <v>0</v>
      </c>
      <c r="V15" s="1">
        <f>SUMIFS(WorkingHoursUpdated!$P:$P,WorkingHoursUpdated!$A:$A,"&gt;="&amp;V$4,WorkingHoursUpdated!$A:$A,"&lt;"&amp;W$4,WorkingHoursUpdated!$G:$G,$A15)</f>
        <v>0</v>
      </c>
      <c r="W15" s="1">
        <f>SUMIFS(WorkingHoursUpdated!$P:$P,WorkingHoursUpdated!$A:$A,"&gt;="&amp;W$4,WorkingHoursUpdated!$A:$A,"&lt;"&amp;X$4,WorkingHoursUpdated!$G:$G,$A15)</f>
        <v>0</v>
      </c>
      <c r="X15" s="1">
        <f>SUMIFS(WorkingHoursUpdated!$P:$P,WorkingHoursUpdated!$A:$A,"&gt;="&amp;X$4,WorkingHoursUpdated!$A:$A,"&lt;"&amp;Y$4,WorkingHoursUpdated!$G:$G,$A15)</f>
        <v>0</v>
      </c>
      <c r="Y15" s="1">
        <f>SUMIFS(WorkingHoursUpdated!$P:$P,WorkingHoursUpdated!$A:$A,"&gt;="&amp;Y$4,WorkingHoursUpdated!$A:$A,"&lt;"&amp;Z$4,WorkingHoursUpdated!$G:$G,$A15)</f>
        <v>0</v>
      </c>
      <c r="Z15" s="1">
        <f>SUMIFS(WorkingHoursUpdated!$P:$P,WorkingHoursUpdated!$A:$A,"&gt;="&amp;Z$4,WorkingHoursUpdated!$A:$A,"&lt;"&amp;AA$4,WorkingHoursUpdated!$G:$G,$A15)</f>
        <v>0</v>
      </c>
      <c r="AA15" s="1">
        <f>SUMIFS(WorkingHoursUpdated!$P:$P,WorkingHoursUpdated!$A:$A,"&gt;="&amp;AA$4,WorkingHoursUpdated!$A:$A,"&lt;"&amp;AB$4,WorkingHoursUpdated!$G:$G,$A15)</f>
        <v>0</v>
      </c>
      <c r="AB15" s="1">
        <f>SUMIFS(WorkingHoursUpdated!$P:$P,WorkingHoursUpdated!$A:$A,"&gt;="&amp;AB$4,WorkingHoursUpdated!$A:$A,"&lt;"&amp;AC$4,WorkingHoursUpdated!$G:$G,$A15)</f>
        <v>0</v>
      </c>
      <c r="AC15" s="1">
        <f>SUMIFS(WorkingHoursUpdated!$P:$P,WorkingHoursUpdated!$A:$A,"&gt;="&amp;AC$4,WorkingHoursUpdated!$A:$A,"&lt;"&amp;AD$4,WorkingHoursUpdated!$G:$G,$A15)</f>
        <v>0</v>
      </c>
      <c r="AD15" s="1">
        <f>SUMIFS(WorkingHoursUpdated!$P:$P,WorkingHoursUpdated!$A:$A,"&gt;="&amp;AD$4,WorkingHoursUpdated!$A:$A,"&lt;"&amp;AE$4,WorkingHoursUpdated!$G:$G,$A15)</f>
        <v>0</v>
      </c>
      <c r="AE15" s="1">
        <f>SUMIFS(WorkingHoursUpdated!$P:$P,WorkingHoursUpdated!$A:$A,"&gt;="&amp;AE$4,WorkingHoursUpdated!$A:$A,"&lt;"&amp;AF$4,WorkingHoursUpdated!$G:$G,$A15)</f>
        <v>0</v>
      </c>
      <c r="AF15" s="1">
        <f>SUMIFS(WorkingHoursUpdated!$P:$P,WorkingHoursUpdated!$A:$A,"&gt;="&amp;AF$4,WorkingHoursUpdated!$A:$A,"&lt;"&amp;AG$4,WorkingHoursUpdated!$G:$G,$A15)</f>
        <v>0</v>
      </c>
      <c r="AG15" s="1">
        <f>SUMIFS(WorkingHoursUpdated!$P:$P,WorkingHoursUpdated!$A:$A,"&gt;="&amp;AG$4,WorkingHoursUpdated!$A:$A,"&lt;"&amp;AH$4,WorkingHoursUpdated!$G:$G,$A15)</f>
        <v>0</v>
      </c>
      <c r="AH15" s="1">
        <f>SUMIFS(WorkingHoursUpdated!$P:$P,WorkingHoursUpdated!$A:$A,"&gt;="&amp;AH$4,WorkingHoursUpdated!$A:$A,"&lt;"&amp;AI$4,WorkingHoursUpdated!$G:$G,$A15)</f>
        <v>0</v>
      </c>
      <c r="AI15" s="1">
        <f>SUMIFS(WorkingHoursUpdated!$P:$P,WorkingHoursUpdated!$A:$A,"&gt;="&amp;AI$4,WorkingHoursUpdated!$A:$A,"&lt;"&amp;AJ$4,WorkingHoursUpdated!$G:$G,$A15)</f>
        <v>0</v>
      </c>
    </row>
    <row r="16" spans="1:35" x14ac:dyDescent="0.25">
      <c r="A16" s="64" t="s">
        <v>58</v>
      </c>
      <c r="B16" s="64">
        <f>_xlfn.MINIFS(WorkingHoursUpdated!$A:$A,WorkingHoursUpdated!$G:$G,$A16)</f>
        <v>0</v>
      </c>
      <c r="C16" s="7">
        <f>_xlfn.MAXIFS(WorkingHoursUpdated!$A:$A,WorkingHoursUpdated!$G:$G,$A16)</f>
        <v>0</v>
      </c>
      <c r="D16" s="96">
        <f>SUMIFS(WorkingHoursUpdated!$P:$P,WorkingHoursUpdated!$G:$G,$A16)/0.33</f>
        <v>0</v>
      </c>
      <c r="E16">
        <f t="shared" ref="E16:E42" si="8">C16-B16</f>
        <v>0</v>
      </c>
      <c r="F16" s="73"/>
      <c r="G16" s="1">
        <f>SUMIFS(WorkingHoursUpdated!$P:$P,WorkingHoursUpdated!$A:$A,"&gt;="&amp;G$4,WorkingHoursUpdated!$A:$A,"&lt;"&amp;H$4,WorkingHoursUpdated!$G:$G,$A16)</f>
        <v>0</v>
      </c>
      <c r="H16" s="1">
        <f>SUMIFS(WorkingHoursUpdated!$P:$P,WorkingHoursUpdated!$A:$A,"&gt;="&amp;H$4,WorkingHoursUpdated!$A:$A,"&lt;"&amp;I$4,WorkingHoursUpdated!$G:$G,$A16)</f>
        <v>0</v>
      </c>
      <c r="I16" s="1">
        <f>SUMIFS(WorkingHoursUpdated!$P:$P,WorkingHoursUpdated!$A:$A,"&gt;="&amp;I$4,WorkingHoursUpdated!$A:$A,"&lt;"&amp;J$4,WorkingHoursUpdated!$G:$G,$A16)</f>
        <v>0</v>
      </c>
      <c r="J16" s="1">
        <f>SUMIFS(WorkingHoursUpdated!$P:$P,WorkingHoursUpdated!$A:$A,"&gt;="&amp;J$4,WorkingHoursUpdated!$A:$A,"&lt;"&amp;K$4,WorkingHoursUpdated!$G:$G,$A16)</f>
        <v>0</v>
      </c>
      <c r="K16" s="1">
        <f>SUMIFS(WorkingHoursUpdated!$P:$P,WorkingHoursUpdated!$A:$A,"&gt;="&amp;K$4,WorkingHoursUpdated!$A:$A,"&lt;"&amp;L$4,WorkingHoursUpdated!$G:$G,$A16)</f>
        <v>0</v>
      </c>
      <c r="L16" s="1">
        <f>SUMIFS(WorkingHoursUpdated!$P:$P,WorkingHoursUpdated!$A:$A,"&gt;="&amp;L$4,WorkingHoursUpdated!$A:$A,"&lt;"&amp;M$4,WorkingHoursUpdated!$G:$G,$A16)</f>
        <v>0</v>
      </c>
      <c r="M16" s="1">
        <f>SUMIFS(WorkingHoursUpdated!$P:$P,WorkingHoursUpdated!$A:$A,"&gt;="&amp;M$4,WorkingHoursUpdated!$A:$A,"&lt;"&amp;N$4,WorkingHoursUpdated!$G:$G,$A16)</f>
        <v>0</v>
      </c>
      <c r="N16" s="1">
        <f>SUMIFS(WorkingHoursUpdated!$P:$P,WorkingHoursUpdated!$A:$A,"&gt;="&amp;N$4,WorkingHoursUpdated!$A:$A,"&lt;"&amp;O$4,WorkingHoursUpdated!$G:$G,$A16)</f>
        <v>0</v>
      </c>
      <c r="O16" s="1">
        <f>SUMIFS(WorkingHoursUpdated!$P:$P,WorkingHoursUpdated!$A:$A,"&gt;="&amp;O$4,WorkingHoursUpdated!$A:$A,"&lt;"&amp;P$4,WorkingHoursUpdated!$G:$G,$A16)</f>
        <v>0</v>
      </c>
      <c r="P16" s="1">
        <f>SUMIFS(WorkingHoursUpdated!$P:$P,WorkingHoursUpdated!$A:$A,"&gt;="&amp;P$4,WorkingHoursUpdated!$A:$A,"&lt;"&amp;Q$4,WorkingHoursUpdated!$G:$G,$A16)</f>
        <v>0</v>
      </c>
      <c r="Q16" s="1">
        <f>SUMIFS(WorkingHoursUpdated!$P:$P,WorkingHoursUpdated!$A:$A,"&gt;="&amp;Q$4,WorkingHoursUpdated!$A:$A,"&lt;"&amp;R$4,WorkingHoursUpdated!$G:$G,$A16)</f>
        <v>0</v>
      </c>
      <c r="R16" s="1">
        <f>SUMIFS(WorkingHoursUpdated!$P:$P,WorkingHoursUpdated!$A:$A,"&gt;="&amp;R$4,WorkingHoursUpdated!$A:$A,"&lt;"&amp;S$4,WorkingHoursUpdated!$G:$G,$A16)</f>
        <v>0</v>
      </c>
      <c r="S16" s="1">
        <f>SUMIFS(WorkingHoursUpdated!$P:$P,WorkingHoursUpdated!$A:$A,"&gt;="&amp;S$4,WorkingHoursUpdated!$A:$A,"&lt;"&amp;T$4,WorkingHoursUpdated!$G:$G,$A16)</f>
        <v>0</v>
      </c>
      <c r="T16" s="1">
        <f>SUMIFS(WorkingHoursUpdated!$P:$P,WorkingHoursUpdated!$A:$A,"&gt;="&amp;T$4,WorkingHoursUpdated!$A:$A,"&lt;"&amp;U$4,WorkingHoursUpdated!$G:$G,$A16)</f>
        <v>0</v>
      </c>
      <c r="U16" s="1">
        <f>SUMIFS(WorkingHoursUpdated!$P:$P,WorkingHoursUpdated!$A:$A,"&gt;="&amp;U$4,WorkingHoursUpdated!$A:$A,"&lt;"&amp;V$4,WorkingHoursUpdated!$G:$G,$A16)</f>
        <v>0</v>
      </c>
      <c r="V16" s="1">
        <f>SUMIFS(WorkingHoursUpdated!$P:$P,WorkingHoursUpdated!$A:$A,"&gt;="&amp;V$4,WorkingHoursUpdated!$A:$A,"&lt;"&amp;W$4,WorkingHoursUpdated!$G:$G,$A16)</f>
        <v>0</v>
      </c>
      <c r="W16" s="1">
        <f>SUMIFS(WorkingHoursUpdated!$P:$P,WorkingHoursUpdated!$A:$A,"&gt;="&amp;W$4,WorkingHoursUpdated!$A:$A,"&lt;"&amp;X$4,WorkingHoursUpdated!$G:$G,$A16)</f>
        <v>0</v>
      </c>
      <c r="X16" s="1">
        <f>SUMIFS(WorkingHoursUpdated!$P:$P,WorkingHoursUpdated!$A:$A,"&gt;="&amp;X$4,WorkingHoursUpdated!$A:$A,"&lt;"&amp;Y$4,WorkingHoursUpdated!$G:$G,$A16)</f>
        <v>0</v>
      </c>
      <c r="Y16" s="1">
        <f>SUMIFS(WorkingHoursUpdated!$P:$P,WorkingHoursUpdated!$A:$A,"&gt;="&amp;Y$4,WorkingHoursUpdated!$A:$A,"&lt;"&amp;Z$4,WorkingHoursUpdated!$G:$G,$A16)</f>
        <v>0</v>
      </c>
      <c r="Z16" s="1">
        <f>SUMIFS(WorkingHoursUpdated!$P:$P,WorkingHoursUpdated!$A:$A,"&gt;="&amp;Z$4,WorkingHoursUpdated!$A:$A,"&lt;"&amp;AA$4,WorkingHoursUpdated!$G:$G,$A16)</f>
        <v>0</v>
      </c>
      <c r="AA16" s="1">
        <f>SUMIFS(WorkingHoursUpdated!$P:$P,WorkingHoursUpdated!$A:$A,"&gt;="&amp;AA$4,WorkingHoursUpdated!$A:$A,"&lt;"&amp;AB$4,WorkingHoursUpdated!$G:$G,$A16)</f>
        <v>0</v>
      </c>
      <c r="AB16" s="1">
        <f>SUMIFS(WorkingHoursUpdated!$P:$P,WorkingHoursUpdated!$A:$A,"&gt;="&amp;AB$4,WorkingHoursUpdated!$A:$A,"&lt;"&amp;AC$4,WorkingHoursUpdated!$G:$G,$A16)</f>
        <v>0</v>
      </c>
      <c r="AC16" s="1">
        <f>SUMIFS(WorkingHoursUpdated!$P:$P,WorkingHoursUpdated!$A:$A,"&gt;="&amp;AC$4,WorkingHoursUpdated!$A:$A,"&lt;"&amp;AD$4,WorkingHoursUpdated!$G:$G,$A16)</f>
        <v>0</v>
      </c>
      <c r="AD16" s="1">
        <f>SUMIFS(WorkingHoursUpdated!$P:$P,WorkingHoursUpdated!$A:$A,"&gt;="&amp;AD$4,WorkingHoursUpdated!$A:$A,"&lt;"&amp;AE$4,WorkingHoursUpdated!$G:$G,$A16)</f>
        <v>0</v>
      </c>
      <c r="AE16" s="1">
        <f>SUMIFS(WorkingHoursUpdated!$P:$P,WorkingHoursUpdated!$A:$A,"&gt;="&amp;AE$4,WorkingHoursUpdated!$A:$A,"&lt;"&amp;AF$4,WorkingHoursUpdated!$G:$G,$A16)</f>
        <v>0</v>
      </c>
      <c r="AF16" s="1">
        <f>SUMIFS(WorkingHoursUpdated!$P:$P,WorkingHoursUpdated!$A:$A,"&gt;="&amp;AF$4,WorkingHoursUpdated!$A:$A,"&lt;"&amp;AG$4,WorkingHoursUpdated!$G:$G,$A16)</f>
        <v>0</v>
      </c>
      <c r="AG16" s="1">
        <f>SUMIFS(WorkingHoursUpdated!$P:$P,WorkingHoursUpdated!$A:$A,"&gt;="&amp;AG$4,WorkingHoursUpdated!$A:$A,"&lt;"&amp;AH$4,WorkingHoursUpdated!$G:$G,$A16)</f>
        <v>0</v>
      </c>
      <c r="AH16" s="1">
        <f>SUMIFS(WorkingHoursUpdated!$P:$P,WorkingHoursUpdated!$A:$A,"&gt;="&amp;AH$4,WorkingHoursUpdated!$A:$A,"&lt;"&amp;AI$4,WorkingHoursUpdated!$G:$G,$A16)</f>
        <v>0</v>
      </c>
      <c r="AI16" s="1">
        <f>SUMIFS(WorkingHoursUpdated!$P:$P,WorkingHoursUpdated!$A:$A,"&gt;="&amp;AI$4,WorkingHoursUpdated!$A:$A,"&lt;"&amp;AJ$4,WorkingHoursUpdated!$G:$G,$A16)</f>
        <v>0</v>
      </c>
    </row>
    <row r="17" spans="1:35" x14ac:dyDescent="0.25">
      <c r="A17" s="64" t="s">
        <v>54</v>
      </c>
      <c r="B17" s="64">
        <f>_xlfn.MINIFS(WorkingHoursUpdated!$A:$A,WorkingHoursUpdated!$G:$G,$A17)</f>
        <v>0</v>
      </c>
      <c r="C17" s="7">
        <f>_xlfn.MAXIFS(WorkingHoursUpdated!$A:$A,WorkingHoursUpdated!$G:$G,$A17)</f>
        <v>0</v>
      </c>
      <c r="D17" s="96">
        <f>SUMIFS(WorkingHoursUpdated!$P:$P,WorkingHoursUpdated!$G:$G,$A17)/0.33</f>
        <v>0</v>
      </c>
      <c r="E17">
        <f t="shared" si="8"/>
        <v>0</v>
      </c>
      <c r="F17" s="73"/>
      <c r="G17" s="1">
        <f>SUMIFS(WorkingHoursUpdated!$P:$P,WorkingHoursUpdated!$A:$A,"&gt;="&amp;G$4,WorkingHoursUpdated!$A:$A,"&lt;"&amp;H$4,WorkingHoursUpdated!$G:$G,$A17)</f>
        <v>0</v>
      </c>
      <c r="H17" s="1">
        <f>SUMIFS(WorkingHoursUpdated!$P:$P,WorkingHoursUpdated!$A:$A,"&gt;="&amp;H$4,WorkingHoursUpdated!$A:$A,"&lt;"&amp;I$4,WorkingHoursUpdated!$G:$G,$A17)</f>
        <v>0</v>
      </c>
      <c r="I17" s="1">
        <f>SUMIFS(WorkingHoursUpdated!$P:$P,WorkingHoursUpdated!$A:$A,"&gt;="&amp;I$4,WorkingHoursUpdated!$A:$A,"&lt;"&amp;J$4,WorkingHoursUpdated!$G:$G,$A17)</f>
        <v>0</v>
      </c>
      <c r="J17" s="1">
        <f>SUMIFS(WorkingHoursUpdated!$P:$P,WorkingHoursUpdated!$A:$A,"&gt;="&amp;J$4,WorkingHoursUpdated!$A:$A,"&lt;"&amp;K$4,WorkingHoursUpdated!$G:$G,$A17)</f>
        <v>0</v>
      </c>
      <c r="K17" s="1">
        <f>SUMIFS(WorkingHoursUpdated!$P:$P,WorkingHoursUpdated!$A:$A,"&gt;="&amp;K$4,WorkingHoursUpdated!$A:$A,"&lt;"&amp;L$4,WorkingHoursUpdated!$G:$G,$A17)</f>
        <v>0</v>
      </c>
      <c r="L17" s="1">
        <f>SUMIFS(WorkingHoursUpdated!$P:$P,WorkingHoursUpdated!$A:$A,"&gt;="&amp;L$4,WorkingHoursUpdated!$A:$A,"&lt;"&amp;M$4,WorkingHoursUpdated!$G:$G,$A17)</f>
        <v>0</v>
      </c>
      <c r="M17" s="1">
        <f>SUMIFS(WorkingHoursUpdated!$P:$P,WorkingHoursUpdated!$A:$A,"&gt;="&amp;M$4,WorkingHoursUpdated!$A:$A,"&lt;"&amp;N$4,WorkingHoursUpdated!$G:$G,$A17)</f>
        <v>0</v>
      </c>
      <c r="N17" s="1">
        <f>SUMIFS(WorkingHoursUpdated!$P:$P,WorkingHoursUpdated!$A:$A,"&gt;="&amp;N$4,WorkingHoursUpdated!$A:$A,"&lt;"&amp;O$4,WorkingHoursUpdated!$G:$G,$A17)</f>
        <v>0</v>
      </c>
      <c r="O17" s="1">
        <f>SUMIFS(WorkingHoursUpdated!$P:$P,WorkingHoursUpdated!$A:$A,"&gt;="&amp;O$4,WorkingHoursUpdated!$A:$A,"&lt;"&amp;P$4,WorkingHoursUpdated!$G:$G,$A17)</f>
        <v>0</v>
      </c>
      <c r="P17" s="1">
        <f>SUMIFS(WorkingHoursUpdated!$P:$P,WorkingHoursUpdated!$A:$A,"&gt;="&amp;P$4,WorkingHoursUpdated!$A:$A,"&lt;"&amp;Q$4,WorkingHoursUpdated!$G:$G,$A17)</f>
        <v>0</v>
      </c>
      <c r="Q17" s="1">
        <f>SUMIFS(WorkingHoursUpdated!$P:$P,WorkingHoursUpdated!$A:$A,"&gt;="&amp;Q$4,WorkingHoursUpdated!$A:$A,"&lt;"&amp;R$4,WorkingHoursUpdated!$G:$G,$A17)</f>
        <v>0</v>
      </c>
      <c r="R17" s="1">
        <f>SUMIFS(WorkingHoursUpdated!$P:$P,WorkingHoursUpdated!$A:$A,"&gt;="&amp;R$4,WorkingHoursUpdated!$A:$A,"&lt;"&amp;S$4,WorkingHoursUpdated!$G:$G,$A17)</f>
        <v>0</v>
      </c>
      <c r="S17" s="1">
        <f>SUMIFS(WorkingHoursUpdated!$P:$P,WorkingHoursUpdated!$A:$A,"&gt;="&amp;S$4,WorkingHoursUpdated!$A:$A,"&lt;"&amp;T$4,WorkingHoursUpdated!$G:$G,$A17)</f>
        <v>0</v>
      </c>
      <c r="T17" s="1">
        <f>SUMIFS(WorkingHoursUpdated!$P:$P,WorkingHoursUpdated!$A:$A,"&gt;="&amp;T$4,WorkingHoursUpdated!$A:$A,"&lt;"&amp;U$4,WorkingHoursUpdated!$G:$G,$A17)</f>
        <v>0</v>
      </c>
      <c r="U17" s="1">
        <f>SUMIFS(WorkingHoursUpdated!$P:$P,WorkingHoursUpdated!$A:$A,"&gt;="&amp;U$4,WorkingHoursUpdated!$A:$A,"&lt;"&amp;V$4,WorkingHoursUpdated!$G:$G,$A17)</f>
        <v>0</v>
      </c>
      <c r="V17" s="1">
        <f>SUMIFS(WorkingHoursUpdated!$P:$P,WorkingHoursUpdated!$A:$A,"&gt;="&amp;V$4,WorkingHoursUpdated!$A:$A,"&lt;"&amp;W$4,WorkingHoursUpdated!$G:$G,$A17)</f>
        <v>0</v>
      </c>
      <c r="W17" s="1">
        <f>SUMIFS(WorkingHoursUpdated!$P:$P,WorkingHoursUpdated!$A:$A,"&gt;="&amp;W$4,WorkingHoursUpdated!$A:$A,"&lt;"&amp;X$4,WorkingHoursUpdated!$G:$G,$A17)</f>
        <v>0</v>
      </c>
      <c r="X17" s="1">
        <f>SUMIFS(WorkingHoursUpdated!$P:$P,WorkingHoursUpdated!$A:$A,"&gt;="&amp;X$4,WorkingHoursUpdated!$A:$A,"&lt;"&amp;Y$4,WorkingHoursUpdated!$G:$G,$A17)</f>
        <v>0</v>
      </c>
      <c r="Y17" s="1">
        <f>SUMIFS(WorkingHoursUpdated!$P:$P,WorkingHoursUpdated!$A:$A,"&gt;="&amp;Y$4,WorkingHoursUpdated!$A:$A,"&lt;"&amp;Z$4,WorkingHoursUpdated!$G:$G,$A17)</f>
        <v>0</v>
      </c>
      <c r="Z17" s="1">
        <f>SUMIFS(WorkingHoursUpdated!$P:$P,WorkingHoursUpdated!$A:$A,"&gt;="&amp;Z$4,WorkingHoursUpdated!$A:$A,"&lt;"&amp;AA$4,WorkingHoursUpdated!$G:$G,$A17)</f>
        <v>0</v>
      </c>
      <c r="AA17" s="1">
        <f>SUMIFS(WorkingHoursUpdated!$P:$P,WorkingHoursUpdated!$A:$A,"&gt;="&amp;AA$4,WorkingHoursUpdated!$A:$A,"&lt;"&amp;AB$4,WorkingHoursUpdated!$G:$G,$A17)</f>
        <v>0</v>
      </c>
      <c r="AB17" s="1">
        <f>SUMIFS(WorkingHoursUpdated!$P:$P,WorkingHoursUpdated!$A:$A,"&gt;="&amp;AB$4,WorkingHoursUpdated!$A:$A,"&lt;"&amp;AC$4,WorkingHoursUpdated!$G:$G,$A17)</f>
        <v>0</v>
      </c>
      <c r="AC17" s="1">
        <f>SUMIFS(WorkingHoursUpdated!$P:$P,WorkingHoursUpdated!$A:$A,"&gt;="&amp;AC$4,WorkingHoursUpdated!$A:$A,"&lt;"&amp;AD$4,WorkingHoursUpdated!$G:$G,$A17)</f>
        <v>0</v>
      </c>
      <c r="AD17" s="1">
        <f>SUMIFS(WorkingHoursUpdated!$P:$P,WorkingHoursUpdated!$A:$A,"&gt;="&amp;AD$4,WorkingHoursUpdated!$A:$A,"&lt;"&amp;AE$4,WorkingHoursUpdated!$G:$G,$A17)</f>
        <v>0</v>
      </c>
      <c r="AE17" s="1">
        <f>SUMIFS(WorkingHoursUpdated!$P:$P,WorkingHoursUpdated!$A:$A,"&gt;="&amp;AE$4,WorkingHoursUpdated!$A:$A,"&lt;"&amp;AF$4,WorkingHoursUpdated!$G:$G,$A17)</f>
        <v>0</v>
      </c>
      <c r="AF17" s="1">
        <f>SUMIFS(WorkingHoursUpdated!$P:$P,WorkingHoursUpdated!$A:$A,"&gt;="&amp;AF$4,WorkingHoursUpdated!$A:$A,"&lt;"&amp;AG$4,WorkingHoursUpdated!$G:$G,$A17)</f>
        <v>0</v>
      </c>
      <c r="AG17" s="1">
        <f>SUMIFS(WorkingHoursUpdated!$P:$P,WorkingHoursUpdated!$A:$A,"&gt;="&amp;AG$4,WorkingHoursUpdated!$A:$A,"&lt;"&amp;AH$4,WorkingHoursUpdated!$G:$G,$A17)</f>
        <v>0</v>
      </c>
      <c r="AH17" s="1">
        <f>SUMIFS(WorkingHoursUpdated!$P:$P,WorkingHoursUpdated!$A:$A,"&gt;="&amp;AH$4,WorkingHoursUpdated!$A:$A,"&lt;"&amp;AI$4,WorkingHoursUpdated!$G:$G,$A17)</f>
        <v>0</v>
      </c>
      <c r="AI17" s="1">
        <f>SUMIFS(WorkingHoursUpdated!$P:$P,WorkingHoursUpdated!$A:$A,"&gt;="&amp;AI$4,WorkingHoursUpdated!$A:$A,"&lt;"&amp;AJ$4,WorkingHoursUpdated!$G:$G,$A17)</f>
        <v>0</v>
      </c>
    </row>
    <row r="18" spans="1:35" x14ac:dyDescent="0.25">
      <c r="A18" s="46" t="s">
        <v>34</v>
      </c>
      <c r="B18" s="64">
        <f>_xlfn.MINIFS(WorkingHoursUpdated!$A:$A,WorkingHoursUpdated!$G:$G,$A18)</f>
        <v>0</v>
      </c>
      <c r="C18" s="7">
        <f>_xlfn.MAXIFS(WorkingHoursUpdated!$A:$A,WorkingHoursUpdated!$G:$G,$A18)</f>
        <v>0</v>
      </c>
      <c r="D18" s="96">
        <f>SUMIFS(WorkingHoursUpdated!$P:$P,WorkingHoursUpdated!$G:$G,$A18)/0.33</f>
        <v>0</v>
      </c>
      <c r="E18">
        <f t="shared" si="8"/>
        <v>0</v>
      </c>
      <c r="G18" s="1">
        <f>SUMIFS(WorkingHoursUpdated!$P:$P,WorkingHoursUpdated!$A:$A,"&gt;="&amp;G$4,WorkingHoursUpdated!$A:$A,"&lt;"&amp;H$4,WorkingHoursUpdated!$G:$G,$A18)</f>
        <v>0</v>
      </c>
      <c r="H18" s="1">
        <f>SUMIFS(WorkingHoursUpdated!$P:$P,WorkingHoursUpdated!$A:$A,"&gt;="&amp;H$4,WorkingHoursUpdated!$A:$A,"&lt;"&amp;I$4,WorkingHoursUpdated!$G:$G,$A18)</f>
        <v>0</v>
      </c>
      <c r="I18" s="1">
        <f>SUMIFS(WorkingHoursUpdated!$P:$P,WorkingHoursUpdated!$A:$A,"&gt;="&amp;I$4,WorkingHoursUpdated!$A:$A,"&lt;"&amp;J$4,WorkingHoursUpdated!$G:$G,$A18)</f>
        <v>0</v>
      </c>
      <c r="J18" s="1">
        <f>SUMIFS(WorkingHoursUpdated!$P:$P,WorkingHoursUpdated!$A:$A,"&gt;="&amp;J$4,WorkingHoursUpdated!$A:$A,"&lt;"&amp;K$4,WorkingHoursUpdated!$G:$G,$A18)</f>
        <v>0</v>
      </c>
      <c r="K18" s="1">
        <f>SUMIFS(WorkingHoursUpdated!$P:$P,WorkingHoursUpdated!$A:$A,"&gt;="&amp;K$4,WorkingHoursUpdated!$A:$A,"&lt;"&amp;L$4,WorkingHoursUpdated!$G:$G,$A18)</f>
        <v>0</v>
      </c>
      <c r="L18" s="1">
        <f>SUMIFS(WorkingHoursUpdated!$P:$P,WorkingHoursUpdated!$A:$A,"&gt;="&amp;L$4,WorkingHoursUpdated!$A:$A,"&lt;"&amp;M$4,WorkingHoursUpdated!$G:$G,$A18)</f>
        <v>0</v>
      </c>
      <c r="M18" s="1">
        <f>SUMIFS(WorkingHoursUpdated!$P:$P,WorkingHoursUpdated!$A:$A,"&gt;="&amp;M$4,WorkingHoursUpdated!$A:$A,"&lt;"&amp;N$4,WorkingHoursUpdated!$G:$G,$A18)</f>
        <v>0</v>
      </c>
      <c r="N18" s="1">
        <f>SUMIFS(WorkingHoursUpdated!$P:$P,WorkingHoursUpdated!$A:$A,"&gt;="&amp;N$4,WorkingHoursUpdated!$A:$A,"&lt;"&amp;O$4,WorkingHoursUpdated!$G:$G,$A18)</f>
        <v>0</v>
      </c>
      <c r="O18" s="1">
        <f>SUMIFS(WorkingHoursUpdated!$P:$P,WorkingHoursUpdated!$A:$A,"&gt;="&amp;O$4,WorkingHoursUpdated!$A:$A,"&lt;"&amp;P$4,WorkingHoursUpdated!$G:$G,$A18)</f>
        <v>0</v>
      </c>
      <c r="P18" s="1">
        <f>SUMIFS(WorkingHoursUpdated!$P:$P,WorkingHoursUpdated!$A:$A,"&gt;="&amp;P$4,WorkingHoursUpdated!$A:$A,"&lt;"&amp;Q$4,WorkingHoursUpdated!$G:$G,$A18)</f>
        <v>0</v>
      </c>
      <c r="Q18" s="1">
        <f>SUMIFS(WorkingHoursUpdated!$P:$P,WorkingHoursUpdated!$A:$A,"&gt;="&amp;Q$4,WorkingHoursUpdated!$A:$A,"&lt;"&amp;R$4,WorkingHoursUpdated!$G:$G,$A18)</f>
        <v>0</v>
      </c>
      <c r="R18" s="1">
        <f>SUMIFS(WorkingHoursUpdated!$P:$P,WorkingHoursUpdated!$A:$A,"&gt;="&amp;R$4,WorkingHoursUpdated!$A:$A,"&lt;"&amp;S$4,WorkingHoursUpdated!$G:$G,$A18)</f>
        <v>0</v>
      </c>
      <c r="S18" s="1">
        <f>SUMIFS(WorkingHoursUpdated!$P:$P,WorkingHoursUpdated!$A:$A,"&gt;="&amp;S$4,WorkingHoursUpdated!$A:$A,"&lt;"&amp;T$4,WorkingHoursUpdated!$G:$G,$A18)</f>
        <v>0</v>
      </c>
      <c r="T18" s="1">
        <f>SUMIFS(WorkingHoursUpdated!$P:$P,WorkingHoursUpdated!$A:$A,"&gt;="&amp;T$4,WorkingHoursUpdated!$A:$A,"&lt;"&amp;U$4,WorkingHoursUpdated!$G:$G,$A18)</f>
        <v>0</v>
      </c>
      <c r="U18" s="1">
        <f>SUMIFS(WorkingHoursUpdated!$P:$P,WorkingHoursUpdated!$A:$A,"&gt;="&amp;U$4,WorkingHoursUpdated!$A:$A,"&lt;"&amp;V$4,WorkingHoursUpdated!$G:$G,$A18)</f>
        <v>0</v>
      </c>
      <c r="V18" s="1">
        <f>SUMIFS(WorkingHoursUpdated!$P:$P,WorkingHoursUpdated!$A:$A,"&gt;="&amp;V$4,WorkingHoursUpdated!$A:$A,"&lt;"&amp;W$4,WorkingHoursUpdated!$G:$G,$A18)</f>
        <v>0</v>
      </c>
      <c r="W18" s="1">
        <f>SUMIFS(WorkingHoursUpdated!$P:$P,WorkingHoursUpdated!$A:$A,"&gt;="&amp;W$4,WorkingHoursUpdated!$A:$A,"&lt;"&amp;X$4,WorkingHoursUpdated!$G:$G,$A18)</f>
        <v>0</v>
      </c>
      <c r="X18" s="1">
        <f>SUMIFS(WorkingHoursUpdated!$P:$P,WorkingHoursUpdated!$A:$A,"&gt;="&amp;X$4,WorkingHoursUpdated!$A:$A,"&lt;"&amp;Y$4,WorkingHoursUpdated!$G:$G,$A18)</f>
        <v>0</v>
      </c>
      <c r="Y18" s="1">
        <f>SUMIFS(WorkingHoursUpdated!$P:$P,WorkingHoursUpdated!$A:$A,"&gt;="&amp;Y$4,WorkingHoursUpdated!$A:$A,"&lt;"&amp;Z$4,WorkingHoursUpdated!$G:$G,$A18)</f>
        <v>0</v>
      </c>
      <c r="Z18" s="1">
        <f>SUMIFS(WorkingHoursUpdated!$P:$P,WorkingHoursUpdated!$A:$A,"&gt;="&amp;Z$4,WorkingHoursUpdated!$A:$A,"&lt;"&amp;AA$4,WorkingHoursUpdated!$G:$G,$A18)</f>
        <v>0</v>
      </c>
      <c r="AA18" s="1">
        <f>SUMIFS(WorkingHoursUpdated!$P:$P,WorkingHoursUpdated!$A:$A,"&gt;="&amp;AA$4,WorkingHoursUpdated!$A:$A,"&lt;"&amp;AB$4,WorkingHoursUpdated!$G:$G,$A18)</f>
        <v>0</v>
      </c>
      <c r="AB18" s="1">
        <f>SUMIFS(WorkingHoursUpdated!$P:$P,WorkingHoursUpdated!$A:$A,"&gt;="&amp;AB$4,WorkingHoursUpdated!$A:$A,"&lt;"&amp;AC$4,WorkingHoursUpdated!$G:$G,$A18)</f>
        <v>0</v>
      </c>
      <c r="AC18" s="1">
        <f>SUMIFS(WorkingHoursUpdated!$P:$P,WorkingHoursUpdated!$A:$A,"&gt;="&amp;AC$4,WorkingHoursUpdated!$A:$A,"&lt;"&amp;AD$4,WorkingHoursUpdated!$G:$G,$A18)</f>
        <v>0</v>
      </c>
      <c r="AD18" s="1">
        <f>SUMIFS(WorkingHoursUpdated!$P:$P,WorkingHoursUpdated!$A:$A,"&gt;="&amp;AD$4,WorkingHoursUpdated!$A:$A,"&lt;"&amp;AE$4,WorkingHoursUpdated!$G:$G,$A18)</f>
        <v>0</v>
      </c>
      <c r="AE18" s="1">
        <f>SUMIFS(WorkingHoursUpdated!$P:$P,WorkingHoursUpdated!$A:$A,"&gt;="&amp;AE$4,WorkingHoursUpdated!$A:$A,"&lt;"&amp;AF$4,WorkingHoursUpdated!$G:$G,$A18)</f>
        <v>0</v>
      </c>
      <c r="AF18" s="1">
        <f>SUMIFS(WorkingHoursUpdated!$P:$P,WorkingHoursUpdated!$A:$A,"&gt;="&amp;AF$4,WorkingHoursUpdated!$A:$A,"&lt;"&amp;AG$4,WorkingHoursUpdated!$G:$G,$A18)</f>
        <v>0</v>
      </c>
      <c r="AG18" s="1">
        <f>SUMIFS(WorkingHoursUpdated!$P:$P,WorkingHoursUpdated!$A:$A,"&gt;="&amp;AG$4,WorkingHoursUpdated!$A:$A,"&lt;"&amp;AH$4,WorkingHoursUpdated!$G:$G,$A18)</f>
        <v>0</v>
      </c>
      <c r="AH18" s="1">
        <f>SUMIFS(WorkingHoursUpdated!$P:$P,WorkingHoursUpdated!$A:$A,"&gt;="&amp;AH$4,WorkingHoursUpdated!$A:$A,"&lt;"&amp;AI$4,WorkingHoursUpdated!$G:$G,$A18)</f>
        <v>0</v>
      </c>
      <c r="AI18" s="1">
        <f>SUMIFS(WorkingHoursUpdated!$P:$P,WorkingHoursUpdated!$A:$A,"&gt;="&amp;AI$4,WorkingHoursUpdated!$A:$A,"&lt;"&amp;AJ$4,WorkingHoursUpdated!$G:$G,$A18)</f>
        <v>0</v>
      </c>
    </row>
    <row r="19" spans="1:35" x14ac:dyDescent="0.25">
      <c r="A19" s="64" t="s">
        <v>62</v>
      </c>
      <c r="B19" s="64">
        <f>_xlfn.MINIFS(WorkingHoursUpdated!$A:$A,WorkingHoursUpdated!$G:$G,$A19)</f>
        <v>0</v>
      </c>
      <c r="C19" s="7">
        <f>_xlfn.MAXIFS(WorkingHoursUpdated!$A:$A,WorkingHoursUpdated!$G:$G,$A19)</f>
        <v>0</v>
      </c>
      <c r="D19" s="96">
        <f>SUMIFS(WorkingHoursUpdated!$P:$P,WorkingHoursUpdated!$G:$G,$A19)/0.33</f>
        <v>0</v>
      </c>
      <c r="E19">
        <f t="shared" si="8"/>
        <v>0</v>
      </c>
      <c r="F19" s="73"/>
      <c r="G19" s="1">
        <f>SUMIFS(WorkingHoursUpdated!$P:$P,WorkingHoursUpdated!$A:$A,"&gt;="&amp;G$4,WorkingHoursUpdated!$A:$A,"&lt;"&amp;H$4,WorkingHoursUpdated!$G:$G,$A19)</f>
        <v>0</v>
      </c>
      <c r="H19" s="1">
        <f>SUMIFS(WorkingHoursUpdated!$P:$P,WorkingHoursUpdated!$A:$A,"&gt;="&amp;H$4,WorkingHoursUpdated!$A:$A,"&lt;"&amp;I$4,WorkingHoursUpdated!$G:$G,$A19)</f>
        <v>0</v>
      </c>
      <c r="I19" s="1">
        <f>SUMIFS(WorkingHoursUpdated!$P:$P,WorkingHoursUpdated!$A:$A,"&gt;="&amp;I$4,WorkingHoursUpdated!$A:$A,"&lt;"&amp;J$4,WorkingHoursUpdated!$G:$G,$A19)</f>
        <v>0</v>
      </c>
      <c r="J19" s="1">
        <f>SUMIFS(WorkingHoursUpdated!$P:$P,WorkingHoursUpdated!$A:$A,"&gt;="&amp;J$4,WorkingHoursUpdated!$A:$A,"&lt;"&amp;K$4,WorkingHoursUpdated!$G:$G,$A19)</f>
        <v>0</v>
      </c>
      <c r="K19" s="1">
        <f>SUMIFS(WorkingHoursUpdated!$P:$P,WorkingHoursUpdated!$A:$A,"&gt;="&amp;K$4,WorkingHoursUpdated!$A:$A,"&lt;"&amp;L$4,WorkingHoursUpdated!$G:$G,$A19)</f>
        <v>0</v>
      </c>
      <c r="L19" s="1">
        <f>SUMIFS(WorkingHoursUpdated!$P:$P,WorkingHoursUpdated!$A:$A,"&gt;="&amp;L$4,WorkingHoursUpdated!$A:$A,"&lt;"&amp;M$4,WorkingHoursUpdated!$G:$G,$A19)</f>
        <v>0</v>
      </c>
      <c r="M19" s="1">
        <f>SUMIFS(WorkingHoursUpdated!$P:$P,WorkingHoursUpdated!$A:$A,"&gt;="&amp;M$4,WorkingHoursUpdated!$A:$A,"&lt;"&amp;N$4,WorkingHoursUpdated!$G:$G,$A19)</f>
        <v>0</v>
      </c>
      <c r="N19" s="1">
        <f>SUMIFS(WorkingHoursUpdated!$P:$P,WorkingHoursUpdated!$A:$A,"&gt;="&amp;N$4,WorkingHoursUpdated!$A:$A,"&lt;"&amp;O$4,WorkingHoursUpdated!$G:$G,$A19)</f>
        <v>0</v>
      </c>
      <c r="O19" s="1">
        <f>SUMIFS(WorkingHoursUpdated!$P:$P,WorkingHoursUpdated!$A:$A,"&gt;="&amp;O$4,WorkingHoursUpdated!$A:$A,"&lt;"&amp;P$4,WorkingHoursUpdated!$G:$G,$A19)</f>
        <v>0</v>
      </c>
      <c r="P19" s="1">
        <f>SUMIFS(WorkingHoursUpdated!$P:$P,WorkingHoursUpdated!$A:$A,"&gt;="&amp;P$4,WorkingHoursUpdated!$A:$A,"&lt;"&amp;Q$4,WorkingHoursUpdated!$G:$G,$A19)</f>
        <v>0</v>
      </c>
      <c r="Q19" s="1">
        <f>SUMIFS(WorkingHoursUpdated!$P:$P,WorkingHoursUpdated!$A:$A,"&gt;="&amp;Q$4,WorkingHoursUpdated!$A:$A,"&lt;"&amp;R$4,WorkingHoursUpdated!$G:$G,$A19)</f>
        <v>0</v>
      </c>
      <c r="R19" s="1">
        <f>SUMIFS(WorkingHoursUpdated!$P:$P,WorkingHoursUpdated!$A:$A,"&gt;="&amp;R$4,WorkingHoursUpdated!$A:$A,"&lt;"&amp;S$4,WorkingHoursUpdated!$G:$G,$A19)</f>
        <v>0</v>
      </c>
      <c r="S19" s="1">
        <f>SUMIFS(WorkingHoursUpdated!$P:$P,WorkingHoursUpdated!$A:$A,"&gt;="&amp;S$4,WorkingHoursUpdated!$A:$A,"&lt;"&amp;T$4,WorkingHoursUpdated!$G:$G,$A19)</f>
        <v>0</v>
      </c>
      <c r="T19" s="1">
        <f>SUMIFS(WorkingHoursUpdated!$P:$P,WorkingHoursUpdated!$A:$A,"&gt;="&amp;T$4,WorkingHoursUpdated!$A:$A,"&lt;"&amp;U$4,WorkingHoursUpdated!$G:$G,$A19)</f>
        <v>0</v>
      </c>
      <c r="U19" s="1">
        <f>SUMIFS(WorkingHoursUpdated!$P:$P,WorkingHoursUpdated!$A:$A,"&gt;="&amp;U$4,WorkingHoursUpdated!$A:$A,"&lt;"&amp;V$4,WorkingHoursUpdated!$G:$G,$A19)</f>
        <v>0</v>
      </c>
      <c r="V19" s="1">
        <f>SUMIFS(WorkingHoursUpdated!$P:$P,WorkingHoursUpdated!$A:$A,"&gt;="&amp;V$4,WorkingHoursUpdated!$A:$A,"&lt;"&amp;W$4,WorkingHoursUpdated!$G:$G,$A19)</f>
        <v>0</v>
      </c>
      <c r="W19" s="1">
        <f>SUMIFS(WorkingHoursUpdated!$P:$P,WorkingHoursUpdated!$A:$A,"&gt;="&amp;W$4,WorkingHoursUpdated!$A:$A,"&lt;"&amp;X$4,WorkingHoursUpdated!$G:$G,$A19)</f>
        <v>0</v>
      </c>
      <c r="X19" s="1">
        <f>SUMIFS(WorkingHoursUpdated!$P:$P,WorkingHoursUpdated!$A:$A,"&gt;="&amp;X$4,WorkingHoursUpdated!$A:$A,"&lt;"&amp;Y$4,WorkingHoursUpdated!$G:$G,$A19)</f>
        <v>0</v>
      </c>
      <c r="Y19" s="1">
        <f>SUMIFS(WorkingHoursUpdated!$P:$P,WorkingHoursUpdated!$A:$A,"&gt;="&amp;Y$4,WorkingHoursUpdated!$A:$A,"&lt;"&amp;Z$4,WorkingHoursUpdated!$G:$G,$A19)</f>
        <v>0</v>
      </c>
      <c r="Z19" s="1">
        <f>SUMIFS(WorkingHoursUpdated!$P:$P,WorkingHoursUpdated!$A:$A,"&gt;="&amp;Z$4,WorkingHoursUpdated!$A:$A,"&lt;"&amp;AA$4,WorkingHoursUpdated!$G:$G,$A19)</f>
        <v>0</v>
      </c>
      <c r="AA19" s="1">
        <f>SUMIFS(WorkingHoursUpdated!$P:$P,WorkingHoursUpdated!$A:$A,"&gt;="&amp;AA$4,WorkingHoursUpdated!$A:$A,"&lt;"&amp;AB$4,WorkingHoursUpdated!$G:$G,$A19)</f>
        <v>0</v>
      </c>
      <c r="AB19" s="1">
        <f>SUMIFS(WorkingHoursUpdated!$P:$P,WorkingHoursUpdated!$A:$A,"&gt;="&amp;AB$4,WorkingHoursUpdated!$A:$A,"&lt;"&amp;AC$4,WorkingHoursUpdated!$G:$G,$A19)</f>
        <v>0</v>
      </c>
      <c r="AC19" s="1">
        <f>SUMIFS(WorkingHoursUpdated!$P:$P,WorkingHoursUpdated!$A:$A,"&gt;="&amp;AC$4,WorkingHoursUpdated!$A:$A,"&lt;"&amp;AD$4,WorkingHoursUpdated!$G:$G,$A19)</f>
        <v>0</v>
      </c>
      <c r="AD19" s="1">
        <f>SUMIFS(WorkingHoursUpdated!$P:$P,WorkingHoursUpdated!$A:$A,"&gt;="&amp;AD$4,WorkingHoursUpdated!$A:$A,"&lt;"&amp;AE$4,WorkingHoursUpdated!$G:$G,$A19)</f>
        <v>0</v>
      </c>
      <c r="AE19" s="1">
        <f>SUMIFS(WorkingHoursUpdated!$P:$P,WorkingHoursUpdated!$A:$A,"&gt;="&amp;AE$4,WorkingHoursUpdated!$A:$A,"&lt;"&amp;AF$4,WorkingHoursUpdated!$G:$G,$A19)</f>
        <v>0</v>
      </c>
      <c r="AF19" s="1">
        <f>SUMIFS(WorkingHoursUpdated!$P:$P,WorkingHoursUpdated!$A:$A,"&gt;="&amp;AF$4,WorkingHoursUpdated!$A:$A,"&lt;"&amp;AG$4,WorkingHoursUpdated!$G:$G,$A19)</f>
        <v>0</v>
      </c>
      <c r="AG19" s="1">
        <f>SUMIFS(WorkingHoursUpdated!$P:$P,WorkingHoursUpdated!$A:$A,"&gt;="&amp;AG$4,WorkingHoursUpdated!$A:$A,"&lt;"&amp;AH$4,WorkingHoursUpdated!$G:$G,$A19)</f>
        <v>0</v>
      </c>
      <c r="AH19" s="1">
        <f>SUMIFS(WorkingHoursUpdated!$P:$P,WorkingHoursUpdated!$A:$A,"&gt;="&amp;AH$4,WorkingHoursUpdated!$A:$A,"&lt;"&amp;AI$4,WorkingHoursUpdated!$G:$G,$A19)</f>
        <v>0</v>
      </c>
      <c r="AI19" s="1">
        <f>SUMIFS(WorkingHoursUpdated!$P:$P,WorkingHoursUpdated!$A:$A,"&gt;="&amp;AI$4,WorkingHoursUpdated!$A:$A,"&lt;"&amp;AJ$4,WorkingHoursUpdated!$G:$G,$A19)</f>
        <v>0</v>
      </c>
    </row>
    <row r="20" spans="1:35" x14ac:dyDescent="0.25">
      <c r="A20" s="64" t="s">
        <v>36</v>
      </c>
      <c r="B20" s="64">
        <f>_xlfn.MINIFS(WorkingHoursUpdated!$A:$A,WorkingHoursUpdated!$G:$G,$A20)</f>
        <v>0</v>
      </c>
      <c r="C20" s="7">
        <f>_xlfn.MAXIFS(WorkingHoursUpdated!$A:$A,WorkingHoursUpdated!$G:$G,$A20)</f>
        <v>0</v>
      </c>
      <c r="D20" s="96">
        <f>SUMIFS(WorkingHoursUpdated!$P:$P,WorkingHoursUpdated!$G:$G,$A20)/0.33</f>
        <v>0</v>
      </c>
      <c r="E20">
        <f t="shared" si="8"/>
        <v>0</v>
      </c>
      <c r="F20" s="73"/>
      <c r="G20" s="1">
        <f>SUMIFS(WorkingHoursUpdated!$P:$P,WorkingHoursUpdated!$A:$A,"&gt;="&amp;G$4,WorkingHoursUpdated!$A:$A,"&lt;"&amp;H$4,WorkingHoursUpdated!$G:$G,$A20)</f>
        <v>0</v>
      </c>
      <c r="H20" s="1">
        <f>SUMIFS(WorkingHoursUpdated!$P:$P,WorkingHoursUpdated!$A:$A,"&gt;="&amp;H$4,WorkingHoursUpdated!$A:$A,"&lt;"&amp;I$4,WorkingHoursUpdated!$G:$G,$A20)</f>
        <v>0</v>
      </c>
      <c r="I20" s="1">
        <f>SUMIFS(WorkingHoursUpdated!$P:$P,WorkingHoursUpdated!$A:$A,"&gt;="&amp;I$4,WorkingHoursUpdated!$A:$A,"&lt;"&amp;J$4,WorkingHoursUpdated!$G:$G,$A20)</f>
        <v>0</v>
      </c>
      <c r="J20" s="1">
        <f>SUMIFS(WorkingHoursUpdated!$P:$P,WorkingHoursUpdated!$A:$A,"&gt;="&amp;J$4,WorkingHoursUpdated!$A:$A,"&lt;"&amp;K$4,WorkingHoursUpdated!$G:$G,$A20)</f>
        <v>0</v>
      </c>
      <c r="K20" s="1">
        <f>SUMIFS(WorkingHoursUpdated!$P:$P,WorkingHoursUpdated!$A:$A,"&gt;="&amp;K$4,WorkingHoursUpdated!$A:$A,"&lt;"&amp;L$4,WorkingHoursUpdated!$G:$G,$A20)</f>
        <v>0</v>
      </c>
      <c r="L20" s="1">
        <f>SUMIFS(WorkingHoursUpdated!$P:$P,WorkingHoursUpdated!$A:$A,"&gt;="&amp;L$4,WorkingHoursUpdated!$A:$A,"&lt;"&amp;M$4,WorkingHoursUpdated!$G:$G,$A20)</f>
        <v>0</v>
      </c>
      <c r="M20" s="1">
        <f>SUMIFS(WorkingHoursUpdated!$P:$P,WorkingHoursUpdated!$A:$A,"&gt;="&amp;M$4,WorkingHoursUpdated!$A:$A,"&lt;"&amp;N$4,WorkingHoursUpdated!$G:$G,$A20)</f>
        <v>0</v>
      </c>
      <c r="N20" s="1">
        <f>SUMIFS(WorkingHoursUpdated!$P:$P,WorkingHoursUpdated!$A:$A,"&gt;="&amp;N$4,WorkingHoursUpdated!$A:$A,"&lt;"&amp;O$4,WorkingHoursUpdated!$G:$G,$A20)</f>
        <v>0</v>
      </c>
      <c r="O20" s="1">
        <f>SUMIFS(WorkingHoursUpdated!$P:$P,WorkingHoursUpdated!$A:$A,"&gt;="&amp;O$4,WorkingHoursUpdated!$A:$A,"&lt;"&amp;P$4,WorkingHoursUpdated!$G:$G,$A20)</f>
        <v>0</v>
      </c>
      <c r="P20" s="1">
        <f>SUMIFS(WorkingHoursUpdated!$P:$P,WorkingHoursUpdated!$A:$A,"&gt;="&amp;P$4,WorkingHoursUpdated!$A:$A,"&lt;"&amp;Q$4,WorkingHoursUpdated!$G:$G,$A20)</f>
        <v>0</v>
      </c>
      <c r="Q20" s="1">
        <f>SUMIFS(WorkingHoursUpdated!$P:$P,WorkingHoursUpdated!$A:$A,"&gt;="&amp;Q$4,WorkingHoursUpdated!$A:$A,"&lt;"&amp;R$4,WorkingHoursUpdated!$G:$G,$A20)</f>
        <v>0</v>
      </c>
      <c r="R20" s="1">
        <f>SUMIFS(WorkingHoursUpdated!$P:$P,WorkingHoursUpdated!$A:$A,"&gt;="&amp;R$4,WorkingHoursUpdated!$A:$A,"&lt;"&amp;S$4,WorkingHoursUpdated!$G:$G,$A20)</f>
        <v>0</v>
      </c>
      <c r="S20" s="1">
        <f>SUMIFS(WorkingHoursUpdated!$P:$P,WorkingHoursUpdated!$A:$A,"&gt;="&amp;S$4,WorkingHoursUpdated!$A:$A,"&lt;"&amp;T$4,WorkingHoursUpdated!$G:$G,$A20)</f>
        <v>0</v>
      </c>
      <c r="T20" s="1">
        <f>SUMIFS(WorkingHoursUpdated!$P:$P,WorkingHoursUpdated!$A:$A,"&gt;="&amp;T$4,WorkingHoursUpdated!$A:$A,"&lt;"&amp;U$4,WorkingHoursUpdated!$G:$G,$A20)</f>
        <v>0</v>
      </c>
      <c r="U20" s="1">
        <f>SUMIFS(WorkingHoursUpdated!$P:$P,WorkingHoursUpdated!$A:$A,"&gt;="&amp;U$4,WorkingHoursUpdated!$A:$A,"&lt;"&amp;V$4,WorkingHoursUpdated!$G:$G,$A20)</f>
        <v>0</v>
      </c>
      <c r="V20" s="1">
        <f>SUMIFS(WorkingHoursUpdated!$P:$P,WorkingHoursUpdated!$A:$A,"&gt;="&amp;V$4,WorkingHoursUpdated!$A:$A,"&lt;"&amp;W$4,WorkingHoursUpdated!$G:$G,$A20)</f>
        <v>0</v>
      </c>
      <c r="W20" s="1">
        <f>SUMIFS(WorkingHoursUpdated!$P:$P,WorkingHoursUpdated!$A:$A,"&gt;="&amp;W$4,WorkingHoursUpdated!$A:$A,"&lt;"&amp;X$4,WorkingHoursUpdated!$G:$G,$A20)</f>
        <v>0</v>
      </c>
      <c r="X20" s="1">
        <f>SUMIFS(WorkingHoursUpdated!$P:$P,WorkingHoursUpdated!$A:$A,"&gt;="&amp;X$4,WorkingHoursUpdated!$A:$A,"&lt;"&amp;Y$4,WorkingHoursUpdated!$G:$G,$A20)</f>
        <v>0</v>
      </c>
      <c r="Y20" s="1">
        <f>SUMIFS(WorkingHoursUpdated!$P:$P,WorkingHoursUpdated!$A:$A,"&gt;="&amp;Y$4,WorkingHoursUpdated!$A:$A,"&lt;"&amp;Z$4,WorkingHoursUpdated!$G:$G,$A20)</f>
        <v>0</v>
      </c>
      <c r="Z20" s="1">
        <f>SUMIFS(WorkingHoursUpdated!$P:$P,WorkingHoursUpdated!$A:$A,"&gt;="&amp;Z$4,WorkingHoursUpdated!$A:$A,"&lt;"&amp;AA$4,WorkingHoursUpdated!$G:$G,$A20)</f>
        <v>0</v>
      </c>
      <c r="AA20" s="1">
        <f>SUMIFS(WorkingHoursUpdated!$P:$P,WorkingHoursUpdated!$A:$A,"&gt;="&amp;AA$4,WorkingHoursUpdated!$A:$A,"&lt;"&amp;AB$4,WorkingHoursUpdated!$G:$G,$A20)</f>
        <v>0</v>
      </c>
      <c r="AB20" s="1">
        <f>SUMIFS(WorkingHoursUpdated!$P:$P,WorkingHoursUpdated!$A:$A,"&gt;="&amp;AB$4,WorkingHoursUpdated!$A:$A,"&lt;"&amp;AC$4,WorkingHoursUpdated!$G:$G,$A20)</f>
        <v>0</v>
      </c>
      <c r="AC20" s="1">
        <f>SUMIFS(WorkingHoursUpdated!$P:$P,WorkingHoursUpdated!$A:$A,"&gt;="&amp;AC$4,WorkingHoursUpdated!$A:$A,"&lt;"&amp;AD$4,WorkingHoursUpdated!$G:$G,$A20)</f>
        <v>0</v>
      </c>
      <c r="AD20" s="1">
        <f>SUMIFS(WorkingHoursUpdated!$P:$P,WorkingHoursUpdated!$A:$A,"&gt;="&amp;AD$4,WorkingHoursUpdated!$A:$A,"&lt;"&amp;AE$4,WorkingHoursUpdated!$G:$G,$A20)</f>
        <v>0</v>
      </c>
      <c r="AE20" s="1">
        <f>SUMIFS(WorkingHoursUpdated!$P:$P,WorkingHoursUpdated!$A:$A,"&gt;="&amp;AE$4,WorkingHoursUpdated!$A:$A,"&lt;"&amp;AF$4,WorkingHoursUpdated!$G:$G,$A20)</f>
        <v>0</v>
      </c>
      <c r="AF20" s="1">
        <f>SUMIFS(WorkingHoursUpdated!$P:$P,WorkingHoursUpdated!$A:$A,"&gt;="&amp;AF$4,WorkingHoursUpdated!$A:$A,"&lt;"&amp;AG$4,WorkingHoursUpdated!$G:$G,$A20)</f>
        <v>0</v>
      </c>
      <c r="AG20" s="1">
        <f>SUMIFS(WorkingHoursUpdated!$P:$P,WorkingHoursUpdated!$A:$A,"&gt;="&amp;AG$4,WorkingHoursUpdated!$A:$A,"&lt;"&amp;AH$4,WorkingHoursUpdated!$G:$G,$A20)</f>
        <v>0</v>
      </c>
      <c r="AH20" s="1">
        <f>SUMIFS(WorkingHoursUpdated!$P:$P,WorkingHoursUpdated!$A:$A,"&gt;="&amp;AH$4,WorkingHoursUpdated!$A:$A,"&lt;"&amp;AI$4,WorkingHoursUpdated!$G:$G,$A20)</f>
        <v>0</v>
      </c>
      <c r="AI20" s="1">
        <f>SUMIFS(WorkingHoursUpdated!$P:$P,WorkingHoursUpdated!$A:$A,"&gt;="&amp;AI$4,WorkingHoursUpdated!$A:$A,"&lt;"&amp;AJ$4,WorkingHoursUpdated!$G:$G,$A20)</f>
        <v>0</v>
      </c>
    </row>
    <row r="21" spans="1:35" x14ac:dyDescent="0.25">
      <c r="A21" s="64" t="s">
        <v>47</v>
      </c>
      <c r="B21" s="64">
        <f>_xlfn.MINIFS(WorkingHoursUpdated!$A:$A,WorkingHoursUpdated!$G:$G,$A21)</f>
        <v>0</v>
      </c>
      <c r="C21" s="7">
        <f>_xlfn.MAXIFS(WorkingHoursUpdated!$A:$A,WorkingHoursUpdated!$G:$G,$A21)</f>
        <v>0</v>
      </c>
      <c r="D21" s="96">
        <f>SUMIFS(WorkingHoursUpdated!$P:$P,WorkingHoursUpdated!$G:$G,$A21)/0.33</f>
        <v>0</v>
      </c>
      <c r="E21">
        <f t="shared" si="8"/>
        <v>0</v>
      </c>
      <c r="F21" s="73"/>
      <c r="G21" s="1">
        <f>SUMIFS(WorkingHoursUpdated!$P:$P,WorkingHoursUpdated!$A:$A,"&gt;="&amp;G$4,WorkingHoursUpdated!$A:$A,"&lt;"&amp;H$4,WorkingHoursUpdated!$G:$G,$A21)</f>
        <v>0</v>
      </c>
      <c r="H21" s="1">
        <f>SUMIFS(WorkingHoursUpdated!$P:$P,WorkingHoursUpdated!$A:$A,"&gt;="&amp;H$4,WorkingHoursUpdated!$A:$A,"&lt;"&amp;I$4,WorkingHoursUpdated!$G:$G,$A21)</f>
        <v>0</v>
      </c>
      <c r="I21" s="1">
        <f>SUMIFS(WorkingHoursUpdated!$P:$P,WorkingHoursUpdated!$A:$A,"&gt;="&amp;I$4,WorkingHoursUpdated!$A:$A,"&lt;"&amp;J$4,WorkingHoursUpdated!$G:$G,$A21)</f>
        <v>0</v>
      </c>
      <c r="J21" s="1">
        <f>SUMIFS(WorkingHoursUpdated!$P:$P,WorkingHoursUpdated!$A:$A,"&gt;="&amp;J$4,WorkingHoursUpdated!$A:$A,"&lt;"&amp;K$4,WorkingHoursUpdated!$G:$G,$A21)</f>
        <v>0</v>
      </c>
      <c r="K21" s="1">
        <f>SUMIFS(WorkingHoursUpdated!$P:$P,WorkingHoursUpdated!$A:$A,"&gt;="&amp;K$4,WorkingHoursUpdated!$A:$A,"&lt;"&amp;L$4,WorkingHoursUpdated!$G:$G,$A21)</f>
        <v>0</v>
      </c>
      <c r="L21" s="1">
        <f>SUMIFS(WorkingHoursUpdated!$P:$P,WorkingHoursUpdated!$A:$A,"&gt;="&amp;L$4,WorkingHoursUpdated!$A:$A,"&lt;"&amp;M$4,WorkingHoursUpdated!$G:$G,$A21)</f>
        <v>0</v>
      </c>
      <c r="M21" s="1">
        <f>SUMIFS(WorkingHoursUpdated!$P:$P,WorkingHoursUpdated!$A:$A,"&gt;="&amp;M$4,WorkingHoursUpdated!$A:$A,"&lt;"&amp;N$4,WorkingHoursUpdated!$G:$G,$A21)</f>
        <v>0</v>
      </c>
      <c r="N21" s="1">
        <f>SUMIFS(WorkingHoursUpdated!$P:$P,WorkingHoursUpdated!$A:$A,"&gt;="&amp;N$4,WorkingHoursUpdated!$A:$A,"&lt;"&amp;O$4,WorkingHoursUpdated!$G:$G,$A21)</f>
        <v>0</v>
      </c>
      <c r="O21" s="1">
        <f>SUMIFS(WorkingHoursUpdated!$P:$P,WorkingHoursUpdated!$A:$A,"&gt;="&amp;O$4,WorkingHoursUpdated!$A:$A,"&lt;"&amp;P$4,WorkingHoursUpdated!$G:$G,$A21)</f>
        <v>0</v>
      </c>
      <c r="P21" s="1">
        <f>SUMIFS(WorkingHoursUpdated!$P:$P,WorkingHoursUpdated!$A:$A,"&gt;="&amp;P$4,WorkingHoursUpdated!$A:$A,"&lt;"&amp;Q$4,WorkingHoursUpdated!$G:$G,$A21)</f>
        <v>0</v>
      </c>
      <c r="Q21" s="1">
        <f>SUMIFS(WorkingHoursUpdated!$P:$P,WorkingHoursUpdated!$A:$A,"&gt;="&amp;Q$4,WorkingHoursUpdated!$A:$A,"&lt;"&amp;R$4,WorkingHoursUpdated!$G:$G,$A21)</f>
        <v>0</v>
      </c>
      <c r="R21" s="1">
        <f>SUMIFS(WorkingHoursUpdated!$P:$P,WorkingHoursUpdated!$A:$A,"&gt;="&amp;R$4,WorkingHoursUpdated!$A:$A,"&lt;"&amp;S$4,WorkingHoursUpdated!$G:$G,$A21)</f>
        <v>0</v>
      </c>
      <c r="S21" s="1">
        <f>SUMIFS(WorkingHoursUpdated!$P:$P,WorkingHoursUpdated!$A:$A,"&gt;="&amp;S$4,WorkingHoursUpdated!$A:$A,"&lt;"&amp;T$4,WorkingHoursUpdated!$G:$G,$A21)</f>
        <v>0</v>
      </c>
      <c r="T21" s="1">
        <f>SUMIFS(WorkingHoursUpdated!$P:$P,WorkingHoursUpdated!$A:$A,"&gt;="&amp;T$4,WorkingHoursUpdated!$A:$A,"&lt;"&amp;U$4,WorkingHoursUpdated!$G:$G,$A21)</f>
        <v>0</v>
      </c>
      <c r="U21" s="1">
        <f>SUMIFS(WorkingHoursUpdated!$P:$P,WorkingHoursUpdated!$A:$A,"&gt;="&amp;U$4,WorkingHoursUpdated!$A:$A,"&lt;"&amp;V$4,WorkingHoursUpdated!$G:$G,$A21)</f>
        <v>0</v>
      </c>
      <c r="V21" s="1">
        <f>SUMIFS(WorkingHoursUpdated!$P:$P,WorkingHoursUpdated!$A:$A,"&gt;="&amp;V$4,WorkingHoursUpdated!$A:$A,"&lt;"&amp;W$4,WorkingHoursUpdated!$G:$G,$A21)</f>
        <v>0</v>
      </c>
      <c r="W21" s="1">
        <f>SUMIFS(WorkingHoursUpdated!$P:$P,WorkingHoursUpdated!$A:$A,"&gt;="&amp;W$4,WorkingHoursUpdated!$A:$A,"&lt;"&amp;X$4,WorkingHoursUpdated!$G:$G,$A21)</f>
        <v>0</v>
      </c>
      <c r="X21" s="1">
        <f>SUMIFS(WorkingHoursUpdated!$P:$P,WorkingHoursUpdated!$A:$A,"&gt;="&amp;X$4,WorkingHoursUpdated!$A:$A,"&lt;"&amp;Y$4,WorkingHoursUpdated!$G:$G,$A21)</f>
        <v>0</v>
      </c>
      <c r="Y21" s="1">
        <f>SUMIFS(WorkingHoursUpdated!$P:$P,WorkingHoursUpdated!$A:$A,"&gt;="&amp;Y$4,WorkingHoursUpdated!$A:$A,"&lt;"&amp;Z$4,WorkingHoursUpdated!$G:$G,$A21)</f>
        <v>0</v>
      </c>
      <c r="Z21" s="1">
        <f>SUMIFS(WorkingHoursUpdated!$P:$P,WorkingHoursUpdated!$A:$A,"&gt;="&amp;Z$4,WorkingHoursUpdated!$A:$A,"&lt;"&amp;AA$4,WorkingHoursUpdated!$G:$G,$A21)</f>
        <v>0</v>
      </c>
      <c r="AA21" s="1">
        <f>SUMIFS(WorkingHoursUpdated!$P:$P,WorkingHoursUpdated!$A:$A,"&gt;="&amp;AA$4,WorkingHoursUpdated!$A:$A,"&lt;"&amp;AB$4,WorkingHoursUpdated!$G:$G,$A21)</f>
        <v>0</v>
      </c>
      <c r="AB21" s="1">
        <f>SUMIFS(WorkingHoursUpdated!$P:$P,WorkingHoursUpdated!$A:$A,"&gt;="&amp;AB$4,WorkingHoursUpdated!$A:$A,"&lt;"&amp;AC$4,WorkingHoursUpdated!$G:$G,$A21)</f>
        <v>0</v>
      </c>
      <c r="AC21" s="1">
        <f>SUMIFS(WorkingHoursUpdated!$P:$P,WorkingHoursUpdated!$A:$A,"&gt;="&amp;AC$4,WorkingHoursUpdated!$A:$A,"&lt;"&amp;AD$4,WorkingHoursUpdated!$G:$G,$A21)</f>
        <v>0</v>
      </c>
      <c r="AD21" s="1">
        <f>SUMIFS(WorkingHoursUpdated!$P:$P,WorkingHoursUpdated!$A:$A,"&gt;="&amp;AD$4,WorkingHoursUpdated!$A:$A,"&lt;"&amp;AE$4,WorkingHoursUpdated!$G:$G,$A21)</f>
        <v>0</v>
      </c>
      <c r="AE21" s="1">
        <f>SUMIFS(WorkingHoursUpdated!$P:$P,WorkingHoursUpdated!$A:$A,"&gt;="&amp;AE$4,WorkingHoursUpdated!$A:$A,"&lt;"&amp;AF$4,WorkingHoursUpdated!$G:$G,$A21)</f>
        <v>0</v>
      </c>
      <c r="AF21" s="1">
        <f>SUMIFS(WorkingHoursUpdated!$P:$P,WorkingHoursUpdated!$A:$A,"&gt;="&amp;AF$4,WorkingHoursUpdated!$A:$A,"&lt;"&amp;AG$4,WorkingHoursUpdated!$G:$G,$A21)</f>
        <v>0</v>
      </c>
      <c r="AG21" s="1">
        <f>SUMIFS(WorkingHoursUpdated!$P:$P,WorkingHoursUpdated!$A:$A,"&gt;="&amp;AG$4,WorkingHoursUpdated!$A:$A,"&lt;"&amp;AH$4,WorkingHoursUpdated!$G:$G,$A21)</f>
        <v>0</v>
      </c>
      <c r="AH21" s="1">
        <f>SUMIFS(WorkingHoursUpdated!$P:$P,WorkingHoursUpdated!$A:$A,"&gt;="&amp;AH$4,WorkingHoursUpdated!$A:$A,"&lt;"&amp;AI$4,WorkingHoursUpdated!$G:$G,$A21)</f>
        <v>0</v>
      </c>
      <c r="AI21" s="1">
        <f>SUMIFS(WorkingHoursUpdated!$P:$P,WorkingHoursUpdated!$A:$A,"&gt;="&amp;AI$4,WorkingHoursUpdated!$A:$A,"&lt;"&amp;AJ$4,WorkingHoursUpdated!$G:$G,$A21)</f>
        <v>0</v>
      </c>
    </row>
    <row r="22" spans="1:35" x14ac:dyDescent="0.25">
      <c r="A22" s="64" t="s">
        <v>16</v>
      </c>
      <c r="B22" s="64">
        <f>_xlfn.MINIFS(WorkingHoursUpdated!$A:$A,WorkingHoursUpdated!$G:$G,$A22)</f>
        <v>0</v>
      </c>
      <c r="C22" s="7">
        <f>_xlfn.MAXIFS(WorkingHoursUpdated!$A:$A,WorkingHoursUpdated!$G:$G,$A22)</f>
        <v>0</v>
      </c>
      <c r="D22" s="96">
        <f>SUMIFS(WorkingHoursUpdated!$P:$P,WorkingHoursUpdated!$G:$G,$A22)/0.33</f>
        <v>0</v>
      </c>
      <c r="E22">
        <f t="shared" si="8"/>
        <v>0</v>
      </c>
      <c r="F22" s="73"/>
      <c r="G22" s="1">
        <f>SUMIFS(WorkingHoursUpdated!$P:$P,WorkingHoursUpdated!$A:$A,"&gt;="&amp;G$4,WorkingHoursUpdated!$A:$A,"&lt;"&amp;H$4,WorkingHoursUpdated!$G:$G,$A22)</f>
        <v>0</v>
      </c>
      <c r="H22" s="1">
        <f>SUMIFS(WorkingHoursUpdated!$P:$P,WorkingHoursUpdated!$A:$A,"&gt;="&amp;H$4,WorkingHoursUpdated!$A:$A,"&lt;"&amp;I$4,WorkingHoursUpdated!$G:$G,$A22)</f>
        <v>0</v>
      </c>
      <c r="I22" s="1">
        <f>SUMIFS(WorkingHoursUpdated!$P:$P,WorkingHoursUpdated!$A:$A,"&gt;="&amp;I$4,WorkingHoursUpdated!$A:$A,"&lt;"&amp;J$4,WorkingHoursUpdated!$G:$G,$A22)</f>
        <v>0</v>
      </c>
      <c r="J22" s="1">
        <f>SUMIFS(WorkingHoursUpdated!$P:$P,WorkingHoursUpdated!$A:$A,"&gt;="&amp;J$4,WorkingHoursUpdated!$A:$A,"&lt;"&amp;K$4,WorkingHoursUpdated!$G:$G,$A22)</f>
        <v>0</v>
      </c>
      <c r="K22" s="1">
        <f>SUMIFS(WorkingHoursUpdated!$P:$P,WorkingHoursUpdated!$A:$A,"&gt;="&amp;K$4,WorkingHoursUpdated!$A:$A,"&lt;"&amp;L$4,WorkingHoursUpdated!$G:$G,$A22)</f>
        <v>0</v>
      </c>
      <c r="L22" s="1">
        <f>SUMIFS(WorkingHoursUpdated!$P:$P,WorkingHoursUpdated!$A:$A,"&gt;="&amp;L$4,WorkingHoursUpdated!$A:$A,"&lt;"&amp;M$4,WorkingHoursUpdated!$G:$G,$A22)</f>
        <v>0</v>
      </c>
      <c r="M22" s="1">
        <f>SUMIFS(WorkingHoursUpdated!$P:$P,WorkingHoursUpdated!$A:$A,"&gt;="&amp;M$4,WorkingHoursUpdated!$A:$A,"&lt;"&amp;N$4,WorkingHoursUpdated!$G:$G,$A22)</f>
        <v>0</v>
      </c>
      <c r="N22" s="1">
        <f>SUMIFS(WorkingHoursUpdated!$P:$P,WorkingHoursUpdated!$A:$A,"&gt;="&amp;N$4,WorkingHoursUpdated!$A:$A,"&lt;"&amp;O$4,WorkingHoursUpdated!$G:$G,$A22)</f>
        <v>0</v>
      </c>
      <c r="O22" s="1">
        <f>SUMIFS(WorkingHoursUpdated!$P:$P,WorkingHoursUpdated!$A:$A,"&gt;="&amp;O$4,WorkingHoursUpdated!$A:$A,"&lt;"&amp;P$4,WorkingHoursUpdated!$G:$G,$A22)</f>
        <v>0</v>
      </c>
      <c r="P22" s="1">
        <f>SUMIFS(WorkingHoursUpdated!$P:$P,WorkingHoursUpdated!$A:$A,"&gt;="&amp;P$4,WorkingHoursUpdated!$A:$A,"&lt;"&amp;Q$4,WorkingHoursUpdated!$G:$G,$A22)</f>
        <v>0</v>
      </c>
      <c r="Q22" s="1">
        <f>SUMIFS(WorkingHoursUpdated!$P:$P,WorkingHoursUpdated!$A:$A,"&gt;="&amp;Q$4,WorkingHoursUpdated!$A:$A,"&lt;"&amp;R$4,WorkingHoursUpdated!$G:$G,$A22)</f>
        <v>0</v>
      </c>
      <c r="R22" s="1">
        <f>SUMIFS(WorkingHoursUpdated!$P:$P,WorkingHoursUpdated!$A:$A,"&gt;="&amp;R$4,WorkingHoursUpdated!$A:$A,"&lt;"&amp;S$4,WorkingHoursUpdated!$G:$G,$A22)</f>
        <v>0</v>
      </c>
      <c r="S22" s="1">
        <f>SUMIFS(WorkingHoursUpdated!$P:$P,WorkingHoursUpdated!$A:$A,"&gt;="&amp;S$4,WorkingHoursUpdated!$A:$A,"&lt;"&amp;T$4,WorkingHoursUpdated!$G:$G,$A22)</f>
        <v>0</v>
      </c>
      <c r="T22" s="1">
        <f>SUMIFS(WorkingHoursUpdated!$P:$P,WorkingHoursUpdated!$A:$A,"&gt;="&amp;T$4,WorkingHoursUpdated!$A:$A,"&lt;"&amp;U$4,WorkingHoursUpdated!$G:$G,$A22)</f>
        <v>0</v>
      </c>
      <c r="U22" s="1">
        <f>SUMIFS(WorkingHoursUpdated!$P:$P,WorkingHoursUpdated!$A:$A,"&gt;="&amp;U$4,WorkingHoursUpdated!$A:$A,"&lt;"&amp;V$4,WorkingHoursUpdated!$G:$G,$A22)</f>
        <v>0</v>
      </c>
      <c r="V22" s="1">
        <f>SUMIFS(WorkingHoursUpdated!$P:$P,WorkingHoursUpdated!$A:$A,"&gt;="&amp;V$4,WorkingHoursUpdated!$A:$A,"&lt;"&amp;W$4,WorkingHoursUpdated!$G:$G,$A22)</f>
        <v>0</v>
      </c>
      <c r="W22" s="1">
        <f>SUMIFS(WorkingHoursUpdated!$P:$P,WorkingHoursUpdated!$A:$A,"&gt;="&amp;W$4,WorkingHoursUpdated!$A:$A,"&lt;"&amp;X$4,WorkingHoursUpdated!$G:$G,$A22)</f>
        <v>0</v>
      </c>
      <c r="X22" s="1">
        <f>SUMIFS(WorkingHoursUpdated!$P:$P,WorkingHoursUpdated!$A:$A,"&gt;="&amp;X$4,WorkingHoursUpdated!$A:$A,"&lt;"&amp;Y$4,WorkingHoursUpdated!$G:$G,$A22)</f>
        <v>0</v>
      </c>
      <c r="Y22" s="1">
        <f>SUMIFS(WorkingHoursUpdated!$P:$P,WorkingHoursUpdated!$A:$A,"&gt;="&amp;Y$4,WorkingHoursUpdated!$A:$A,"&lt;"&amp;Z$4,WorkingHoursUpdated!$G:$G,$A22)</f>
        <v>0</v>
      </c>
      <c r="Z22" s="1">
        <f>SUMIFS(WorkingHoursUpdated!$P:$P,WorkingHoursUpdated!$A:$A,"&gt;="&amp;Z$4,WorkingHoursUpdated!$A:$A,"&lt;"&amp;AA$4,WorkingHoursUpdated!$G:$G,$A22)</f>
        <v>0</v>
      </c>
      <c r="AA22" s="1">
        <f>SUMIFS(WorkingHoursUpdated!$P:$P,WorkingHoursUpdated!$A:$A,"&gt;="&amp;AA$4,WorkingHoursUpdated!$A:$A,"&lt;"&amp;AB$4,WorkingHoursUpdated!$G:$G,$A22)</f>
        <v>0</v>
      </c>
      <c r="AB22" s="1">
        <f>SUMIFS(WorkingHoursUpdated!$P:$P,WorkingHoursUpdated!$A:$A,"&gt;="&amp;AB$4,WorkingHoursUpdated!$A:$A,"&lt;"&amp;AC$4,WorkingHoursUpdated!$G:$G,$A22)</f>
        <v>0</v>
      </c>
      <c r="AC22" s="1">
        <f>SUMIFS(WorkingHoursUpdated!$P:$P,WorkingHoursUpdated!$A:$A,"&gt;="&amp;AC$4,WorkingHoursUpdated!$A:$A,"&lt;"&amp;AD$4,WorkingHoursUpdated!$G:$G,$A22)</f>
        <v>0</v>
      </c>
      <c r="AD22" s="1">
        <f>SUMIFS(WorkingHoursUpdated!$P:$P,WorkingHoursUpdated!$A:$A,"&gt;="&amp;AD$4,WorkingHoursUpdated!$A:$A,"&lt;"&amp;AE$4,WorkingHoursUpdated!$G:$G,$A22)</f>
        <v>0</v>
      </c>
      <c r="AE22" s="1">
        <f>SUMIFS(WorkingHoursUpdated!$P:$P,WorkingHoursUpdated!$A:$A,"&gt;="&amp;AE$4,WorkingHoursUpdated!$A:$A,"&lt;"&amp;AF$4,WorkingHoursUpdated!$G:$G,$A22)</f>
        <v>0</v>
      </c>
      <c r="AF22" s="1">
        <f>SUMIFS(WorkingHoursUpdated!$P:$P,WorkingHoursUpdated!$A:$A,"&gt;="&amp;AF$4,WorkingHoursUpdated!$A:$A,"&lt;"&amp;AG$4,WorkingHoursUpdated!$G:$G,$A22)</f>
        <v>0</v>
      </c>
      <c r="AG22" s="1">
        <f>SUMIFS(WorkingHoursUpdated!$P:$P,WorkingHoursUpdated!$A:$A,"&gt;="&amp;AG$4,WorkingHoursUpdated!$A:$A,"&lt;"&amp;AH$4,WorkingHoursUpdated!$G:$G,$A22)</f>
        <v>0</v>
      </c>
      <c r="AH22" s="1">
        <f>SUMIFS(WorkingHoursUpdated!$P:$P,WorkingHoursUpdated!$A:$A,"&gt;="&amp;AH$4,WorkingHoursUpdated!$A:$A,"&lt;"&amp;AI$4,WorkingHoursUpdated!$G:$G,$A22)</f>
        <v>0</v>
      </c>
      <c r="AI22" s="1">
        <f>SUMIFS(WorkingHoursUpdated!$P:$P,WorkingHoursUpdated!$A:$A,"&gt;="&amp;AI$4,WorkingHoursUpdated!$A:$A,"&lt;"&amp;AJ$4,WorkingHoursUpdated!$G:$G,$A22)</f>
        <v>0</v>
      </c>
    </row>
    <row r="23" spans="1:35" x14ac:dyDescent="0.25">
      <c r="A23" s="64" t="s">
        <v>17</v>
      </c>
      <c r="B23" s="64">
        <f>_xlfn.MINIFS(WorkingHoursUpdated!$A:$A,WorkingHoursUpdated!$G:$G,$A23)</f>
        <v>0</v>
      </c>
      <c r="C23" s="7">
        <f>_xlfn.MAXIFS(WorkingHoursUpdated!$A:$A,WorkingHoursUpdated!$G:$G,$A23)</f>
        <v>0</v>
      </c>
      <c r="D23" s="96">
        <f>SUMIFS(WorkingHoursUpdated!$P:$P,WorkingHoursUpdated!$G:$G,$A23)/0.33</f>
        <v>0</v>
      </c>
      <c r="E23">
        <f t="shared" si="8"/>
        <v>0</v>
      </c>
      <c r="F23" s="73"/>
      <c r="G23" s="1">
        <f>SUMIFS(WorkingHoursUpdated!$P:$P,WorkingHoursUpdated!$A:$A,"&gt;="&amp;G$4,WorkingHoursUpdated!$A:$A,"&lt;"&amp;H$4,WorkingHoursUpdated!$G:$G,$A23)</f>
        <v>0</v>
      </c>
      <c r="H23" s="1">
        <f>SUMIFS(WorkingHoursUpdated!$P:$P,WorkingHoursUpdated!$A:$A,"&gt;="&amp;H$4,WorkingHoursUpdated!$A:$A,"&lt;"&amp;I$4,WorkingHoursUpdated!$G:$G,$A23)</f>
        <v>0</v>
      </c>
      <c r="I23" s="1">
        <f>SUMIFS(WorkingHoursUpdated!$P:$P,WorkingHoursUpdated!$A:$A,"&gt;="&amp;I$4,WorkingHoursUpdated!$A:$A,"&lt;"&amp;J$4,WorkingHoursUpdated!$G:$G,$A23)</f>
        <v>0</v>
      </c>
      <c r="J23" s="1">
        <f>SUMIFS(WorkingHoursUpdated!$P:$P,WorkingHoursUpdated!$A:$A,"&gt;="&amp;J$4,WorkingHoursUpdated!$A:$A,"&lt;"&amp;K$4,WorkingHoursUpdated!$G:$G,$A23)</f>
        <v>0</v>
      </c>
      <c r="K23" s="1">
        <f>SUMIFS(WorkingHoursUpdated!$P:$P,WorkingHoursUpdated!$A:$A,"&gt;="&amp;K$4,WorkingHoursUpdated!$A:$A,"&lt;"&amp;L$4,WorkingHoursUpdated!$G:$G,$A23)</f>
        <v>0</v>
      </c>
      <c r="L23" s="1">
        <f>SUMIFS(WorkingHoursUpdated!$P:$P,WorkingHoursUpdated!$A:$A,"&gt;="&amp;L$4,WorkingHoursUpdated!$A:$A,"&lt;"&amp;M$4,WorkingHoursUpdated!$G:$G,$A23)</f>
        <v>0</v>
      </c>
      <c r="M23" s="1">
        <f>SUMIFS(WorkingHoursUpdated!$P:$P,WorkingHoursUpdated!$A:$A,"&gt;="&amp;M$4,WorkingHoursUpdated!$A:$A,"&lt;"&amp;N$4,WorkingHoursUpdated!$G:$G,$A23)</f>
        <v>0</v>
      </c>
      <c r="N23" s="1">
        <f>SUMIFS(WorkingHoursUpdated!$P:$P,WorkingHoursUpdated!$A:$A,"&gt;="&amp;N$4,WorkingHoursUpdated!$A:$A,"&lt;"&amp;O$4,WorkingHoursUpdated!$G:$G,$A23)</f>
        <v>0</v>
      </c>
      <c r="O23" s="1">
        <f>SUMIFS(WorkingHoursUpdated!$P:$P,WorkingHoursUpdated!$A:$A,"&gt;="&amp;O$4,WorkingHoursUpdated!$A:$A,"&lt;"&amp;P$4,WorkingHoursUpdated!$G:$G,$A23)</f>
        <v>0</v>
      </c>
      <c r="P23" s="1">
        <f>SUMIFS(WorkingHoursUpdated!$P:$P,WorkingHoursUpdated!$A:$A,"&gt;="&amp;P$4,WorkingHoursUpdated!$A:$A,"&lt;"&amp;Q$4,WorkingHoursUpdated!$G:$G,$A23)</f>
        <v>0</v>
      </c>
      <c r="Q23" s="1">
        <f>SUMIFS(WorkingHoursUpdated!$P:$P,WorkingHoursUpdated!$A:$A,"&gt;="&amp;Q$4,WorkingHoursUpdated!$A:$A,"&lt;"&amp;R$4,WorkingHoursUpdated!$G:$G,$A23)</f>
        <v>0</v>
      </c>
      <c r="R23" s="1">
        <f>SUMIFS(WorkingHoursUpdated!$P:$P,WorkingHoursUpdated!$A:$A,"&gt;="&amp;R$4,WorkingHoursUpdated!$A:$A,"&lt;"&amp;S$4,WorkingHoursUpdated!$G:$G,$A23)</f>
        <v>0</v>
      </c>
      <c r="S23" s="1">
        <f>SUMIFS(WorkingHoursUpdated!$P:$P,WorkingHoursUpdated!$A:$A,"&gt;="&amp;S$4,WorkingHoursUpdated!$A:$A,"&lt;"&amp;T$4,WorkingHoursUpdated!$G:$G,$A23)</f>
        <v>0</v>
      </c>
      <c r="T23" s="1">
        <f>SUMIFS(WorkingHoursUpdated!$P:$P,WorkingHoursUpdated!$A:$A,"&gt;="&amp;T$4,WorkingHoursUpdated!$A:$A,"&lt;"&amp;U$4,WorkingHoursUpdated!$G:$G,$A23)</f>
        <v>0</v>
      </c>
      <c r="U23" s="1">
        <f>SUMIFS(WorkingHoursUpdated!$P:$P,WorkingHoursUpdated!$A:$A,"&gt;="&amp;U$4,WorkingHoursUpdated!$A:$A,"&lt;"&amp;V$4,WorkingHoursUpdated!$G:$G,$A23)</f>
        <v>0</v>
      </c>
      <c r="V23" s="1">
        <f>SUMIFS(WorkingHoursUpdated!$P:$P,WorkingHoursUpdated!$A:$A,"&gt;="&amp;V$4,WorkingHoursUpdated!$A:$A,"&lt;"&amp;W$4,WorkingHoursUpdated!$G:$G,$A23)</f>
        <v>0</v>
      </c>
      <c r="W23" s="1">
        <f>SUMIFS(WorkingHoursUpdated!$P:$P,WorkingHoursUpdated!$A:$A,"&gt;="&amp;W$4,WorkingHoursUpdated!$A:$A,"&lt;"&amp;X$4,WorkingHoursUpdated!$G:$G,$A23)</f>
        <v>0</v>
      </c>
      <c r="X23" s="1">
        <f>SUMIFS(WorkingHoursUpdated!$P:$P,WorkingHoursUpdated!$A:$A,"&gt;="&amp;X$4,WorkingHoursUpdated!$A:$A,"&lt;"&amp;Y$4,WorkingHoursUpdated!$G:$G,$A23)</f>
        <v>0</v>
      </c>
      <c r="Y23" s="1">
        <f>SUMIFS(WorkingHoursUpdated!$P:$P,WorkingHoursUpdated!$A:$A,"&gt;="&amp;Y$4,WorkingHoursUpdated!$A:$A,"&lt;"&amp;Z$4,WorkingHoursUpdated!$G:$G,$A23)</f>
        <v>0</v>
      </c>
      <c r="Z23" s="1">
        <f>SUMIFS(WorkingHoursUpdated!$P:$P,WorkingHoursUpdated!$A:$A,"&gt;="&amp;Z$4,WorkingHoursUpdated!$A:$A,"&lt;"&amp;AA$4,WorkingHoursUpdated!$G:$G,$A23)</f>
        <v>0</v>
      </c>
      <c r="AA23" s="1">
        <f>SUMIFS(WorkingHoursUpdated!$P:$P,WorkingHoursUpdated!$A:$A,"&gt;="&amp;AA$4,WorkingHoursUpdated!$A:$A,"&lt;"&amp;AB$4,WorkingHoursUpdated!$G:$G,$A23)</f>
        <v>0</v>
      </c>
      <c r="AB23" s="1">
        <f>SUMIFS(WorkingHoursUpdated!$P:$P,WorkingHoursUpdated!$A:$A,"&gt;="&amp;AB$4,WorkingHoursUpdated!$A:$A,"&lt;"&amp;AC$4,WorkingHoursUpdated!$G:$G,$A23)</f>
        <v>0</v>
      </c>
      <c r="AC23" s="1">
        <f>SUMIFS(WorkingHoursUpdated!$P:$P,WorkingHoursUpdated!$A:$A,"&gt;="&amp;AC$4,WorkingHoursUpdated!$A:$A,"&lt;"&amp;AD$4,WorkingHoursUpdated!$G:$G,$A23)</f>
        <v>0</v>
      </c>
      <c r="AD23" s="1">
        <f>SUMIFS(WorkingHoursUpdated!$P:$P,WorkingHoursUpdated!$A:$A,"&gt;="&amp;AD$4,WorkingHoursUpdated!$A:$A,"&lt;"&amp;AE$4,WorkingHoursUpdated!$G:$G,$A23)</f>
        <v>0</v>
      </c>
      <c r="AE23" s="1">
        <f>SUMIFS(WorkingHoursUpdated!$P:$P,WorkingHoursUpdated!$A:$A,"&gt;="&amp;AE$4,WorkingHoursUpdated!$A:$A,"&lt;"&amp;AF$4,WorkingHoursUpdated!$G:$G,$A23)</f>
        <v>0</v>
      </c>
      <c r="AF23" s="1">
        <f>SUMIFS(WorkingHoursUpdated!$P:$P,WorkingHoursUpdated!$A:$A,"&gt;="&amp;AF$4,WorkingHoursUpdated!$A:$A,"&lt;"&amp;AG$4,WorkingHoursUpdated!$G:$G,$A23)</f>
        <v>0</v>
      </c>
      <c r="AG23" s="1">
        <f>SUMIFS(WorkingHoursUpdated!$P:$P,WorkingHoursUpdated!$A:$A,"&gt;="&amp;AG$4,WorkingHoursUpdated!$A:$A,"&lt;"&amp;AH$4,WorkingHoursUpdated!$G:$G,$A23)</f>
        <v>0</v>
      </c>
      <c r="AH23" s="1">
        <f>SUMIFS(WorkingHoursUpdated!$P:$P,WorkingHoursUpdated!$A:$A,"&gt;="&amp;AH$4,WorkingHoursUpdated!$A:$A,"&lt;"&amp;AI$4,WorkingHoursUpdated!$G:$G,$A23)</f>
        <v>0</v>
      </c>
      <c r="AI23" s="1">
        <f>SUMIFS(WorkingHoursUpdated!$P:$P,WorkingHoursUpdated!$A:$A,"&gt;="&amp;AI$4,WorkingHoursUpdated!$A:$A,"&lt;"&amp;AJ$4,WorkingHoursUpdated!$G:$G,$A23)</f>
        <v>0</v>
      </c>
    </row>
    <row r="24" spans="1:35" x14ac:dyDescent="0.25">
      <c r="A24" s="64" t="s">
        <v>51</v>
      </c>
      <c r="B24" s="64">
        <f>_xlfn.MINIFS(WorkingHoursUpdated!$A:$A,WorkingHoursUpdated!$G:$G,$A24)</f>
        <v>0</v>
      </c>
      <c r="C24" s="7">
        <f>_xlfn.MAXIFS(WorkingHoursUpdated!$A:$A,WorkingHoursUpdated!$G:$G,$A24)</f>
        <v>0</v>
      </c>
      <c r="D24" s="96">
        <f>SUMIFS(WorkingHoursUpdated!$P:$P,WorkingHoursUpdated!$G:$G,$A24)/0.33</f>
        <v>0</v>
      </c>
      <c r="E24">
        <f t="shared" si="8"/>
        <v>0</v>
      </c>
      <c r="G24" s="1">
        <f>SUMIFS(WorkingHoursUpdated!$P:$P,WorkingHoursUpdated!$A:$A,"&gt;="&amp;G$4,WorkingHoursUpdated!$A:$A,"&lt;"&amp;H$4,WorkingHoursUpdated!$G:$G,$A24)</f>
        <v>0</v>
      </c>
      <c r="H24" s="1">
        <f>SUMIFS(WorkingHoursUpdated!$P:$P,WorkingHoursUpdated!$A:$A,"&gt;="&amp;H$4,WorkingHoursUpdated!$A:$A,"&lt;"&amp;I$4,WorkingHoursUpdated!$G:$G,$A24)</f>
        <v>0</v>
      </c>
      <c r="I24" s="1">
        <f>SUMIFS(WorkingHoursUpdated!$P:$P,WorkingHoursUpdated!$A:$A,"&gt;="&amp;I$4,WorkingHoursUpdated!$A:$A,"&lt;"&amp;J$4,WorkingHoursUpdated!$G:$G,$A24)</f>
        <v>0</v>
      </c>
      <c r="J24" s="1">
        <f>SUMIFS(WorkingHoursUpdated!$P:$P,WorkingHoursUpdated!$A:$A,"&gt;="&amp;J$4,WorkingHoursUpdated!$A:$A,"&lt;"&amp;K$4,WorkingHoursUpdated!$G:$G,$A24)</f>
        <v>0</v>
      </c>
      <c r="K24" s="1">
        <f>SUMIFS(WorkingHoursUpdated!$P:$P,WorkingHoursUpdated!$A:$A,"&gt;="&amp;K$4,WorkingHoursUpdated!$A:$A,"&lt;"&amp;L$4,WorkingHoursUpdated!$G:$G,$A24)</f>
        <v>0</v>
      </c>
      <c r="L24" s="1">
        <f>SUMIFS(WorkingHoursUpdated!$P:$P,WorkingHoursUpdated!$A:$A,"&gt;="&amp;L$4,WorkingHoursUpdated!$A:$A,"&lt;"&amp;M$4,WorkingHoursUpdated!$G:$G,$A24)</f>
        <v>0</v>
      </c>
      <c r="M24" s="1">
        <f>SUMIFS(WorkingHoursUpdated!$P:$P,WorkingHoursUpdated!$A:$A,"&gt;="&amp;M$4,WorkingHoursUpdated!$A:$A,"&lt;"&amp;N$4,WorkingHoursUpdated!$G:$G,$A24)</f>
        <v>0</v>
      </c>
      <c r="N24" s="1">
        <f>SUMIFS(WorkingHoursUpdated!$P:$P,WorkingHoursUpdated!$A:$A,"&gt;="&amp;N$4,WorkingHoursUpdated!$A:$A,"&lt;"&amp;O$4,WorkingHoursUpdated!$G:$G,$A24)</f>
        <v>0</v>
      </c>
      <c r="O24" s="1">
        <f>SUMIFS(WorkingHoursUpdated!$P:$P,WorkingHoursUpdated!$A:$A,"&gt;="&amp;O$4,WorkingHoursUpdated!$A:$A,"&lt;"&amp;P$4,WorkingHoursUpdated!$G:$G,$A24)</f>
        <v>0</v>
      </c>
      <c r="P24" s="1">
        <f>SUMIFS(WorkingHoursUpdated!$P:$P,WorkingHoursUpdated!$A:$A,"&gt;="&amp;P$4,WorkingHoursUpdated!$A:$A,"&lt;"&amp;Q$4,WorkingHoursUpdated!$G:$G,$A24)</f>
        <v>0</v>
      </c>
      <c r="Q24" s="1">
        <f>SUMIFS(WorkingHoursUpdated!$P:$P,WorkingHoursUpdated!$A:$A,"&gt;="&amp;Q$4,WorkingHoursUpdated!$A:$A,"&lt;"&amp;R$4,WorkingHoursUpdated!$G:$G,$A24)</f>
        <v>0</v>
      </c>
      <c r="R24" s="1">
        <f>SUMIFS(WorkingHoursUpdated!$P:$P,WorkingHoursUpdated!$A:$A,"&gt;="&amp;R$4,WorkingHoursUpdated!$A:$A,"&lt;"&amp;S$4,WorkingHoursUpdated!$G:$G,$A24)</f>
        <v>0</v>
      </c>
      <c r="S24" s="1">
        <f>SUMIFS(WorkingHoursUpdated!$P:$P,WorkingHoursUpdated!$A:$A,"&gt;="&amp;S$4,WorkingHoursUpdated!$A:$A,"&lt;"&amp;T$4,WorkingHoursUpdated!$G:$G,$A24)</f>
        <v>0</v>
      </c>
      <c r="T24" s="1">
        <f>SUMIFS(WorkingHoursUpdated!$P:$P,WorkingHoursUpdated!$A:$A,"&gt;="&amp;T$4,WorkingHoursUpdated!$A:$A,"&lt;"&amp;U$4,WorkingHoursUpdated!$G:$G,$A24)</f>
        <v>0</v>
      </c>
      <c r="U24" s="1">
        <f>SUMIFS(WorkingHoursUpdated!$P:$P,WorkingHoursUpdated!$A:$A,"&gt;="&amp;U$4,WorkingHoursUpdated!$A:$A,"&lt;"&amp;V$4,WorkingHoursUpdated!$G:$G,$A24)</f>
        <v>0</v>
      </c>
      <c r="V24" s="1">
        <f>SUMIFS(WorkingHoursUpdated!$P:$P,WorkingHoursUpdated!$A:$A,"&gt;="&amp;V$4,WorkingHoursUpdated!$A:$A,"&lt;"&amp;W$4,WorkingHoursUpdated!$G:$G,$A24)</f>
        <v>0</v>
      </c>
      <c r="W24" s="1">
        <f>SUMIFS(WorkingHoursUpdated!$P:$P,WorkingHoursUpdated!$A:$A,"&gt;="&amp;W$4,WorkingHoursUpdated!$A:$A,"&lt;"&amp;X$4,WorkingHoursUpdated!$G:$G,$A24)</f>
        <v>0</v>
      </c>
      <c r="X24" s="1">
        <f>SUMIFS(WorkingHoursUpdated!$P:$P,WorkingHoursUpdated!$A:$A,"&gt;="&amp;X$4,WorkingHoursUpdated!$A:$A,"&lt;"&amp;Y$4,WorkingHoursUpdated!$G:$G,$A24)</f>
        <v>0</v>
      </c>
      <c r="Y24" s="1">
        <f>SUMIFS(WorkingHoursUpdated!$P:$P,WorkingHoursUpdated!$A:$A,"&gt;="&amp;Y$4,WorkingHoursUpdated!$A:$A,"&lt;"&amp;Z$4,WorkingHoursUpdated!$G:$G,$A24)</f>
        <v>0</v>
      </c>
      <c r="Z24" s="1">
        <f>SUMIFS(WorkingHoursUpdated!$P:$P,WorkingHoursUpdated!$A:$A,"&gt;="&amp;Z$4,WorkingHoursUpdated!$A:$A,"&lt;"&amp;AA$4,WorkingHoursUpdated!$G:$G,$A24)</f>
        <v>0</v>
      </c>
      <c r="AA24" s="1">
        <f>SUMIFS(WorkingHoursUpdated!$P:$P,WorkingHoursUpdated!$A:$A,"&gt;="&amp;AA$4,WorkingHoursUpdated!$A:$A,"&lt;"&amp;AB$4,WorkingHoursUpdated!$G:$G,$A24)</f>
        <v>0</v>
      </c>
      <c r="AB24" s="1">
        <f>SUMIFS(WorkingHoursUpdated!$P:$P,WorkingHoursUpdated!$A:$A,"&gt;="&amp;AB$4,WorkingHoursUpdated!$A:$A,"&lt;"&amp;AC$4,WorkingHoursUpdated!$G:$G,$A24)</f>
        <v>0</v>
      </c>
      <c r="AC24" s="1">
        <f>SUMIFS(WorkingHoursUpdated!$P:$P,WorkingHoursUpdated!$A:$A,"&gt;="&amp;AC$4,WorkingHoursUpdated!$A:$A,"&lt;"&amp;AD$4,WorkingHoursUpdated!$G:$G,$A24)</f>
        <v>0</v>
      </c>
      <c r="AD24" s="1">
        <f>SUMIFS(WorkingHoursUpdated!$P:$P,WorkingHoursUpdated!$A:$A,"&gt;="&amp;AD$4,WorkingHoursUpdated!$A:$A,"&lt;"&amp;AE$4,WorkingHoursUpdated!$G:$G,$A24)</f>
        <v>0</v>
      </c>
      <c r="AE24" s="1">
        <f>SUMIFS(WorkingHoursUpdated!$P:$P,WorkingHoursUpdated!$A:$A,"&gt;="&amp;AE$4,WorkingHoursUpdated!$A:$A,"&lt;"&amp;AF$4,WorkingHoursUpdated!$G:$G,$A24)</f>
        <v>0</v>
      </c>
      <c r="AF24" s="1">
        <f>SUMIFS(WorkingHoursUpdated!$P:$P,WorkingHoursUpdated!$A:$A,"&gt;="&amp;AF$4,WorkingHoursUpdated!$A:$A,"&lt;"&amp;AG$4,WorkingHoursUpdated!$G:$G,$A24)</f>
        <v>0</v>
      </c>
      <c r="AG24" s="1">
        <f>SUMIFS(WorkingHoursUpdated!$P:$P,WorkingHoursUpdated!$A:$A,"&gt;="&amp;AG$4,WorkingHoursUpdated!$A:$A,"&lt;"&amp;AH$4,WorkingHoursUpdated!$G:$G,$A24)</f>
        <v>0</v>
      </c>
      <c r="AH24" s="1">
        <f>SUMIFS(WorkingHoursUpdated!$P:$P,WorkingHoursUpdated!$A:$A,"&gt;="&amp;AH$4,WorkingHoursUpdated!$A:$A,"&lt;"&amp;AI$4,WorkingHoursUpdated!$G:$G,$A24)</f>
        <v>0</v>
      </c>
      <c r="AI24" s="1">
        <f>SUMIFS(WorkingHoursUpdated!$P:$P,WorkingHoursUpdated!$A:$A,"&gt;="&amp;AI$4,WorkingHoursUpdated!$A:$A,"&lt;"&amp;AJ$4,WorkingHoursUpdated!$G:$G,$A24)</f>
        <v>0</v>
      </c>
    </row>
    <row r="25" spans="1:35" x14ac:dyDescent="0.25">
      <c r="A25" s="64" t="s">
        <v>60</v>
      </c>
      <c r="B25" s="64">
        <f>_xlfn.MINIFS(WorkingHoursUpdated!$A:$A,WorkingHoursUpdated!$G:$G,$A25)</f>
        <v>0</v>
      </c>
      <c r="C25" s="7">
        <f>_xlfn.MAXIFS(WorkingHoursUpdated!$A:$A,WorkingHoursUpdated!$G:$G,$A25)</f>
        <v>0</v>
      </c>
      <c r="D25" s="96">
        <f>SUMIFS(WorkingHoursUpdated!$P:$P,WorkingHoursUpdated!$G:$G,$A25)/0.33</f>
        <v>0</v>
      </c>
      <c r="E25">
        <f t="shared" si="8"/>
        <v>0</v>
      </c>
      <c r="G25" s="1">
        <f>SUMIFS(WorkingHoursUpdated!$P:$P,WorkingHoursUpdated!$A:$A,"&gt;="&amp;G$4,WorkingHoursUpdated!$A:$A,"&lt;"&amp;H$4,WorkingHoursUpdated!$G:$G,$A25)</f>
        <v>0</v>
      </c>
      <c r="H25" s="1">
        <f>SUMIFS(WorkingHoursUpdated!$P:$P,WorkingHoursUpdated!$A:$A,"&gt;="&amp;H$4,WorkingHoursUpdated!$A:$A,"&lt;"&amp;I$4,WorkingHoursUpdated!$G:$G,$A25)</f>
        <v>0</v>
      </c>
      <c r="I25" s="1">
        <f>SUMIFS(WorkingHoursUpdated!$P:$P,WorkingHoursUpdated!$A:$A,"&gt;="&amp;I$4,WorkingHoursUpdated!$A:$A,"&lt;"&amp;J$4,WorkingHoursUpdated!$G:$G,$A25)</f>
        <v>0</v>
      </c>
      <c r="J25" s="1">
        <f>SUMIFS(WorkingHoursUpdated!$P:$P,WorkingHoursUpdated!$A:$A,"&gt;="&amp;J$4,WorkingHoursUpdated!$A:$A,"&lt;"&amp;K$4,WorkingHoursUpdated!$G:$G,$A25)</f>
        <v>0</v>
      </c>
      <c r="K25" s="1">
        <f>SUMIFS(WorkingHoursUpdated!$P:$P,WorkingHoursUpdated!$A:$A,"&gt;="&amp;K$4,WorkingHoursUpdated!$A:$A,"&lt;"&amp;L$4,WorkingHoursUpdated!$G:$G,$A25)</f>
        <v>0</v>
      </c>
      <c r="L25" s="1">
        <f>SUMIFS(WorkingHoursUpdated!$P:$P,WorkingHoursUpdated!$A:$A,"&gt;="&amp;L$4,WorkingHoursUpdated!$A:$A,"&lt;"&amp;M$4,WorkingHoursUpdated!$G:$G,$A25)</f>
        <v>0</v>
      </c>
      <c r="M25" s="1">
        <f>SUMIFS(WorkingHoursUpdated!$P:$P,WorkingHoursUpdated!$A:$A,"&gt;="&amp;M$4,WorkingHoursUpdated!$A:$A,"&lt;"&amp;N$4,WorkingHoursUpdated!$G:$G,$A25)</f>
        <v>0</v>
      </c>
      <c r="N25" s="1">
        <f>SUMIFS(WorkingHoursUpdated!$P:$P,WorkingHoursUpdated!$A:$A,"&gt;="&amp;N$4,WorkingHoursUpdated!$A:$A,"&lt;"&amp;O$4,WorkingHoursUpdated!$G:$G,$A25)</f>
        <v>0</v>
      </c>
      <c r="O25" s="1">
        <f>SUMIFS(WorkingHoursUpdated!$P:$P,WorkingHoursUpdated!$A:$A,"&gt;="&amp;O$4,WorkingHoursUpdated!$A:$A,"&lt;"&amp;P$4,WorkingHoursUpdated!$G:$G,$A25)</f>
        <v>0</v>
      </c>
      <c r="P25" s="1">
        <f>SUMIFS(WorkingHoursUpdated!$P:$P,WorkingHoursUpdated!$A:$A,"&gt;="&amp;P$4,WorkingHoursUpdated!$A:$A,"&lt;"&amp;Q$4,WorkingHoursUpdated!$G:$G,$A25)</f>
        <v>0</v>
      </c>
      <c r="Q25" s="1">
        <f>SUMIFS(WorkingHoursUpdated!$P:$P,WorkingHoursUpdated!$A:$A,"&gt;="&amp;Q$4,WorkingHoursUpdated!$A:$A,"&lt;"&amp;R$4,WorkingHoursUpdated!$G:$G,$A25)</f>
        <v>0</v>
      </c>
      <c r="R25" s="1">
        <f>SUMIFS(WorkingHoursUpdated!$P:$P,WorkingHoursUpdated!$A:$A,"&gt;="&amp;R$4,WorkingHoursUpdated!$A:$A,"&lt;"&amp;S$4,WorkingHoursUpdated!$G:$G,$A25)</f>
        <v>0</v>
      </c>
      <c r="S25" s="1">
        <f>SUMIFS(WorkingHoursUpdated!$P:$P,WorkingHoursUpdated!$A:$A,"&gt;="&amp;S$4,WorkingHoursUpdated!$A:$A,"&lt;"&amp;T$4,WorkingHoursUpdated!$G:$G,$A25)</f>
        <v>0</v>
      </c>
      <c r="T25" s="1">
        <f>SUMIFS(WorkingHoursUpdated!$P:$P,WorkingHoursUpdated!$A:$A,"&gt;="&amp;T$4,WorkingHoursUpdated!$A:$A,"&lt;"&amp;U$4,WorkingHoursUpdated!$G:$G,$A25)</f>
        <v>0</v>
      </c>
      <c r="U25" s="1">
        <f>SUMIFS(WorkingHoursUpdated!$P:$P,WorkingHoursUpdated!$A:$A,"&gt;="&amp;U$4,WorkingHoursUpdated!$A:$A,"&lt;"&amp;V$4,WorkingHoursUpdated!$G:$G,$A25)</f>
        <v>0</v>
      </c>
      <c r="V25" s="1">
        <f>SUMIFS(WorkingHoursUpdated!$P:$P,WorkingHoursUpdated!$A:$A,"&gt;="&amp;V$4,WorkingHoursUpdated!$A:$A,"&lt;"&amp;W$4,WorkingHoursUpdated!$G:$G,$A25)</f>
        <v>0</v>
      </c>
      <c r="W25" s="1">
        <f>SUMIFS(WorkingHoursUpdated!$P:$P,WorkingHoursUpdated!$A:$A,"&gt;="&amp;W$4,WorkingHoursUpdated!$A:$A,"&lt;"&amp;X$4,WorkingHoursUpdated!$G:$G,$A25)</f>
        <v>0</v>
      </c>
      <c r="X25" s="1">
        <f>SUMIFS(WorkingHoursUpdated!$P:$P,WorkingHoursUpdated!$A:$A,"&gt;="&amp;X$4,WorkingHoursUpdated!$A:$A,"&lt;"&amp;Y$4,WorkingHoursUpdated!$G:$G,$A25)</f>
        <v>0</v>
      </c>
      <c r="Y25" s="1">
        <f>SUMIFS(WorkingHoursUpdated!$P:$P,WorkingHoursUpdated!$A:$A,"&gt;="&amp;Y$4,WorkingHoursUpdated!$A:$A,"&lt;"&amp;Z$4,WorkingHoursUpdated!$G:$G,$A25)</f>
        <v>0</v>
      </c>
      <c r="Z25" s="1">
        <f>SUMIFS(WorkingHoursUpdated!$P:$P,WorkingHoursUpdated!$A:$A,"&gt;="&amp;Z$4,WorkingHoursUpdated!$A:$A,"&lt;"&amp;AA$4,WorkingHoursUpdated!$G:$G,$A25)</f>
        <v>0</v>
      </c>
      <c r="AA25" s="1">
        <f>SUMIFS(WorkingHoursUpdated!$P:$P,WorkingHoursUpdated!$A:$A,"&gt;="&amp;AA$4,WorkingHoursUpdated!$A:$A,"&lt;"&amp;AB$4,WorkingHoursUpdated!$G:$G,$A25)</f>
        <v>0</v>
      </c>
      <c r="AB25" s="1">
        <f>SUMIFS(WorkingHoursUpdated!$P:$P,WorkingHoursUpdated!$A:$A,"&gt;="&amp;AB$4,WorkingHoursUpdated!$A:$A,"&lt;"&amp;AC$4,WorkingHoursUpdated!$G:$G,$A25)</f>
        <v>0</v>
      </c>
      <c r="AC25" s="1">
        <f>SUMIFS(WorkingHoursUpdated!$P:$P,WorkingHoursUpdated!$A:$A,"&gt;="&amp;AC$4,WorkingHoursUpdated!$A:$A,"&lt;"&amp;AD$4,WorkingHoursUpdated!$G:$G,$A25)</f>
        <v>0</v>
      </c>
      <c r="AD25" s="1">
        <f>SUMIFS(WorkingHoursUpdated!$P:$P,WorkingHoursUpdated!$A:$A,"&gt;="&amp;AD$4,WorkingHoursUpdated!$A:$A,"&lt;"&amp;AE$4,WorkingHoursUpdated!$G:$G,$A25)</f>
        <v>0</v>
      </c>
      <c r="AE25" s="1">
        <f>SUMIFS(WorkingHoursUpdated!$P:$P,WorkingHoursUpdated!$A:$A,"&gt;="&amp;AE$4,WorkingHoursUpdated!$A:$A,"&lt;"&amp;AF$4,WorkingHoursUpdated!$G:$G,$A25)</f>
        <v>0</v>
      </c>
      <c r="AF25" s="1">
        <f>SUMIFS(WorkingHoursUpdated!$P:$P,WorkingHoursUpdated!$A:$A,"&gt;="&amp;AF$4,WorkingHoursUpdated!$A:$A,"&lt;"&amp;AG$4,WorkingHoursUpdated!$G:$G,$A25)</f>
        <v>0</v>
      </c>
      <c r="AG25" s="1">
        <f>SUMIFS(WorkingHoursUpdated!$P:$P,WorkingHoursUpdated!$A:$A,"&gt;="&amp;AG$4,WorkingHoursUpdated!$A:$A,"&lt;"&amp;AH$4,WorkingHoursUpdated!$G:$G,$A25)</f>
        <v>0</v>
      </c>
      <c r="AH25" s="1">
        <f>SUMIFS(WorkingHoursUpdated!$P:$P,WorkingHoursUpdated!$A:$A,"&gt;="&amp;AH$4,WorkingHoursUpdated!$A:$A,"&lt;"&amp;AI$4,WorkingHoursUpdated!$G:$G,$A25)</f>
        <v>0</v>
      </c>
      <c r="AI25" s="1">
        <f>SUMIFS(WorkingHoursUpdated!$P:$P,WorkingHoursUpdated!$A:$A,"&gt;="&amp;AI$4,WorkingHoursUpdated!$A:$A,"&lt;"&amp;AJ$4,WorkingHoursUpdated!$G:$G,$A25)</f>
        <v>0</v>
      </c>
    </row>
    <row r="26" spans="1:35" x14ac:dyDescent="0.25">
      <c r="A26" s="64" t="s">
        <v>55</v>
      </c>
      <c r="B26" s="64">
        <f>_xlfn.MINIFS(WorkingHoursUpdated!$A:$A,WorkingHoursUpdated!$G:$G,$A26)</f>
        <v>0</v>
      </c>
      <c r="C26" s="7">
        <f>_xlfn.MAXIFS(WorkingHoursUpdated!$A:$A,WorkingHoursUpdated!$G:$G,$A26)</f>
        <v>0</v>
      </c>
      <c r="D26" s="96">
        <f>SUMIFS(WorkingHoursUpdated!$P:$P,WorkingHoursUpdated!$G:$G,$A26)/0.33</f>
        <v>0</v>
      </c>
      <c r="E26">
        <f t="shared" si="8"/>
        <v>0</v>
      </c>
      <c r="F26" s="73"/>
      <c r="G26" s="1">
        <f>SUMIFS(WorkingHoursUpdated!$P:$P,WorkingHoursUpdated!$A:$A,"&gt;="&amp;G$4,WorkingHoursUpdated!$A:$A,"&lt;"&amp;H$4,WorkingHoursUpdated!$G:$G,$A26)</f>
        <v>0</v>
      </c>
      <c r="H26" s="1">
        <f>SUMIFS(WorkingHoursUpdated!$P:$P,WorkingHoursUpdated!$A:$A,"&gt;="&amp;H$4,WorkingHoursUpdated!$A:$A,"&lt;"&amp;I$4,WorkingHoursUpdated!$G:$G,$A26)</f>
        <v>0</v>
      </c>
      <c r="I26" s="1">
        <f>SUMIFS(WorkingHoursUpdated!$P:$P,WorkingHoursUpdated!$A:$A,"&gt;="&amp;I$4,WorkingHoursUpdated!$A:$A,"&lt;"&amp;J$4,WorkingHoursUpdated!$G:$G,$A26)</f>
        <v>0</v>
      </c>
      <c r="J26" s="1">
        <f>SUMIFS(WorkingHoursUpdated!$P:$P,WorkingHoursUpdated!$A:$A,"&gt;="&amp;J$4,WorkingHoursUpdated!$A:$A,"&lt;"&amp;K$4,WorkingHoursUpdated!$G:$G,$A26)</f>
        <v>0</v>
      </c>
      <c r="K26" s="1">
        <f>SUMIFS(WorkingHoursUpdated!$P:$P,WorkingHoursUpdated!$A:$A,"&gt;="&amp;K$4,WorkingHoursUpdated!$A:$A,"&lt;"&amp;L$4,WorkingHoursUpdated!$G:$G,$A26)</f>
        <v>0</v>
      </c>
      <c r="L26" s="1">
        <f>SUMIFS(WorkingHoursUpdated!$P:$P,WorkingHoursUpdated!$A:$A,"&gt;="&amp;L$4,WorkingHoursUpdated!$A:$A,"&lt;"&amp;M$4,WorkingHoursUpdated!$G:$G,$A26)</f>
        <v>0</v>
      </c>
      <c r="M26" s="1">
        <f>SUMIFS(WorkingHoursUpdated!$P:$P,WorkingHoursUpdated!$A:$A,"&gt;="&amp;M$4,WorkingHoursUpdated!$A:$A,"&lt;"&amp;N$4,WorkingHoursUpdated!$G:$G,$A26)</f>
        <v>0</v>
      </c>
      <c r="N26" s="1">
        <f>SUMIFS(WorkingHoursUpdated!$P:$P,WorkingHoursUpdated!$A:$A,"&gt;="&amp;N$4,WorkingHoursUpdated!$A:$A,"&lt;"&amp;O$4,WorkingHoursUpdated!$G:$G,$A26)</f>
        <v>0</v>
      </c>
      <c r="O26" s="1">
        <f>SUMIFS(WorkingHoursUpdated!$P:$P,WorkingHoursUpdated!$A:$A,"&gt;="&amp;O$4,WorkingHoursUpdated!$A:$A,"&lt;"&amp;P$4,WorkingHoursUpdated!$G:$G,$A26)</f>
        <v>0</v>
      </c>
      <c r="P26" s="1">
        <f>SUMIFS(WorkingHoursUpdated!$P:$P,WorkingHoursUpdated!$A:$A,"&gt;="&amp;P$4,WorkingHoursUpdated!$A:$A,"&lt;"&amp;Q$4,WorkingHoursUpdated!$G:$G,$A26)</f>
        <v>0</v>
      </c>
      <c r="Q26" s="1">
        <f>SUMIFS(WorkingHoursUpdated!$P:$P,WorkingHoursUpdated!$A:$A,"&gt;="&amp;Q$4,WorkingHoursUpdated!$A:$A,"&lt;"&amp;R$4,WorkingHoursUpdated!$G:$G,$A26)</f>
        <v>0</v>
      </c>
      <c r="R26" s="1">
        <f>SUMIFS(WorkingHoursUpdated!$P:$P,WorkingHoursUpdated!$A:$A,"&gt;="&amp;R$4,WorkingHoursUpdated!$A:$A,"&lt;"&amp;S$4,WorkingHoursUpdated!$G:$G,$A26)</f>
        <v>0</v>
      </c>
      <c r="S26" s="1">
        <f>SUMIFS(WorkingHoursUpdated!$P:$P,WorkingHoursUpdated!$A:$A,"&gt;="&amp;S$4,WorkingHoursUpdated!$A:$A,"&lt;"&amp;T$4,WorkingHoursUpdated!$G:$G,$A26)</f>
        <v>0</v>
      </c>
      <c r="T26" s="1">
        <f>SUMIFS(WorkingHoursUpdated!$P:$P,WorkingHoursUpdated!$A:$A,"&gt;="&amp;T$4,WorkingHoursUpdated!$A:$A,"&lt;"&amp;U$4,WorkingHoursUpdated!$G:$G,$A26)</f>
        <v>0</v>
      </c>
      <c r="U26" s="1">
        <f>SUMIFS(WorkingHoursUpdated!$P:$P,WorkingHoursUpdated!$A:$A,"&gt;="&amp;U$4,WorkingHoursUpdated!$A:$A,"&lt;"&amp;V$4,WorkingHoursUpdated!$G:$G,$A26)</f>
        <v>0</v>
      </c>
      <c r="V26" s="1">
        <f>SUMIFS(WorkingHoursUpdated!$P:$P,WorkingHoursUpdated!$A:$A,"&gt;="&amp;V$4,WorkingHoursUpdated!$A:$A,"&lt;"&amp;W$4,WorkingHoursUpdated!$G:$G,$A26)</f>
        <v>0</v>
      </c>
      <c r="W26" s="1">
        <f>SUMIFS(WorkingHoursUpdated!$P:$P,WorkingHoursUpdated!$A:$A,"&gt;="&amp;W$4,WorkingHoursUpdated!$A:$A,"&lt;"&amp;X$4,WorkingHoursUpdated!$G:$G,$A26)</f>
        <v>0</v>
      </c>
      <c r="X26" s="1">
        <f>SUMIFS(WorkingHoursUpdated!$P:$P,WorkingHoursUpdated!$A:$A,"&gt;="&amp;X$4,WorkingHoursUpdated!$A:$A,"&lt;"&amp;Y$4,WorkingHoursUpdated!$G:$G,$A26)</f>
        <v>0</v>
      </c>
      <c r="Y26" s="1">
        <f>SUMIFS(WorkingHoursUpdated!$P:$P,WorkingHoursUpdated!$A:$A,"&gt;="&amp;Y$4,WorkingHoursUpdated!$A:$A,"&lt;"&amp;Z$4,WorkingHoursUpdated!$G:$G,$A26)</f>
        <v>0</v>
      </c>
      <c r="Z26" s="1">
        <f>SUMIFS(WorkingHoursUpdated!$P:$P,WorkingHoursUpdated!$A:$A,"&gt;="&amp;Z$4,WorkingHoursUpdated!$A:$A,"&lt;"&amp;AA$4,WorkingHoursUpdated!$G:$G,$A26)</f>
        <v>0</v>
      </c>
      <c r="AA26" s="1">
        <f>SUMIFS(WorkingHoursUpdated!$P:$P,WorkingHoursUpdated!$A:$A,"&gt;="&amp;AA$4,WorkingHoursUpdated!$A:$A,"&lt;"&amp;AB$4,WorkingHoursUpdated!$G:$G,$A26)</f>
        <v>0</v>
      </c>
      <c r="AB26" s="1">
        <f>SUMIFS(WorkingHoursUpdated!$P:$P,WorkingHoursUpdated!$A:$A,"&gt;="&amp;AB$4,WorkingHoursUpdated!$A:$A,"&lt;"&amp;AC$4,WorkingHoursUpdated!$G:$G,$A26)</f>
        <v>0</v>
      </c>
      <c r="AC26" s="1">
        <f>SUMIFS(WorkingHoursUpdated!$P:$P,WorkingHoursUpdated!$A:$A,"&gt;="&amp;AC$4,WorkingHoursUpdated!$A:$A,"&lt;"&amp;AD$4,WorkingHoursUpdated!$G:$G,$A26)</f>
        <v>0</v>
      </c>
      <c r="AD26" s="1">
        <f>SUMIFS(WorkingHoursUpdated!$P:$P,WorkingHoursUpdated!$A:$A,"&gt;="&amp;AD$4,WorkingHoursUpdated!$A:$A,"&lt;"&amp;AE$4,WorkingHoursUpdated!$G:$G,$A26)</f>
        <v>0</v>
      </c>
      <c r="AE26" s="1">
        <f>SUMIFS(WorkingHoursUpdated!$P:$P,WorkingHoursUpdated!$A:$A,"&gt;="&amp;AE$4,WorkingHoursUpdated!$A:$A,"&lt;"&amp;AF$4,WorkingHoursUpdated!$G:$G,$A26)</f>
        <v>0</v>
      </c>
      <c r="AF26" s="1">
        <f>SUMIFS(WorkingHoursUpdated!$P:$P,WorkingHoursUpdated!$A:$A,"&gt;="&amp;AF$4,WorkingHoursUpdated!$A:$A,"&lt;"&amp;AG$4,WorkingHoursUpdated!$G:$G,$A26)</f>
        <v>0</v>
      </c>
      <c r="AG26" s="1">
        <f>SUMIFS(WorkingHoursUpdated!$P:$P,WorkingHoursUpdated!$A:$A,"&gt;="&amp;AG$4,WorkingHoursUpdated!$A:$A,"&lt;"&amp;AH$4,WorkingHoursUpdated!$G:$G,$A26)</f>
        <v>0</v>
      </c>
      <c r="AH26" s="1">
        <f>SUMIFS(WorkingHoursUpdated!$P:$P,WorkingHoursUpdated!$A:$A,"&gt;="&amp;AH$4,WorkingHoursUpdated!$A:$A,"&lt;"&amp;AI$4,WorkingHoursUpdated!$G:$G,$A26)</f>
        <v>0</v>
      </c>
      <c r="AI26" s="1">
        <f>SUMIFS(WorkingHoursUpdated!$P:$P,WorkingHoursUpdated!$A:$A,"&gt;="&amp;AI$4,WorkingHoursUpdated!$A:$A,"&lt;"&amp;AJ$4,WorkingHoursUpdated!$G:$G,$A26)</f>
        <v>0</v>
      </c>
    </row>
    <row r="27" spans="1:35" x14ac:dyDescent="0.25">
      <c r="A27" s="64" t="s">
        <v>63</v>
      </c>
      <c r="B27" s="64">
        <f>_xlfn.MINIFS(WorkingHoursUpdated!$A:$A,WorkingHoursUpdated!$G:$G,$A27)</f>
        <v>0</v>
      </c>
      <c r="C27" s="7">
        <f>_xlfn.MAXIFS(WorkingHoursUpdated!$A:$A,WorkingHoursUpdated!$G:$G,$A27)</f>
        <v>0</v>
      </c>
      <c r="D27" s="96">
        <f>SUMIFS(WorkingHoursUpdated!$P:$P,WorkingHoursUpdated!$G:$G,$A27)/0.33</f>
        <v>0</v>
      </c>
      <c r="E27">
        <f t="shared" si="8"/>
        <v>0</v>
      </c>
      <c r="F27" s="73"/>
      <c r="G27" s="1">
        <f>SUMIFS(WorkingHoursUpdated!$P:$P,WorkingHoursUpdated!$A:$A,"&gt;="&amp;G$4,WorkingHoursUpdated!$A:$A,"&lt;"&amp;H$4,WorkingHoursUpdated!$G:$G,$A27)</f>
        <v>0</v>
      </c>
      <c r="H27" s="1">
        <f>SUMIFS(WorkingHoursUpdated!$P:$P,WorkingHoursUpdated!$A:$A,"&gt;="&amp;H$4,WorkingHoursUpdated!$A:$A,"&lt;"&amp;I$4,WorkingHoursUpdated!$G:$G,$A27)</f>
        <v>0</v>
      </c>
      <c r="I27" s="1">
        <f>SUMIFS(WorkingHoursUpdated!$P:$P,WorkingHoursUpdated!$A:$A,"&gt;="&amp;I$4,WorkingHoursUpdated!$A:$A,"&lt;"&amp;J$4,WorkingHoursUpdated!$G:$G,$A27)</f>
        <v>0</v>
      </c>
      <c r="J27" s="1">
        <f>SUMIFS(WorkingHoursUpdated!$P:$P,WorkingHoursUpdated!$A:$A,"&gt;="&amp;J$4,WorkingHoursUpdated!$A:$A,"&lt;"&amp;K$4,WorkingHoursUpdated!$G:$G,$A27)</f>
        <v>0</v>
      </c>
      <c r="K27" s="1">
        <f>SUMIFS(WorkingHoursUpdated!$P:$P,WorkingHoursUpdated!$A:$A,"&gt;="&amp;K$4,WorkingHoursUpdated!$A:$A,"&lt;"&amp;L$4,WorkingHoursUpdated!$G:$G,$A27)</f>
        <v>0</v>
      </c>
      <c r="L27" s="1">
        <f>SUMIFS(WorkingHoursUpdated!$P:$P,WorkingHoursUpdated!$A:$A,"&gt;="&amp;L$4,WorkingHoursUpdated!$A:$A,"&lt;"&amp;M$4,WorkingHoursUpdated!$G:$G,$A27)</f>
        <v>0</v>
      </c>
      <c r="M27" s="1">
        <f>SUMIFS(WorkingHoursUpdated!$P:$P,WorkingHoursUpdated!$A:$A,"&gt;="&amp;M$4,WorkingHoursUpdated!$A:$A,"&lt;"&amp;N$4,WorkingHoursUpdated!$G:$G,$A27)</f>
        <v>0</v>
      </c>
      <c r="N27" s="1">
        <f>SUMIFS(WorkingHoursUpdated!$P:$P,WorkingHoursUpdated!$A:$A,"&gt;="&amp;N$4,WorkingHoursUpdated!$A:$A,"&lt;"&amp;O$4,WorkingHoursUpdated!$G:$G,$A27)</f>
        <v>0</v>
      </c>
      <c r="O27" s="1">
        <f>SUMIFS(WorkingHoursUpdated!$P:$P,WorkingHoursUpdated!$A:$A,"&gt;="&amp;O$4,WorkingHoursUpdated!$A:$A,"&lt;"&amp;P$4,WorkingHoursUpdated!$G:$G,$A27)</f>
        <v>0</v>
      </c>
      <c r="P27" s="1">
        <f>SUMIFS(WorkingHoursUpdated!$P:$P,WorkingHoursUpdated!$A:$A,"&gt;="&amp;P$4,WorkingHoursUpdated!$A:$A,"&lt;"&amp;Q$4,WorkingHoursUpdated!$G:$G,$A27)</f>
        <v>0</v>
      </c>
      <c r="Q27" s="1">
        <f>SUMIFS(WorkingHoursUpdated!$P:$P,WorkingHoursUpdated!$A:$A,"&gt;="&amp;Q$4,WorkingHoursUpdated!$A:$A,"&lt;"&amp;R$4,WorkingHoursUpdated!$G:$G,$A27)</f>
        <v>0</v>
      </c>
      <c r="R27" s="1">
        <f>SUMIFS(WorkingHoursUpdated!$P:$P,WorkingHoursUpdated!$A:$A,"&gt;="&amp;R$4,WorkingHoursUpdated!$A:$A,"&lt;"&amp;S$4,WorkingHoursUpdated!$G:$G,$A27)</f>
        <v>0</v>
      </c>
      <c r="S27" s="1">
        <f>SUMIFS(WorkingHoursUpdated!$P:$P,WorkingHoursUpdated!$A:$A,"&gt;="&amp;S$4,WorkingHoursUpdated!$A:$A,"&lt;"&amp;T$4,WorkingHoursUpdated!$G:$G,$A27)</f>
        <v>0</v>
      </c>
      <c r="T27" s="1">
        <f>SUMIFS(WorkingHoursUpdated!$P:$P,WorkingHoursUpdated!$A:$A,"&gt;="&amp;T$4,WorkingHoursUpdated!$A:$A,"&lt;"&amp;U$4,WorkingHoursUpdated!$G:$G,$A27)</f>
        <v>0</v>
      </c>
      <c r="U27" s="1">
        <f>SUMIFS(WorkingHoursUpdated!$P:$P,WorkingHoursUpdated!$A:$A,"&gt;="&amp;U$4,WorkingHoursUpdated!$A:$A,"&lt;"&amp;V$4,WorkingHoursUpdated!$G:$G,$A27)</f>
        <v>0</v>
      </c>
      <c r="V27" s="1">
        <f>SUMIFS(WorkingHoursUpdated!$P:$P,WorkingHoursUpdated!$A:$A,"&gt;="&amp;V$4,WorkingHoursUpdated!$A:$A,"&lt;"&amp;W$4,WorkingHoursUpdated!$G:$G,$A27)</f>
        <v>0</v>
      </c>
      <c r="W27" s="1">
        <f>SUMIFS(WorkingHoursUpdated!$P:$P,WorkingHoursUpdated!$A:$A,"&gt;="&amp;W$4,WorkingHoursUpdated!$A:$A,"&lt;"&amp;X$4,WorkingHoursUpdated!$G:$G,$A27)</f>
        <v>0</v>
      </c>
      <c r="X27" s="1">
        <f>SUMIFS(WorkingHoursUpdated!$P:$P,WorkingHoursUpdated!$A:$A,"&gt;="&amp;X$4,WorkingHoursUpdated!$A:$A,"&lt;"&amp;Y$4,WorkingHoursUpdated!$G:$G,$A27)</f>
        <v>0</v>
      </c>
      <c r="Y27" s="1">
        <f>SUMIFS(WorkingHoursUpdated!$P:$P,WorkingHoursUpdated!$A:$A,"&gt;="&amp;Y$4,WorkingHoursUpdated!$A:$A,"&lt;"&amp;Z$4,WorkingHoursUpdated!$G:$G,$A27)</f>
        <v>0</v>
      </c>
      <c r="Z27" s="1">
        <f>SUMIFS(WorkingHoursUpdated!$P:$P,WorkingHoursUpdated!$A:$A,"&gt;="&amp;Z$4,WorkingHoursUpdated!$A:$A,"&lt;"&amp;AA$4,WorkingHoursUpdated!$G:$G,$A27)</f>
        <v>0</v>
      </c>
      <c r="AA27" s="1">
        <f>SUMIFS(WorkingHoursUpdated!$P:$P,WorkingHoursUpdated!$A:$A,"&gt;="&amp;AA$4,WorkingHoursUpdated!$A:$A,"&lt;"&amp;AB$4,WorkingHoursUpdated!$G:$G,$A27)</f>
        <v>0</v>
      </c>
      <c r="AB27" s="1">
        <f>SUMIFS(WorkingHoursUpdated!$P:$P,WorkingHoursUpdated!$A:$A,"&gt;="&amp;AB$4,WorkingHoursUpdated!$A:$A,"&lt;"&amp;AC$4,WorkingHoursUpdated!$G:$G,$A27)</f>
        <v>0</v>
      </c>
      <c r="AC27" s="1">
        <f>SUMIFS(WorkingHoursUpdated!$P:$P,WorkingHoursUpdated!$A:$A,"&gt;="&amp;AC$4,WorkingHoursUpdated!$A:$A,"&lt;"&amp;AD$4,WorkingHoursUpdated!$G:$G,$A27)</f>
        <v>0</v>
      </c>
      <c r="AD27" s="1">
        <f>SUMIFS(WorkingHoursUpdated!$P:$P,WorkingHoursUpdated!$A:$A,"&gt;="&amp;AD$4,WorkingHoursUpdated!$A:$A,"&lt;"&amp;AE$4,WorkingHoursUpdated!$G:$G,$A27)</f>
        <v>0</v>
      </c>
      <c r="AE27" s="1">
        <f>SUMIFS(WorkingHoursUpdated!$P:$P,WorkingHoursUpdated!$A:$A,"&gt;="&amp;AE$4,WorkingHoursUpdated!$A:$A,"&lt;"&amp;AF$4,WorkingHoursUpdated!$G:$G,$A27)</f>
        <v>0</v>
      </c>
      <c r="AF27" s="1">
        <f>SUMIFS(WorkingHoursUpdated!$P:$P,WorkingHoursUpdated!$A:$A,"&gt;="&amp;AF$4,WorkingHoursUpdated!$A:$A,"&lt;"&amp;AG$4,WorkingHoursUpdated!$G:$G,$A27)</f>
        <v>0</v>
      </c>
      <c r="AG27" s="1">
        <f>SUMIFS(WorkingHoursUpdated!$P:$P,WorkingHoursUpdated!$A:$A,"&gt;="&amp;AG$4,WorkingHoursUpdated!$A:$A,"&lt;"&amp;AH$4,WorkingHoursUpdated!$G:$G,$A27)</f>
        <v>0</v>
      </c>
      <c r="AH27" s="1">
        <f>SUMIFS(WorkingHoursUpdated!$P:$P,WorkingHoursUpdated!$A:$A,"&gt;="&amp;AH$4,WorkingHoursUpdated!$A:$A,"&lt;"&amp;AI$4,WorkingHoursUpdated!$G:$G,$A27)</f>
        <v>0</v>
      </c>
      <c r="AI27" s="1">
        <f>SUMIFS(WorkingHoursUpdated!$P:$P,WorkingHoursUpdated!$A:$A,"&gt;="&amp;AI$4,WorkingHoursUpdated!$A:$A,"&lt;"&amp;AJ$4,WorkingHoursUpdated!$G:$G,$A27)</f>
        <v>0</v>
      </c>
    </row>
    <row r="28" spans="1:35" x14ac:dyDescent="0.25">
      <c r="A28" s="64" t="s">
        <v>46</v>
      </c>
      <c r="B28" s="64">
        <f>_xlfn.MINIFS(WorkingHoursUpdated!$A:$A,WorkingHoursUpdated!$G:$G,$A28)</f>
        <v>0</v>
      </c>
      <c r="C28" s="7">
        <f>_xlfn.MAXIFS(WorkingHoursUpdated!$A:$A,WorkingHoursUpdated!$G:$G,$A28)</f>
        <v>0</v>
      </c>
      <c r="D28" s="96">
        <f>SUMIFS(WorkingHoursUpdated!$P:$P,WorkingHoursUpdated!$G:$G,$A28)/0.33</f>
        <v>0</v>
      </c>
      <c r="E28">
        <f t="shared" si="8"/>
        <v>0</v>
      </c>
      <c r="F28" s="73"/>
      <c r="G28" s="1">
        <f>SUMIFS(WorkingHoursUpdated!$P:$P,WorkingHoursUpdated!$A:$A,"&gt;="&amp;G$4,WorkingHoursUpdated!$A:$A,"&lt;"&amp;H$4,WorkingHoursUpdated!$G:$G,$A28)</f>
        <v>0</v>
      </c>
      <c r="H28" s="1">
        <f>SUMIFS(WorkingHoursUpdated!$P:$P,WorkingHoursUpdated!$A:$A,"&gt;="&amp;H$4,WorkingHoursUpdated!$A:$A,"&lt;"&amp;I$4,WorkingHoursUpdated!$G:$G,$A28)</f>
        <v>0</v>
      </c>
      <c r="I28" s="1">
        <f>SUMIFS(WorkingHoursUpdated!$P:$P,WorkingHoursUpdated!$A:$A,"&gt;="&amp;I$4,WorkingHoursUpdated!$A:$A,"&lt;"&amp;J$4,WorkingHoursUpdated!$G:$G,$A28)</f>
        <v>0</v>
      </c>
      <c r="J28" s="1">
        <f>SUMIFS(WorkingHoursUpdated!$P:$P,WorkingHoursUpdated!$A:$A,"&gt;="&amp;J$4,WorkingHoursUpdated!$A:$A,"&lt;"&amp;K$4,WorkingHoursUpdated!$G:$G,$A28)</f>
        <v>0</v>
      </c>
      <c r="K28" s="1">
        <f>SUMIFS(WorkingHoursUpdated!$P:$P,WorkingHoursUpdated!$A:$A,"&gt;="&amp;K$4,WorkingHoursUpdated!$A:$A,"&lt;"&amp;L$4,WorkingHoursUpdated!$G:$G,$A28)</f>
        <v>0</v>
      </c>
      <c r="L28" s="1">
        <f>SUMIFS(WorkingHoursUpdated!$P:$P,WorkingHoursUpdated!$A:$A,"&gt;="&amp;L$4,WorkingHoursUpdated!$A:$A,"&lt;"&amp;M$4,WorkingHoursUpdated!$G:$G,$A28)</f>
        <v>0</v>
      </c>
      <c r="M28" s="1">
        <f>SUMIFS(WorkingHoursUpdated!$P:$P,WorkingHoursUpdated!$A:$A,"&gt;="&amp;M$4,WorkingHoursUpdated!$A:$A,"&lt;"&amp;N$4,WorkingHoursUpdated!$G:$G,$A28)</f>
        <v>0</v>
      </c>
      <c r="N28" s="1">
        <f>SUMIFS(WorkingHoursUpdated!$P:$P,WorkingHoursUpdated!$A:$A,"&gt;="&amp;N$4,WorkingHoursUpdated!$A:$A,"&lt;"&amp;O$4,WorkingHoursUpdated!$G:$G,$A28)</f>
        <v>0</v>
      </c>
      <c r="O28" s="1">
        <f>SUMIFS(WorkingHoursUpdated!$P:$P,WorkingHoursUpdated!$A:$A,"&gt;="&amp;O$4,WorkingHoursUpdated!$A:$A,"&lt;"&amp;P$4,WorkingHoursUpdated!$G:$G,$A28)</f>
        <v>0</v>
      </c>
      <c r="P28" s="1">
        <f>SUMIFS(WorkingHoursUpdated!$P:$P,WorkingHoursUpdated!$A:$A,"&gt;="&amp;P$4,WorkingHoursUpdated!$A:$A,"&lt;"&amp;Q$4,WorkingHoursUpdated!$G:$G,$A28)</f>
        <v>0</v>
      </c>
      <c r="Q28" s="1">
        <f>SUMIFS(WorkingHoursUpdated!$P:$P,WorkingHoursUpdated!$A:$A,"&gt;="&amp;Q$4,WorkingHoursUpdated!$A:$A,"&lt;"&amp;R$4,WorkingHoursUpdated!$G:$G,$A28)</f>
        <v>0</v>
      </c>
      <c r="R28" s="1">
        <f>SUMIFS(WorkingHoursUpdated!$P:$P,WorkingHoursUpdated!$A:$A,"&gt;="&amp;R$4,WorkingHoursUpdated!$A:$A,"&lt;"&amp;S$4,WorkingHoursUpdated!$G:$G,$A28)</f>
        <v>0</v>
      </c>
      <c r="S28" s="1">
        <f>SUMIFS(WorkingHoursUpdated!$P:$P,WorkingHoursUpdated!$A:$A,"&gt;="&amp;S$4,WorkingHoursUpdated!$A:$A,"&lt;"&amp;T$4,WorkingHoursUpdated!$G:$G,$A28)</f>
        <v>0</v>
      </c>
      <c r="T28" s="1">
        <f>SUMIFS(WorkingHoursUpdated!$P:$P,WorkingHoursUpdated!$A:$A,"&gt;="&amp;T$4,WorkingHoursUpdated!$A:$A,"&lt;"&amp;U$4,WorkingHoursUpdated!$G:$G,$A28)</f>
        <v>0</v>
      </c>
      <c r="U28" s="1">
        <f>SUMIFS(WorkingHoursUpdated!$P:$P,WorkingHoursUpdated!$A:$A,"&gt;="&amp;U$4,WorkingHoursUpdated!$A:$A,"&lt;"&amp;V$4,WorkingHoursUpdated!$G:$G,$A28)</f>
        <v>0</v>
      </c>
      <c r="V28" s="1">
        <f>SUMIFS(WorkingHoursUpdated!$P:$P,WorkingHoursUpdated!$A:$A,"&gt;="&amp;V$4,WorkingHoursUpdated!$A:$A,"&lt;"&amp;W$4,WorkingHoursUpdated!$G:$G,$A28)</f>
        <v>0</v>
      </c>
      <c r="W28" s="1">
        <f>SUMIFS(WorkingHoursUpdated!$P:$P,WorkingHoursUpdated!$A:$A,"&gt;="&amp;W$4,WorkingHoursUpdated!$A:$A,"&lt;"&amp;X$4,WorkingHoursUpdated!$G:$G,$A28)</f>
        <v>0</v>
      </c>
      <c r="X28" s="1">
        <f>SUMIFS(WorkingHoursUpdated!$P:$P,WorkingHoursUpdated!$A:$A,"&gt;="&amp;X$4,WorkingHoursUpdated!$A:$A,"&lt;"&amp;Y$4,WorkingHoursUpdated!$G:$G,$A28)</f>
        <v>0</v>
      </c>
      <c r="Y28" s="1">
        <f>SUMIFS(WorkingHoursUpdated!$P:$P,WorkingHoursUpdated!$A:$A,"&gt;="&amp;Y$4,WorkingHoursUpdated!$A:$A,"&lt;"&amp;Z$4,WorkingHoursUpdated!$G:$G,$A28)</f>
        <v>0</v>
      </c>
      <c r="Z28" s="1">
        <f>SUMIFS(WorkingHoursUpdated!$P:$P,WorkingHoursUpdated!$A:$A,"&gt;="&amp;Z$4,WorkingHoursUpdated!$A:$A,"&lt;"&amp;AA$4,WorkingHoursUpdated!$G:$G,$A28)</f>
        <v>0</v>
      </c>
      <c r="AA28" s="1">
        <f>SUMIFS(WorkingHoursUpdated!$P:$P,WorkingHoursUpdated!$A:$A,"&gt;="&amp;AA$4,WorkingHoursUpdated!$A:$A,"&lt;"&amp;AB$4,WorkingHoursUpdated!$G:$G,$A28)</f>
        <v>0</v>
      </c>
      <c r="AB28" s="1">
        <f>SUMIFS(WorkingHoursUpdated!$P:$P,WorkingHoursUpdated!$A:$A,"&gt;="&amp;AB$4,WorkingHoursUpdated!$A:$A,"&lt;"&amp;AC$4,WorkingHoursUpdated!$G:$G,$A28)</f>
        <v>0</v>
      </c>
      <c r="AC28" s="1">
        <f>SUMIFS(WorkingHoursUpdated!$P:$P,WorkingHoursUpdated!$A:$A,"&gt;="&amp;AC$4,WorkingHoursUpdated!$A:$A,"&lt;"&amp;AD$4,WorkingHoursUpdated!$G:$G,$A28)</f>
        <v>0</v>
      </c>
      <c r="AD28" s="1">
        <f>SUMIFS(WorkingHoursUpdated!$P:$P,WorkingHoursUpdated!$A:$A,"&gt;="&amp;AD$4,WorkingHoursUpdated!$A:$A,"&lt;"&amp;AE$4,WorkingHoursUpdated!$G:$G,$A28)</f>
        <v>0</v>
      </c>
      <c r="AE28" s="1">
        <f>SUMIFS(WorkingHoursUpdated!$P:$P,WorkingHoursUpdated!$A:$A,"&gt;="&amp;AE$4,WorkingHoursUpdated!$A:$A,"&lt;"&amp;AF$4,WorkingHoursUpdated!$G:$G,$A28)</f>
        <v>0</v>
      </c>
      <c r="AF28" s="1">
        <f>SUMIFS(WorkingHoursUpdated!$P:$P,WorkingHoursUpdated!$A:$A,"&gt;="&amp;AF$4,WorkingHoursUpdated!$A:$A,"&lt;"&amp;AG$4,WorkingHoursUpdated!$G:$G,$A28)</f>
        <v>0</v>
      </c>
      <c r="AG28" s="1">
        <f>SUMIFS(WorkingHoursUpdated!$P:$P,WorkingHoursUpdated!$A:$A,"&gt;="&amp;AG$4,WorkingHoursUpdated!$A:$A,"&lt;"&amp;AH$4,WorkingHoursUpdated!$G:$G,$A28)</f>
        <v>0</v>
      </c>
      <c r="AH28" s="1">
        <f>SUMIFS(WorkingHoursUpdated!$P:$P,WorkingHoursUpdated!$A:$A,"&gt;="&amp;AH$4,WorkingHoursUpdated!$A:$A,"&lt;"&amp;AI$4,WorkingHoursUpdated!$G:$G,$A28)</f>
        <v>0</v>
      </c>
      <c r="AI28" s="1">
        <f>SUMIFS(WorkingHoursUpdated!$P:$P,WorkingHoursUpdated!$A:$A,"&gt;="&amp;AI$4,WorkingHoursUpdated!$A:$A,"&lt;"&amp;AJ$4,WorkingHoursUpdated!$G:$G,$A28)</f>
        <v>0</v>
      </c>
    </row>
    <row r="29" spans="1:35" x14ac:dyDescent="0.25">
      <c r="A29" s="64" t="s">
        <v>53</v>
      </c>
      <c r="B29" s="64">
        <f>_xlfn.MINIFS(WorkingHoursUpdated!$A:$A,WorkingHoursUpdated!$G:$G,$A29)</f>
        <v>0</v>
      </c>
      <c r="C29" s="7">
        <f>_xlfn.MAXIFS(WorkingHoursUpdated!$A:$A,WorkingHoursUpdated!$G:$G,$A29)</f>
        <v>0</v>
      </c>
      <c r="D29" s="96">
        <f>SUMIFS(WorkingHoursUpdated!$P:$P,WorkingHoursUpdated!$G:$G,$A29)/0.33</f>
        <v>0</v>
      </c>
      <c r="E29">
        <f t="shared" si="8"/>
        <v>0</v>
      </c>
      <c r="F29" s="73"/>
      <c r="G29" s="1">
        <f>SUMIFS(WorkingHoursUpdated!$P:$P,WorkingHoursUpdated!$A:$A,"&gt;="&amp;G$4,WorkingHoursUpdated!$A:$A,"&lt;"&amp;H$4,WorkingHoursUpdated!$G:$G,$A29)</f>
        <v>0</v>
      </c>
      <c r="H29" s="1">
        <f>SUMIFS(WorkingHoursUpdated!$P:$P,WorkingHoursUpdated!$A:$A,"&gt;="&amp;H$4,WorkingHoursUpdated!$A:$A,"&lt;"&amp;I$4,WorkingHoursUpdated!$G:$G,$A29)</f>
        <v>0</v>
      </c>
      <c r="I29" s="1">
        <f>SUMIFS(WorkingHoursUpdated!$P:$P,WorkingHoursUpdated!$A:$A,"&gt;="&amp;I$4,WorkingHoursUpdated!$A:$A,"&lt;"&amp;J$4,WorkingHoursUpdated!$G:$G,$A29)</f>
        <v>0</v>
      </c>
      <c r="J29" s="1">
        <f>SUMIFS(WorkingHoursUpdated!$P:$P,WorkingHoursUpdated!$A:$A,"&gt;="&amp;J$4,WorkingHoursUpdated!$A:$A,"&lt;"&amp;K$4,WorkingHoursUpdated!$G:$G,$A29)</f>
        <v>0</v>
      </c>
      <c r="K29" s="1">
        <f>SUMIFS(WorkingHoursUpdated!$P:$P,WorkingHoursUpdated!$A:$A,"&gt;="&amp;K$4,WorkingHoursUpdated!$A:$A,"&lt;"&amp;L$4,WorkingHoursUpdated!$G:$G,$A29)</f>
        <v>0</v>
      </c>
      <c r="L29" s="1">
        <f>SUMIFS(WorkingHoursUpdated!$P:$P,WorkingHoursUpdated!$A:$A,"&gt;="&amp;L$4,WorkingHoursUpdated!$A:$A,"&lt;"&amp;M$4,WorkingHoursUpdated!$G:$G,$A29)</f>
        <v>0</v>
      </c>
      <c r="M29" s="1">
        <f>SUMIFS(WorkingHoursUpdated!$P:$P,WorkingHoursUpdated!$A:$A,"&gt;="&amp;M$4,WorkingHoursUpdated!$A:$A,"&lt;"&amp;N$4,WorkingHoursUpdated!$G:$G,$A29)</f>
        <v>0</v>
      </c>
      <c r="N29" s="1">
        <f>SUMIFS(WorkingHoursUpdated!$P:$P,WorkingHoursUpdated!$A:$A,"&gt;="&amp;N$4,WorkingHoursUpdated!$A:$A,"&lt;"&amp;O$4,WorkingHoursUpdated!$G:$G,$A29)</f>
        <v>0</v>
      </c>
      <c r="O29" s="1">
        <f>SUMIFS(WorkingHoursUpdated!$P:$P,WorkingHoursUpdated!$A:$A,"&gt;="&amp;O$4,WorkingHoursUpdated!$A:$A,"&lt;"&amp;P$4,WorkingHoursUpdated!$G:$G,$A29)</f>
        <v>0</v>
      </c>
      <c r="P29" s="1">
        <f>SUMIFS(WorkingHoursUpdated!$P:$P,WorkingHoursUpdated!$A:$A,"&gt;="&amp;P$4,WorkingHoursUpdated!$A:$A,"&lt;"&amp;Q$4,WorkingHoursUpdated!$G:$G,$A29)</f>
        <v>0</v>
      </c>
      <c r="Q29" s="1">
        <f>SUMIFS(WorkingHoursUpdated!$P:$P,WorkingHoursUpdated!$A:$A,"&gt;="&amp;Q$4,WorkingHoursUpdated!$A:$A,"&lt;"&amp;R$4,WorkingHoursUpdated!$G:$G,$A29)</f>
        <v>0</v>
      </c>
      <c r="R29" s="1">
        <f>SUMIFS(WorkingHoursUpdated!$P:$P,WorkingHoursUpdated!$A:$A,"&gt;="&amp;R$4,WorkingHoursUpdated!$A:$A,"&lt;"&amp;S$4,WorkingHoursUpdated!$G:$G,$A29)</f>
        <v>0</v>
      </c>
      <c r="S29" s="1">
        <f>SUMIFS(WorkingHoursUpdated!$P:$P,WorkingHoursUpdated!$A:$A,"&gt;="&amp;S$4,WorkingHoursUpdated!$A:$A,"&lt;"&amp;T$4,WorkingHoursUpdated!$G:$G,$A29)</f>
        <v>0</v>
      </c>
      <c r="T29" s="1">
        <f>SUMIFS(WorkingHoursUpdated!$P:$P,WorkingHoursUpdated!$A:$A,"&gt;="&amp;T$4,WorkingHoursUpdated!$A:$A,"&lt;"&amp;U$4,WorkingHoursUpdated!$G:$G,$A29)</f>
        <v>0</v>
      </c>
      <c r="U29" s="1">
        <f>SUMIFS(WorkingHoursUpdated!$P:$P,WorkingHoursUpdated!$A:$A,"&gt;="&amp;U$4,WorkingHoursUpdated!$A:$A,"&lt;"&amp;V$4,WorkingHoursUpdated!$G:$G,$A29)</f>
        <v>0</v>
      </c>
      <c r="V29" s="1">
        <f>SUMIFS(WorkingHoursUpdated!$P:$P,WorkingHoursUpdated!$A:$A,"&gt;="&amp;V$4,WorkingHoursUpdated!$A:$A,"&lt;"&amp;W$4,WorkingHoursUpdated!$G:$G,$A29)</f>
        <v>0</v>
      </c>
      <c r="W29" s="1">
        <f>SUMIFS(WorkingHoursUpdated!$P:$P,WorkingHoursUpdated!$A:$A,"&gt;="&amp;W$4,WorkingHoursUpdated!$A:$A,"&lt;"&amp;X$4,WorkingHoursUpdated!$G:$G,$A29)</f>
        <v>0</v>
      </c>
      <c r="X29" s="1">
        <f>SUMIFS(WorkingHoursUpdated!$P:$P,WorkingHoursUpdated!$A:$A,"&gt;="&amp;X$4,WorkingHoursUpdated!$A:$A,"&lt;"&amp;Y$4,WorkingHoursUpdated!$G:$G,$A29)</f>
        <v>0</v>
      </c>
      <c r="Y29" s="1">
        <f>SUMIFS(WorkingHoursUpdated!$P:$P,WorkingHoursUpdated!$A:$A,"&gt;="&amp;Y$4,WorkingHoursUpdated!$A:$A,"&lt;"&amp;Z$4,WorkingHoursUpdated!$G:$G,$A29)</f>
        <v>0</v>
      </c>
      <c r="Z29" s="1">
        <f>SUMIFS(WorkingHoursUpdated!$P:$P,WorkingHoursUpdated!$A:$A,"&gt;="&amp;Z$4,WorkingHoursUpdated!$A:$A,"&lt;"&amp;AA$4,WorkingHoursUpdated!$G:$G,$A29)</f>
        <v>0</v>
      </c>
      <c r="AA29" s="1">
        <f>SUMIFS(WorkingHoursUpdated!$P:$P,WorkingHoursUpdated!$A:$A,"&gt;="&amp;AA$4,WorkingHoursUpdated!$A:$A,"&lt;"&amp;AB$4,WorkingHoursUpdated!$G:$G,$A29)</f>
        <v>0</v>
      </c>
      <c r="AB29" s="1">
        <f>SUMIFS(WorkingHoursUpdated!$P:$P,WorkingHoursUpdated!$A:$A,"&gt;="&amp;AB$4,WorkingHoursUpdated!$A:$A,"&lt;"&amp;AC$4,WorkingHoursUpdated!$G:$G,$A29)</f>
        <v>0</v>
      </c>
      <c r="AC29" s="1">
        <f>SUMIFS(WorkingHoursUpdated!$P:$P,WorkingHoursUpdated!$A:$A,"&gt;="&amp;AC$4,WorkingHoursUpdated!$A:$A,"&lt;"&amp;AD$4,WorkingHoursUpdated!$G:$G,$A29)</f>
        <v>0</v>
      </c>
      <c r="AD29" s="1">
        <f>SUMIFS(WorkingHoursUpdated!$P:$P,WorkingHoursUpdated!$A:$A,"&gt;="&amp;AD$4,WorkingHoursUpdated!$A:$A,"&lt;"&amp;AE$4,WorkingHoursUpdated!$G:$G,$A29)</f>
        <v>0</v>
      </c>
      <c r="AE29" s="1">
        <f>SUMIFS(WorkingHoursUpdated!$P:$P,WorkingHoursUpdated!$A:$A,"&gt;="&amp;AE$4,WorkingHoursUpdated!$A:$A,"&lt;"&amp;AF$4,WorkingHoursUpdated!$G:$G,$A29)</f>
        <v>0</v>
      </c>
      <c r="AF29" s="1">
        <f>SUMIFS(WorkingHoursUpdated!$P:$P,WorkingHoursUpdated!$A:$A,"&gt;="&amp;AF$4,WorkingHoursUpdated!$A:$A,"&lt;"&amp;AG$4,WorkingHoursUpdated!$G:$G,$A29)</f>
        <v>0</v>
      </c>
      <c r="AG29" s="1">
        <f>SUMIFS(WorkingHoursUpdated!$P:$P,WorkingHoursUpdated!$A:$A,"&gt;="&amp;AG$4,WorkingHoursUpdated!$A:$A,"&lt;"&amp;AH$4,WorkingHoursUpdated!$G:$G,$A29)</f>
        <v>0</v>
      </c>
      <c r="AH29" s="1">
        <f>SUMIFS(WorkingHoursUpdated!$P:$P,WorkingHoursUpdated!$A:$A,"&gt;="&amp;AH$4,WorkingHoursUpdated!$A:$A,"&lt;"&amp;AI$4,WorkingHoursUpdated!$G:$G,$A29)</f>
        <v>0</v>
      </c>
      <c r="AI29" s="1">
        <f>SUMIFS(WorkingHoursUpdated!$P:$P,WorkingHoursUpdated!$A:$A,"&gt;="&amp;AI$4,WorkingHoursUpdated!$A:$A,"&lt;"&amp;AJ$4,WorkingHoursUpdated!$G:$G,$A29)</f>
        <v>0</v>
      </c>
    </row>
    <row r="30" spans="1:35" x14ac:dyDescent="0.25">
      <c r="A30" s="64" t="s">
        <v>56</v>
      </c>
      <c r="B30" s="64">
        <f>_xlfn.MINIFS(WorkingHoursUpdated!$A:$A,WorkingHoursUpdated!$G:$G,$A30)</f>
        <v>0</v>
      </c>
      <c r="C30" s="7">
        <f>_xlfn.MAXIFS(WorkingHoursUpdated!$A:$A,WorkingHoursUpdated!$G:$G,$A30)</f>
        <v>0</v>
      </c>
      <c r="D30" s="96">
        <f>SUMIFS(WorkingHoursUpdated!$P:$P,WorkingHoursUpdated!$G:$G,$A30)/0.33</f>
        <v>0</v>
      </c>
      <c r="E30">
        <f t="shared" si="8"/>
        <v>0</v>
      </c>
      <c r="G30" s="1">
        <f>SUMIFS(WorkingHoursUpdated!$P:$P,WorkingHoursUpdated!$A:$A,"&gt;="&amp;G$4,WorkingHoursUpdated!$A:$A,"&lt;"&amp;H$4,WorkingHoursUpdated!$G:$G,$A30)</f>
        <v>0</v>
      </c>
      <c r="H30" s="1">
        <f>SUMIFS(WorkingHoursUpdated!$P:$P,WorkingHoursUpdated!$A:$A,"&gt;="&amp;H$4,WorkingHoursUpdated!$A:$A,"&lt;"&amp;I$4,WorkingHoursUpdated!$G:$G,$A30)</f>
        <v>0</v>
      </c>
      <c r="I30" s="1">
        <f>SUMIFS(WorkingHoursUpdated!$P:$P,WorkingHoursUpdated!$A:$A,"&gt;="&amp;I$4,WorkingHoursUpdated!$A:$A,"&lt;"&amp;J$4,WorkingHoursUpdated!$G:$G,$A30)</f>
        <v>0</v>
      </c>
      <c r="J30" s="1">
        <f>SUMIFS(WorkingHoursUpdated!$P:$P,WorkingHoursUpdated!$A:$A,"&gt;="&amp;J$4,WorkingHoursUpdated!$A:$A,"&lt;"&amp;K$4,WorkingHoursUpdated!$G:$G,$A30)</f>
        <v>0</v>
      </c>
      <c r="K30" s="1">
        <f>SUMIFS(WorkingHoursUpdated!$P:$P,WorkingHoursUpdated!$A:$A,"&gt;="&amp;K$4,WorkingHoursUpdated!$A:$A,"&lt;"&amp;L$4,WorkingHoursUpdated!$G:$G,$A30)</f>
        <v>0</v>
      </c>
      <c r="L30" s="1">
        <f>SUMIFS(WorkingHoursUpdated!$P:$P,WorkingHoursUpdated!$A:$A,"&gt;="&amp;L$4,WorkingHoursUpdated!$A:$A,"&lt;"&amp;M$4,WorkingHoursUpdated!$G:$G,$A30)</f>
        <v>0</v>
      </c>
      <c r="M30" s="1">
        <f>SUMIFS(WorkingHoursUpdated!$P:$P,WorkingHoursUpdated!$A:$A,"&gt;="&amp;M$4,WorkingHoursUpdated!$A:$A,"&lt;"&amp;N$4,WorkingHoursUpdated!$G:$G,$A30)</f>
        <v>0</v>
      </c>
      <c r="N30" s="1">
        <f>SUMIFS(WorkingHoursUpdated!$P:$P,WorkingHoursUpdated!$A:$A,"&gt;="&amp;N$4,WorkingHoursUpdated!$A:$A,"&lt;"&amp;O$4,WorkingHoursUpdated!$G:$G,$A30)</f>
        <v>0</v>
      </c>
      <c r="O30" s="1">
        <f>SUMIFS(WorkingHoursUpdated!$P:$P,WorkingHoursUpdated!$A:$A,"&gt;="&amp;O$4,WorkingHoursUpdated!$A:$A,"&lt;"&amp;P$4,WorkingHoursUpdated!$G:$G,$A30)</f>
        <v>0</v>
      </c>
      <c r="P30" s="1">
        <f>SUMIFS(WorkingHoursUpdated!$P:$P,WorkingHoursUpdated!$A:$A,"&gt;="&amp;P$4,WorkingHoursUpdated!$A:$A,"&lt;"&amp;Q$4,WorkingHoursUpdated!$G:$G,$A30)</f>
        <v>0</v>
      </c>
      <c r="Q30" s="1">
        <f>SUMIFS(WorkingHoursUpdated!$P:$P,WorkingHoursUpdated!$A:$A,"&gt;="&amp;Q$4,WorkingHoursUpdated!$A:$A,"&lt;"&amp;R$4,WorkingHoursUpdated!$G:$G,$A30)</f>
        <v>0</v>
      </c>
      <c r="R30" s="1">
        <f>SUMIFS(WorkingHoursUpdated!$P:$P,WorkingHoursUpdated!$A:$A,"&gt;="&amp;R$4,WorkingHoursUpdated!$A:$A,"&lt;"&amp;S$4,WorkingHoursUpdated!$G:$G,$A30)</f>
        <v>0</v>
      </c>
      <c r="S30" s="1">
        <f>SUMIFS(WorkingHoursUpdated!$P:$P,WorkingHoursUpdated!$A:$A,"&gt;="&amp;S$4,WorkingHoursUpdated!$A:$A,"&lt;"&amp;T$4,WorkingHoursUpdated!$G:$G,$A30)</f>
        <v>0</v>
      </c>
      <c r="T30" s="1">
        <f>SUMIFS(WorkingHoursUpdated!$P:$P,WorkingHoursUpdated!$A:$A,"&gt;="&amp;T$4,WorkingHoursUpdated!$A:$A,"&lt;"&amp;U$4,WorkingHoursUpdated!$G:$G,$A30)</f>
        <v>0</v>
      </c>
      <c r="U30" s="1">
        <f>SUMIFS(WorkingHoursUpdated!$P:$P,WorkingHoursUpdated!$A:$A,"&gt;="&amp;U$4,WorkingHoursUpdated!$A:$A,"&lt;"&amp;V$4,WorkingHoursUpdated!$G:$G,$A30)</f>
        <v>0</v>
      </c>
      <c r="V30" s="1">
        <f>SUMIFS(WorkingHoursUpdated!$P:$P,WorkingHoursUpdated!$A:$A,"&gt;="&amp;V$4,WorkingHoursUpdated!$A:$A,"&lt;"&amp;W$4,WorkingHoursUpdated!$G:$G,$A30)</f>
        <v>0</v>
      </c>
      <c r="W30" s="1">
        <f>SUMIFS(WorkingHoursUpdated!$P:$P,WorkingHoursUpdated!$A:$A,"&gt;="&amp;W$4,WorkingHoursUpdated!$A:$A,"&lt;"&amp;X$4,WorkingHoursUpdated!$G:$G,$A30)</f>
        <v>0</v>
      </c>
      <c r="X30" s="1">
        <f>SUMIFS(WorkingHoursUpdated!$P:$P,WorkingHoursUpdated!$A:$A,"&gt;="&amp;X$4,WorkingHoursUpdated!$A:$A,"&lt;"&amp;Y$4,WorkingHoursUpdated!$G:$G,$A30)</f>
        <v>0</v>
      </c>
      <c r="Y30" s="1">
        <f>SUMIFS(WorkingHoursUpdated!$P:$P,WorkingHoursUpdated!$A:$A,"&gt;="&amp;Y$4,WorkingHoursUpdated!$A:$A,"&lt;"&amp;Z$4,WorkingHoursUpdated!$G:$G,$A30)</f>
        <v>0</v>
      </c>
      <c r="Z30" s="1">
        <f>SUMIFS(WorkingHoursUpdated!$P:$P,WorkingHoursUpdated!$A:$A,"&gt;="&amp;Z$4,WorkingHoursUpdated!$A:$A,"&lt;"&amp;AA$4,WorkingHoursUpdated!$G:$G,$A30)</f>
        <v>0</v>
      </c>
      <c r="AA30" s="1">
        <f>SUMIFS(WorkingHoursUpdated!$P:$P,WorkingHoursUpdated!$A:$A,"&gt;="&amp;AA$4,WorkingHoursUpdated!$A:$A,"&lt;"&amp;AB$4,WorkingHoursUpdated!$G:$G,$A30)</f>
        <v>0</v>
      </c>
      <c r="AB30" s="1">
        <f>SUMIFS(WorkingHoursUpdated!$P:$P,WorkingHoursUpdated!$A:$A,"&gt;="&amp;AB$4,WorkingHoursUpdated!$A:$A,"&lt;"&amp;AC$4,WorkingHoursUpdated!$G:$G,$A30)</f>
        <v>0</v>
      </c>
      <c r="AC30" s="1">
        <f>SUMIFS(WorkingHoursUpdated!$P:$P,WorkingHoursUpdated!$A:$A,"&gt;="&amp;AC$4,WorkingHoursUpdated!$A:$A,"&lt;"&amp;AD$4,WorkingHoursUpdated!$G:$G,$A30)</f>
        <v>0</v>
      </c>
      <c r="AD30" s="1">
        <f>SUMIFS(WorkingHoursUpdated!$P:$P,WorkingHoursUpdated!$A:$A,"&gt;="&amp;AD$4,WorkingHoursUpdated!$A:$A,"&lt;"&amp;AE$4,WorkingHoursUpdated!$G:$G,$A30)</f>
        <v>0</v>
      </c>
      <c r="AE30" s="1">
        <f>SUMIFS(WorkingHoursUpdated!$P:$P,WorkingHoursUpdated!$A:$A,"&gt;="&amp;AE$4,WorkingHoursUpdated!$A:$A,"&lt;"&amp;AF$4,WorkingHoursUpdated!$G:$G,$A30)</f>
        <v>0</v>
      </c>
      <c r="AF30" s="1">
        <f>SUMIFS(WorkingHoursUpdated!$P:$P,WorkingHoursUpdated!$A:$A,"&gt;="&amp;AF$4,WorkingHoursUpdated!$A:$A,"&lt;"&amp;AG$4,WorkingHoursUpdated!$G:$G,$A30)</f>
        <v>0</v>
      </c>
      <c r="AG30" s="1">
        <f>SUMIFS(WorkingHoursUpdated!$P:$P,WorkingHoursUpdated!$A:$A,"&gt;="&amp;AG$4,WorkingHoursUpdated!$A:$A,"&lt;"&amp;AH$4,WorkingHoursUpdated!$G:$G,$A30)</f>
        <v>0</v>
      </c>
      <c r="AH30" s="1">
        <f>SUMIFS(WorkingHoursUpdated!$P:$P,WorkingHoursUpdated!$A:$A,"&gt;="&amp;AH$4,WorkingHoursUpdated!$A:$A,"&lt;"&amp;AI$4,WorkingHoursUpdated!$G:$G,$A30)</f>
        <v>0</v>
      </c>
      <c r="AI30" s="1">
        <f>SUMIFS(WorkingHoursUpdated!$P:$P,WorkingHoursUpdated!$A:$A,"&gt;="&amp;AI$4,WorkingHoursUpdated!$A:$A,"&lt;"&amp;AJ$4,WorkingHoursUpdated!$G:$G,$A30)</f>
        <v>0</v>
      </c>
    </row>
    <row r="31" spans="1:35" x14ac:dyDescent="0.25">
      <c r="A31" s="64" t="s">
        <v>65</v>
      </c>
      <c r="B31" s="64">
        <f>_xlfn.MINIFS(WorkingHoursUpdated!$A:$A,WorkingHoursUpdated!$G:$G,$A31)</f>
        <v>0</v>
      </c>
      <c r="C31" s="7">
        <f>_xlfn.MAXIFS(WorkingHoursUpdated!$A:$A,WorkingHoursUpdated!$G:$G,$A31)</f>
        <v>0</v>
      </c>
      <c r="D31" s="96">
        <f>SUMIFS(WorkingHoursUpdated!$P:$P,WorkingHoursUpdated!$G:$G,$A31)/0.33</f>
        <v>0</v>
      </c>
      <c r="E31">
        <f t="shared" si="8"/>
        <v>0</v>
      </c>
      <c r="F31" s="73"/>
      <c r="G31" s="1">
        <f>SUMIFS(WorkingHoursUpdated!$P:$P,WorkingHoursUpdated!$A:$A,"&gt;="&amp;G$4,WorkingHoursUpdated!$A:$A,"&lt;"&amp;H$4,WorkingHoursUpdated!$G:$G,$A31)</f>
        <v>0</v>
      </c>
      <c r="H31" s="1">
        <f>SUMIFS(WorkingHoursUpdated!$P:$P,WorkingHoursUpdated!$A:$A,"&gt;="&amp;H$4,WorkingHoursUpdated!$A:$A,"&lt;"&amp;I$4,WorkingHoursUpdated!$G:$G,$A31)</f>
        <v>0</v>
      </c>
      <c r="I31" s="1">
        <f>SUMIFS(WorkingHoursUpdated!$P:$P,WorkingHoursUpdated!$A:$A,"&gt;="&amp;I$4,WorkingHoursUpdated!$A:$A,"&lt;"&amp;J$4,WorkingHoursUpdated!$G:$G,$A31)</f>
        <v>0</v>
      </c>
      <c r="J31" s="1">
        <f>SUMIFS(WorkingHoursUpdated!$P:$P,WorkingHoursUpdated!$A:$A,"&gt;="&amp;J$4,WorkingHoursUpdated!$A:$A,"&lt;"&amp;K$4,WorkingHoursUpdated!$G:$G,$A31)</f>
        <v>0</v>
      </c>
      <c r="K31" s="1">
        <f>SUMIFS(WorkingHoursUpdated!$P:$P,WorkingHoursUpdated!$A:$A,"&gt;="&amp;K$4,WorkingHoursUpdated!$A:$A,"&lt;"&amp;L$4,WorkingHoursUpdated!$G:$G,$A31)</f>
        <v>0</v>
      </c>
      <c r="L31" s="1">
        <f>SUMIFS(WorkingHoursUpdated!$P:$P,WorkingHoursUpdated!$A:$A,"&gt;="&amp;L$4,WorkingHoursUpdated!$A:$A,"&lt;"&amp;M$4,WorkingHoursUpdated!$G:$G,$A31)</f>
        <v>0</v>
      </c>
      <c r="M31" s="1">
        <f>SUMIFS(WorkingHoursUpdated!$P:$P,WorkingHoursUpdated!$A:$A,"&gt;="&amp;M$4,WorkingHoursUpdated!$A:$A,"&lt;"&amp;N$4,WorkingHoursUpdated!$G:$G,$A31)</f>
        <v>0</v>
      </c>
      <c r="N31" s="1">
        <f>SUMIFS(WorkingHoursUpdated!$P:$P,WorkingHoursUpdated!$A:$A,"&gt;="&amp;N$4,WorkingHoursUpdated!$A:$A,"&lt;"&amp;O$4,WorkingHoursUpdated!$G:$G,$A31)</f>
        <v>0</v>
      </c>
      <c r="O31" s="1">
        <f>SUMIFS(WorkingHoursUpdated!$P:$P,WorkingHoursUpdated!$A:$A,"&gt;="&amp;O$4,WorkingHoursUpdated!$A:$A,"&lt;"&amp;P$4,WorkingHoursUpdated!$G:$G,$A31)</f>
        <v>0</v>
      </c>
      <c r="P31" s="1">
        <f>SUMIFS(WorkingHoursUpdated!$P:$P,WorkingHoursUpdated!$A:$A,"&gt;="&amp;P$4,WorkingHoursUpdated!$A:$A,"&lt;"&amp;Q$4,WorkingHoursUpdated!$G:$G,$A31)</f>
        <v>0</v>
      </c>
      <c r="Q31" s="1">
        <f>SUMIFS(WorkingHoursUpdated!$P:$P,WorkingHoursUpdated!$A:$A,"&gt;="&amp;Q$4,WorkingHoursUpdated!$A:$A,"&lt;"&amp;R$4,WorkingHoursUpdated!$G:$G,$A31)</f>
        <v>0</v>
      </c>
      <c r="R31" s="1">
        <f>SUMIFS(WorkingHoursUpdated!$P:$P,WorkingHoursUpdated!$A:$A,"&gt;="&amp;R$4,WorkingHoursUpdated!$A:$A,"&lt;"&amp;S$4,WorkingHoursUpdated!$G:$G,$A31)</f>
        <v>0</v>
      </c>
      <c r="S31" s="1">
        <f>SUMIFS(WorkingHoursUpdated!$P:$P,WorkingHoursUpdated!$A:$A,"&gt;="&amp;S$4,WorkingHoursUpdated!$A:$A,"&lt;"&amp;T$4,WorkingHoursUpdated!$G:$G,$A31)</f>
        <v>0</v>
      </c>
      <c r="T31" s="1">
        <f>SUMIFS(WorkingHoursUpdated!$P:$P,WorkingHoursUpdated!$A:$A,"&gt;="&amp;T$4,WorkingHoursUpdated!$A:$A,"&lt;"&amp;U$4,WorkingHoursUpdated!$G:$G,$A31)</f>
        <v>0</v>
      </c>
      <c r="U31" s="1">
        <f>SUMIFS(WorkingHoursUpdated!$P:$P,WorkingHoursUpdated!$A:$A,"&gt;="&amp;U$4,WorkingHoursUpdated!$A:$A,"&lt;"&amp;V$4,WorkingHoursUpdated!$G:$G,$A31)</f>
        <v>0</v>
      </c>
      <c r="V31" s="1">
        <f>SUMIFS(WorkingHoursUpdated!$P:$P,WorkingHoursUpdated!$A:$A,"&gt;="&amp;V$4,WorkingHoursUpdated!$A:$A,"&lt;"&amp;W$4,WorkingHoursUpdated!$G:$G,$A31)</f>
        <v>0</v>
      </c>
      <c r="W31" s="1">
        <f>SUMIFS(WorkingHoursUpdated!$P:$P,WorkingHoursUpdated!$A:$A,"&gt;="&amp;W$4,WorkingHoursUpdated!$A:$A,"&lt;"&amp;X$4,WorkingHoursUpdated!$G:$G,$A31)</f>
        <v>0</v>
      </c>
      <c r="X31" s="1">
        <f>SUMIFS(WorkingHoursUpdated!$P:$P,WorkingHoursUpdated!$A:$A,"&gt;="&amp;X$4,WorkingHoursUpdated!$A:$A,"&lt;"&amp;Y$4,WorkingHoursUpdated!$G:$G,$A31)</f>
        <v>0</v>
      </c>
      <c r="Y31" s="1">
        <f>SUMIFS(WorkingHoursUpdated!$P:$P,WorkingHoursUpdated!$A:$A,"&gt;="&amp;Y$4,WorkingHoursUpdated!$A:$A,"&lt;"&amp;Z$4,WorkingHoursUpdated!$G:$G,$A31)</f>
        <v>0</v>
      </c>
      <c r="Z31" s="1">
        <f>SUMIFS(WorkingHoursUpdated!$P:$P,WorkingHoursUpdated!$A:$A,"&gt;="&amp;Z$4,WorkingHoursUpdated!$A:$A,"&lt;"&amp;AA$4,WorkingHoursUpdated!$G:$G,$A31)</f>
        <v>0</v>
      </c>
      <c r="AA31" s="1">
        <f>SUMIFS(WorkingHoursUpdated!$P:$P,WorkingHoursUpdated!$A:$A,"&gt;="&amp;AA$4,WorkingHoursUpdated!$A:$A,"&lt;"&amp;AB$4,WorkingHoursUpdated!$G:$G,$A31)</f>
        <v>0</v>
      </c>
      <c r="AB31" s="1">
        <f>SUMIFS(WorkingHoursUpdated!$P:$P,WorkingHoursUpdated!$A:$A,"&gt;="&amp;AB$4,WorkingHoursUpdated!$A:$A,"&lt;"&amp;AC$4,WorkingHoursUpdated!$G:$G,$A31)</f>
        <v>0</v>
      </c>
      <c r="AC31" s="1">
        <f>SUMIFS(WorkingHoursUpdated!$P:$P,WorkingHoursUpdated!$A:$A,"&gt;="&amp;AC$4,WorkingHoursUpdated!$A:$A,"&lt;"&amp;AD$4,WorkingHoursUpdated!$G:$G,$A31)</f>
        <v>0</v>
      </c>
      <c r="AD31" s="1">
        <f>SUMIFS(WorkingHoursUpdated!$P:$P,WorkingHoursUpdated!$A:$A,"&gt;="&amp;AD$4,WorkingHoursUpdated!$A:$A,"&lt;"&amp;AE$4,WorkingHoursUpdated!$G:$G,$A31)</f>
        <v>0</v>
      </c>
      <c r="AE31" s="1">
        <f>SUMIFS(WorkingHoursUpdated!$P:$P,WorkingHoursUpdated!$A:$A,"&gt;="&amp;AE$4,WorkingHoursUpdated!$A:$A,"&lt;"&amp;AF$4,WorkingHoursUpdated!$G:$G,$A31)</f>
        <v>0</v>
      </c>
      <c r="AF31" s="1">
        <f>SUMIFS(WorkingHoursUpdated!$P:$P,WorkingHoursUpdated!$A:$A,"&gt;="&amp;AF$4,WorkingHoursUpdated!$A:$A,"&lt;"&amp;AG$4,WorkingHoursUpdated!$G:$G,$A31)</f>
        <v>0</v>
      </c>
      <c r="AG31" s="1">
        <f>SUMIFS(WorkingHoursUpdated!$P:$P,WorkingHoursUpdated!$A:$A,"&gt;="&amp;AG$4,WorkingHoursUpdated!$A:$A,"&lt;"&amp;AH$4,WorkingHoursUpdated!$G:$G,$A31)</f>
        <v>0</v>
      </c>
      <c r="AH31" s="1">
        <f>SUMIFS(WorkingHoursUpdated!$P:$P,WorkingHoursUpdated!$A:$A,"&gt;="&amp;AH$4,WorkingHoursUpdated!$A:$A,"&lt;"&amp;AI$4,WorkingHoursUpdated!$G:$G,$A31)</f>
        <v>0</v>
      </c>
      <c r="AI31" s="1">
        <f>SUMIFS(WorkingHoursUpdated!$P:$P,WorkingHoursUpdated!$A:$A,"&gt;="&amp;AI$4,WorkingHoursUpdated!$A:$A,"&lt;"&amp;AJ$4,WorkingHoursUpdated!$G:$G,$A31)</f>
        <v>0</v>
      </c>
    </row>
    <row r="32" spans="1:35" x14ac:dyDescent="0.25">
      <c r="A32" s="64" t="s">
        <v>64</v>
      </c>
      <c r="B32" s="64">
        <f>_xlfn.MINIFS(WorkingHoursUpdated!$A:$A,WorkingHoursUpdated!$G:$G,$A32)</f>
        <v>0</v>
      </c>
      <c r="C32" s="7">
        <f>_xlfn.MAXIFS(WorkingHoursUpdated!$A:$A,WorkingHoursUpdated!$G:$G,$A32)</f>
        <v>0</v>
      </c>
      <c r="D32" s="96">
        <f>SUMIFS(WorkingHoursUpdated!$P:$P,WorkingHoursUpdated!$G:$G,$A32)/0.33</f>
        <v>0</v>
      </c>
      <c r="E32">
        <f t="shared" si="8"/>
        <v>0</v>
      </c>
      <c r="F32" s="73"/>
      <c r="G32" s="1">
        <f>SUMIFS(WorkingHoursUpdated!$P:$P,WorkingHoursUpdated!$A:$A,"&gt;="&amp;G$4,WorkingHoursUpdated!$A:$A,"&lt;"&amp;H$4,WorkingHoursUpdated!$G:$G,$A32)</f>
        <v>0</v>
      </c>
      <c r="H32" s="1">
        <f>SUMIFS(WorkingHoursUpdated!$P:$P,WorkingHoursUpdated!$A:$A,"&gt;="&amp;H$4,WorkingHoursUpdated!$A:$A,"&lt;"&amp;I$4,WorkingHoursUpdated!$G:$G,$A32)</f>
        <v>0</v>
      </c>
      <c r="I32" s="1">
        <f>SUMIFS(WorkingHoursUpdated!$P:$P,WorkingHoursUpdated!$A:$A,"&gt;="&amp;I$4,WorkingHoursUpdated!$A:$A,"&lt;"&amp;J$4,WorkingHoursUpdated!$G:$G,$A32)</f>
        <v>0</v>
      </c>
      <c r="J32" s="1">
        <f>SUMIFS(WorkingHoursUpdated!$P:$P,WorkingHoursUpdated!$A:$A,"&gt;="&amp;J$4,WorkingHoursUpdated!$A:$A,"&lt;"&amp;K$4,WorkingHoursUpdated!$G:$G,$A32)</f>
        <v>0</v>
      </c>
      <c r="K32" s="1">
        <f>SUMIFS(WorkingHoursUpdated!$P:$P,WorkingHoursUpdated!$A:$A,"&gt;="&amp;K$4,WorkingHoursUpdated!$A:$A,"&lt;"&amp;L$4,WorkingHoursUpdated!$G:$G,$A32)</f>
        <v>0</v>
      </c>
      <c r="L32" s="1">
        <f>SUMIFS(WorkingHoursUpdated!$P:$P,WorkingHoursUpdated!$A:$A,"&gt;="&amp;L$4,WorkingHoursUpdated!$A:$A,"&lt;"&amp;M$4,WorkingHoursUpdated!$G:$G,$A32)</f>
        <v>0</v>
      </c>
      <c r="M32" s="1">
        <f>SUMIFS(WorkingHoursUpdated!$P:$P,WorkingHoursUpdated!$A:$A,"&gt;="&amp;M$4,WorkingHoursUpdated!$A:$A,"&lt;"&amp;N$4,WorkingHoursUpdated!$G:$G,$A32)</f>
        <v>0</v>
      </c>
      <c r="N32" s="1">
        <f>SUMIFS(WorkingHoursUpdated!$P:$P,WorkingHoursUpdated!$A:$A,"&gt;="&amp;N$4,WorkingHoursUpdated!$A:$A,"&lt;"&amp;O$4,WorkingHoursUpdated!$G:$G,$A32)</f>
        <v>0</v>
      </c>
      <c r="O32" s="1">
        <f>SUMIFS(WorkingHoursUpdated!$P:$P,WorkingHoursUpdated!$A:$A,"&gt;="&amp;O$4,WorkingHoursUpdated!$A:$A,"&lt;"&amp;P$4,WorkingHoursUpdated!$G:$G,$A32)</f>
        <v>0</v>
      </c>
      <c r="P32" s="1">
        <f>SUMIFS(WorkingHoursUpdated!$P:$P,WorkingHoursUpdated!$A:$A,"&gt;="&amp;P$4,WorkingHoursUpdated!$A:$A,"&lt;"&amp;Q$4,WorkingHoursUpdated!$G:$G,$A32)</f>
        <v>0</v>
      </c>
      <c r="Q32" s="1">
        <f>SUMIFS(WorkingHoursUpdated!$P:$P,WorkingHoursUpdated!$A:$A,"&gt;="&amp;Q$4,WorkingHoursUpdated!$A:$A,"&lt;"&amp;R$4,WorkingHoursUpdated!$G:$G,$A32)</f>
        <v>0</v>
      </c>
      <c r="R32" s="1">
        <f>SUMIFS(WorkingHoursUpdated!$P:$P,WorkingHoursUpdated!$A:$A,"&gt;="&amp;R$4,WorkingHoursUpdated!$A:$A,"&lt;"&amp;S$4,WorkingHoursUpdated!$G:$G,$A32)</f>
        <v>0</v>
      </c>
      <c r="S32" s="1">
        <f>SUMIFS(WorkingHoursUpdated!$P:$P,WorkingHoursUpdated!$A:$A,"&gt;="&amp;S$4,WorkingHoursUpdated!$A:$A,"&lt;"&amp;T$4,WorkingHoursUpdated!$G:$G,$A32)</f>
        <v>0</v>
      </c>
      <c r="T32" s="1">
        <f>SUMIFS(WorkingHoursUpdated!$P:$P,WorkingHoursUpdated!$A:$A,"&gt;="&amp;T$4,WorkingHoursUpdated!$A:$A,"&lt;"&amp;U$4,WorkingHoursUpdated!$G:$G,$A32)</f>
        <v>0</v>
      </c>
      <c r="U32" s="1">
        <f>SUMIFS(WorkingHoursUpdated!$P:$P,WorkingHoursUpdated!$A:$A,"&gt;="&amp;U$4,WorkingHoursUpdated!$A:$A,"&lt;"&amp;V$4,WorkingHoursUpdated!$G:$G,$A32)</f>
        <v>0</v>
      </c>
      <c r="V32" s="1">
        <f>SUMIFS(WorkingHoursUpdated!$P:$P,WorkingHoursUpdated!$A:$A,"&gt;="&amp;V$4,WorkingHoursUpdated!$A:$A,"&lt;"&amp;W$4,WorkingHoursUpdated!$G:$G,$A32)</f>
        <v>0</v>
      </c>
      <c r="W32" s="1">
        <f>SUMIFS(WorkingHoursUpdated!$P:$P,WorkingHoursUpdated!$A:$A,"&gt;="&amp;W$4,WorkingHoursUpdated!$A:$A,"&lt;"&amp;X$4,WorkingHoursUpdated!$G:$G,$A32)</f>
        <v>0</v>
      </c>
      <c r="X32" s="1">
        <f>SUMIFS(WorkingHoursUpdated!$P:$P,WorkingHoursUpdated!$A:$A,"&gt;="&amp;X$4,WorkingHoursUpdated!$A:$A,"&lt;"&amp;Y$4,WorkingHoursUpdated!$G:$G,$A32)</f>
        <v>0</v>
      </c>
      <c r="Y32" s="1">
        <f>SUMIFS(WorkingHoursUpdated!$P:$P,WorkingHoursUpdated!$A:$A,"&gt;="&amp;Y$4,WorkingHoursUpdated!$A:$A,"&lt;"&amp;Z$4,WorkingHoursUpdated!$G:$G,$A32)</f>
        <v>0</v>
      </c>
      <c r="Z32" s="1">
        <f>SUMIFS(WorkingHoursUpdated!$P:$P,WorkingHoursUpdated!$A:$A,"&gt;="&amp;Z$4,WorkingHoursUpdated!$A:$A,"&lt;"&amp;AA$4,WorkingHoursUpdated!$G:$G,$A32)</f>
        <v>0</v>
      </c>
      <c r="AA32" s="1">
        <f>SUMIFS(WorkingHoursUpdated!$P:$P,WorkingHoursUpdated!$A:$A,"&gt;="&amp;AA$4,WorkingHoursUpdated!$A:$A,"&lt;"&amp;AB$4,WorkingHoursUpdated!$G:$G,$A32)</f>
        <v>0</v>
      </c>
      <c r="AB32" s="1">
        <f>SUMIFS(WorkingHoursUpdated!$P:$P,WorkingHoursUpdated!$A:$A,"&gt;="&amp;AB$4,WorkingHoursUpdated!$A:$A,"&lt;"&amp;AC$4,WorkingHoursUpdated!$G:$G,$A32)</f>
        <v>0</v>
      </c>
      <c r="AC32" s="1">
        <f>SUMIFS(WorkingHoursUpdated!$P:$P,WorkingHoursUpdated!$A:$A,"&gt;="&amp;AC$4,WorkingHoursUpdated!$A:$A,"&lt;"&amp;AD$4,WorkingHoursUpdated!$G:$G,$A32)</f>
        <v>0</v>
      </c>
      <c r="AD32" s="1">
        <f>SUMIFS(WorkingHoursUpdated!$P:$P,WorkingHoursUpdated!$A:$A,"&gt;="&amp;AD$4,WorkingHoursUpdated!$A:$A,"&lt;"&amp;AE$4,WorkingHoursUpdated!$G:$G,$A32)</f>
        <v>0</v>
      </c>
      <c r="AE32" s="1">
        <f>SUMIFS(WorkingHoursUpdated!$P:$P,WorkingHoursUpdated!$A:$A,"&gt;="&amp;AE$4,WorkingHoursUpdated!$A:$A,"&lt;"&amp;AF$4,WorkingHoursUpdated!$G:$G,$A32)</f>
        <v>0</v>
      </c>
      <c r="AF32" s="1">
        <f>SUMIFS(WorkingHoursUpdated!$P:$P,WorkingHoursUpdated!$A:$A,"&gt;="&amp;AF$4,WorkingHoursUpdated!$A:$A,"&lt;"&amp;AG$4,WorkingHoursUpdated!$G:$G,$A32)</f>
        <v>0</v>
      </c>
      <c r="AG32" s="1">
        <f>SUMIFS(WorkingHoursUpdated!$P:$P,WorkingHoursUpdated!$A:$A,"&gt;="&amp;AG$4,WorkingHoursUpdated!$A:$A,"&lt;"&amp;AH$4,WorkingHoursUpdated!$G:$G,$A32)</f>
        <v>0</v>
      </c>
      <c r="AH32" s="1">
        <f>SUMIFS(WorkingHoursUpdated!$P:$P,WorkingHoursUpdated!$A:$A,"&gt;="&amp;AH$4,WorkingHoursUpdated!$A:$A,"&lt;"&amp;AI$4,WorkingHoursUpdated!$G:$G,$A32)</f>
        <v>0</v>
      </c>
      <c r="AI32" s="1">
        <f>SUMIFS(WorkingHoursUpdated!$P:$P,WorkingHoursUpdated!$A:$A,"&gt;="&amp;AI$4,WorkingHoursUpdated!$A:$A,"&lt;"&amp;AJ$4,WorkingHoursUpdated!$G:$G,$A32)</f>
        <v>0</v>
      </c>
    </row>
    <row r="33" spans="1:35" x14ac:dyDescent="0.25">
      <c r="A33" s="64" t="s">
        <v>57</v>
      </c>
      <c r="B33" s="64">
        <f>_xlfn.MINIFS(WorkingHoursUpdated!$A:$A,WorkingHoursUpdated!$G:$G,$A33)</f>
        <v>0</v>
      </c>
      <c r="C33" s="7">
        <f>_xlfn.MAXIFS(WorkingHoursUpdated!$A:$A,WorkingHoursUpdated!$G:$G,$A33)</f>
        <v>0</v>
      </c>
      <c r="D33" s="96">
        <f>SUMIFS(WorkingHoursUpdated!$P:$P,WorkingHoursUpdated!$G:$G,$A33)/0.33</f>
        <v>0</v>
      </c>
      <c r="E33">
        <f t="shared" si="8"/>
        <v>0</v>
      </c>
      <c r="F33" s="73"/>
      <c r="G33" s="1">
        <f>SUMIFS(WorkingHoursUpdated!$P:$P,WorkingHoursUpdated!$A:$A,"&gt;="&amp;G$4,WorkingHoursUpdated!$A:$A,"&lt;"&amp;H$4,WorkingHoursUpdated!$G:$G,$A33)</f>
        <v>0</v>
      </c>
      <c r="H33" s="1">
        <f>SUMIFS(WorkingHoursUpdated!$P:$P,WorkingHoursUpdated!$A:$A,"&gt;="&amp;H$4,WorkingHoursUpdated!$A:$A,"&lt;"&amp;I$4,WorkingHoursUpdated!$G:$G,$A33)</f>
        <v>0</v>
      </c>
      <c r="I33" s="1">
        <f>SUMIFS(WorkingHoursUpdated!$P:$P,WorkingHoursUpdated!$A:$A,"&gt;="&amp;I$4,WorkingHoursUpdated!$A:$A,"&lt;"&amp;J$4,WorkingHoursUpdated!$G:$G,$A33)</f>
        <v>0</v>
      </c>
      <c r="J33" s="1">
        <f>SUMIFS(WorkingHoursUpdated!$P:$P,WorkingHoursUpdated!$A:$A,"&gt;="&amp;J$4,WorkingHoursUpdated!$A:$A,"&lt;"&amp;K$4,WorkingHoursUpdated!$G:$G,$A33)</f>
        <v>0</v>
      </c>
      <c r="K33" s="1">
        <f>SUMIFS(WorkingHoursUpdated!$P:$P,WorkingHoursUpdated!$A:$A,"&gt;="&amp;K$4,WorkingHoursUpdated!$A:$A,"&lt;"&amp;L$4,WorkingHoursUpdated!$G:$G,$A33)</f>
        <v>0</v>
      </c>
      <c r="L33" s="1">
        <f>SUMIFS(WorkingHoursUpdated!$P:$P,WorkingHoursUpdated!$A:$A,"&gt;="&amp;L$4,WorkingHoursUpdated!$A:$A,"&lt;"&amp;M$4,WorkingHoursUpdated!$G:$G,$A33)</f>
        <v>0</v>
      </c>
      <c r="M33" s="1">
        <f>SUMIFS(WorkingHoursUpdated!$P:$P,WorkingHoursUpdated!$A:$A,"&gt;="&amp;M$4,WorkingHoursUpdated!$A:$A,"&lt;"&amp;N$4,WorkingHoursUpdated!$G:$G,$A33)</f>
        <v>0</v>
      </c>
      <c r="N33" s="1">
        <f>SUMIFS(WorkingHoursUpdated!$P:$P,WorkingHoursUpdated!$A:$A,"&gt;="&amp;N$4,WorkingHoursUpdated!$A:$A,"&lt;"&amp;O$4,WorkingHoursUpdated!$G:$G,$A33)</f>
        <v>0</v>
      </c>
      <c r="O33" s="1">
        <f>SUMIFS(WorkingHoursUpdated!$P:$P,WorkingHoursUpdated!$A:$A,"&gt;="&amp;O$4,WorkingHoursUpdated!$A:$A,"&lt;"&amp;P$4,WorkingHoursUpdated!$G:$G,$A33)</f>
        <v>0</v>
      </c>
      <c r="P33" s="1">
        <f>SUMIFS(WorkingHoursUpdated!$P:$P,WorkingHoursUpdated!$A:$A,"&gt;="&amp;P$4,WorkingHoursUpdated!$A:$A,"&lt;"&amp;Q$4,WorkingHoursUpdated!$G:$G,$A33)</f>
        <v>0</v>
      </c>
      <c r="Q33" s="1">
        <f>SUMIFS(WorkingHoursUpdated!$P:$P,WorkingHoursUpdated!$A:$A,"&gt;="&amp;Q$4,WorkingHoursUpdated!$A:$A,"&lt;"&amp;R$4,WorkingHoursUpdated!$G:$G,$A33)</f>
        <v>0</v>
      </c>
      <c r="R33" s="1">
        <f>SUMIFS(WorkingHoursUpdated!$P:$P,WorkingHoursUpdated!$A:$A,"&gt;="&amp;R$4,WorkingHoursUpdated!$A:$A,"&lt;"&amp;S$4,WorkingHoursUpdated!$G:$G,$A33)</f>
        <v>0</v>
      </c>
      <c r="S33" s="1">
        <f>SUMIFS(WorkingHoursUpdated!$P:$P,WorkingHoursUpdated!$A:$A,"&gt;="&amp;S$4,WorkingHoursUpdated!$A:$A,"&lt;"&amp;T$4,WorkingHoursUpdated!$G:$G,$A33)</f>
        <v>0</v>
      </c>
      <c r="T33" s="1">
        <f>SUMIFS(WorkingHoursUpdated!$P:$P,WorkingHoursUpdated!$A:$A,"&gt;="&amp;T$4,WorkingHoursUpdated!$A:$A,"&lt;"&amp;U$4,WorkingHoursUpdated!$G:$G,$A33)</f>
        <v>0</v>
      </c>
      <c r="U33" s="1">
        <f>SUMIFS(WorkingHoursUpdated!$P:$P,WorkingHoursUpdated!$A:$A,"&gt;="&amp;U$4,WorkingHoursUpdated!$A:$A,"&lt;"&amp;V$4,WorkingHoursUpdated!$G:$G,$A33)</f>
        <v>0</v>
      </c>
      <c r="V33" s="1">
        <f>SUMIFS(WorkingHoursUpdated!$P:$P,WorkingHoursUpdated!$A:$A,"&gt;="&amp;V$4,WorkingHoursUpdated!$A:$A,"&lt;"&amp;W$4,WorkingHoursUpdated!$G:$G,$A33)</f>
        <v>0</v>
      </c>
      <c r="W33" s="1">
        <f>SUMIFS(WorkingHoursUpdated!$P:$P,WorkingHoursUpdated!$A:$A,"&gt;="&amp;W$4,WorkingHoursUpdated!$A:$A,"&lt;"&amp;X$4,WorkingHoursUpdated!$G:$G,$A33)</f>
        <v>0</v>
      </c>
      <c r="X33" s="1">
        <f>SUMIFS(WorkingHoursUpdated!$P:$P,WorkingHoursUpdated!$A:$A,"&gt;="&amp;X$4,WorkingHoursUpdated!$A:$A,"&lt;"&amp;Y$4,WorkingHoursUpdated!$G:$G,$A33)</f>
        <v>0</v>
      </c>
      <c r="Y33" s="1">
        <f>SUMIFS(WorkingHoursUpdated!$P:$P,WorkingHoursUpdated!$A:$A,"&gt;="&amp;Y$4,WorkingHoursUpdated!$A:$A,"&lt;"&amp;Z$4,WorkingHoursUpdated!$G:$G,$A33)</f>
        <v>0</v>
      </c>
      <c r="Z33" s="1">
        <f>SUMIFS(WorkingHoursUpdated!$P:$P,WorkingHoursUpdated!$A:$A,"&gt;="&amp;Z$4,WorkingHoursUpdated!$A:$A,"&lt;"&amp;AA$4,WorkingHoursUpdated!$G:$G,$A33)</f>
        <v>0</v>
      </c>
      <c r="AA33" s="1">
        <f>SUMIFS(WorkingHoursUpdated!$P:$P,WorkingHoursUpdated!$A:$A,"&gt;="&amp;AA$4,WorkingHoursUpdated!$A:$A,"&lt;"&amp;AB$4,WorkingHoursUpdated!$G:$G,$A33)</f>
        <v>0</v>
      </c>
      <c r="AB33" s="1">
        <f>SUMIFS(WorkingHoursUpdated!$P:$P,WorkingHoursUpdated!$A:$A,"&gt;="&amp;AB$4,WorkingHoursUpdated!$A:$A,"&lt;"&amp;AC$4,WorkingHoursUpdated!$G:$G,$A33)</f>
        <v>0</v>
      </c>
      <c r="AC33" s="1">
        <f>SUMIFS(WorkingHoursUpdated!$P:$P,WorkingHoursUpdated!$A:$A,"&gt;="&amp;AC$4,WorkingHoursUpdated!$A:$A,"&lt;"&amp;AD$4,WorkingHoursUpdated!$G:$G,$A33)</f>
        <v>0</v>
      </c>
      <c r="AD33" s="1">
        <f>SUMIFS(WorkingHoursUpdated!$P:$P,WorkingHoursUpdated!$A:$A,"&gt;="&amp;AD$4,WorkingHoursUpdated!$A:$A,"&lt;"&amp;AE$4,WorkingHoursUpdated!$G:$G,$A33)</f>
        <v>0</v>
      </c>
      <c r="AE33" s="1">
        <f>SUMIFS(WorkingHoursUpdated!$P:$P,WorkingHoursUpdated!$A:$A,"&gt;="&amp;AE$4,WorkingHoursUpdated!$A:$A,"&lt;"&amp;AF$4,WorkingHoursUpdated!$G:$G,$A33)</f>
        <v>0</v>
      </c>
      <c r="AF33" s="1">
        <f>SUMIFS(WorkingHoursUpdated!$P:$P,WorkingHoursUpdated!$A:$A,"&gt;="&amp;AF$4,WorkingHoursUpdated!$A:$A,"&lt;"&amp;AG$4,WorkingHoursUpdated!$G:$G,$A33)</f>
        <v>0</v>
      </c>
      <c r="AG33" s="1">
        <f>SUMIFS(WorkingHoursUpdated!$P:$P,WorkingHoursUpdated!$A:$A,"&gt;="&amp;AG$4,WorkingHoursUpdated!$A:$A,"&lt;"&amp;AH$4,WorkingHoursUpdated!$G:$G,$A33)</f>
        <v>0</v>
      </c>
      <c r="AH33" s="1">
        <f>SUMIFS(WorkingHoursUpdated!$P:$P,WorkingHoursUpdated!$A:$A,"&gt;="&amp;AH$4,WorkingHoursUpdated!$A:$A,"&lt;"&amp;AI$4,WorkingHoursUpdated!$G:$G,$A33)</f>
        <v>0</v>
      </c>
      <c r="AI33" s="1">
        <f>SUMIFS(WorkingHoursUpdated!$P:$P,WorkingHoursUpdated!$A:$A,"&gt;="&amp;AI$4,WorkingHoursUpdated!$A:$A,"&lt;"&amp;AJ$4,WorkingHoursUpdated!$G:$G,$A33)</f>
        <v>0</v>
      </c>
    </row>
    <row r="34" spans="1:35" x14ac:dyDescent="0.25">
      <c r="A34" s="64" t="s">
        <v>66</v>
      </c>
      <c r="B34" s="64">
        <f>_xlfn.MINIFS(WorkingHoursUpdated!$A:$A,WorkingHoursUpdated!$G:$G,$A34)</f>
        <v>0</v>
      </c>
      <c r="C34" s="7">
        <f>_xlfn.MAXIFS(WorkingHoursUpdated!$A:$A,WorkingHoursUpdated!$G:$G,$A34)</f>
        <v>0</v>
      </c>
      <c r="D34" s="96">
        <f>SUMIFS(WorkingHoursUpdated!$P:$P,WorkingHoursUpdated!$G:$G,$A34)/0.33</f>
        <v>0</v>
      </c>
      <c r="E34">
        <f t="shared" si="8"/>
        <v>0</v>
      </c>
      <c r="F34" s="73"/>
      <c r="G34" s="1">
        <f>SUMIFS(WorkingHoursUpdated!$P:$P,WorkingHoursUpdated!$A:$A,"&gt;="&amp;G$4,WorkingHoursUpdated!$A:$A,"&lt;"&amp;H$4,WorkingHoursUpdated!$G:$G,$A34)</f>
        <v>0</v>
      </c>
      <c r="H34" s="1">
        <f>SUMIFS(WorkingHoursUpdated!$P:$P,WorkingHoursUpdated!$A:$A,"&gt;="&amp;H$4,WorkingHoursUpdated!$A:$A,"&lt;"&amp;I$4,WorkingHoursUpdated!$G:$G,$A34)</f>
        <v>0</v>
      </c>
      <c r="I34" s="1">
        <f>SUMIFS(WorkingHoursUpdated!$P:$P,WorkingHoursUpdated!$A:$A,"&gt;="&amp;I$4,WorkingHoursUpdated!$A:$A,"&lt;"&amp;J$4,WorkingHoursUpdated!$G:$G,$A34)</f>
        <v>0</v>
      </c>
      <c r="J34" s="1">
        <f>SUMIFS(WorkingHoursUpdated!$P:$P,WorkingHoursUpdated!$A:$A,"&gt;="&amp;J$4,WorkingHoursUpdated!$A:$A,"&lt;"&amp;K$4,WorkingHoursUpdated!$G:$G,$A34)</f>
        <v>0</v>
      </c>
      <c r="K34" s="1">
        <f>SUMIFS(WorkingHoursUpdated!$P:$P,WorkingHoursUpdated!$A:$A,"&gt;="&amp;K$4,WorkingHoursUpdated!$A:$A,"&lt;"&amp;L$4,WorkingHoursUpdated!$G:$G,$A34)</f>
        <v>0</v>
      </c>
      <c r="L34" s="1">
        <f>SUMIFS(WorkingHoursUpdated!$P:$P,WorkingHoursUpdated!$A:$A,"&gt;="&amp;L$4,WorkingHoursUpdated!$A:$A,"&lt;"&amp;M$4,WorkingHoursUpdated!$G:$G,$A34)</f>
        <v>0</v>
      </c>
      <c r="M34" s="1">
        <f>SUMIFS(WorkingHoursUpdated!$P:$P,WorkingHoursUpdated!$A:$A,"&gt;="&amp;M$4,WorkingHoursUpdated!$A:$A,"&lt;"&amp;N$4,WorkingHoursUpdated!$G:$G,$A34)</f>
        <v>0</v>
      </c>
      <c r="N34" s="1">
        <f>SUMIFS(WorkingHoursUpdated!$P:$P,WorkingHoursUpdated!$A:$A,"&gt;="&amp;N$4,WorkingHoursUpdated!$A:$A,"&lt;"&amp;O$4,WorkingHoursUpdated!$G:$G,$A34)</f>
        <v>0</v>
      </c>
      <c r="O34" s="1">
        <f>SUMIFS(WorkingHoursUpdated!$P:$P,WorkingHoursUpdated!$A:$A,"&gt;="&amp;O$4,WorkingHoursUpdated!$A:$A,"&lt;"&amp;P$4,WorkingHoursUpdated!$G:$G,$A34)</f>
        <v>0</v>
      </c>
      <c r="P34" s="1">
        <f>SUMIFS(WorkingHoursUpdated!$P:$P,WorkingHoursUpdated!$A:$A,"&gt;="&amp;P$4,WorkingHoursUpdated!$A:$A,"&lt;"&amp;Q$4,WorkingHoursUpdated!$G:$G,$A34)</f>
        <v>0</v>
      </c>
      <c r="Q34" s="1">
        <f>SUMIFS(WorkingHoursUpdated!$P:$P,WorkingHoursUpdated!$A:$A,"&gt;="&amp;Q$4,WorkingHoursUpdated!$A:$A,"&lt;"&amp;R$4,WorkingHoursUpdated!$G:$G,$A34)</f>
        <v>0</v>
      </c>
      <c r="R34" s="1">
        <f>SUMIFS(WorkingHoursUpdated!$P:$P,WorkingHoursUpdated!$A:$A,"&gt;="&amp;R$4,WorkingHoursUpdated!$A:$A,"&lt;"&amp;S$4,WorkingHoursUpdated!$G:$G,$A34)</f>
        <v>0</v>
      </c>
      <c r="S34" s="1">
        <f>SUMIFS(WorkingHoursUpdated!$P:$P,WorkingHoursUpdated!$A:$A,"&gt;="&amp;S$4,WorkingHoursUpdated!$A:$A,"&lt;"&amp;T$4,WorkingHoursUpdated!$G:$G,$A34)</f>
        <v>0</v>
      </c>
      <c r="T34" s="1">
        <f>SUMIFS(WorkingHoursUpdated!$P:$P,WorkingHoursUpdated!$A:$A,"&gt;="&amp;T$4,WorkingHoursUpdated!$A:$A,"&lt;"&amp;U$4,WorkingHoursUpdated!$G:$G,$A34)</f>
        <v>0</v>
      </c>
      <c r="U34" s="1">
        <f>SUMIFS(WorkingHoursUpdated!$P:$P,WorkingHoursUpdated!$A:$A,"&gt;="&amp;U$4,WorkingHoursUpdated!$A:$A,"&lt;"&amp;V$4,WorkingHoursUpdated!$G:$G,$A34)</f>
        <v>0</v>
      </c>
      <c r="V34" s="1">
        <f>SUMIFS(WorkingHoursUpdated!$P:$P,WorkingHoursUpdated!$A:$A,"&gt;="&amp;V$4,WorkingHoursUpdated!$A:$A,"&lt;"&amp;W$4,WorkingHoursUpdated!$G:$G,$A34)</f>
        <v>0</v>
      </c>
      <c r="W34" s="1">
        <f>SUMIFS(WorkingHoursUpdated!$P:$P,WorkingHoursUpdated!$A:$A,"&gt;="&amp;W$4,WorkingHoursUpdated!$A:$A,"&lt;"&amp;X$4,WorkingHoursUpdated!$G:$G,$A34)</f>
        <v>0</v>
      </c>
      <c r="X34" s="1">
        <f>SUMIFS(WorkingHoursUpdated!$P:$P,WorkingHoursUpdated!$A:$A,"&gt;="&amp;X$4,WorkingHoursUpdated!$A:$A,"&lt;"&amp;Y$4,WorkingHoursUpdated!$G:$G,$A34)</f>
        <v>0</v>
      </c>
      <c r="Y34" s="1">
        <f>SUMIFS(WorkingHoursUpdated!$P:$P,WorkingHoursUpdated!$A:$A,"&gt;="&amp;Y$4,WorkingHoursUpdated!$A:$A,"&lt;"&amp;Z$4,WorkingHoursUpdated!$G:$G,$A34)</f>
        <v>0</v>
      </c>
      <c r="Z34" s="1">
        <f>SUMIFS(WorkingHoursUpdated!$P:$P,WorkingHoursUpdated!$A:$A,"&gt;="&amp;Z$4,WorkingHoursUpdated!$A:$A,"&lt;"&amp;AA$4,WorkingHoursUpdated!$G:$G,$A34)</f>
        <v>0</v>
      </c>
      <c r="AA34" s="1">
        <f>SUMIFS(WorkingHoursUpdated!$P:$P,WorkingHoursUpdated!$A:$A,"&gt;="&amp;AA$4,WorkingHoursUpdated!$A:$A,"&lt;"&amp;AB$4,WorkingHoursUpdated!$G:$G,$A34)</f>
        <v>0</v>
      </c>
      <c r="AB34" s="1">
        <f>SUMIFS(WorkingHoursUpdated!$P:$P,WorkingHoursUpdated!$A:$A,"&gt;="&amp;AB$4,WorkingHoursUpdated!$A:$A,"&lt;"&amp;AC$4,WorkingHoursUpdated!$G:$G,$A34)</f>
        <v>0</v>
      </c>
      <c r="AC34" s="1">
        <f>SUMIFS(WorkingHoursUpdated!$P:$P,WorkingHoursUpdated!$A:$A,"&gt;="&amp;AC$4,WorkingHoursUpdated!$A:$A,"&lt;"&amp;AD$4,WorkingHoursUpdated!$G:$G,$A34)</f>
        <v>0</v>
      </c>
      <c r="AD34" s="1">
        <f>SUMIFS(WorkingHoursUpdated!$P:$P,WorkingHoursUpdated!$A:$A,"&gt;="&amp;AD$4,WorkingHoursUpdated!$A:$A,"&lt;"&amp;AE$4,WorkingHoursUpdated!$G:$G,$A34)</f>
        <v>0</v>
      </c>
      <c r="AE34" s="1">
        <f>SUMIFS(WorkingHoursUpdated!$P:$P,WorkingHoursUpdated!$A:$A,"&gt;="&amp;AE$4,WorkingHoursUpdated!$A:$A,"&lt;"&amp;AF$4,WorkingHoursUpdated!$G:$G,$A34)</f>
        <v>0</v>
      </c>
      <c r="AF34" s="1">
        <f>SUMIFS(WorkingHoursUpdated!$P:$P,WorkingHoursUpdated!$A:$A,"&gt;="&amp;AF$4,WorkingHoursUpdated!$A:$A,"&lt;"&amp;AG$4,WorkingHoursUpdated!$G:$G,$A34)</f>
        <v>0</v>
      </c>
      <c r="AG34" s="1">
        <f>SUMIFS(WorkingHoursUpdated!$P:$P,WorkingHoursUpdated!$A:$A,"&gt;="&amp;AG$4,WorkingHoursUpdated!$A:$A,"&lt;"&amp;AH$4,WorkingHoursUpdated!$G:$G,$A34)</f>
        <v>0</v>
      </c>
      <c r="AH34" s="1">
        <f>SUMIFS(WorkingHoursUpdated!$P:$P,WorkingHoursUpdated!$A:$A,"&gt;="&amp;AH$4,WorkingHoursUpdated!$A:$A,"&lt;"&amp;AI$4,WorkingHoursUpdated!$G:$G,$A34)</f>
        <v>0</v>
      </c>
      <c r="AI34" s="1">
        <f>SUMIFS(WorkingHoursUpdated!$P:$P,WorkingHoursUpdated!$A:$A,"&gt;="&amp;AI$4,WorkingHoursUpdated!$A:$A,"&lt;"&amp;AJ$4,WorkingHoursUpdated!$G:$G,$A34)</f>
        <v>0</v>
      </c>
    </row>
    <row r="35" spans="1:35" x14ac:dyDescent="0.25">
      <c r="A35" s="64" t="s">
        <v>59</v>
      </c>
      <c r="B35" s="64">
        <f>_xlfn.MINIFS(WorkingHoursUpdated!$A:$A,WorkingHoursUpdated!$G:$G,$A35)</f>
        <v>0</v>
      </c>
      <c r="C35" s="7">
        <f>_xlfn.MAXIFS(WorkingHoursUpdated!$A:$A,WorkingHoursUpdated!$G:$G,$A35)</f>
        <v>0</v>
      </c>
      <c r="D35" s="96">
        <f>SUMIFS(WorkingHoursUpdated!$P:$P,WorkingHoursUpdated!$G:$G,$A35)/0.33</f>
        <v>0</v>
      </c>
      <c r="E35">
        <f t="shared" si="8"/>
        <v>0</v>
      </c>
      <c r="F35" s="73"/>
      <c r="G35" s="1">
        <f>SUMIFS(WorkingHoursUpdated!$P:$P,WorkingHoursUpdated!$A:$A,"&gt;="&amp;G$4,WorkingHoursUpdated!$A:$A,"&lt;"&amp;H$4,WorkingHoursUpdated!$G:$G,$A35)</f>
        <v>0</v>
      </c>
      <c r="H35" s="1">
        <f>SUMIFS(WorkingHoursUpdated!$P:$P,WorkingHoursUpdated!$A:$A,"&gt;="&amp;H$4,WorkingHoursUpdated!$A:$A,"&lt;"&amp;I$4,WorkingHoursUpdated!$G:$G,$A35)</f>
        <v>0</v>
      </c>
      <c r="I35" s="1">
        <f>SUMIFS(WorkingHoursUpdated!$P:$P,WorkingHoursUpdated!$A:$A,"&gt;="&amp;I$4,WorkingHoursUpdated!$A:$A,"&lt;"&amp;J$4,WorkingHoursUpdated!$G:$G,$A35)</f>
        <v>0</v>
      </c>
      <c r="J35" s="1">
        <f>SUMIFS(WorkingHoursUpdated!$P:$P,WorkingHoursUpdated!$A:$A,"&gt;="&amp;J$4,WorkingHoursUpdated!$A:$A,"&lt;"&amp;K$4,WorkingHoursUpdated!$G:$G,$A35)</f>
        <v>0</v>
      </c>
      <c r="K35" s="1">
        <f>SUMIFS(WorkingHoursUpdated!$P:$P,WorkingHoursUpdated!$A:$A,"&gt;="&amp;K$4,WorkingHoursUpdated!$A:$A,"&lt;"&amp;L$4,WorkingHoursUpdated!$G:$G,$A35)</f>
        <v>0</v>
      </c>
      <c r="L35" s="1">
        <f>SUMIFS(WorkingHoursUpdated!$P:$P,WorkingHoursUpdated!$A:$A,"&gt;="&amp;L$4,WorkingHoursUpdated!$A:$A,"&lt;"&amp;M$4,WorkingHoursUpdated!$G:$G,$A35)</f>
        <v>0</v>
      </c>
      <c r="M35" s="1">
        <f>SUMIFS(WorkingHoursUpdated!$P:$P,WorkingHoursUpdated!$A:$A,"&gt;="&amp;M$4,WorkingHoursUpdated!$A:$A,"&lt;"&amp;N$4,WorkingHoursUpdated!$G:$G,$A35)</f>
        <v>0</v>
      </c>
      <c r="N35" s="1">
        <f>SUMIFS(WorkingHoursUpdated!$P:$P,WorkingHoursUpdated!$A:$A,"&gt;="&amp;N$4,WorkingHoursUpdated!$A:$A,"&lt;"&amp;O$4,WorkingHoursUpdated!$G:$G,$A35)</f>
        <v>0</v>
      </c>
      <c r="O35" s="1">
        <f>SUMIFS(WorkingHoursUpdated!$P:$P,WorkingHoursUpdated!$A:$A,"&gt;="&amp;O$4,WorkingHoursUpdated!$A:$A,"&lt;"&amp;P$4,WorkingHoursUpdated!$G:$G,$A35)</f>
        <v>0</v>
      </c>
      <c r="P35" s="1">
        <f>SUMIFS(WorkingHoursUpdated!$P:$P,WorkingHoursUpdated!$A:$A,"&gt;="&amp;P$4,WorkingHoursUpdated!$A:$A,"&lt;"&amp;Q$4,WorkingHoursUpdated!$G:$G,$A35)</f>
        <v>0</v>
      </c>
      <c r="Q35" s="1">
        <f>SUMIFS(WorkingHoursUpdated!$P:$P,WorkingHoursUpdated!$A:$A,"&gt;="&amp;Q$4,WorkingHoursUpdated!$A:$A,"&lt;"&amp;R$4,WorkingHoursUpdated!$G:$G,$A35)</f>
        <v>0</v>
      </c>
      <c r="R35" s="1">
        <f>SUMIFS(WorkingHoursUpdated!$P:$P,WorkingHoursUpdated!$A:$A,"&gt;="&amp;R$4,WorkingHoursUpdated!$A:$A,"&lt;"&amp;S$4,WorkingHoursUpdated!$G:$G,$A35)</f>
        <v>0</v>
      </c>
      <c r="S35" s="1">
        <f>SUMIFS(WorkingHoursUpdated!$P:$P,WorkingHoursUpdated!$A:$A,"&gt;="&amp;S$4,WorkingHoursUpdated!$A:$A,"&lt;"&amp;T$4,WorkingHoursUpdated!$G:$G,$A35)</f>
        <v>0</v>
      </c>
      <c r="T35" s="1">
        <f>SUMIFS(WorkingHoursUpdated!$P:$P,WorkingHoursUpdated!$A:$A,"&gt;="&amp;T$4,WorkingHoursUpdated!$A:$A,"&lt;"&amp;U$4,WorkingHoursUpdated!$G:$G,$A35)</f>
        <v>0</v>
      </c>
      <c r="U35" s="1">
        <f>SUMIFS(WorkingHoursUpdated!$P:$P,WorkingHoursUpdated!$A:$A,"&gt;="&amp;U$4,WorkingHoursUpdated!$A:$A,"&lt;"&amp;V$4,WorkingHoursUpdated!$G:$G,$A35)</f>
        <v>0</v>
      </c>
      <c r="V35" s="1">
        <f>SUMIFS(WorkingHoursUpdated!$P:$P,WorkingHoursUpdated!$A:$A,"&gt;="&amp;V$4,WorkingHoursUpdated!$A:$A,"&lt;"&amp;W$4,WorkingHoursUpdated!$G:$G,$A35)</f>
        <v>0</v>
      </c>
      <c r="W35" s="1">
        <f>SUMIFS(WorkingHoursUpdated!$P:$P,WorkingHoursUpdated!$A:$A,"&gt;="&amp;W$4,WorkingHoursUpdated!$A:$A,"&lt;"&amp;X$4,WorkingHoursUpdated!$G:$G,$A35)</f>
        <v>0</v>
      </c>
      <c r="X35" s="1">
        <f>SUMIFS(WorkingHoursUpdated!$P:$P,WorkingHoursUpdated!$A:$A,"&gt;="&amp;X$4,WorkingHoursUpdated!$A:$A,"&lt;"&amp;Y$4,WorkingHoursUpdated!$G:$G,$A35)</f>
        <v>0</v>
      </c>
      <c r="Y35" s="1">
        <f>SUMIFS(WorkingHoursUpdated!$P:$P,WorkingHoursUpdated!$A:$A,"&gt;="&amp;Y$4,WorkingHoursUpdated!$A:$A,"&lt;"&amp;Z$4,WorkingHoursUpdated!$G:$G,$A35)</f>
        <v>0</v>
      </c>
      <c r="Z35" s="1">
        <f>SUMIFS(WorkingHoursUpdated!$P:$P,WorkingHoursUpdated!$A:$A,"&gt;="&amp;Z$4,WorkingHoursUpdated!$A:$A,"&lt;"&amp;AA$4,WorkingHoursUpdated!$G:$G,$A35)</f>
        <v>0</v>
      </c>
      <c r="AA35" s="1">
        <f>SUMIFS(WorkingHoursUpdated!$P:$P,WorkingHoursUpdated!$A:$A,"&gt;="&amp;AA$4,WorkingHoursUpdated!$A:$A,"&lt;"&amp;AB$4,WorkingHoursUpdated!$G:$G,$A35)</f>
        <v>0</v>
      </c>
      <c r="AB35" s="1">
        <f>SUMIFS(WorkingHoursUpdated!$P:$P,WorkingHoursUpdated!$A:$A,"&gt;="&amp;AB$4,WorkingHoursUpdated!$A:$A,"&lt;"&amp;AC$4,WorkingHoursUpdated!$G:$G,$A35)</f>
        <v>0</v>
      </c>
      <c r="AC35" s="1">
        <f>SUMIFS(WorkingHoursUpdated!$P:$P,WorkingHoursUpdated!$A:$A,"&gt;="&amp;AC$4,WorkingHoursUpdated!$A:$A,"&lt;"&amp;AD$4,WorkingHoursUpdated!$G:$G,$A35)</f>
        <v>0</v>
      </c>
      <c r="AD35" s="1">
        <f>SUMIFS(WorkingHoursUpdated!$P:$P,WorkingHoursUpdated!$A:$A,"&gt;="&amp;AD$4,WorkingHoursUpdated!$A:$A,"&lt;"&amp;AE$4,WorkingHoursUpdated!$G:$G,$A35)</f>
        <v>0</v>
      </c>
      <c r="AE35" s="1">
        <f>SUMIFS(WorkingHoursUpdated!$P:$P,WorkingHoursUpdated!$A:$A,"&gt;="&amp;AE$4,WorkingHoursUpdated!$A:$A,"&lt;"&amp;AF$4,WorkingHoursUpdated!$G:$G,$A35)</f>
        <v>0</v>
      </c>
      <c r="AF35" s="1">
        <f>SUMIFS(WorkingHoursUpdated!$P:$P,WorkingHoursUpdated!$A:$A,"&gt;="&amp;AF$4,WorkingHoursUpdated!$A:$A,"&lt;"&amp;AG$4,WorkingHoursUpdated!$G:$G,$A35)</f>
        <v>0</v>
      </c>
      <c r="AG35" s="1">
        <f>SUMIFS(WorkingHoursUpdated!$P:$P,WorkingHoursUpdated!$A:$A,"&gt;="&amp;AG$4,WorkingHoursUpdated!$A:$A,"&lt;"&amp;AH$4,WorkingHoursUpdated!$G:$G,$A35)</f>
        <v>0</v>
      </c>
      <c r="AH35" s="1">
        <f>SUMIFS(WorkingHoursUpdated!$P:$P,WorkingHoursUpdated!$A:$A,"&gt;="&amp;AH$4,WorkingHoursUpdated!$A:$A,"&lt;"&amp;AI$4,WorkingHoursUpdated!$G:$G,$A35)</f>
        <v>0</v>
      </c>
      <c r="AI35" s="1">
        <f>SUMIFS(WorkingHoursUpdated!$P:$P,WorkingHoursUpdated!$A:$A,"&gt;="&amp;AI$4,WorkingHoursUpdated!$A:$A,"&lt;"&amp;AJ$4,WorkingHoursUpdated!$G:$G,$A35)</f>
        <v>0</v>
      </c>
    </row>
    <row r="36" spans="1:35" x14ac:dyDescent="0.25">
      <c r="A36" s="64" t="s">
        <v>76</v>
      </c>
      <c r="B36" s="64">
        <f>_xlfn.MINIFS(WorkingHoursUpdated!$A:$A,WorkingHoursUpdated!$G:$G,$A36)</f>
        <v>0</v>
      </c>
      <c r="C36" s="7">
        <f>_xlfn.MAXIFS(WorkingHoursUpdated!$A:$A,WorkingHoursUpdated!$G:$G,$A36)</f>
        <v>0</v>
      </c>
      <c r="D36" s="96">
        <f>SUMIFS(WorkingHoursUpdated!$P:$P,WorkingHoursUpdated!$G:$G,$A36)/0.33</f>
        <v>0</v>
      </c>
      <c r="E36">
        <f t="shared" si="8"/>
        <v>0</v>
      </c>
      <c r="F36" s="73"/>
      <c r="G36" s="1">
        <f>SUMIFS(WorkingHoursUpdated!$P:$P,WorkingHoursUpdated!$A:$A,"&gt;="&amp;G$4,WorkingHoursUpdated!$A:$A,"&lt;"&amp;H$4,WorkingHoursUpdated!$G:$G,$A36)</f>
        <v>0</v>
      </c>
      <c r="H36" s="1">
        <f>SUMIFS(WorkingHoursUpdated!$P:$P,WorkingHoursUpdated!$A:$A,"&gt;="&amp;H$4,WorkingHoursUpdated!$A:$A,"&lt;"&amp;I$4,WorkingHoursUpdated!$G:$G,$A36)</f>
        <v>0</v>
      </c>
      <c r="I36" s="1">
        <f>SUMIFS(WorkingHoursUpdated!$P:$P,WorkingHoursUpdated!$A:$A,"&gt;="&amp;I$4,WorkingHoursUpdated!$A:$A,"&lt;"&amp;J$4,WorkingHoursUpdated!$G:$G,$A36)</f>
        <v>0</v>
      </c>
      <c r="J36" s="1">
        <f>SUMIFS(WorkingHoursUpdated!$P:$P,WorkingHoursUpdated!$A:$A,"&gt;="&amp;J$4,WorkingHoursUpdated!$A:$A,"&lt;"&amp;K$4,WorkingHoursUpdated!$G:$G,$A36)</f>
        <v>0</v>
      </c>
      <c r="K36" s="1">
        <f>SUMIFS(WorkingHoursUpdated!$P:$P,WorkingHoursUpdated!$A:$A,"&gt;="&amp;K$4,WorkingHoursUpdated!$A:$A,"&lt;"&amp;L$4,WorkingHoursUpdated!$G:$G,$A36)</f>
        <v>0</v>
      </c>
      <c r="L36" s="1">
        <f>SUMIFS(WorkingHoursUpdated!$P:$P,WorkingHoursUpdated!$A:$A,"&gt;="&amp;L$4,WorkingHoursUpdated!$A:$A,"&lt;"&amp;M$4,WorkingHoursUpdated!$G:$G,$A36)</f>
        <v>0</v>
      </c>
      <c r="M36" s="1">
        <f>SUMIFS(WorkingHoursUpdated!$P:$P,WorkingHoursUpdated!$A:$A,"&gt;="&amp;M$4,WorkingHoursUpdated!$A:$A,"&lt;"&amp;N$4,WorkingHoursUpdated!$G:$G,$A36)</f>
        <v>0</v>
      </c>
      <c r="N36" s="1">
        <f>SUMIFS(WorkingHoursUpdated!$P:$P,WorkingHoursUpdated!$A:$A,"&gt;="&amp;N$4,WorkingHoursUpdated!$A:$A,"&lt;"&amp;O$4,WorkingHoursUpdated!$G:$G,$A36)</f>
        <v>0</v>
      </c>
      <c r="O36" s="1">
        <f>SUMIFS(WorkingHoursUpdated!$P:$P,WorkingHoursUpdated!$A:$A,"&gt;="&amp;O$4,WorkingHoursUpdated!$A:$A,"&lt;"&amp;P$4,WorkingHoursUpdated!$G:$G,$A36)</f>
        <v>0</v>
      </c>
      <c r="P36" s="1">
        <f>SUMIFS(WorkingHoursUpdated!$P:$P,WorkingHoursUpdated!$A:$A,"&gt;="&amp;P$4,WorkingHoursUpdated!$A:$A,"&lt;"&amp;Q$4,WorkingHoursUpdated!$G:$G,$A36)</f>
        <v>0</v>
      </c>
      <c r="Q36" s="1">
        <f>SUMIFS(WorkingHoursUpdated!$P:$P,WorkingHoursUpdated!$A:$A,"&gt;="&amp;Q$4,WorkingHoursUpdated!$A:$A,"&lt;"&amp;R$4,WorkingHoursUpdated!$G:$G,$A36)</f>
        <v>0</v>
      </c>
      <c r="R36" s="1">
        <f>SUMIFS(WorkingHoursUpdated!$P:$P,WorkingHoursUpdated!$A:$A,"&gt;="&amp;R$4,WorkingHoursUpdated!$A:$A,"&lt;"&amp;S$4,WorkingHoursUpdated!$G:$G,$A36)</f>
        <v>0</v>
      </c>
      <c r="S36" s="1">
        <f>SUMIFS(WorkingHoursUpdated!$P:$P,WorkingHoursUpdated!$A:$A,"&gt;="&amp;S$4,WorkingHoursUpdated!$A:$A,"&lt;"&amp;T$4,WorkingHoursUpdated!$G:$G,$A36)</f>
        <v>0</v>
      </c>
      <c r="T36" s="1">
        <f>SUMIFS(WorkingHoursUpdated!$P:$P,WorkingHoursUpdated!$A:$A,"&gt;="&amp;T$4,WorkingHoursUpdated!$A:$A,"&lt;"&amp;U$4,WorkingHoursUpdated!$G:$G,$A36)</f>
        <v>0</v>
      </c>
      <c r="U36" s="1">
        <f>SUMIFS(WorkingHoursUpdated!$P:$P,WorkingHoursUpdated!$A:$A,"&gt;="&amp;U$4,WorkingHoursUpdated!$A:$A,"&lt;"&amp;V$4,WorkingHoursUpdated!$G:$G,$A36)</f>
        <v>0</v>
      </c>
      <c r="V36" s="1">
        <f>SUMIFS(WorkingHoursUpdated!$P:$P,WorkingHoursUpdated!$A:$A,"&gt;="&amp;V$4,WorkingHoursUpdated!$A:$A,"&lt;"&amp;W$4,WorkingHoursUpdated!$G:$G,$A36)</f>
        <v>0</v>
      </c>
      <c r="W36" s="1">
        <f>SUMIFS(WorkingHoursUpdated!$P:$P,WorkingHoursUpdated!$A:$A,"&gt;="&amp;W$4,WorkingHoursUpdated!$A:$A,"&lt;"&amp;X$4,WorkingHoursUpdated!$G:$G,$A36)</f>
        <v>0</v>
      </c>
      <c r="X36" s="1">
        <f>SUMIFS(WorkingHoursUpdated!$P:$P,WorkingHoursUpdated!$A:$A,"&gt;="&amp;X$4,WorkingHoursUpdated!$A:$A,"&lt;"&amp;Y$4,WorkingHoursUpdated!$G:$G,$A36)</f>
        <v>0</v>
      </c>
      <c r="Y36" s="1">
        <f>SUMIFS(WorkingHoursUpdated!$P:$P,WorkingHoursUpdated!$A:$A,"&gt;="&amp;Y$4,WorkingHoursUpdated!$A:$A,"&lt;"&amp;Z$4,WorkingHoursUpdated!$G:$G,$A36)</f>
        <v>0</v>
      </c>
      <c r="Z36" s="1">
        <f>SUMIFS(WorkingHoursUpdated!$P:$P,WorkingHoursUpdated!$A:$A,"&gt;="&amp;Z$4,WorkingHoursUpdated!$A:$A,"&lt;"&amp;AA$4,WorkingHoursUpdated!$G:$G,$A36)</f>
        <v>0</v>
      </c>
      <c r="AA36" s="1">
        <f>SUMIFS(WorkingHoursUpdated!$P:$P,WorkingHoursUpdated!$A:$A,"&gt;="&amp;AA$4,WorkingHoursUpdated!$A:$A,"&lt;"&amp;AB$4,WorkingHoursUpdated!$G:$G,$A36)</f>
        <v>0</v>
      </c>
      <c r="AB36" s="1">
        <f>SUMIFS(WorkingHoursUpdated!$P:$P,WorkingHoursUpdated!$A:$A,"&gt;="&amp;AB$4,WorkingHoursUpdated!$A:$A,"&lt;"&amp;AC$4,WorkingHoursUpdated!$G:$G,$A36)</f>
        <v>0</v>
      </c>
      <c r="AC36" s="1">
        <f>SUMIFS(WorkingHoursUpdated!$P:$P,WorkingHoursUpdated!$A:$A,"&gt;="&amp;AC$4,WorkingHoursUpdated!$A:$A,"&lt;"&amp;AD$4,WorkingHoursUpdated!$G:$G,$A36)</f>
        <v>0</v>
      </c>
      <c r="AD36" s="1">
        <f>SUMIFS(WorkingHoursUpdated!$P:$P,WorkingHoursUpdated!$A:$A,"&gt;="&amp;AD$4,WorkingHoursUpdated!$A:$A,"&lt;"&amp;AE$4,WorkingHoursUpdated!$G:$G,$A36)</f>
        <v>0</v>
      </c>
      <c r="AE36" s="1">
        <f>SUMIFS(WorkingHoursUpdated!$P:$P,WorkingHoursUpdated!$A:$A,"&gt;="&amp;AE$4,WorkingHoursUpdated!$A:$A,"&lt;"&amp;AF$4,WorkingHoursUpdated!$G:$G,$A36)</f>
        <v>0</v>
      </c>
      <c r="AF36" s="1">
        <f>SUMIFS(WorkingHoursUpdated!$P:$P,WorkingHoursUpdated!$A:$A,"&gt;="&amp;AF$4,WorkingHoursUpdated!$A:$A,"&lt;"&amp;AG$4,WorkingHoursUpdated!$G:$G,$A36)</f>
        <v>0</v>
      </c>
      <c r="AG36" s="1">
        <f>SUMIFS(WorkingHoursUpdated!$P:$P,WorkingHoursUpdated!$A:$A,"&gt;="&amp;AG$4,WorkingHoursUpdated!$A:$A,"&lt;"&amp;AH$4,WorkingHoursUpdated!$G:$G,$A36)</f>
        <v>0</v>
      </c>
      <c r="AH36" s="1">
        <f>SUMIFS(WorkingHoursUpdated!$P:$P,WorkingHoursUpdated!$A:$A,"&gt;="&amp;AH$4,WorkingHoursUpdated!$A:$A,"&lt;"&amp;AI$4,WorkingHoursUpdated!$G:$G,$A36)</f>
        <v>0</v>
      </c>
      <c r="AI36" s="1">
        <f>SUMIFS(WorkingHoursUpdated!$P:$P,WorkingHoursUpdated!$A:$A,"&gt;="&amp;AI$4,WorkingHoursUpdated!$A:$A,"&lt;"&amp;AJ$4,WorkingHoursUpdated!$G:$G,$A36)</f>
        <v>0</v>
      </c>
    </row>
    <row r="37" spans="1:35" x14ac:dyDescent="0.25">
      <c r="A37" s="64" t="s">
        <v>32</v>
      </c>
      <c r="B37" s="64">
        <f>_xlfn.MINIFS(WorkingHoursUpdated!$A:$A,WorkingHoursUpdated!$G:$G,$A37)</f>
        <v>0</v>
      </c>
      <c r="C37" s="7">
        <f>_xlfn.MAXIFS(WorkingHoursUpdated!$A:$A,WorkingHoursUpdated!$G:$G,$A37)</f>
        <v>0</v>
      </c>
      <c r="D37" s="96">
        <f>SUMIFS(WorkingHoursUpdated!$P:$P,WorkingHoursUpdated!$G:$G,$A37)/0.33</f>
        <v>0</v>
      </c>
      <c r="E37">
        <f t="shared" si="8"/>
        <v>0</v>
      </c>
      <c r="G37" s="1">
        <f>SUMIFS(WorkingHoursUpdated!$P:$P,WorkingHoursUpdated!$A:$A,"&gt;="&amp;G$4,WorkingHoursUpdated!$A:$A,"&lt;"&amp;H$4,WorkingHoursUpdated!$G:$G,$A37)</f>
        <v>0</v>
      </c>
      <c r="H37" s="1">
        <f>SUMIFS(WorkingHoursUpdated!$P:$P,WorkingHoursUpdated!$A:$A,"&gt;="&amp;H$4,WorkingHoursUpdated!$A:$A,"&lt;"&amp;I$4,WorkingHoursUpdated!$G:$G,$A37)</f>
        <v>0</v>
      </c>
      <c r="I37" s="1">
        <f>SUMIFS(WorkingHoursUpdated!$P:$P,WorkingHoursUpdated!$A:$A,"&gt;="&amp;I$4,WorkingHoursUpdated!$A:$A,"&lt;"&amp;J$4,WorkingHoursUpdated!$G:$G,$A37)</f>
        <v>0</v>
      </c>
      <c r="J37" s="1">
        <f>SUMIFS(WorkingHoursUpdated!$P:$P,WorkingHoursUpdated!$A:$A,"&gt;="&amp;J$4,WorkingHoursUpdated!$A:$A,"&lt;"&amp;K$4,WorkingHoursUpdated!$G:$G,$A37)</f>
        <v>0</v>
      </c>
      <c r="K37" s="1">
        <f>SUMIFS(WorkingHoursUpdated!$P:$P,WorkingHoursUpdated!$A:$A,"&gt;="&amp;K$4,WorkingHoursUpdated!$A:$A,"&lt;"&amp;L$4,WorkingHoursUpdated!$G:$G,$A37)</f>
        <v>0</v>
      </c>
      <c r="L37" s="1">
        <f>SUMIFS(WorkingHoursUpdated!$P:$P,WorkingHoursUpdated!$A:$A,"&gt;="&amp;L$4,WorkingHoursUpdated!$A:$A,"&lt;"&amp;M$4,WorkingHoursUpdated!$G:$G,$A37)</f>
        <v>0</v>
      </c>
      <c r="M37" s="1">
        <f>SUMIFS(WorkingHoursUpdated!$P:$P,WorkingHoursUpdated!$A:$A,"&gt;="&amp;M$4,WorkingHoursUpdated!$A:$A,"&lt;"&amp;N$4,WorkingHoursUpdated!$G:$G,$A37)</f>
        <v>0</v>
      </c>
      <c r="N37" s="1">
        <f>SUMIFS(WorkingHoursUpdated!$P:$P,WorkingHoursUpdated!$A:$A,"&gt;="&amp;N$4,WorkingHoursUpdated!$A:$A,"&lt;"&amp;O$4,WorkingHoursUpdated!$G:$G,$A37)</f>
        <v>0</v>
      </c>
      <c r="O37" s="1">
        <f>SUMIFS(WorkingHoursUpdated!$P:$P,WorkingHoursUpdated!$A:$A,"&gt;="&amp;O$4,WorkingHoursUpdated!$A:$A,"&lt;"&amp;P$4,WorkingHoursUpdated!$G:$G,$A37)</f>
        <v>0</v>
      </c>
      <c r="P37" s="1">
        <f>SUMIFS(WorkingHoursUpdated!$P:$P,WorkingHoursUpdated!$A:$A,"&gt;="&amp;P$4,WorkingHoursUpdated!$A:$A,"&lt;"&amp;Q$4,WorkingHoursUpdated!$G:$G,$A37)</f>
        <v>0</v>
      </c>
      <c r="Q37" s="1">
        <f>SUMIFS(WorkingHoursUpdated!$P:$P,WorkingHoursUpdated!$A:$A,"&gt;="&amp;Q$4,WorkingHoursUpdated!$A:$A,"&lt;"&amp;R$4,WorkingHoursUpdated!$G:$G,$A37)</f>
        <v>0</v>
      </c>
      <c r="R37" s="1">
        <f>SUMIFS(WorkingHoursUpdated!$P:$P,WorkingHoursUpdated!$A:$A,"&gt;="&amp;R$4,WorkingHoursUpdated!$A:$A,"&lt;"&amp;S$4,WorkingHoursUpdated!$G:$G,$A37)</f>
        <v>0</v>
      </c>
      <c r="S37" s="1">
        <f>SUMIFS(WorkingHoursUpdated!$P:$P,WorkingHoursUpdated!$A:$A,"&gt;="&amp;S$4,WorkingHoursUpdated!$A:$A,"&lt;"&amp;T$4,WorkingHoursUpdated!$G:$G,$A37)</f>
        <v>0</v>
      </c>
      <c r="T37" s="1">
        <f>SUMIFS(WorkingHoursUpdated!$P:$P,WorkingHoursUpdated!$A:$A,"&gt;="&amp;T$4,WorkingHoursUpdated!$A:$A,"&lt;"&amp;U$4,WorkingHoursUpdated!$G:$G,$A37)</f>
        <v>0</v>
      </c>
      <c r="U37" s="1">
        <f>SUMIFS(WorkingHoursUpdated!$P:$P,WorkingHoursUpdated!$A:$A,"&gt;="&amp;U$4,WorkingHoursUpdated!$A:$A,"&lt;"&amp;V$4,WorkingHoursUpdated!$G:$G,$A37)</f>
        <v>0</v>
      </c>
      <c r="V37" s="1">
        <f>SUMIFS(WorkingHoursUpdated!$P:$P,WorkingHoursUpdated!$A:$A,"&gt;="&amp;V$4,WorkingHoursUpdated!$A:$A,"&lt;"&amp;W$4,WorkingHoursUpdated!$G:$G,$A37)</f>
        <v>0</v>
      </c>
      <c r="W37" s="1">
        <f>SUMIFS(WorkingHoursUpdated!$P:$P,WorkingHoursUpdated!$A:$A,"&gt;="&amp;W$4,WorkingHoursUpdated!$A:$A,"&lt;"&amp;X$4,WorkingHoursUpdated!$G:$G,$A37)</f>
        <v>0</v>
      </c>
      <c r="X37" s="1">
        <f>SUMIFS(WorkingHoursUpdated!$P:$P,WorkingHoursUpdated!$A:$A,"&gt;="&amp;X$4,WorkingHoursUpdated!$A:$A,"&lt;"&amp;Y$4,WorkingHoursUpdated!$G:$G,$A37)</f>
        <v>0</v>
      </c>
      <c r="Y37" s="1">
        <f>SUMIFS(WorkingHoursUpdated!$P:$P,WorkingHoursUpdated!$A:$A,"&gt;="&amp;Y$4,WorkingHoursUpdated!$A:$A,"&lt;"&amp;Z$4,WorkingHoursUpdated!$G:$G,$A37)</f>
        <v>0</v>
      </c>
      <c r="Z37" s="1">
        <f>SUMIFS(WorkingHoursUpdated!$P:$P,WorkingHoursUpdated!$A:$A,"&gt;="&amp;Z$4,WorkingHoursUpdated!$A:$A,"&lt;"&amp;AA$4,WorkingHoursUpdated!$G:$G,$A37)</f>
        <v>0</v>
      </c>
      <c r="AA37" s="1">
        <f>SUMIFS(WorkingHoursUpdated!$P:$P,WorkingHoursUpdated!$A:$A,"&gt;="&amp;AA$4,WorkingHoursUpdated!$A:$A,"&lt;"&amp;AB$4,WorkingHoursUpdated!$G:$G,$A37)</f>
        <v>0</v>
      </c>
      <c r="AB37" s="1">
        <f>SUMIFS(WorkingHoursUpdated!$P:$P,WorkingHoursUpdated!$A:$A,"&gt;="&amp;AB$4,WorkingHoursUpdated!$A:$A,"&lt;"&amp;AC$4,WorkingHoursUpdated!$G:$G,$A37)</f>
        <v>0</v>
      </c>
      <c r="AC37" s="1">
        <f>SUMIFS(WorkingHoursUpdated!$P:$P,WorkingHoursUpdated!$A:$A,"&gt;="&amp;AC$4,WorkingHoursUpdated!$A:$A,"&lt;"&amp;AD$4,WorkingHoursUpdated!$G:$G,$A37)</f>
        <v>0</v>
      </c>
      <c r="AD37" s="1">
        <f>SUMIFS(WorkingHoursUpdated!$P:$P,WorkingHoursUpdated!$A:$A,"&gt;="&amp;AD$4,WorkingHoursUpdated!$A:$A,"&lt;"&amp;AE$4,WorkingHoursUpdated!$G:$G,$A37)</f>
        <v>0</v>
      </c>
      <c r="AE37" s="1">
        <f>SUMIFS(WorkingHoursUpdated!$P:$P,WorkingHoursUpdated!$A:$A,"&gt;="&amp;AE$4,WorkingHoursUpdated!$A:$A,"&lt;"&amp;AF$4,WorkingHoursUpdated!$G:$G,$A37)</f>
        <v>0</v>
      </c>
      <c r="AF37" s="1">
        <f>SUMIFS(WorkingHoursUpdated!$P:$P,WorkingHoursUpdated!$A:$A,"&gt;="&amp;AF$4,WorkingHoursUpdated!$A:$A,"&lt;"&amp;AG$4,WorkingHoursUpdated!$G:$G,$A37)</f>
        <v>0</v>
      </c>
      <c r="AG37" s="1">
        <f>SUMIFS(WorkingHoursUpdated!$P:$P,WorkingHoursUpdated!$A:$A,"&gt;="&amp;AG$4,WorkingHoursUpdated!$A:$A,"&lt;"&amp;AH$4,WorkingHoursUpdated!$G:$G,$A37)</f>
        <v>0</v>
      </c>
      <c r="AH37" s="1">
        <f>SUMIFS(WorkingHoursUpdated!$P:$P,WorkingHoursUpdated!$A:$A,"&gt;="&amp;AH$4,WorkingHoursUpdated!$A:$A,"&lt;"&amp;AI$4,WorkingHoursUpdated!$G:$G,$A37)</f>
        <v>0</v>
      </c>
      <c r="AI37" s="1">
        <f>SUMIFS(WorkingHoursUpdated!$P:$P,WorkingHoursUpdated!$A:$A,"&gt;="&amp;AI$4,WorkingHoursUpdated!$A:$A,"&lt;"&amp;AJ$4,WorkingHoursUpdated!$G:$G,$A37)</f>
        <v>0</v>
      </c>
    </row>
    <row r="38" spans="1:35" x14ac:dyDescent="0.25">
      <c r="A38" s="64" t="s">
        <v>44</v>
      </c>
      <c r="B38" s="64">
        <f>_xlfn.MINIFS(WorkingHoursUpdated!$A:$A,WorkingHoursUpdated!$G:$G,$A38)</f>
        <v>0</v>
      </c>
      <c r="C38" s="7">
        <f>_xlfn.MAXIFS(WorkingHoursUpdated!$A:$A,WorkingHoursUpdated!$G:$G,$A38)</f>
        <v>0</v>
      </c>
      <c r="D38" s="96">
        <f>SUMIFS(WorkingHoursUpdated!$P:$P,WorkingHoursUpdated!$G:$G,$A38)/0.33</f>
        <v>0</v>
      </c>
      <c r="E38">
        <f t="shared" si="8"/>
        <v>0</v>
      </c>
      <c r="G38" s="1">
        <f>SUMIFS(WorkingHoursUpdated!$P:$P,WorkingHoursUpdated!$A:$A,"&gt;="&amp;G$4,WorkingHoursUpdated!$A:$A,"&lt;"&amp;H$4,WorkingHoursUpdated!$G:$G,$A38)</f>
        <v>0</v>
      </c>
      <c r="H38" s="1">
        <f>SUMIFS(WorkingHoursUpdated!$P:$P,WorkingHoursUpdated!$A:$A,"&gt;="&amp;H$4,WorkingHoursUpdated!$A:$A,"&lt;"&amp;I$4,WorkingHoursUpdated!$G:$G,$A38)</f>
        <v>0</v>
      </c>
      <c r="I38" s="1">
        <f>SUMIFS(WorkingHoursUpdated!$P:$P,WorkingHoursUpdated!$A:$A,"&gt;="&amp;I$4,WorkingHoursUpdated!$A:$A,"&lt;"&amp;J$4,WorkingHoursUpdated!$G:$G,$A38)</f>
        <v>0</v>
      </c>
      <c r="J38" s="1">
        <f>SUMIFS(WorkingHoursUpdated!$P:$P,WorkingHoursUpdated!$A:$A,"&gt;="&amp;J$4,WorkingHoursUpdated!$A:$A,"&lt;"&amp;K$4,WorkingHoursUpdated!$G:$G,$A38)</f>
        <v>0</v>
      </c>
      <c r="K38" s="1">
        <f>SUMIFS(WorkingHoursUpdated!$P:$P,WorkingHoursUpdated!$A:$A,"&gt;="&amp;K$4,WorkingHoursUpdated!$A:$A,"&lt;"&amp;L$4,WorkingHoursUpdated!$G:$G,$A38)</f>
        <v>0</v>
      </c>
      <c r="L38" s="1">
        <f>SUMIFS(WorkingHoursUpdated!$P:$P,WorkingHoursUpdated!$A:$A,"&gt;="&amp;L$4,WorkingHoursUpdated!$A:$A,"&lt;"&amp;M$4,WorkingHoursUpdated!$G:$G,$A38)</f>
        <v>0</v>
      </c>
      <c r="M38" s="1">
        <f>SUMIFS(WorkingHoursUpdated!$P:$P,WorkingHoursUpdated!$A:$A,"&gt;="&amp;M$4,WorkingHoursUpdated!$A:$A,"&lt;"&amp;N$4,WorkingHoursUpdated!$G:$G,$A38)</f>
        <v>0</v>
      </c>
      <c r="N38" s="1">
        <f>SUMIFS(WorkingHoursUpdated!$P:$P,WorkingHoursUpdated!$A:$A,"&gt;="&amp;N$4,WorkingHoursUpdated!$A:$A,"&lt;"&amp;O$4,WorkingHoursUpdated!$G:$G,$A38)</f>
        <v>0</v>
      </c>
      <c r="O38" s="1">
        <f>SUMIFS(WorkingHoursUpdated!$P:$P,WorkingHoursUpdated!$A:$A,"&gt;="&amp;O$4,WorkingHoursUpdated!$A:$A,"&lt;"&amp;P$4,WorkingHoursUpdated!$G:$G,$A38)</f>
        <v>0</v>
      </c>
      <c r="P38" s="1">
        <f>SUMIFS(WorkingHoursUpdated!$P:$P,WorkingHoursUpdated!$A:$A,"&gt;="&amp;P$4,WorkingHoursUpdated!$A:$A,"&lt;"&amp;Q$4,WorkingHoursUpdated!$G:$G,$A38)</f>
        <v>0</v>
      </c>
      <c r="Q38" s="1">
        <f>SUMIFS(WorkingHoursUpdated!$P:$P,WorkingHoursUpdated!$A:$A,"&gt;="&amp;Q$4,WorkingHoursUpdated!$A:$A,"&lt;"&amp;R$4,WorkingHoursUpdated!$G:$G,$A38)</f>
        <v>0</v>
      </c>
      <c r="R38" s="1">
        <f>SUMIFS(WorkingHoursUpdated!$P:$P,WorkingHoursUpdated!$A:$A,"&gt;="&amp;R$4,WorkingHoursUpdated!$A:$A,"&lt;"&amp;S$4,WorkingHoursUpdated!$G:$G,$A38)</f>
        <v>0</v>
      </c>
      <c r="S38" s="1">
        <f>SUMIFS(WorkingHoursUpdated!$P:$P,WorkingHoursUpdated!$A:$A,"&gt;="&amp;S$4,WorkingHoursUpdated!$A:$A,"&lt;"&amp;T$4,WorkingHoursUpdated!$G:$G,$A38)</f>
        <v>0</v>
      </c>
      <c r="T38" s="1">
        <f>SUMIFS(WorkingHoursUpdated!$P:$P,WorkingHoursUpdated!$A:$A,"&gt;="&amp;T$4,WorkingHoursUpdated!$A:$A,"&lt;"&amp;U$4,WorkingHoursUpdated!$G:$G,$A38)</f>
        <v>0</v>
      </c>
      <c r="U38" s="1">
        <f>SUMIFS(WorkingHoursUpdated!$P:$P,WorkingHoursUpdated!$A:$A,"&gt;="&amp;U$4,WorkingHoursUpdated!$A:$A,"&lt;"&amp;V$4,WorkingHoursUpdated!$G:$G,$A38)</f>
        <v>0</v>
      </c>
      <c r="V38" s="1">
        <f>SUMIFS(WorkingHoursUpdated!$P:$P,WorkingHoursUpdated!$A:$A,"&gt;="&amp;V$4,WorkingHoursUpdated!$A:$A,"&lt;"&amp;W$4,WorkingHoursUpdated!$G:$G,$A38)</f>
        <v>0</v>
      </c>
      <c r="W38" s="1">
        <f>SUMIFS(WorkingHoursUpdated!$P:$P,WorkingHoursUpdated!$A:$A,"&gt;="&amp;W$4,WorkingHoursUpdated!$A:$A,"&lt;"&amp;X$4,WorkingHoursUpdated!$G:$G,$A38)</f>
        <v>0</v>
      </c>
      <c r="X38" s="1">
        <f>SUMIFS(WorkingHoursUpdated!$P:$P,WorkingHoursUpdated!$A:$A,"&gt;="&amp;X$4,WorkingHoursUpdated!$A:$A,"&lt;"&amp;Y$4,WorkingHoursUpdated!$G:$G,$A38)</f>
        <v>0</v>
      </c>
      <c r="Y38" s="1">
        <f>SUMIFS(WorkingHoursUpdated!$P:$P,WorkingHoursUpdated!$A:$A,"&gt;="&amp;Y$4,WorkingHoursUpdated!$A:$A,"&lt;"&amp;Z$4,WorkingHoursUpdated!$G:$G,$A38)</f>
        <v>0</v>
      </c>
      <c r="Z38" s="1">
        <f>SUMIFS(WorkingHoursUpdated!$P:$P,WorkingHoursUpdated!$A:$A,"&gt;="&amp;Z$4,WorkingHoursUpdated!$A:$A,"&lt;"&amp;AA$4,WorkingHoursUpdated!$G:$G,$A38)</f>
        <v>0</v>
      </c>
      <c r="AA38" s="1">
        <f>SUMIFS(WorkingHoursUpdated!$P:$P,WorkingHoursUpdated!$A:$A,"&gt;="&amp;AA$4,WorkingHoursUpdated!$A:$A,"&lt;"&amp;AB$4,WorkingHoursUpdated!$G:$G,$A38)</f>
        <v>0</v>
      </c>
      <c r="AB38" s="1">
        <f>SUMIFS(WorkingHoursUpdated!$P:$P,WorkingHoursUpdated!$A:$A,"&gt;="&amp;AB$4,WorkingHoursUpdated!$A:$A,"&lt;"&amp;AC$4,WorkingHoursUpdated!$G:$G,$A38)</f>
        <v>0</v>
      </c>
      <c r="AC38" s="1">
        <f>SUMIFS(WorkingHoursUpdated!$P:$P,WorkingHoursUpdated!$A:$A,"&gt;="&amp;AC$4,WorkingHoursUpdated!$A:$A,"&lt;"&amp;AD$4,WorkingHoursUpdated!$G:$G,$A38)</f>
        <v>0</v>
      </c>
      <c r="AD38" s="1">
        <f>SUMIFS(WorkingHoursUpdated!$P:$P,WorkingHoursUpdated!$A:$A,"&gt;="&amp;AD$4,WorkingHoursUpdated!$A:$A,"&lt;"&amp;AE$4,WorkingHoursUpdated!$G:$G,$A38)</f>
        <v>0</v>
      </c>
      <c r="AE38" s="1">
        <f>SUMIFS(WorkingHoursUpdated!$P:$P,WorkingHoursUpdated!$A:$A,"&gt;="&amp;AE$4,WorkingHoursUpdated!$A:$A,"&lt;"&amp;AF$4,WorkingHoursUpdated!$G:$G,$A38)</f>
        <v>0</v>
      </c>
      <c r="AF38" s="1">
        <f>SUMIFS(WorkingHoursUpdated!$P:$P,WorkingHoursUpdated!$A:$A,"&gt;="&amp;AF$4,WorkingHoursUpdated!$A:$A,"&lt;"&amp;AG$4,WorkingHoursUpdated!$G:$G,$A38)</f>
        <v>0</v>
      </c>
      <c r="AG38" s="1">
        <f>SUMIFS(WorkingHoursUpdated!$P:$P,WorkingHoursUpdated!$A:$A,"&gt;="&amp;AG$4,WorkingHoursUpdated!$A:$A,"&lt;"&amp;AH$4,WorkingHoursUpdated!$G:$G,$A38)</f>
        <v>0</v>
      </c>
      <c r="AH38" s="1">
        <f>SUMIFS(WorkingHoursUpdated!$P:$P,WorkingHoursUpdated!$A:$A,"&gt;="&amp;AH$4,WorkingHoursUpdated!$A:$A,"&lt;"&amp;AI$4,WorkingHoursUpdated!$G:$G,$A38)</f>
        <v>0</v>
      </c>
      <c r="AI38" s="1">
        <f>SUMIFS(WorkingHoursUpdated!$P:$P,WorkingHoursUpdated!$A:$A,"&gt;="&amp;AI$4,WorkingHoursUpdated!$A:$A,"&lt;"&amp;AJ$4,WorkingHoursUpdated!$G:$G,$A38)</f>
        <v>0</v>
      </c>
    </row>
    <row r="39" spans="1:35" x14ac:dyDescent="0.25">
      <c r="A39" s="64" t="s">
        <v>95</v>
      </c>
      <c r="B39" s="64">
        <f>_xlfn.MINIFS(WorkingHoursUpdated!$A:$A,WorkingHoursUpdated!$G:$G,$A39)</f>
        <v>0</v>
      </c>
      <c r="C39" s="7">
        <f>_xlfn.MAXIFS(WorkingHoursUpdated!$A:$A,WorkingHoursUpdated!$G:$G,$A39)</f>
        <v>0</v>
      </c>
      <c r="D39" s="96">
        <f>SUMIFS(WorkingHoursUpdated!$P:$P,WorkingHoursUpdated!$G:$G,$A39)/0.33</f>
        <v>0</v>
      </c>
      <c r="E39">
        <f t="shared" si="8"/>
        <v>0</v>
      </c>
      <c r="G39" s="1">
        <f>SUMIFS(WorkingHoursUpdated!$P:$P,WorkingHoursUpdated!$A:$A,"&gt;="&amp;G$4,WorkingHoursUpdated!$A:$A,"&lt;"&amp;H$4,WorkingHoursUpdated!$G:$G,$A39)</f>
        <v>0</v>
      </c>
      <c r="H39" s="1">
        <f>SUMIFS(WorkingHoursUpdated!$P:$P,WorkingHoursUpdated!$A:$A,"&gt;="&amp;H$4,WorkingHoursUpdated!$A:$A,"&lt;"&amp;I$4,WorkingHoursUpdated!$G:$G,$A39)</f>
        <v>0</v>
      </c>
      <c r="I39" s="1">
        <f>SUMIFS(WorkingHoursUpdated!$P:$P,WorkingHoursUpdated!$A:$A,"&gt;="&amp;I$4,WorkingHoursUpdated!$A:$A,"&lt;"&amp;J$4,WorkingHoursUpdated!$G:$G,$A39)</f>
        <v>0</v>
      </c>
      <c r="J39" s="1">
        <f>SUMIFS(WorkingHoursUpdated!$P:$P,WorkingHoursUpdated!$A:$A,"&gt;="&amp;J$4,WorkingHoursUpdated!$A:$A,"&lt;"&amp;K$4,WorkingHoursUpdated!$G:$G,$A39)</f>
        <v>0</v>
      </c>
      <c r="K39" s="1">
        <f>SUMIFS(WorkingHoursUpdated!$P:$P,WorkingHoursUpdated!$A:$A,"&gt;="&amp;K$4,WorkingHoursUpdated!$A:$A,"&lt;"&amp;L$4,WorkingHoursUpdated!$G:$G,$A39)</f>
        <v>0</v>
      </c>
      <c r="L39" s="1">
        <f>SUMIFS(WorkingHoursUpdated!$P:$P,WorkingHoursUpdated!$A:$A,"&gt;="&amp;L$4,WorkingHoursUpdated!$A:$A,"&lt;"&amp;M$4,WorkingHoursUpdated!$G:$G,$A39)</f>
        <v>0</v>
      </c>
      <c r="M39" s="1">
        <f>SUMIFS(WorkingHoursUpdated!$P:$P,WorkingHoursUpdated!$A:$A,"&gt;="&amp;M$4,WorkingHoursUpdated!$A:$A,"&lt;"&amp;N$4,WorkingHoursUpdated!$G:$G,$A39)</f>
        <v>0</v>
      </c>
      <c r="N39" s="1">
        <f>SUMIFS(WorkingHoursUpdated!$P:$P,WorkingHoursUpdated!$A:$A,"&gt;="&amp;N$4,WorkingHoursUpdated!$A:$A,"&lt;"&amp;O$4,WorkingHoursUpdated!$G:$G,$A39)</f>
        <v>0</v>
      </c>
      <c r="O39" s="1">
        <f>SUMIFS(WorkingHoursUpdated!$P:$P,WorkingHoursUpdated!$A:$A,"&gt;="&amp;O$4,WorkingHoursUpdated!$A:$A,"&lt;"&amp;P$4,WorkingHoursUpdated!$G:$G,$A39)</f>
        <v>0</v>
      </c>
      <c r="P39" s="1">
        <f>SUMIFS(WorkingHoursUpdated!$P:$P,WorkingHoursUpdated!$A:$A,"&gt;="&amp;P$4,WorkingHoursUpdated!$A:$A,"&lt;"&amp;Q$4,WorkingHoursUpdated!$G:$G,$A39)</f>
        <v>0</v>
      </c>
      <c r="Q39" s="1">
        <f>SUMIFS(WorkingHoursUpdated!$P:$P,WorkingHoursUpdated!$A:$A,"&gt;="&amp;Q$4,WorkingHoursUpdated!$A:$A,"&lt;"&amp;R$4,WorkingHoursUpdated!$G:$G,$A39)</f>
        <v>0</v>
      </c>
      <c r="R39" s="1">
        <f>SUMIFS(WorkingHoursUpdated!$P:$P,WorkingHoursUpdated!$A:$A,"&gt;="&amp;R$4,WorkingHoursUpdated!$A:$A,"&lt;"&amp;S$4,WorkingHoursUpdated!$G:$G,$A39)</f>
        <v>0</v>
      </c>
      <c r="S39" s="1">
        <f>SUMIFS(WorkingHoursUpdated!$P:$P,WorkingHoursUpdated!$A:$A,"&gt;="&amp;S$4,WorkingHoursUpdated!$A:$A,"&lt;"&amp;T$4,WorkingHoursUpdated!$G:$G,$A39)</f>
        <v>0</v>
      </c>
      <c r="T39" s="1">
        <f>SUMIFS(WorkingHoursUpdated!$P:$P,WorkingHoursUpdated!$A:$A,"&gt;="&amp;T$4,WorkingHoursUpdated!$A:$A,"&lt;"&amp;U$4,WorkingHoursUpdated!$G:$G,$A39)</f>
        <v>0</v>
      </c>
      <c r="U39" s="1">
        <f>SUMIFS(WorkingHoursUpdated!$P:$P,WorkingHoursUpdated!$A:$A,"&gt;="&amp;U$4,WorkingHoursUpdated!$A:$A,"&lt;"&amp;V$4,WorkingHoursUpdated!$G:$G,$A39)</f>
        <v>0</v>
      </c>
      <c r="V39" s="1">
        <f>SUMIFS(WorkingHoursUpdated!$P:$P,WorkingHoursUpdated!$A:$A,"&gt;="&amp;V$4,WorkingHoursUpdated!$A:$A,"&lt;"&amp;W$4,WorkingHoursUpdated!$G:$G,$A39)</f>
        <v>0</v>
      </c>
      <c r="W39" s="1">
        <f>SUMIFS(WorkingHoursUpdated!$P:$P,WorkingHoursUpdated!$A:$A,"&gt;="&amp;W$4,WorkingHoursUpdated!$A:$A,"&lt;"&amp;X$4,WorkingHoursUpdated!$G:$G,$A39)</f>
        <v>0</v>
      </c>
      <c r="X39" s="1">
        <f>SUMIFS(WorkingHoursUpdated!$P:$P,WorkingHoursUpdated!$A:$A,"&gt;="&amp;X$4,WorkingHoursUpdated!$A:$A,"&lt;"&amp;Y$4,WorkingHoursUpdated!$G:$G,$A39)</f>
        <v>0</v>
      </c>
      <c r="Y39" s="1">
        <f>SUMIFS(WorkingHoursUpdated!$P:$P,WorkingHoursUpdated!$A:$A,"&gt;="&amp;Y$4,WorkingHoursUpdated!$A:$A,"&lt;"&amp;Z$4,WorkingHoursUpdated!$G:$G,$A39)</f>
        <v>0</v>
      </c>
      <c r="Z39" s="1">
        <f>SUMIFS(WorkingHoursUpdated!$P:$P,WorkingHoursUpdated!$A:$A,"&gt;="&amp;Z$4,WorkingHoursUpdated!$A:$A,"&lt;"&amp;AA$4,WorkingHoursUpdated!$G:$G,$A39)</f>
        <v>0</v>
      </c>
      <c r="AA39" s="1">
        <f>SUMIFS(WorkingHoursUpdated!$P:$P,WorkingHoursUpdated!$A:$A,"&gt;="&amp;AA$4,WorkingHoursUpdated!$A:$A,"&lt;"&amp;AB$4,WorkingHoursUpdated!$G:$G,$A39)</f>
        <v>0</v>
      </c>
      <c r="AB39" s="1">
        <f>SUMIFS(WorkingHoursUpdated!$P:$P,WorkingHoursUpdated!$A:$A,"&gt;="&amp;AB$4,WorkingHoursUpdated!$A:$A,"&lt;"&amp;AC$4,WorkingHoursUpdated!$G:$G,$A39)</f>
        <v>0</v>
      </c>
      <c r="AC39" s="1">
        <f>SUMIFS(WorkingHoursUpdated!$P:$P,WorkingHoursUpdated!$A:$A,"&gt;="&amp;AC$4,WorkingHoursUpdated!$A:$A,"&lt;"&amp;AD$4,WorkingHoursUpdated!$G:$G,$A39)</f>
        <v>0</v>
      </c>
      <c r="AD39" s="1">
        <f>SUMIFS(WorkingHoursUpdated!$P:$P,WorkingHoursUpdated!$A:$A,"&gt;="&amp;AD$4,WorkingHoursUpdated!$A:$A,"&lt;"&amp;AE$4,WorkingHoursUpdated!$G:$G,$A39)</f>
        <v>0</v>
      </c>
      <c r="AE39" s="1">
        <f>SUMIFS(WorkingHoursUpdated!$P:$P,WorkingHoursUpdated!$A:$A,"&gt;="&amp;AE$4,WorkingHoursUpdated!$A:$A,"&lt;"&amp;AF$4,WorkingHoursUpdated!$G:$G,$A39)</f>
        <v>0</v>
      </c>
      <c r="AF39" s="1">
        <f>SUMIFS(WorkingHoursUpdated!$P:$P,WorkingHoursUpdated!$A:$A,"&gt;="&amp;AF$4,WorkingHoursUpdated!$A:$A,"&lt;"&amp;AG$4,WorkingHoursUpdated!$G:$G,$A39)</f>
        <v>0</v>
      </c>
      <c r="AG39" s="1">
        <f>SUMIFS(WorkingHoursUpdated!$P:$P,WorkingHoursUpdated!$A:$A,"&gt;="&amp;AG$4,WorkingHoursUpdated!$A:$A,"&lt;"&amp;AH$4,WorkingHoursUpdated!$G:$G,$A39)</f>
        <v>0</v>
      </c>
      <c r="AH39" s="1">
        <f>SUMIFS(WorkingHoursUpdated!$P:$P,WorkingHoursUpdated!$A:$A,"&gt;="&amp;AH$4,WorkingHoursUpdated!$A:$A,"&lt;"&amp;AI$4,WorkingHoursUpdated!$G:$G,$A39)</f>
        <v>0</v>
      </c>
      <c r="AI39" s="1">
        <f>SUMIFS(WorkingHoursUpdated!$P:$P,WorkingHoursUpdated!$A:$A,"&gt;="&amp;AI$4,WorkingHoursUpdated!$A:$A,"&lt;"&amp;AJ$4,WorkingHoursUpdated!$G:$G,$A39)</f>
        <v>0</v>
      </c>
    </row>
    <row r="40" spans="1:35" x14ac:dyDescent="0.25">
      <c r="A40" s="64" t="s">
        <v>96</v>
      </c>
      <c r="B40" s="64">
        <f>_xlfn.MINIFS(WorkingHoursUpdated!$A:$A,WorkingHoursUpdated!$G:$G,$A40)</f>
        <v>0</v>
      </c>
      <c r="C40" s="7">
        <f>_xlfn.MAXIFS(WorkingHoursUpdated!$A:$A,WorkingHoursUpdated!$G:$G,$A40)</f>
        <v>0</v>
      </c>
      <c r="D40" s="96">
        <f>SUMIFS(WorkingHoursUpdated!$P:$P,WorkingHoursUpdated!$G:$G,$A40)/0.33</f>
        <v>0</v>
      </c>
      <c r="E40">
        <f t="shared" si="8"/>
        <v>0</v>
      </c>
      <c r="G40" s="1">
        <f>SUMIFS(WorkingHoursUpdated!$P:$P,WorkingHoursUpdated!$A:$A,"&gt;="&amp;G$4,WorkingHoursUpdated!$A:$A,"&lt;"&amp;H$4,WorkingHoursUpdated!$G:$G,$A40)</f>
        <v>0</v>
      </c>
      <c r="H40" s="1">
        <f>SUMIFS(WorkingHoursUpdated!$P:$P,WorkingHoursUpdated!$A:$A,"&gt;="&amp;H$4,WorkingHoursUpdated!$A:$A,"&lt;"&amp;I$4,WorkingHoursUpdated!$G:$G,$A40)</f>
        <v>0</v>
      </c>
      <c r="I40" s="1">
        <f>SUMIFS(WorkingHoursUpdated!$P:$P,WorkingHoursUpdated!$A:$A,"&gt;="&amp;I$4,WorkingHoursUpdated!$A:$A,"&lt;"&amp;J$4,WorkingHoursUpdated!$G:$G,$A40)</f>
        <v>0</v>
      </c>
      <c r="J40" s="1">
        <f>SUMIFS(WorkingHoursUpdated!$P:$P,WorkingHoursUpdated!$A:$A,"&gt;="&amp;J$4,WorkingHoursUpdated!$A:$A,"&lt;"&amp;K$4,WorkingHoursUpdated!$G:$G,$A40)</f>
        <v>0</v>
      </c>
      <c r="K40" s="1">
        <f>SUMIFS(WorkingHoursUpdated!$P:$P,WorkingHoursUpdated!$A:$A,"&gt;="&amp;K$4,WorkingHoursUpdated!$A:$A,"&lt;"&amp;L$4,WorkingHoursUpdated!$G:$G,$A40)</f>
        <v>0</v>
      </c>
      <c r="L40" s="1">
        <f>SUMIFS(WorkingHoursUpdated!$P:$P,WorkingHoursUpdated!$A:$A,"&gt;="&amp;L$4,WorkingHoursUpdated!$A:$A,"&lt;"&amp;M$4,WorkingHoursUpdated!$G:$G,$A40)</f>
        <v>0</v>
      </c>
      <c r="M40" s="1">
        <f>SUMIFS(WorkingHoursUpdated!$P:$P,WorkingHoursUpdated!$A:$A,"&gt;="&amp;M$4,WorkingHoursUpdated!$A:$A,"&lt;"&amp;N$4,WorkingHoursUpdated!$G:$G,$A40)</f>
        <v>0</v>
      </c>
      <c r="N40" s="1">
        <f>SUMIFS(WorkingHoursUpdated!$P:$P,WorkingHoursUpdated!$A:$A,"&gt;="&amp;N$4,WorkingHoursUpdated!$A:$A,"&lt;"&amp;O$4,WorkingHoursUpdated!$G:$G,$A40)</f>
        <v>0</v>
      </c>
      <c r="O40" s="1">
        <f>SUMIFS(WorkingHoursUpdated!$P:$P,WorkingHoursUpdated!$A:$A,"&gt;="&amp;O$4,WorkingHoursUpdated!$A:$A,"&lt;"&amp;P$4,WorkingHoursUpdated!$G:$G,$A40)</f>
        <v>0</v>
      </c>
      <c r="P40" s="1">
        <f>SUMIFS(WorkingHoursUpdated!$P:$P,WorkingHoursUpdated!$A:$A,"&gt;="&amp;P$4,WorkingHoursUpdated!$A:$A,"&lt;"&amp;Q$4,WorkingHoursUpdated!$G:$G,$A40)</f>
        <v>0</v>
      </c>
      <c r="Q40" s="1">
        <f>SUMIFS(WorkingHoursUpdated!$P:$P,WorkingHoursUpdated!$A:$A,"&gt;="&amp;Q$4,WorkingHoursUpdated!$A:$A,"&lt;"&amp;R$4,WorkingHoursUpdated!$G:$G,$A40)</f>
        <v>0</v>
      </c>
      <c r="R40" s="1">
        <f>SUMIFS(WorkingHoursUpdated!$P:$P,WorkingHoursUpdated!$A:$A,"&gt;="&amp;R$4,WorkingHoursUpdated!$A:$A,"&lt;"&amp;S$4,WorkingHoursUpdated!$G:$G,$A40)</f>
        <v>0</v>
      </c>
      <c r="S40" s="1">
        <f>SUMIFS(WorkingHoursUpdated!$P:$P,WorkingHoursUpdated!$A:$A,"&gt;="&amp;S$4,WorkingHoursUpdated!$A:$A,"&lt;"&amp;T$4,WorkingHoursUpdated!$G:$G,$A40)</f>
        <v>0</v>
      </c>
      <c r="T40" s="1">
        <f>SUMIFS(WorkingHoursUpdated!$P:$P,WorkingHoursUpdated!$A:$A,"&gt;="&amp;T$4,WorkingHoursUpdated!$A:$A,"&lt;"&amp;U$4,WorkingHoursUpdated!$G:$G,$A40)</f>
        <v>0</v>
      </c>
      <c r="U40" s="1">
        <f>SUMIFS(WorkingHoursUpdated!$P:$P,WorkingHoursUpdated!$A:$A,"&gt;="&amp;U$4,WorkingHoursUpdated!$A:$A,"&lt;"&amp;V$4,WorkingHoursUpdated!$G:$G,$A40)</f>
        <v>0</v>
      </c>
      <c r="V40" s="1">
        <f>SUMIFS(WorkingHoursUpdated!$P:$P,WorkingHoursUpdated!$A:$A,"&gt;="&amp;V$4,WorkingHoursUpdated!$A:$A,"&lt;"&amp;W$4,WorkingHoursUpdated!$G:$G,$A40)</f>
        <v>0</v>
      </c>
      <c r="W40" s="1">
        <f>SUMIFS(WorkingHoursUpdated!$P:$P,WorkingHoursUpdated!$A:$A,"&gt;="&amp;W$4,WorkingHoursUpdated!$A:$A,"&lt;"&amp;X$4,WorkingHoursUpdated!$G:$G,$A40)</f>
        <v>0</v>
      </c>
      <c r="X40" s="1">
        <f>SUMIFS(WorkingHoursUpdated!$P:$P,WorkingHoursUpdated!$A:$A,"&gt;="&amp;X$4,WorkingHoursUpdated!$A:$A,"&lt;"&amp;Y$4,WorkingHoursUpdated!$G:$G,$A40)</f>
        <v>0</v>
      </c>
      <c r="Y40" s="1">
        <f>SUMIFS(WorkingHoursUpdated!$P:$P,WorkingHoursUpdated!$A:$A,"&gt;="&amp;Y$4,WorkingHoursUpdated!$A:$A,"&lt;"&amp;Z$4,WorkingHoursUpdated!$G:$G,$A40)</f>
        <v>0</v>
      </c>
      <c r="Z40" s="1">
        <f>SUMIFS(WorkingHoursUpdated!$P:$P,WorkingHoursUpdated!$A:$A,"&gt;="&amp;Z$4,WorkingHoursUpdated!$A:$A,"&lt;"&amp;AA$4,WorkingHoursUpdated!$G:$G,$A40)</f>
        <v>0</v>
      </c>
      <c r="AA40" s="1">
        <f>SUMIFS(WorkingHoursUpdated!$P:$P,WorkingHoursUpdated!$A:$A,"&gt;="&amp;AA$4,WorkingHoursUpdated!$A:$A,"&lt;"&amp;AB$4,WorkingHoursUpdated!$G:$G,$A40)</f>
        <v>0</v>
      </c>
      <c r="AB40" s="1">
        <f>SUMIFS(WorkingHoursUpdated!$P:$P,WorkingHoursUpdated!$A:$A,"&gt;="&amp;AB$4,WorkingHoursUpdated!$A:$A,"&lt;"&amp;AC$4,WorkingHoursUpdated!$G:$G,$A40)</f>
        <v>0</v>
      </c>
      <c r="AC40" s="1">
        <f>SUMIFS(WorkingHoursUpdated!$P:$P,WorkingHoursUpdated!$A:$A,"&gt;="&amp;AC$4,WorkingHoursUpdated!$A:$A,"&lt;"&amp;AD$4,WorkingHoursUpdated!$G:$G,$A40)</f>
        <v>0</v>
      </c>
      <c r="AD40" s="1">
        <f>SUMIFS(WorkingHoursUpdated!$P:$P,WorkingHoursUpdated!$A:$A,"&gt;="&amp;AD$4,WorkingHoursUpdated!$A:$A,"&lt;"&amp;AE$4,WorkingHoursUpdated!$G:$G,$A40)</f>
        <v>0</v>
      </c>
      <c r="AE40" s="1">
        <f>SUMIFS(WorkingHoursUpdated!$P:$P,WorkingHoursUpdated!$A:$A,"&gt;="&amp;AE$4,WorkingHoursUpdated!$A:$A,"&lt;"&amp;AF$4,WorkingHoursUpdated!$G:$G,$A40)</f>
        <v>0</v>
      </c>
      <c r="AF40" s="1">
        <f>SUMIFS(WorkingHoursUpdated!$P:$P,WorkingHoursUpdated!$A:$A,"&gt;="&amp;AF$4,WorkingHoursUpdated!$A:$A,"&lt;"&amp;AG$4,WorkingHoursUpdated!$G:$G,$A40)</f>
        <v>0</v>
      </c>
      <c r="AG40" s="1">
        <f>SUMIFS(WorkingHoursUpdated!$P:$P,WorkingHoursUpdated!$A:$A,"&gt;="&amp;AG$4,WorkingHoursUpdated!$A:$A,"&lt;"&amp;AH$4,WorkingHoursUpdated!$G:$G,$A40)</f>
        <v>0</v>
      </c>
      <c r="AH40" s="1">
        <f>SUMIFS(WorkingHoursUpdated!$P:$P,WorkingHoursUpdated!$A:$A,"&gt;="&amp;AH$4,WorkingHoursUpdated!$A:$A,"&lt;"&amp;AI$4,WorkingHoursUpdated!$G:$G,$A40)</f>
        <v>0</v>
      </c>
      <c r="AI40" s="1">
        <f>SUMIFS(WorkingHoursUpdated!$P:$P,WorkingHoursUpdated!$A:$A,"&gt;="&amp;AI$4,WorkingHoursUpdated!$A:$A,"&lt;"&amp;AJ$4,WorkingHoursUpdated!$G:$G,$A40)</f>
        <v>0</v>
      </c>
    </row>
    <row r="41" spans="1:35" x14ac:dyDescent="0.25">
      <c r="A41" s="64" t="s">
        <v>97</v>
      </c>
      <c r="B41" s="64">
        <f>_xlfn.MINIFS(WorkingHoursUpdated!$A:$A,WorkingHoursUpdated!$G:$G,$A41)</f>
        <v>0</v>
      </c>
      <c r="C41" s="7">
        <f>_xlfn.MAXIFS(WorkingHoursUpdated!$A:$A,WorkingHoursUpdated!$G:$G,$A41)</f>
        <v>0</v>
      </c>
      <c r="D41" s="96">
        <f>SUMIFS(WorkingHoursUpdated!$P:$P,WorkingHoursUpdated!$G:$G,$A41)/0.33</f>
        <v>0</v>
      </c>
      <c r="E41">
        <f t="shared" si="8"/>
        <v>0</v>
      </c>
      <c r="G41" s="1">
        <f>SUMIFS(WorkingHoursUpdated!$P:$P,WorkingHoursUpdated!$A:$A,"&gt;="&amp;G$4,WorkingHoursUpdated!$A:$A,"&lt;"&amp;H$4,WorkingHoursUpdated!$G:$G,$A41)</f>
        <v>0</v>
      </c>
      <c r="H41" s="1">
        <f>SUMIFS(WorkingHoursUpdated!$P:$P,WorkingHoursUpdated!$A:$A,"&gt;="&amp;H$4,WorkingHoursUpdated!$A:$A,"&lt;"&amp;I$4,WorkingHoursUpdated!$G:$G,$A41)</f>
        <v>0</v>
      </c>
      <c r="I41" s="1">
        <f>SUMIFS(WorkingHoursUpdated!$P:$P,WorkingHoursUpdated!$A:$A,"&gt;="&amp;I$4,WorkingHoursUpdated!$A:$A,"&lt;"&amp;J$4,WorkingHoursUpdated!$G:$G,$A41)</f>
        <v>0</v>
      </c>
      <c r="J41" s="1">
        <f>SUMIFS(WorkingHoursUpdated!$P:$P,WorkingHoursUpdated!$A:$A,"&gt;="&amp;J$4,WorkingHoursUpdated!$A:$A,"&lt;"&amp;K$4,WorkingHoursUpdated!$G:$G,$A41)</f>
        <v>0</v>
      </c>
      <c r="K41" s="1">
        <f>SUMIFS(WorkingHoursUpdated!$P:$P,WorkingHoursUpdated!$A:$A,"&gt;="&amp;K$4,WorkingHoursUpdated!$A:$A,"&lt;"&amp;L$4,WorkingHoursUpdated!$G:$G,$A41)</f>
        <v>0</v>
      </c>
      <c r="L41" s="1">
        <f>SUMIFS(WorkingHoursUpdated!$P:$P,WorkingHoursUpdated!$A:$A,"&gt;="&amp;L$4,WorkingHoursUpdated!$A:$A,"&lt;"&amp;M$4,WorkingHoursUpdated!$G:$G,$A41)</f>
        <v>0</v>
      </c>
      <c r="M41" s="1">
        <f>SUMIFS(WorkingHoursUpdated!$P:$P,WorkingHoursUpdated!$A:$A,"&gt;="&amp;M$4,WorkingHoursUpdated!$A:$A,"&lt;"&amp;N$4,WorkingHoursUpdated!$G:$G,$A41)</f>
        <v>0</v>
      </c>
      <c r="N41" s="1">
        <f>SUMIFS(WorkingHoursUpdated!$P:$P,WorkingHoursUpdated!$A:$A,"&gt;="&amp;N$4,WorkingHoursUpdated!$A:$A,"&lt;"&amp;O$4,WorkingHoursUpdated!$G:$G,$A41)</f>
        <v>0</v>
      </c>
      <c r="O41" s="1">
        <f>SUMIFS(WorkingHoursUpdated!$P:$P,WorkingHoursUpdated!$A:$A,"&gt;="&amp;O$4,WorkingHoursUpdated!$A:$A,"&lt;"&amp;P$4,WorkingHoursUpdated!$G:$G,$A41)</f>
        <v>0</v>
      </c>
      <c r="P41" s="1">
        <f>SUMIFS(WorkingHoursUpdated!$P:$P,WorkingHoursUpdated!$A:$A,"&gt;="&amp;P$4,WorkingHoursUpdated!$A:$A,"&lt;"&amp;Q$4,WorkingHoursUpdated!$G:$G,$A41)</f>
        <v>0</v>
      </c>
      <c r="Q41" s="1">
        <f>SUMIFS(WorkingHoursUpdated!$P:$P,WorkingHoursUpdated!$A:$A,"&gt;="&amp;Q$4,WorkingHoursUpdated!$A:$A,"&lt;"&amp;R$4,WorkingHoursUpdated!$G:$G,$A41)</f>
        <v>0</v>
      </c>
      <c r="R41" s="1">
        <f>SUMIFS(WorkingHoursUpdated!$P:$P,WorkingHoursUpdated!$A:$A,"&gt;="&amp;R$4,WorkingHoursUpdated!$A:$A,"&lt;"&amp;S$4,WorkingHoursUpdated!$G:$G,$A41)</f>
        <v>0</v>
      </c>
      <c r="S41" s="1">
        <f>SUMIFS(WorkingHoursUpdated!$P:$P,WorkingHoursUpdated!$A:$A,"&gt;="&amp;S$4,WorkingHoursUpdated!$A:$A,"&lt;"&amp;T$4,WorkingHoursUpdated!$G:$G,$A41)</f>
        <v>0</v>
      </c>
      <c r="T41" s="1">
        <f>SUMIFS(WorkingHoursUpdated!$P:$P,WorkingHoursUpdated!$A:$A,"&gt;="&amp;T$4,WorkingHoursUpdated!$A:$A,"&lt;"&amp;U$4,WorkingHoursUpdated!$G:$G,$A41)</f>
        <v>0</v>
      </c>
      <c r="U41" s="1">
        <f>SUMIFS(WorkingHoursUpdated!$P:$P,WorkingHoursUpdated!$A:$A,"&gt;="&amp;U$4,WorkingHoursUpdated!$A:$A,"&lt;"&amp;V$4,WorkingHoursUpdated!$G:$G,$A41)</f>
        <v>0</v>
      </c>
      <c r="V41" s="1">
        <f>SUMIFS(WorkingHoursUpdated!$P:$P,WorkingHoursUpdated!$A:$A,"&gt;="&amp;V$4,WorkingHoursUpdated!$A:$A,"&lt;"&amp;W$4,WorkingHoursUpdated!$G:$G,$A41)</f>
        <v>0</v>
      </c>
      <c r="W41" s="1">
        <f>SUMIFS(WorkingHoursUpdated!$P:$P,WorkingHoursUpdated!$A:$A,"&gt;="&amp;W$4,WorkingHoursUpdated!$A:$A,"&lt;"&amp;X$4,WorkingHoursUpdated!$G:$G,$A41)</f>
        <v>0</v>
      </c>
      <c r="X41" s="1">
        <f>SUMIFS(WorkingHoursUpdated!$P:$P,WorkingHoursUpdated!$A:$A,"&gt;="&amp;X$4,WorkingHoursUpdated!$A:$A,"&lt;"&amp;Y$4,WorkingHoursUpdated!$G:$G,$A41)</f>
        <v>0</v>
      </c>
      <c r="Y41" s="1">
        <f>SUMIFS(WorkingHoursUpdated!$P:$P,WorkingHoursUpdated!$A:$A,"&gt;="&amp;Y$4,WorkingHoursUpdated!$A:$A,"&lt;"&amp;Z$4,WorkingHoursUpdated!$G:$G,$A41)</f>
        <v>0</v>
      </c>
      <c r="Z41" s="1">
        <f>SUMIFS(WorkingHoursUpdated!$P:$P,WorkingHoursUpdated!$A:$A,"&gt;="&amp;Z$4,WorkingHoursUpdated!$A:$A,"&lt;"&amp;AA$4,WorkingHoursUpdated!$G:$G,$A41)</f>
        <v>0</v>
      </c>
      <c r="AA41" s="1">
        <f>SUMIFS(WorkingHoursUpdated!$P:$P,WorkingHoursUpdated!$A:$A,"&gt;="&amp;AA$4,WorkingHoursUpdated!$A:$A,"&lt;"&amp;AB$4,WorkingHoursUpdated!$G:$G,$A41)</f>
        <v>0</v>
      </c>
      <c r="AB41" s="1">
        <f>SUMIFS(WorkingHoursUpdated!$P:$P,WorkingHoursUpdated!$A:$A,"&gt;="&amp;AB$4,WorkingHoursUpdated!$A:$A,"&lt;"&amp;AC$4,WorkingHoursUpdated!$G:$G,$A41)</f>
        <v>0</v>
      </c>
      <c r="AC41" s="1">
        <f>SUMIFS(WorkingHoursUpdated!$P:$P,WorkingHoursUpdated!$A:$A,"&gt;="&amp;AC$4,WorkingHoursUpdated!$A:$A,"&lt;"&amp;AD$4,WorkingHoursUpdated!$G:$G,$A41)</f>
        <v>0</v>
      </c>
      <c r="AD41" s="1">
        <f>SUMIFS(WorkingHoursUpdated!$P:$P,WorkingHoursUpdated!$A:$A,"&gt;="&amp;AD$4,WorkingHoursUpdated!$A:$A,"&lt;"&amp;AE$4,WorkingHoursUpdated!$G:$G,$A41)</f>
        <v>0</v>
      </c>
      <c r="AE41" s="1">
        <f>SUMIFS(WorkingHoursUpdated!$P:$P,WorkingHoursUpdated!$A:$A,"&gt;="&amp;AE$4,WorkingHoursUpdated!$A:$A,"&lt;"&amp;AF$4,WorkingHoursUpdated!$G:$G,$A41)</f>
        <v>0</v>
      </c>
      <c r="AF41" s="1">
        <f>SUMIFS(WorkingHoursUpdated!$P:$P,WorkingHoursUpdated!$A:$A,"&gt;="&amp;AF$4,WorkingHoursUpdated!$A:$A,"&lt;"&amp;AG$4,WorkingHoursUpdated!$G:$G,$A41)</f>
        <v>0</v>
      </c>
      <c r="AG41" s="1">
        <f>SUMIFS(WorkingHoursUpdated!$P:$P,WorkingHoursUpdated!$A:$A,"&gt;="&amp;AG$4,WorkingHoursUpdated!$A:$A,"&lt;"&amp;AH$4,WorkingHoursUpdated!$G:$G,$A41)</f>
        <v>0</v>
      </c>
      <c r="AH41" s="1">
        <f>SUMIFS(WorkingHoursUpdated!$P:$P,WorkingHoursUpdated!$A:$A,"&gt;="&amp;AH$4,WorkingHoursUpdated!$A:$A,"&lt;"&amp;AI$4,WorkingHoursUpdated!$G:$G,$A41)</f>
        <v>0</v>
      </c>
      <c r="AI41" s="1">
        <f>SUMIFS(WorkingHoursUpdated!$P:$P,WorkingHoursUpdated!$A:$A,"&gt;="&amp;AI$4,WorkingHoursUpdated!$A:$A,"&lt;"&amp;AJ$4,WorkingHoursUpdated!$G:$G,$A41)</f>
        <v>0</v>
      </c>
    </row>
    <row r="42" spans="1:35" x14ac:dyDescent="0.25">
      <c r="A42" s="64" t="s">
        <v>49</v>
      </c>
      <c r="B42" s="64">
        <f>_xlfn.MINIFS(WorkingHoursUpdated!$A:$A,WorkingHoursUpdated!$G:$G,$A42)</f>
        <v>0</v>
      </c>
      <c r="C42" s="7">
        <f>_xlfn.MAXIFS(WorkingHoursUpdated!$A:$A,WorkingHoursUpdated!$G:$G,$A42)</f>
        <v>0</v>
      </c>
      <c r="D42" s="96">
        <f>SUMIFS(WorkingHoursUpdated!$P:$P,WorkingHoursUpdated!$G:$G,$A42)/0.33</f>
        <v>0</v>
      </c>
      <c r="E42">
        <f t="shared" si="8"/>
        <v>0</v>
      </c>
      <c r="G42" s="1">
        <f>SUMIFS(WorkingHoursUpdated!$P:$P,WorkingHoursUpdated!$A:$A,"&gt;="&amp;G$4,WorkingHoursUpdated!$A:$A,"&lt;"&amp;H$4,WorkingHoursUpdated!$G:$G,$A42)</f>
        <v>0</v>
      </c>
      <c r="H42" s="1">
        <f>SUMIFS(WorkingHoursUpdated!$P:$P,WorkingHoursUpdated!$A:$A,"&gt;="&amp;H$4,WorkingHoursUpdated!$A:$A,"&lt;"&amp;I$4,WorkingHoursUpdated!$G:$G,$A42)</f>
        <v>0</v>
      </c>
      <c r="I42" s="1">
        <f>SUMIFS(WorkingHoursUpdated!$P:$P,WorkingHoursUpdated!$A:$A,"&gt;="&amp;I$4,WorkingHoursUpdated!$A:$A,"&lt;"&amp;J$4,WorkingHoursUpdated!$G:$G,$A42)</f>
        <v>0</v>
      </c>
      <c r="J42" s="1">
        <f>SUMIFS(WorkingHoursUpdated!$P:$P,WorkingHoursUpdated!$A:$A,"&gt;="&amp;J$4,WorkingHoursUpdated!$A:$A,"&lt;"&amp;K$4,WorkingHoursUpdated!$G:$G,$A42)</f>
        <v>0</v>
      </c>
      <c r="K42" s="1">
        <f>SUMIFS(WorkingHoursUpdated!$P:$P,WorkingHoursUpdated!$A:$A,"&gt;="&amp;K$4,WorkingHoursUpdated!$A:$A,"&lt;"&amp;L$4,WorkingHoursUpdated!$G:$G,$A42)</f>
        <v>0</v>
      </c>
      <c r="L42" s="1">
        <f>SUMIFS(WorkingHoursUpdated!$P:$P,WorkingHoursUpdated!$A:$A,"&gt;="&amp;L$4,WorkingHoursUpdated!$A:$A,"&lt;"&amp;M$4,WorkingHoursUpdated!$G:$G,$A42)</f>
        <v>0</v>
      </c>
      <c r="M42" s="1">
        <f>SUMIFS(WorkingHoursUpdated!$P:$P,WorkingHoursUpdated!$A:$A,"&gt;="&amp;M$4,WorkingHoursUpdated!$A:$A,"&lt;"&amp;N$4,WorkingHoursUpdated!$G:$G,$A42)</f>
        <v>0</v>
      </c>
      <c r="N42" s="1">
        <f>SUMIFS(WorkingHoursUpdated!$P:$P,WorkingHoursUpdated!$A:$A,"&gt;="&amp;N$4,WorkingHoursUpdated!$A:$A,"&lt;"&amp;O$4,WorkingHoursUpdated!$G:$G,$A42)</f>
        <v>0</v>
      </c>
      <c r="O42" s="1">
        <f>SUMIFS(WorkingHoursUpdated!$P:$P,WorkingHoursUpdated!$A:$A,"&gt;="&amp;O$4,WorkingHoursUpdated!$A:$A,"&lt;"&amp;P$4,WorkingHoursUpdated!$G:$G,$A42)</f>
        <v>0</v>
      </c>
      <c r="P42" s="1">
        <f>SUMIFS(WorkingHoursUpdated!$P:$P,WorkingHoursUpdated!$A:$A,"&gt;="&amp;P$4,WorkingHoursUpdated!$A:$A,"&lt;"&amp;Q$4,WorkingHoursUpdated!$G:$G,$A42)</f>
        <v>0</v>
      </c>
      <c r="Q42" s="1">
        <f>SUMIFS(WorkingHoursUpdated!$P:$P,WorkingHoursUpdated!$A:$A,"&gt;="&amp;Q$4,WorkingHoursUpdated!$A:$A,"&lt;"&amp;R$4,WorkingHoursUpdated!$G:$G,$A42)</f>
        <v>0</v>
      </c>
      <c r="R42" s="1">
        <f>SUMIFS(WorkingHoursUpdated!$P:$P,WorkingHoursUpdated!$A:$A,"&gt;="&amp;R$4,WorkingHoursUpdated!$A:$A,"&lt;"&amp;S$4,WorkingHoursUpdated!$G:$G,$A42)</f>
        <v>0</v>
      </c>
      <c r="S42" s="1">
        <f>SUMIFS(WorkingHoursUpdated!$P:$P,WorkingHoursUpdated!$A:$A,"&gt;="&amp;S$4,WorkingHoursUpdated!$A:$A,"&lt;"&amp;T$4,WorkingHoursUpdated!$G:$G,$A42)</f>
        <v>0</v>
      </c>
      <c r="T42" s="1">
        <f>SUMIFS(WorkingHoursUpdated!$P:$P,WorkingHoursUpdated!$A:$A,"&gt;="&amp;T$4,WorkingHoursUpdated!$A:$A,"&lt;"&amp;U$4,WorkingHoursUpdated!$G:$G,$A42)</f>
        <v>0</v>
      </c>
      <c r="U42" s="1">
        <f>SUMIFS(WorkingHoursUpdated!$P:$P,WorkingHoursUpdated!$A:$A,"&gt;="&amp;U$4,WorkingHoursUpdated!$A:$A,"&lt;"&amp;V$4,WorkingHoursUpdated!$G:$G,$A42)</f>
        <v>0</v>
      </c>
      <c r="V42" s="1">
        <f>SUMIFS(WorkingHoursUpdated!$P:$P,WorkingHoursUpdated!$A:$A,"&gt;="&amp;V$4,WorkingHoursUpdated!$A:$A,"&lt;"&amp;W$4,WorkingHoursUpdated!$G:$G,$A42)</f>
        <v>0</v>
      </c>
      <c r="W42" s="1">
        <f>SUMIFS(WorkingHoursUpdated!$P:$P,WorkingHoursUpdated!$A:$A,"&gt;="&amp;W$4,WorkingHoursUpdated!$A:$A,"&lt;"&amp;X$4,WorkingHoursUpdated!$G:$G,$A42)</f>
        <v>0</v>
      </c>
      <c r="X42" s="1">
        <f>SUMIFS(WorkingHoursUpdated!$P:$P,WorkingHoursUpdated!$A:$A,"&gt;="&amp;X$4,WorkingHoursUpdated!$A:$A,"&lt;"&amp;Y$4,WorkingHoursUpdated!$G:$G,$A42)</f>
        <v>0</v>
      </c>
      <c r="Y42" s="1">
        <f>SUMIFS(WorkingHoursUpdated!$P:$P,WorkingHoursUpdated!$A:$A,"&gt;="&amp;Y$4,WorkingHoursUpdated!$A:$A,"&lt;"&amp;Z$4,WorkingHoursUpdated!$G:$G,$A42)</f>
        <v>0</v>
      </c>
      <c r="Z42" s="1">
        <f>SUMIFS(WorkingHoursUpdated!$P:$P,WorkingHoursUpdated!$A:$A,"&gt;="&amp;Z$4,WorkingHoursUpdated!$A:$A,"&lt;"&amp;AA$4,WorkingHoursUpdated!$G:$G,$A42)</f>
        <v>0</v>
      </c>
      <c r="AA42" s="1">
        <f>SUMIFS(WorkingHoursUpdated!$P:$P,WorkingHoursUpdated!$A:$A,"&gt;="&amp;AA$4,WorkingHoursUpdated!$A:$A,"&lt;"&amp;AB$4,WorkingHoursUpdated!$G:$G,$A42)</f>
        <v>0</v>
      </c>
      <c r="AB42" s="1">
        <f>SUMIFS(WorkingHoursUpdated!$P:$P,WorkingHoursUpdated!$A:$A,"&gt;="&amp;AB$4,WorkingHoursUpdated!$A:$A,"&lt;"&amp;AC$4,WorkingHoursUpdated!$G:$G,$A42)</f>
        <v>0</v>
      </c>
      <c r="AC42" s="1">
        <f>SUMIFS(WorkingHoursUpdated!$P:$P,WorkingHoursUpdated!$A:$A,"&gt;="&amp;AC$4,WorkingHoursUpdated!$A:$A,"&lt;"&amp;AD$4,WorkingHoursUpdated!$G:$G,$A42)</f>
        <v>0</v>
      </c>
      <c r="AD42" s="1">
        <f>SUMIFS(WorkingHoursUpdated!$P:$P,WorkingHoursUpdated!$A:$A,"&gt;="&amp;AD$4,WorkingHoursUpdated!$A:$A,"&lt;"&amp;AE$4,WorkingHoursUpdated!$G:$G,$A42)</f>
        <v>0</v>
      </c>
      <c r="AE42" s="1">
        <f>SUMIFS(WorkingHoursUpdated!$P:$P,WorkingHoursUpdated!$A:$A,"&gt;="&amp;AE$4,WorkingHoursUpdated!$A:$A,"&lt;"&amp;AF$4,WorkingHoursUpdated!$G:$G,$A42)</f>
        <v>0</v>
      </c>
      <c r="AF42" s="1">
        <f>SUMIFS(WorkingHoursUpdated!$P:$P,WorkingHoursUpdated!$A:$A,"&gt;="&amp;AF$4,WorkingHoursUpdated!$A:$A,"&lt;"&amp;AG$4,WorkingHoursUpdated!$G:$G,$A42)</f>
        <v>0</v>
      </c>
      <c r="AG42" s="1">
        <f>SUMIFS(WorkingHoursUpdated!$P:$P,WorkingHoursUpdated!$A:$A,"&gt;="&amp;AG$4,WorkingHoursUpdated!$A:$A,"&lt;"&amp;AH$4,WorkingHoursUpdated!$G:$G,$A42)</f>
        <v>0</v>
      </c>
      <c r="AH42" s="1">
        <f>SUMIFS(WorkingHoursUpdated!$P:$P,WorkingHoursUpdated!$A:$A,"&gt;="&amp;AH$4,WorkingHoursUpdated!$A:$A,"&lt;"&amp;AI$4,WorkingHoursUpdated!$G:$G,$A42)</f>
        <v>0</v>
      </c>
      <c r="AI42" s="1">
        <f>SUMIFS(WorkingHoursUpdated!$P:$P,WorkingHoursUpdated!$A:$A,"&gt;="&amp;AI$4,WorkingHoursUpdated!$A:$A,"&lt;"&amp;AJ$4,WorkingHoursUpdated!$G:$G,$A42)</f>
        <v>0</v>
      </c>
    </row>
    <row r="43" spans="1:35" x14ac:dyDescent="0.25">
      <c r="A43" s="64" t="s">
        <v>98</v>
      </c>
      <c r="B43" s="64">
        <f>_xlfn.MINIFS(WorkingHoursUpdated!$A:$A,WorkingHoursUpdated!$G:$G,$A43)</f>
        <v>0</v>
      </c>
      <c r="C43" s="7">
        <f>_xlfn.MAXIFS(WorkingHoursUpdated!$A:$A,WorkingHoursUpdated!$G:$G,$A43)</f>
        <v>0</v>
      </c>
      <c r="D43" s="96">
        <f>SUMIFS(WorkingHoursUpdated!$P:$P,WorkingHoursUpdated!$G:$G,$A43)/0.33</f>
        <v>0</v>
      </c>
      <c r="E43">
        <f>C43-B43</f>
        <v>0</v>
      </c>
      <c r="G43" s="1">
        <f>SUMIFS(WorkingHoursUpdated!$P:$P,WorkingHoursUpdated!$A:$A,"&gt;="&amp;G$4,WorkingHoursUpdated!$A:$A,"&lt;"&amp;H$4,WorkingHoursUpdated!$G:$G,$A43)</f>
        <v>0</v>
      </c>
      <c r="H43" s="1">
        <f>SUMIFS(WorkingHoursUpdated!$P:$P,WorkingHoursUpdated!$A:$A,"&gt;="&amp;H$4,WorkingHoursUpdated!$A:$A,"&lt;"&amp;I$4,WorkingHoursUpdated!$G:$G,$A43)</f>
        <v>0</v>
      </c>
      <c r="I43" s="1">
        <f>SUMIFS(WorkingHoursUpdated!$P:$P,WorkingHoursUpdated!$A:$A,"&gt;="&amp;I$4,WorkingHoursUpdated!$A:$A,"&lt;"&amp;J$4,WorkingHoursUpdated!$G:$G,$A43)</f>
        <v>0</v>
      </c>
      <c r="J43" s="1">
        <f>SUMIFS(WorkingHoursUpdated!$P:$P,WorkingHoursUpdated!$A:$A,"&gt;="&amp;J$4,WorkingHoursUpdated!$A:$A,"&lt;"&amp;K$4,WorkingHoursUpdated!$G:$G,$A43)</f>
        <v>0</v>
      </c>
      <c r="K43" s="1">
        <f>SUMIFS(WorkingHoursUpdated!$P:$P,WorkingHoursUpdated!$A:$A,"&gt;="&amp;K$4,WorkingHoursUpdated!$A:$A,"&lt;"&amp;L$4,WorkingHoursUpdated!$G:$G,$A43)</f>
        <v>0</v>
      </c>
      <c r="L43" s="1">
        <f>SUMIFS(WorkingHoursUpdated!$P:$P,WorkingHoursUpdated!$A:$A,"&gt;="&amp;L$4,WorkingHoursUpdated!$A:$A,"&lt;"&amp;M$4,WorkingHoursUpdated!$G:$G,$A43)</f>
        <v>0</v>
      </c>
      <c r="M43" s="1">
        <f>SUMIFS(WorkingHoursUpdated!$P:$P,WorkingHoursUpdated!$A:$A,"&gt;="&amp;M$4,WorkingHoursUpdated!$A:$A,"&lt;"&amp;N$4,WorkingHoursUpdated!$G:$G,$A43)</f>
        <v>0</v>
      </c>
      <c r="N43" s="1">
        <f>SUMIFS(WorkingHoursUpdated!$P:$P,WorkingHoursUpdated!$A:$A,"&gt;="&amp;N$4,WorkingHoursUpdated!$A:$A,"&lt;"&amp;O$4,WorkingHoursUpdated!$G:$G,$A43)</f>
        <v>0</v>
      </c>
      <c r="O43" s="1">
        <f>SUMIFS(WorkingHoursUpdated!$P:$P,WorkingHoursUpdated!$A:$A,"&gt;="&amp;O$4,WorkingHoursUpdated!$A:$A,"&lt;"&amp;P$4,WorkingHoursUpdated!$G:$G,$A43)</f>
        <v>0</v>
      </c>
      <c r="P43" s="1">
        <f>SUMIFS(WorkingHoursUpdated!$P:$P,WorkingHoursUpdated!$A:$A,"&gt;="&amp;P$4,WorkingHoursUpdated!$A:$A,"&lt;"&amp;Q$4,WorkingHoursUpdated!$G:$G,$A43)</f>
        <v>0</v>
      </c>
      <c r="Q43" s="1">
        <f>SUMIFS(WorkingHoursUpdated!$P:$P,WorkingHoursUpdated!$A:$A,"&gt;="&amp;Q$4,WorkingHoursUpdated!$A:$A,"&lt;"&amp;R$4,WorkingHoursUpdated!$G:$G,$A43)</f>
        <v>0</v>
      </c>
      <c r="R43" s="1">
        <f>SUMIFS(WorkingHoursUpdated!$P:$P,WorkingHoursUpdated!$A:$A,"&gt;="&amp;R$4,WorkingHoursUpdated!$A:$A,"&lt;"&amp;S$4,WorkingHoursUpdated!$G:$G,$A43)</f>
        <v>0</v>
      </c>
      <c r="S43" s="1">
        <f>SUMIFS(WorkingHoursUpdated!$P:$P,WorkingHoursUpdated!$A:$A,"&gt;="&amp;S$4,WorkingHoursUpdated!$A:$A,"&lt;"&amp;T$4,WorkingHoursUpdated!$G:$G,$A43)</f>
        <v>0</v>
      </c>
      <c r="T43" s="1">
        <f>SUMIFS(WorkingHoursUpdated!$P:$P,WorkingHoursUpdated!$A:$A,"&gt;="&amp;T$4,WorkingHoursUpdated!$A:$A,"&lt;"&amp;U$4,WorkingHoursUpdated!$G:$G,$A43)</f>
        <v>0</v>
      </c>
      <c r="U43" s="1">
        <f>SUMIFS(WorkingHoursUpdated!$P:$P,WorkingHoursUpdated!$A:$A,"&gt;="&amp;U$4,WorkingHoursUpdated!$A:$A,"&lt;"&amp;V$4,WorkingHoursUpdated!$G:$G,$A43)</f>
        <v>0</v>
      </c>
      <c r="V43" s="1">
        <f>SUMIFS(WorkingHoursUpdated!$P:$P,WorkingHoursUpdated!$A:$A,"&gt;="&amp;V$4,WorkingHoursUpdated!$A:$A,"&lt;"&amp;W$4,WorkingHoursUpdated!$G:$G,$A43)</f>
        <v>0</v>
      </c>
      <c r="W43" s="1">
        <f>SUMIFS(WorkingHoursUpdated!$P:$P,WorkingHoursUpdated!$A:$A,"&gt;="&amp;W$4,WorkingHoursUpdated!$A:$A,"&lt;"&amp;X$4,WorkingHoursUpdated!$G:$G,$A43)</f>
        <v>0</v>
      </c>
      <c r="X43" s="1">
        <f>SUMIFS(WorkingHoursUpdated!$P:$P,WorkingHoursUpdated!$A:$A,"&gt;="&amp;X$4,WorkingHoursUpdated!$A:$A,"&lt;"&amp;Y$4,WorkingHoursUpdated!$G:$G,$A43)</f>
        <v>0</v>
      </c>
      <c r="Y43" s="1">
        <f>SUMIFS(WorkingHoursUpdated!$P:$P,WorkingHoursUpdated!$A:$A,"&gt;="&amp;Y$4,WorkingHoursUpdated!$A:$A,"&lt;"&amp;Z$4,WorkingHoursUpdated!$G:$G,$A43)</f>
        <v>0</v>
      </c>
      <c r="Z43" s="1">
        <f>SUMIFS(WorkingHoursUpdated!$P:$P,WorkingHoursUpdated!$A:$A,"&gt;="&amp;Z$4,WorkingHoursUpdated!$A:$A,"&lt;"&amp;AA$4,WorkingHoursUpdated!$G:$G,$A43)</f>
        <v>0</v>
      </c>
      <c r="AA43" s="1">
        <f>SUMIFS(WorkingHoursUpdated!$P:$P,WorkingHoursUpdated!$A:$A,"&gt;="&amp;AA$4,WorkingHoursUpdated!$A:$A,"&lt;"&amp;AB$4,WorkingHoursUpdated!$G:$G,$A43)</f>
        <v>0</v>
      </c>
      <c r="AB43" s="1">
        <f>SUMIFS(WorkingHoursUpdated!$P:$P,WorkingHoursUpdated!$A:$A,"&gt;="&amp;AB$4,WorkingHoursUpdated!$A:$A,"&lt;"&amp;AC$4,WorkingHoursUpdated!$G:$G,$A43)</f>
        <v>0</v>
      </c>
      <c r="AC43" s="1">
        <f>SUMIFS(WorkingHoursUpdated!$P:$P,WorkingHoursUpdated!$A:$A,"&gt;="&amp;AC$4,WorkingHoursUpdated!$A:$A,"&lt;"&amp;AD$4,WorkingHoursUpdated!$G:$G,$A43)</f>
        <v>0</v>
      </c>
      <c r="AD43" s="1">
        <f>SUMIFS(WorkingHoursUpdated!$P:$P,WorkingHoursUpdated!$A:$A,"&gt;="&amp;AD$4,WorkingHoursUpdated!$A:$A,"&lt;"&amp;AE$4,WorkingHoursUpdated!$G:$G,$A43)</f>
        <v>0</v>
      </c>
      <c r="AE43" s="1">
        <f>SUMIFS(WorkingHoursUpdated!$P:$P,WorkingHoursUpdated!$A:$A,"&gt;="&amp;AE$4,WorkingHoursUpdated!$A:$A,"&lt;"&amp;AF$4,WorkingHoursUpdated!$G:$G,$A43)</f>
        <v>0</v>
      </c>
      <c r="AF43" s="1">
        <f>SUMIFS(WorkingHoursUpdated!$P:$P,WorkingHoursUpdated!$A:$A,"&gt;="&amp;AF$4,WorkingHoursUpdated!$A:$A,"&lt;"&amp;AG$4,WorkingHoursUpdated!$G:$G,$A43)</f>
        <v>0</v>
      </c>
      <c r="AG43" s="1">
        <f>SUMIFS(WorkingHoursUpdated!$P:$P,WorkingHoursUpdated!$A:$A,"&gt;="&amp;AG$4,WorkingHoursUpdated!$A:$A,"&lt;"&amp;AH$4,WorkingHoursUpdated!$G:$G,$A43)</f>
        <v>0</v>
      </c>
      <c r="AH43" s="1">
        <f>SUMIFS(WorkingHoursUpdated!$P:$P,WorkingHoursUpdated!$A:$A,"&gt;="&amp;AH$4,WorkingHoursUpdated!$A:$A,"&lt;"&amp;AI$4,WorkingHoursUpdated!$G:$G,$A43)</f>
        <v>0</v>
      </c>
      <c r="AI43" s="1">
        <f>SUMIFS(WorkingHoursUpdated!$P:$P,WorkingHoursUpdated!$A:$A,"&gt;="&amp;AI$4,WorkingHoursUpdated!$A:$A,"&lt;"&amp;AJ$4,WorkingHoursUpdated!$G:$G,$A43)</f>
        <v>0</v>
      </c>
    </row>
    <row r="44" spans="1:35" x14ac:dyDescent="0.25">
      <c r="A44" s="64" t="s">
        <v>99</v>
      </c>
      <c r="B44" s="64">
        <f>_xlfn.MINIFS(WorkingHoursUpdated!$A:$A,WorkingHoursUpdated!$G:$G,$A44)</f>
        <v>0</v>
      </c>
      <c r="C44" s="7">
        <f>_xlfn.MAXIFS(WorkingHoursUpdated!$A:$A,WorkingHoursUpdated!$G:$G,$A44)</f>
        <v>0</v>
      </c>
      <c r="D44" s="96">
        <f>SUMIFS(WorkingHoursUpdated!$P:$P,WorkingHoursUpdated!$G:$G,$A44)/0.33</f>
        <v>0</v>
      </c>
      <c r="E44">
        <f t="shared" ref="E44:E56" si="9">C44-B44</f>
        <v>0</v>
      </c>
      <c r="G44" s="1">
        <f>SUMIFS(WorkingHoursUpdated!$P:$P,WorkingHoursUpdated!$A:$A,"&gt;="&amp;G$4,WorkingHoursUpdated!$A:$A,"&lt;"&amp;H$4,WorkingHoursUpdated!$G:$G,$A44)</f>
        <v>0</v>
      </c>
      <c r="H44" s="1">
        <f>SUMIFS(WorkingHoursUpdated!$P:$P,WorkingHoursUpdated!$A:$A,"&gt;="&amp;H$4,WorkingHoursUpdated!$A:$A,"&lt;"&amp;I$4,WorkingHoursUpdated!$G:$G,$A44)</f>
        <v>0</v>
      </c>
      <c r="I44" s="1">
        <f>SUMIFS(WorkingHoursUpdated!$P:$P,WorkingHoursUpdated!$A:$A,"&gt;="&amp;I$4,WorkingHoursUpdated!$A:$A,"&lt;"&amp;J$4,WorkingHoursUpdated!$G:$G,$A44)</f>
        <v>0</v>
      </c>
      <c r="J44" s="1">
        <f>SUMIFS(WorkingHoursUpdated!$P:$P,WorkingHoursUpdated!$A:$A,"&gt;="&amp;J$4,WorkingHoursUpdated!$A:$A,"&lt;"&amp;K$4,WorkingHoursUpdated!$G:$G,$A44)</f>
        <v>0</v>
      </c>
      <c r="K44" s="1">
        <f>SUMIFS(WorkingHoursUpdated!$P:$P,WorkingHoursUpdated!$A:$A,"&gt;="&amp;K$4,WorkingHoursUpdated!$A:$A,"&lt;"&amp;L$4,WorkingHoursUpdated!$G:$G,$A44)</f>
        <v>0</v>
      </c>
      <c r="L44" s="1">
        <f>SUMIFS(WorkingHoursUpdated!$P:$P,WorkingHoursUpdated!$A:$A,"&gt;="&amp;L$4,WorkingHoursUpdated!$A:$A,"&lt;"&amp;M$4,WorkingHoursUpdated!$G:$G,$A44)</f>
        <v>0</v>
      </c>
      <c r="M44" s="1">
        <f>SUMIFS(WorkingHoursUpdated!$P:$P,WorkingHoursUpdated!$A:$A,"&gt;="&amp;M$4,WorkingHoursUpdated!$A:$A,"&lt;"&amp;N$4,WorkingHoursUpdated!$G:$G,$A44)</f>
        <v>0</v>
      </c>
      <c r="N44" s="1">
        <f>SUMIFS(WorkingHoursUpdated!$P:$P,WorkingHoursUpdated!$A:$A,"&gt;="&amp;N$4,WorkingHoursUpdated!$A:$A,"&lt;"&amp;O$4,WorkingHoursUpdated!$G:$G,$A44)</f>
        <v>0</v>
      </c>
      <c r="O44" s="1">
        <f>SUMIFS(WorkingHoursUpdated!$P:$P,WorkingHoursUpdated!$A:$A,"&gt;="&amp;O$4,WorkingHoursUpdated!$A:$A,"&lt;"&amp;P$4,WorkingHoursUpdated!$G:$G,$A44)</f>
        <v>0</v>
      </c>
      <c r="P44" s="1">
        <f>SUMIFS(WorkingHoursUpdated!$P:$P,WorkingHoursUpdated!$A:$A,"&gt;="&amp;P$4,WorkingHoursUpdated!$A:$A,"&lt;"&amp;Q$4,WorkingHoursUpdated!$G:$G,$A44)</f>
        <v>0</v>
      </c>
      <c r="Q44" s="1">
        <f>SUMIFS(WorkingHoursUpdated!$P:$P,WorkingHoursUpdated!$A:$A,"&gt;="&amp;Q$4,WorkingHoursUpdated!$A:$A,"&lt;"&amp;R$4,WorkingHoursUpdated!$G:$G,$A44)</f>
        <v>0</v>
      </c>
      <c r="R44" s="1">
        <f>SUMIFS(WorkingHoursUpdated!$P:$P,WorkingHoursUpdated!$A:$A,"&gt;="&amp;R$4,WorkingHoursUpdated!$A:$A,"&lt;"&amp;S$4,WorkingHoursUpdated!$G:$G,$A44)</f>
        <v>0</v>
      </c>
      <c r="S44" s="1">
        <f>SUMIFS(WorkingHoursUpdated!$P:$P,WorkingHoursUpdated!$A:$A,"&gt;="&amp;S$4,WorkingHoursUpdated!$A:$A,"&lt;"&amp;T$4,WorkingHoursUpdated!$G:$G,$A44)</f>
        <v>0</v>
      </c>
      <c r="T44" s="1">
        <f>SUMIFS(WorkingHoursUpdated!$P:$P,WorkingHoursUpdated!$A:$A,"&gt;="&amp;T$4,WorkingHoursUpdated!$A:$A,"&lt;"&amp;U$4,WorkingHoursUpdated!$G:$G,$A44)</f>
        <v>0</v>
      </c>
      <c r="U44" s="1">
        <f>SUMIFS(WorkingHoursUpdated!$P:$P,WorkingHoursUpdated!$A:$A,"&gt;="&amp;U$4,WorkingHoursUpdated!$A:$A,"&lt;"&amp;V$4,WorkingHoursUpdated!$G:$G,$A44)</f>
        <v>0</v>
      </c>
      <c r="V44" s="1">
        <f>SUMIFS(WorkingHoursUpdated!$P:$P,WorkingHoursUpdated!$A:$A,"&gt;="&amp;V$4,WorkingHoursUpdated!$A:$A,"&lt;"&amp;W$4,WorkingHoursUpdated!$G:$G,$A44)</f>
        <v>0</v>
      </c>
      <c r="W44" s="1">
        <f>SUMIFS(WorkingHoursUpdated!$P:$P,WorkingHoursUpdated!$A:$A,"&gt;="&amp;W$4,WorkingHoursUpdated!$A:$A,"&lt;"&amp;X$4,WorkingHoursUpdated!$G:$G,$A44)</f>
        <v>0</v>
      </c>
      <c r="X44" s="1">
        <f>SUMIFS(WorkingHoursUpdated!$P:$P,WorkingHoursUpdated!$A:$A,"&gt;="&amp;X$4,WorkingHoursUpdated!$A:$A,"&lt;"&amp;Y$4,WorkingHoursUpdated!$G:$G,$A44)</f>
        <v>0</v>
      </c>
      <c r="Y44" s="1">
        <f>SUMIFS(WorkingHoursUpdated!$P:$P,WorkingHoursUpdated!$A:$A,"&gt;="&amp;Y$4,WorkingHoursUpdated!$A:$A,"&lt;"&amp;Z$4,WorkingHoursUpdated!$G:$G,$A44)</f>
        <v>0</v>
      </c>
      <c r="Z44" s="1">
        <f>SUMIFS(WorkingHoursUpdated!$P:$P,WorkingHoursUpdated!$A:$A,"&gt;="&amp;Z$4,WorkingHoursUpdated!$A:$A,"&lt;"&amp;AA$4,WorkingHoursUpdated!$G:$G,$A44)</f>
        <v>0</v>
      </c>
      <c r="AA44" s="1">
        <f>SUMIFS(WorkingHoursUpdated!$P:$P,WorkingHoursUpdated!$A:$A,"&gt;="&amp;AA$4,WorkingHoursUpdated!$A:$A,"&lt;"&amp;AB$4,WorkingHoursUpdated!$G:$G,$A44)</f>
        <v>0</v>
      </c>
      <c r="AB44" s="1">
        <f>SUMIFS(WorkingHoursUpdated!$P:$P,WorkingHoursUpdated!$A:$A,"&gt;="&amp;AB$4,WorkingHoursUpdated!$A:$A,"&lt;"&amp;AC$4,WorkingHoursUpdated!$G:$G,$A44)</f>
        <v>0</v>
      </c>
      <c r="AC44" s="1">
        <f>SUMIFS(WorkingHoursUpdated!$P:$P,WorkingHoursUpdated!$A:$A,"&gt;="&amp;AC$4,WorkingHoursUpdated!$A:$A,"&lt;"&amp;AD$4,WorkingHoursUpdated!$G:$G,$A44)</f>
        <v>0</v>
      </c>
      <c r="AD44" s="1">
        <f>SUMIFS(WorkingHoursUpdated!$P:$P,WorkingHoursUpdated!$A:$A,"&gt;="&amp;AD$4,WorkingHoursUpdated!$A:$A,"&lt;"&amp;AE$4,WorkingHoursUpdated!$G:$G,$A44)</f>
        <v>0</v>
      </c>
      <c r="AE44" s="1">
        <f>SUMIFS(WorkingHoursUpdated!$P:$P,WorkingHoursUpdated!$A:$A,"&gt;="&amp;AE$4,WorkingHoursUpdated!$A:$A,"&lt;"&amp;AF$4,WorkingHoursUpdated!$G:$G,$A44)</f>
        <v>0</v>
      </c>
      <c r="AF44" s="1">
        <f>SUMIFS(WorkingHoursUpdated!$P:$P,WorkingHoursUpdated!$A:$A,"&gt;="&amp;AF$4,WorkingHoursUpdated!$A:$A,"&lt;"&amp;AG$4,WorkingHoursUpdated!$G:$G,$A44)</f>
        <v>0</v>
      </c>
      <c r="AG44" s="1">
        <f>SUMIFS(WorkingHoursUpdated!$P:$P,WorkingHoursUpdated!$A:$A,"&gt;="&amp;AG$4,WorkingHoursUpdated!$A:$A,"&lt;"&amp;AH$4,WorkingHoursUpdated!$G:$G,$A44)</f>
        <v>0</v>
      </c>
      <c r="AH44" s="1">
        <f>SUMIFS(WorkingHoursUpdated!$P:$P,WorkingHoursUpdated!$A:$A,"&gt;="&amp;AH$4,WorkingHoursUpdated!$A:$A,"&lt;"&amp;AI$4,WorkingHoursUpdated!$G:$G,$A44)</f>
        <v>0</v>
      </c>
      <c r="AI44" s="1">
        <f>SUMIFS(WorkingHoursUpdated!$P:$P,WorkingHoursUpdated!$A:$A,"&gt;="&amp;AI$4,WorkingHoursUpdated!$A:$A,"&lt;"&amp;AJ$4,WorkingHoursUpdated!$G:$G,$A44)</f>
        <v>0</v>
      </c>
    </row>
    <row r="45" spans="1:35" x14ac:dyDescent="0.25">
      <c r="A45" s="64" t="s">
        <v>103</v>
      </c>
      <c r="B45" s="64">
        <f>_xlfn.MINIFS(WorkingHoursUpdated!$A:$A,WorkingHoursUpdated!$G:$G,$A45)</f>
        <v>0</v>
      </c>
      <c r="C45" s="7">
        <f>_xlfn.MAXIFS(WorkingHoursUpdated!$A:$A,WorkingHoursUpdated!$G:$G,$A45)</f>
        <v>0</v>
      </c>
      <c r="D45" s="96">
        <f>SUMIFS(WorkingHoursUpdated!$P:$P,WorkingHoursUpdated!$G:$G,$A45)/0.33</f>
        <v>0</v>
      </c>
      <c r="E45">
        <f t="shared" si="9"/>
        <v>0</v>
      </c>
      <c r="G45" s="1">
        <f>SUMIFS(WorkingHoursUpdated!$P:$P,WorkingHoursUpdated!$A:$A,"&gt;="&amp;G$4,WorkingHoursUpdated!$A:$A,"&lt;"&amp;H$4,WorkingHoursUpdated!$G:$G,$A45)</f>
        <v>0</v>
      </c>
      <c r="H45" s="1">
        <f>SUMIFS(WorkingHoursUpdated!$P:$P,WorkingHoursUpdated!$A:$A,"&gt;="&amp;H$4,WorkingHoursUpdated!$A:$A,"&lt;"&amp;I$4,WorkingHoursUpdated!$G:$G,$A45)</f>
        <v>0</v>
      </c>
      <c r="I45" s="1">
        <f>SUMIFS(WorkingHoursUpdated!$P:$P,WorkingHoursUpdated!$A:$A,"&gt;="&amp;I$4,WorkingHoursUpdated!$A:$A,"&lt;"&amp;J$4,WorkingHoursUpdated!$G:$G,$A45)</f>
        <v>0</v>
      </c>
      <c r="J45" s="1">
        <f>SUMIFS(WorkingHoursUpdated!$P:$P,WorkingHoursUpdated!$A:$A,"&gt;="&amp;J$4,WorkingHoursUpdated!$A:$A,"&lt;"&amp;K$4,WorkingHoursUpdated!$G:$G,$A45)</f>
        <v>0</v>
      </c>
      <c r="K45" s="1">
        <f>SUMIFS(WorkingHoursUpdated!$P:$P,WorkingHoursUpdated!$A:$A,"&gt;="&amp;K$4,WorkingHoursUpdated!$A:$A,"&lt;"&amp;L$4,WorkingHoursUpdated!$G:$G,$A45)</f>
        <v>0</v>
      </c>
      <c r="L45" s="1">
        <f>SUMIFS(WorkingHoursUpdated!$P:$P,WorkingHoursUpdated!$A:$A,"&gt;="&amp;L$4,WorkingHoursUpdated!$A:$A,"&lt;"&amp;M$4,WorkingHoursUpdated!$G:$G,$A45)</f>
        <v>0</v>
      </c>
      <c r="M45" s="1">
        <f>SUMIFS(WorkingHoursUpdated!$P:$P,WorkingHoursUpdated!$A:$A,"&gt;="&amp;M$4,WorkingHoursUpdated!$A:$A,"&lt;"&amp;N$4,WorkingHoursUpdated!$G:$G,$A45)</f>
        <v>0</v>
      </c>
      <c r="N45" s="1">
        <f>SUMIFS(WorkingHoursUpdated!$P:$P,WorkingHoursUpdated!$A:$A,"&gt;="&amp;N$4,WorkingHoursUpdated!$A:$A,"&lt;"&amp;O$4,WorkingHoursUpdated!$G:$G,$A45)</f>
        <v>0</v>
      </c>
      <c r="O45" s="1">
        <f>SUMIFS(WorkingHoursUpdated!$P:$P,WorkingHoursUpdated!$A:$A,"&gt;="&amp;O$4,WorkingHoursUpdated!$A:$A,"&lt;"&amp;P$4,WorkingHoursUpdated!$G:$G,$A45)</f>
        <v>0</v>
      </c>
      <c r="P45" s="1">
        <f>SUMIFS(WorkingHoursUpdated!$P:$P,WorkingHoursUpdated!$A:$A,"&gt;="&amp;P$4,WorkingHoursUpdated!$A:$A,"&lt;"&amp;Q$4,WorkingHoursUpdated!$G:$G,$A45)</f>
        <v>0</v>
      </c>
      <c r="Q45" s="1">
        <f>SUMIFS(WorkingHoursUpdated!$P:$P,WorkingHoursUpdated!$A:$A,"&gt;="&amp;Q$4,WorkingHoursUpdated!$A:$A,"&lt;"&amp;R$4,WorkingHoursUpdated!$G:$G,$A45)</f>
        <v>0</v>
      </c>
      <c r="R45" s="1">
        <f>SUMIFS(WorkingHoursUpdated!$P:$P,WorkingHoursUpdated!$A:$A,"&gt;="&amp;R$4,WorkingHoursUpdated!$A:$A,"&lt;"&amp;S$4,WorkingHoursUpdated!$G:$G,$A45)</f>
        <v>0</v>
      </c>
      <c r="S45" s="1">
        <f>SUMIFS(WorkingHoursUpdated!$P:$P,WorkingHoursUpdated!$A:$A,"&gt;="&amp;S$4,WorkingHoursUpdated!$A:$A,"&lt;"&amp;T$4,WorkingHoursUpdated!$G:$G,$A45)</f>
        <v>0</v>
      </c>
      <c r="T45" s="1">
        <f>SUMIFS(WorkingHoursUpdated!$P:$P,WorkingHoursUpdated!$A:$A,"&gt;="&amp;T$4,WorkingHoursUpdated!$A:$A,"&lt;"&amp;U$4,WorkingHoursUpdated!$G:$G,$A45)</f>
        <v>0</v>
      </c>
      <c r="U45" s="1">
        <f>SUMIFS(WorkingHoursUpdated!$P:$P,WorkingHoursUpdated!$A:$A,"&gt;="&amp;U$4,WorkingHoursUpdated!$A:$A,"&lt;"&amp;V$4,WorkingHoursUpdated!$G:$G,$A45)</f>
        <v>0</v>
      </c>
      <c r="V45" s="1">
        <f>SUMIFS(WorkingHoursUpdated!$P:$P,WorkingHoursUpdated!$A:$A,"&gt;="&amp;V$4,WorkingHoursUpdated!$A:$A,"&lt;"&amp;W$4,WorkingHoursUpdated!$G:$G,$A45)</f>
        <v>0</v>
      </c>
      <c r="W45" s="1">
        <f>SUMIFS(WorkingHoursUpdated!$P:$P,WorkingHoursUpdated!$A:$A,"&gt;="&amp;W$4,WorkingHoursUpdated!$A:$A,"&lt;"&amp;X$4,WorkingHoursUpdated!$G:$G,$A45)</f>
        <v>0</v>
      </c>
      <c r="X45" s="1">
        <f>SUMIFS(WorkingHoursUpdated!$P:$P,WorkingHoursUpdated!$A:$A,"&gt;="&amp;X$4,WorkingHoursUpdated!$A:$A,"&lt;"&amp;Y$4,WorkingHoursUpdated!$G:$G,$A45)</f>
        <v>0</v>
      </c>
      <c r="Y45" s="1">
        <f>SUMIFS(WorkingHoursUpdated!$P:$P,WorkingHoursUpdated!$A:$A,"&gt;="&amp;Y$4,WorkingHoursUpdated!$A:$A,"&lt;"&amp;Z$4,WorkingHoursUpdated!$G:$G,$A45)</f>
        <v>0</v>
      </c>
      <c r="Z45" s="1">
        <f>SUMIFS(WorkingHoursUpdated!$P:$P,WorkingHoursUpdated!$A:$A,"&gt;="&amp;Z$4,WorkingHoursUpdated!$A:$A,"&lt;"&amp;AA$4,WorkingHoursUpdated!$G:$G,$A45)</f>
        <v>0</v>
      </c>
      <c r="AA45" s="1">
        <f>SUMIFS(WorkingHoursUpdated!$P:$P,WorkingHoursUpdated!$A:$A,"&gt;="&amp;AA$4,WorkingHoursUpdated!$A:$A,"&lt;"&amp;AB$4,WorkingHoursUpdated!$G:$G,$A45)</f>
        <v>0</v>
      </c>
      <c r="AB45" s="1">
        <f>SUMIFS(WorkingHoursUpdated!$P:$P,WorkingHoursUpdated!$A:$A,"&gt;="&amp;AB$4,WorkingHoursUpdated!$A:$A,"&lt;"&amp;AC$4,WorkingHoursUpdated!$G:$G,$A45)</f>
        <v>0</v>
      </c>
      <c r="AC45" s="1">
        <f>SUMIFS(WorkingHoursUpdated!$P:$P,WorkingHoursUpdated!$A:$A,"&gt;="&amp;AC$4,WorkingHoursUpdated!$A:$A,"&lt;"&amp;AD$4,WorkingHoursUpdated!$G:$G,$A45)</f>
        <v>0</v>
      </c>
      <c r="AD45" s="1">
        <f>SUMIFS(WorkingHoursUpdated!$P:$P,WorkingHoursUpdated!$A:$A,"&gt;="&amp;AD$4,WorkingHoursUpdated!$A:$A,"&lt;"&amp;AE$4,WorkingHoursUpdated!$G:$G,$A45)</f>
        <v>0</v>
      </c>
      <c r="AE45" s="1">
        <f>SUMIFS(WorkingHoursUpdated!$P:$P,WorkingHoursUpdated!$A:$A,"&gt;="&amp;AE$4,WorkingHoursUpdated!$A:$A,"&lt;"&amp;AF$4,WorkingHoursUpdated!$G:$G,$A45)</f>
        <v>0</v>
      </c>
      <c r="AF45" s="1">
        <f>SUMIFS(WorkingHoursUpdated!$P:$P,WorkingHoursUpdated!$A:$A,"&gt;="&amp;AF$4,WorkingHoursUpdated!$A:$A,"&lt;"&amp;AG$4,WorkingHoursUpdated!$G:$G,$A45)</f>
        <v>0</v>
      </c>
      <c r="AG45" s="1">
        <f>SUMIFS(WorkingHoursUpdated!$P:$P,WorkingHoursUpdated!$A:$A,"&gt;="&amp;AG$4,WorkingHoursUpdated!$A:$A,"&lt;"&amp;AH$4,WorkingHoursUpdated!$G:$G,$A45)</f>
        <v>0</v>
      </c>
      <c r="AH45" s="1">
        <f>SUMIFS(WorkingHoursUpdated!$P:$P,WorkingHoursUpdated!$A:$A,"&gt;="&amp;AH$4,WorkingHoursUpdated!$A:$A,"&lt;"&amp;AI$4,WorkingHoursUpdated!$G:$G,$A45)</f>
        <v>0</v>
      </c>
      <c r="AI45" s="1">
        <f>SUMIFS(WorkingHoursUpdated!$P:$P,WorkingHoursUpdated!$A:$A,"&gt;="&amp;AI$4,WorkingHoursUpdated!$A:$A,"&lt;"&amp;AJ$4,WorkingHoursUpdated!$G:$G,$A45)</f>
        <v>0</v>
      </c>
    </row>
    <row r="46" spans="1:35" x14ac:dyDescent="0.25">
      <c r="A46" s="64" t="s">
        <v>104</v>
      </c>
      <c r="B46" s="64">
        <f>_xlfn.MINIFS(WorkingHoursUpdated!$A:$A,WorkingHoursUpdated!$G:$G,$A46)</f>
        <v>0</v>
      </c>
      <c r="C46" s="7">
        <f>_xlfn.MAXIFS(WorkingHoursUpdated!$A:$A,WorkingHoursUpdated!$G:$G,$A46)</f>
        <v>0</v>
      </c>
      <c r="D46" s="96">
        <f>SUMIFS(WorkingHoursUpdated!$P:$P,WorkingHoursUpdated!$G:$G,$A46)/0.33</f>
        <v>0</v>
      </c>
      <c r="E46">
        <f t="shared" si="9"/>
        <v>0</v>
      </c>
      <c r="G46" s="1">
        <f>SUMIFS(WorkingHoursUpdated!$P:$P,WorkingHoursUpdated!$A:$A,"&gt;="&amp;G$4,WorkingHoursUpdated!$A:$A,"&lt;"&amp;H$4,WorkingHoursUpdated!$G:$G,$A46)</f>
        <v>0</v>
      </c>
      <c r="H46" s="1">
        <f>SUMIFS(WorkingHoursUpdated!$P:$P,WorkingHoursUpdated!$A:$A,"&gt;="&amp;H$4,WorkingHoursUpdated!$A:$A,"&lt;"&amp;I$4,WorkingHoursUpdated!$G:$G,$A46)</f>
        <v>0</v>
      </c>
      <c r="I46" s="1">
        <f>SUMIFS(WorkingHoursUpdated!$P:$P,WorkingHoursUpdated!$A:$A,"&gt;="&amp;I$4,WorkingHoursUpdated!$A:$A,"&lt;"&amp;J$4,WorkingHoursUpdated!$G:$G,$A46)</f>
        <v>0</v>
      </c>
      <c r="J46" s="1">
        <f>SUMIFS(WorkingHoursUpdated!$P:$P,WorkingHoursUpdated!$A:$A,"&gt;="&amp;J$4,WorkingHoursUpdated!$A:$A,"&lt;"&amp;K$4,WorkingHoursUpdated!$G:$G,$A46)</f>
        <v>0</v>
      </c>
      <c r="K46" s="1">
        <f>SUMIFS(WorkingHoursUpdated!$P:$P,WorkingHoursUpdated!$A:$A,"&gt;="&amp;K$4,WorkingHoursUpdated!$A:$A,"&lt;"&amp;L$4,WorkingHoursUpdated!$G:$G,$A46)</f>
        <v>0</v>
      </c>
      <c r="L46" s="1">
        <f>SUMIFS(WorkingHoursUpdated!$P:$P,WorkingHoursUpdated!$A:$A,"&gt;="&amp;L$4,WorkingHoursUpdated!$A:$A,"&lt;"&amp;M$4,WorkingHoursUpdated!$G:$G,$A46)</f>
        <v>0</v>
      </c>
      <c r="M46" s="1">
        <f>SUMIFS(WorkingHoursUpdated!$P:$P,WorkingHoursUpdated!$A:$A,"&gt;="&amp;M$4,WorkingHoursUpdated!$A:$A,"&lt;"&amp;N$4,WorkingHoursUpdated!$G:$G,$A46)</f>
        <v>0</v>
      </c>
      <c r="N46" s="1">
        <f>SUMIFS(WorkingHoursUpdated!$P:$P,WorkingHoursUpdated!$A:$A,"&gt;="&amp;N$4,WorkingHoursUpdated!$A:$A,"&lt;"&amp;O$4,WorkingHoursUpdated!$G:$G,$A46)</f>
        <v>0</v>
      </c>
      <c r="O46" s="1">
        <f>SUMIFS(WorkingHoursUpdated!$P:$P,WorkingHoursUpdated!$A:$A,"&gt;="&amp;O$4,WorkingHoursUpdated!$A:$A,"&lt;"&amp;P$4,WorkingHoursUpdated!$G:$G,$A46)</f>
        <v>0</v>
      </c>
      <c r="P46" s="1">
        <f>SUMIFS(WorkingHoursUpdated!$P:$P,WorkingHoursUpdated!$A:$A,"&gt;="&amp;P$4,WorkingHoursUpdated!$A:$A,"&lt;"&amp;Q$4,WorkingHoursUpdated!$G:$G,$A46)</f>
        <v>0</v>
      </c>
      <c r="Q46" s="1">
        <f>SUMIFS(WorkingHoursUpdated!$P:$P,WorkingHoursUpdated!$A:$A,"&gt;="&amp;Q$4,WorkingHoursUpdated!$A:$A,"&lt;"&amp;R$4,WorkingHoursUpdated!$G:$G,$A46)</f>
        <v>0</v>
      </c>
      <c r="R46" s="1">
        <f>SUMIFS(WorkingHoursUpdated!$P:$P,WorkingHoursUpdated!$A:$A,"&gt;="&amp;R$4,WorkingHoursUpdated!$A:$A,"&lt;"&amp;S$4,WorkingHoursUpdated!$G:$G,$A46)</f>
        <v>0</v>
      </c>
      <c r="S46" s="1">
        <f>SUMIFS(WorkingHoursUpdated!$P:$P,WorkingHoursUpdated!$A:$A,"&gt;="&amp;S$4,WorkingHoursUpdated!$A:$A,"&lt;"&amp;T$4,WorkingHoursUpdated!$G:$G,$A46)</f>
        <v>0</v>
      </c>
      <c r="T46" s="1">
        <f>SUMIFS(WorkingHoursUpdated!$P:$P,WorkingHoursUpdated!$A:$A,"&gt;="&amp;T$4,WorkingHoursUpdated!$A:$A,"&lt;"&amp;U$4,WorkingHoursUpdated!$G:$G,$A46)</f>
        <v>0</v>
      </c>
      <c r="U46" s="1">
        <f>SUMIFS(WorkingHoursUpdated!$P:$P,WorkingHoursUpdated!$A:$A,"&gt;="&amp;U$4,WorkingHoursUpdated!$A:$A,"&lt;"&amp;V$4,WorkingHoursUpdated!$G:$G,$A46)</f>
        <v>0</v>
      </c>
      <c r="V46" s="1">
        <f>SUMIFS(WorkingHoursUpdated!$P:$P,WorkingHoursUpdated!$A:$A,"&gt;="&amp;V$4,WorkingHoursUpdated!$A:$A,"&lt;"&amp;W$4,WorkingHoursUpdated!$G:$G,$A46)</f>
        <v>0</v>
      </c>
      <c r="W46" s="1">
        <f>SUMIFS(WorkingHoursUpdated!$P:$P,WorkingHoursUpdated!$A:$A,"&gt;="&amp;W$4,WorkingHoursUpdated!$A:$A,"&lt;"&amp;X$4,WorkingHoursUpdated!$G:$G,$A46)</f>
        <v>0</v>
      </c>
      <c r="X46" s="1">
        <f>SUMIFS(WorkingHoursUpdated!$P:$P,WorkingHoursUpdated!$A:$A,"&gt;="&amp;X$4,WorkingHoursUpdated!$A:$A,"&lt;"&amp;Y$4,WorkingHoursUpdated!$G:$G,$A46)</f>
        <v>0</v>
      </c>
      <c r="Y46" s="1">
        <f>SUMIFS(WorkingHoursUpdated!$P:$P,WorkingHoursUpdated!$A:$A,"&gt;="&amp;Y$4,WorkingHoursUpdated!$A:$A,"&lt;"&amp;Z$4,WorkingHoursUpdated!$G:$G,$A46)</f>
        <v>0</v>
      </c>
      <c r="Z46" s="1">
        <f>SUMIFS(WorkingHoursUpdated!$P:$P,WorkingHoursUpdated!$A:$A,"&gt;="&amp;Z$4,WorkingHoursUpdated!$A:$A,"&lt;"&amp;AA$4,WorkingHoursUpdated!$G:$G,$A46)</f>
        <v>0</v>
      </c>
      <c r="AA46" s="1">
        <f>SUMIFS(WorkingHoursUpdated!$P:$P,WorkingHoursUpdated!$A:$A,"&gt;="&amp;AA$4,WorkingHoursUpdated!$A:$A,"&lt;"&amp;AB$4,WorkingHoursUpdated!$G:$G,$A46)</f>
        <v>0</v>
      </c>
      <c r="AB46" s="1">
        <f>SUMIFS(WorkingHoursUpdated!$P:$P,WorkingHoursUpdated!$A:$A,"&gt;="&amp;AB$4,WorkingHoursUpdated!$A:$A,"&lt;"&amp;AC$4,WorkingHoursUpdated!$G:$G,$A46)</f>
        <v>0</v>
      </c>
      <c r="AC46" s="1">
        <f>SUMIFS(WorkingHoursUpdated!$P:$P,WorkingHoursUpdated!$A:$A,"&gt;="&amp;AC$4,WorkingHoursUpdated!$A:$A,"&lt;"&amp;AD$4,WorkingHoursUpdated!$G:$G,$A46)</f>
        <v>0</v>
      </c>
      <c r="AD46" s="1">
        <f>SUMIFS(WorkingHoursUpdated!$P:$P,WorkingHoursUpdated!$A:$A,"&gt;="&amp;AD$4,WorkingHoursUpdated!$A:$A,"&lt;"&amp;AE$4,WorkingHoursUpdated!$G:$G,$A46)</f>
        <v>0</v>
      </c>
      <c r="AE46" s="1">
        <f>SUMIFS(WorkingHoursUpdated!$P:$P,WorkingHoursUpdated!$A:$A,"&gt;="&amp;AE$4,WorkingHoursUpdated!$A:$A,"&lt;"&amp;AF$4,WorkingHoursUpdated!$G:$G,$A46)</f>
        <v>0</v>
      </c>
      <c r="AF46" s="1">
        <f>SUMIFS(WorkingHoursUpdated!$P:$P,WorkingHoursUpdated!$A:$A,"&gt;="&amp;AF$4,WorkingHoursUpdated!$A:$A,"&lt;"&amp;AG$4,WorkingHoursUpdated!$G:$G,$A46)</f>
        <v>0</v>
      </c>
      <c r="AG46" s="1">
        <f>SUMIFS(WorkingHoursUpdated!$P:$P,WorkingHoursUpdated!$A:$A,"&gt;="&amp;AG$4,WorkingHoursUpdated!$A:$A,"&lt;"&amp;AH$4,WorkingHoursUpdated!$G:$G,$A46)</f>
        <v>0</v>
      </c>
      <c r="AH46" s="1">
        <f>SUMIFS(WorkingHoursUpdated!$P:$P,WorkingHoursUpdated!$A:$A,"&gt;="&amp;AH$4,WorkingHoursUpdated!$A:$A,"&lt;"&amp;AI$4,WorkingHoursUpdated!$G:$G,$A46)</f>
        <v>0</v>
      </c>
      <c r="AI46" s="1">
        <f>SUMIFS(WorkingHoursUpdated!$P:$P,WorkingHoursUpdated!$A:$A,"&gt;="&amp;AI$4,WorkingHoursUpdated!$A:$A,"&lt;"&amp;AJ$4,WorkingHoursUpdated!$G:$G,$A46)</f>
        <v>0</v>
      </c>
    </row>
    <row r="47" spans="1:35" x14ac:dyDescent="0.25">
      <c r="A47" s="64" t="s">
        <v>83</v>
      </c>
      <c r="B47" s="64">
        <f>_xlfn.MINIFS(WorkingHoursUpdated!$A:$A,WorkingHoursUpdated!$G:$G,$A47)</f>
        <v>0</v>
      </c>
      <c r="C47" s="7">
        <f>_xlfn.MAXIFS(WorkingHoursUpdated!$A:$A,WorkingHoursUpdated!$G:$G,$A47)</f>
        <v>0</v>
      </c>
      <c r="D47" s="96">
        <f>SUMIFS(WorkingHoursUpdated!$P:$P,WorkingHoursUpdated!$G:$G,$A47)/0.33</f>
        <v>0</v>
      </c>
      <c r="E47">
        <f t="shared" si="9"/>
        <v>0</v>
      </c>
      <c r="G47" s="1">
        <f>SUMIFS(WorkingHoursUpdated!$P:$P,WorkingHoursUpdated!$A:$A,"&gt;="&amp;G$4,WorkingHoursUpdated!$A:$A,"&lt;"&amp;H$4,WorkingHoursUpdated!$G:$G,$A47)</f>
        <v>0</v>
      </c>
      <c r="H47" s="1">
        <f>SUMIFS(WorkingHoursUpdated!$P:$P,WorkingHoursUpdated!$A:$A,"&gt;="&amp;H$4,WorkingHoursUpdated!$A:$A,"&lt;"&amp;I$4,WorkingHoursUpdated!$G:$G,$A47)</f>
        <v>0</v>
      </c>
      <c r="I47" s="1">
        <f>SUMIFS(WorkingHoursUpdated!$P:$P,WorkingHoursUpdated!$A:$A,"&gt;="&amp;I$4,WorkingHoursUpdated!$A:$A,"&lt;"&amp;J$4,WorkingHoursUpdated!$G:$G,$A47)</f>
        <v>0</v>
      </c>
      <c r="J47" s="1">
        <f>SUMIFS(WorkingHoursUpdated!$P:$P,WorkingHoursUpdated!$A:$A,"&gt;="&amp;J$4,WorkingHoursUpdated!$A:$A,"&lt;"&amp;K$4,WorkingHoursUpdated!$G:$G,$A47)</f>
        <v>0</v>
      </c>
      <c r="K47" s="1">
        <f>SUMIFS(WorkingHoursUpdated!$P:$P,WorkingHoursUpdated!$A:$A,"&gt;="&amp;K$4,WorkingHoursUpdated!$A:$A,"&lt;"&amp;L$4,WorkingHoursUpdated!$G:$G,$A47)</f>
        <v>0</v>
      </c>
      <c r="L47" s="1">
        <f>SUMIFS(WorkingHoursUpdated!$P:$P,WorkingHoursUpdated!$A:$A,"&gt;="&amp;L$4,WorkingHoursUpdated!$A:$A,"&lt;"&amp;M$4,WorkingHoursUpdated!$G:$G,$A47)</f>
        <v>0</v>
      </c>
      <c r="M47" s="1">
        <f>SUMIFS(WorkingHoursUpdated!$P:$P,WorkingHoursUpdated!$A:$A,"&gt;="&amp;M$4,WorkingHoursUpdated!$A:$A,"&lt;"&amp;N$4,WorkingHoursUpdated!$G:$G,$A47)</f>
        <v>0</v>
      </c>
      <c r="N47" s="1">
        <f>SUMIFS(WorkingHoursUpdated!$P:$P,WorkingHoursUpdated!$A:$A,"&gt;="&amp;N$4,WorkingHoursUpdated!$A:$A,"&lt;"&amp;O$4,WorkingHoursUpdated!$G:$G,$A47)</f>
        <v>0</v>
      </c>
      <c r="O47" s="1">
        <f>SUMIFS(WorkingHoursUpdated!$P:$P,WorkingHoursUpdated!$A:$A,"&gt;="&amp;O$4,WorkingHoursUpdated!$A:$A,"&lt;"&amp;P$4,WorkingHoursUpdated!$G:$G,$A47)</f>
        <v>0</v>
      </c>
      <c r="P47" s="1">
        <f>SUMIFS(WorkingHoursUpdated!$P:$P,WorkingHoursUpdated!$A:$A,"&gt;="&amp;P$4,WorkingHoursUpdated!$A:$A,"&lt;"&amp;Q$4,WorkingHoursUpdated!$G:$G,$A47)</f>
        <v>0</v>
      </c>
      <c r="Q47" s="1">
        <f>SUMIFS(WorkingHoursUpdated!$P:$P,WorkingHoursUpdated!$A:$A,"&gt;="&amp;Q$4,WorkingHoursUpdated!$A:$A,"&lt;"&amp;R$4,WorkingHoursUpdated!$G:$G,$A47)</f>
        <v>0</v>
      </c>
      <c r="R47" s="1">
        <f>SUMIFS(WorkingHoursUpdated!$P:$P,WorkingHoursUpdated!$A:$A,"&gt;="&amp;R$4,WorkingHoursUpdated!$A:$A,"&lt;"&amp;S$4,WorkingHoursUpdated!$G:$G,$A47)</f>
        <v>0</v>
      </c>
      <c r="S47" s="1">
        <f>SUMIFS(WorkingHoursUpdated!$P:$P,WorkingHoursUpdated!$A:$A,"&gt;="&amp;S$4,WorkingHoursUpdated!$A:$A,"&lt;"&amp;T$4,WorkingHoursUpdated!$G:$G,$A47)</f>
        <v>0</v>
      </c>
      <c r="T47" s="1">
        <f>SUMIFS(WorkingHoursUpdated!$P:$P,WorkingHoursUpdated!$A:$A,"&gt;="&amp;T$4,WorkingHoursUpdated!$A:$A,"&lt;"&amp;U$4,WorkingHoursUpdated!$G:$G,$A47)</f>
        <v>0</v>
      </c>
      <c r="U47" s="1">
        <f>SUMIFS(WorkingHoursUpdated!$P:$P,WorkingHoursUpdated!$A:$A,"&gt;="&amp;U$4,WorkingHoursUpdated!$A:$A,"&lt;"&amp;V$4,WorkingHoursUpdated!$G:$G,$A47)</f>
        <v>0</v>
      </c>
      <c r="V47" s="1">
        <f>SUMIFS(WorkingHoursUpdated!$P:$P,WorkingHoursUpdated!$A:$A,"&gt;="&amp;V$4,WorkingHoursUpdated!$A:$A,"&lt;"&amp;W$4,WorkingHoursUpdated!$G:$G,$A47)</f>
        <v>0</v>
      </c>
      <c r="W47" s="1">
        <f>SUMIFS(WorkingHoursUpdated!$P:$P,WorkingHoursUpdated!$A:$A,"&gt;="&amp;W$4,WorkingHoursUpdated!$A:$A,"&lt;"&amp;X$4,WorkingHoursUpdated!$G:$G,$A47)</f>
        <v>0</v>
      </c>
      <c r="X47" s="1">
        <f>SUMIFS(WorkingHoursUpdated!$P:$P,WorkingHoursUpdated!$A:$A,"&gt;="&amp;X$4,WorkingHoursUpdated!$A:$A,"&lt;"&amp;Y$4,WorkingHoursUpdated!$G:$G,$A47)</f>
        <v>0</v>
      </c>
      <c r="Y47" s="1">
        <f>SUMIFS(WorkingHoursUpdated!$P:$P,WorkingHoursUpdated!$A:$A,"&gt;="&amp;Y$4,WorkingHoursUpdated!$A:$A,"&lt;"&amp;Z$4,WorkingHoursUpdated!$G:$G,$A47)</f>
        <v>0</v>
      </c>
      <c r="Z47" s="1">
        <f>SUMIFS(WorkingHoursUpdated!$P:$P,WorkingHoursUpdated!$A:$A,"&gt;="&amp;Z$4,WorkingHoursUpdated!$A:$A,"&lt;"&amp;AA$4,WorkingHoursUpdated!$G:$G,$A47)</f>
        <v>0</v>
      </c>
      <c r="AA47" s="1">
        <f>SUMIFS(WorkingHoursUpdated!$P:$P,WorkingHoursUpdated!$A:$A,"&gt;="&amp;AA$4,WorkingHoursUpdated!$A:$A,"&lt;"&amp;AB$4,WorkingHoursUpdated!$G:$G,$A47)</f>
        <v>0</v>
      </c>
      <c r="AB47" s="1">
        <f>SUMIFS(WorkingHoursUpdated!$P:$P,WorkingHoursUpdated!$A:$A,"&gt;="&amp;AB$4,WorkingHoursUpdated!$A:$A,"&lt;"&amp;AC$4,WorkingHoursUpdated!$G:$G,$A47)</f>
        <v>0</v>
      </c>
      <c r="AC47" s="1">
        <f>SUMIFS(WorkingHoursUpdated!$P:$P,WorkingHoursUpdated!$A:$A,"&gt;="&amp;AC$4,WorkingHoursUpdated!$A:$A,"&lt;"&amp;AD$4,WorkingHoursUpdated!$G:$G,$A47)</f>
        <v>0</v>
      </c>
      <c r="AD47" s="1">
        <f>SUMIFS(WorkingHoursUpdated!$P:$P,WorkingHoursUpdated!$A:$A,"&gt;="&amp;AD$4,WorkingHoursUpdated!$A:$A,"&lt;"&amp;AE$4,WorkingHoursUpdated!$G:$G,$A47)</f>
        <v>0</v>
      </c>
      <c r="AE47" s="1">
        <f>SUMIFS(WorkingHoursUpdated!$P:$P,WorkingHoursUpdated!$A:$A,"&gt;="&amp;AE$4,WorkingHoursUpdated!$A:$A,"&lt;"&amp;AF$4,WorkingHoursUpdated!$G:$G,$A47)</f>
        <v>0</v>
      </c>
      <c r="AF47" s="1">
        <f>SUMIFS(WorkingHoursUpdated!$P:$P,WorkingHoursUpdated!$A:$A,"&gt;="&amp;AF$4,WorkingHoursUpdated!$A:$A,"&lt;"&amp;AG$4,WorkingHoursUpdated!$G:$G,$A47)</f>
        <v>0</v>
      </c>
      <c r="AG47" s="1">
        <f>SUMIFS(WorkingHoursUpdated!$P:$P,WorkingHoursUpdated!$A:$A,"&gt;="&amp;AG$4,WorkingHoursUpdated!$A:$A,"&lt;"&amp;AH$4,WorkingHoursUpdated!$G:$G,$A47)</f>
        <v>0</v>
      </c>
      <c r="AH47" s="1">
        <f>SUMIFS(WorkingHoursUpdated!$P:$P,WorkingHoursUpdated!$A:$A,"&gt;="&amp;AH$4,WorkingHoursUpdated!$A:$A,"&lt;"&amp;AI$4,WorkingHoursUpdated!$G:$G,$A47)</f>
        <v>0</v>
      </c>
      <c r="AI47" s="1">
        <f>SUMIFS(WorkingHoursUpdated!$P:$P,WorkingHoursUpdated!$A:$A,"&gt;="&amp;AI$4,WorkingHoursUpdated!$A:$A,"&lt;"&amp;AJ$4,WorkingHoursUpdated!$G:$G,$A47)</f>
        <v>0</v>
      </c>
    </row>
    <row r="48" spans="1:35" x14ac:dyDescent="0.25">
      <c r="A48" s="64" t="s">
        <v>105</v>
      </c>
      <c r="B48" s="64">
        <f>_xlfn.MINIFS(WorkingHoursUpdated!$A:$A,WorkingHoursUpdated!$G:$G,$A48)</f>
        <v>0</v>
      </c>
      <c r="C48" s="7">
        <f>_xlfn.MAXIFS(WorkingHoursUpdated!$A:$A,WorkingHoursUpdated!$G:$G,$A48)</f>
        <v>0</v>
      </c>
      <c r="D48" s="96">
        <f>SUMIFS(WorkingHoursUpdated!$P:$P,WorkingHoursUpdated!$G:$G,$A48)/0.33</f>
        <v>0</v>
      </c>
      <c r="E48">
        <f t="shared" si="9"/>
        <v>0</v>
      </c>
      <c r="G48" s="1">
        <f>SUMIFS(WorkingHoursUpdated!$P:$P,WorkingHoursUpdated!$A:$A,"&gt;="&amp;G$4,WorkingHoursUpdated!$A:$A,"&lt;"&amp;H$4,WorkingHoursUpdated!$G:$G,$A48)</f>
        <v>0</v>
      </c>
      <c r="H48" s="1">
        <f>SUMIFS(WorkingHoursUpdated!$P:$P,WorkingHoursUpdated!$A:$A,"&gt;="&amp;H$4,WorkingHoursUpdated!$A:$A,"&lt;"&amp;I$4,WorkingHoursUpdated!$G:$G,$A48)</f>
        <v>0</v>
      </c>
      <c r="I48" s="1">
        <f>SUMIFS(WorkingHoursUpdated!$P:$P,WorkingHoursUpdated!$A:$A,"&gt;="&amp;I$4,WorkingHoursUpdated!$A:$A,"&lt;"&amp;J$4,WorkingHoursUpdated!$G:$G,$A48)</f>
        <v>0</v>
      </c>
      <c r="J48" s="1">
        <f>SUMIFS(WorkingHoursUpdated!$P:$P,WorkingHoursUpdated!$A:$A,"&gt;="&amp;J$4,WorkingHoursUpdated!$A:$A,"&lt;"&amp;K$4,WorkingHoursUpdated!$G:$G,$A48)</f>
        <v>0</v>
      </c>
      <c r="K48" s="1">
        <f>SUMIFS(WorkingHoursUpdated!$P:$P,WorkingHoursUpdated!$A:$A,"&gt;="&amp;K$4,WorkingHoursUpdated!$A:$A,"&lt;"&amp;L$4,WorkingHoursUpdated!$G:$G,$A48)</f>
        <v>0</v>
      </c>
      <c r="L48" s="1">
        <f>SUMIFS(WorkingHoursUpdated!$P:$P,WorkingHoursUpdated!$A:$A,"&gt;="&amp;L$4,WorkingHoursUpdated!$A:$A,"&lt;"&amp;M$4,WorkingHoursUpdated!$G:$G,$A48)</f>
        <v>0</v>
      </c>
      <c r="M48" s="1">
        <f>SUMIFS(WorkingHoursUpdated!$P:$P,WorkingHoursUpdated!$A:$A,"&gt;="&amp;M$4,WorkingHoursUpdated!$A:$A,"&lt;"&amp;N$4,WorkingHoursUpdated!$G:$G,$A48)</f>
        <v>0</v>
      </c>
      <c r="N48" s="1">
        <f>SUMIFS(WorkingHoursUpdated!$P:$P,WorkingHoursUpdated!$A:$A,"&gt;="&amp;N$4,WorkingHoursUpdated!$A:$A,"&lt;"&amp;O$4,WorkingHoursUpdated!$G:$G,$A48)</f>
        <v>0</v>
      </c>
      <c r="O48" s="1">
        <f>SUMIFS(WorkingHoursUpdated!$P:$P,WorkingHoursUpdated!$A:$A,"&gt;="&amp;O$4,WorkingHoursUpdated!$A:$A,"&lt;"&amp;P$4,WorkingHoursUpdated!$G:$G,$A48)</f>
        <v>0</v>
      </c>
      <c r="P48" s="1">
        <f>SUMIFS(WorkingHoursUpdated!$P:$P,WorkingHoursUpdated!$A:$A,"&gt;="&amp;P$4,WorkingHoursUpdated!$A:$A,"&lt;"&amp;Q$4,WorkingHoursUpdated!$G:$G,$A48)</f>
        <v>0</v>
      </c>
      <c r="Q48" s="1">
        <f>SUMIFS(WorkingHoursUpdated!$P:$P,WorkingHoursUpdated!$A:$A,"&gt;="&amp;Q$4,WorkingHoursUpdated!$A:$A,"&lt;"&amp;R$4,WorkingHoursUpdated!$G:$G,$A48)</f>
        <v>0</v>
      </c>
      <c r="R48" s="1">
        <f>SUMIFS(WorkingHoursUpdated!$P:$P,WorkingHoursUpdated!$A:$A,"&gt;="&amp;R$4,WorkingHoursUpdated!$A:$A,"&lt;"&amp;S$4,WorkingHoursUpdated!$G:$G,$A48)</f>
        <v>0</v>
      </c>
      <c r="S48" s="1">
        <f>SUMIFS(WorkingHoursUpdated!$P:$P,WorkingHoursUpdated!$A:$A,"&gt;="&amp;S$4,WorkingHoursUpdated!$A:$A,"&lt;"&amp;T$4,WorkingHoursUpdated!$G:$G,$A48)</f>
        <v>0</v>
      </c>
      <c r="T48" s="1">
        <f>SUMIFS(WorkingHoursUpdated!$P:$P,WorkingHoursUpdated!$A:$A,"&gt;="&amp;T$4,WorkingHoursUpdated!$A:$A,"&lt;"&amp;U$4,WorkingHoursUpdated!$G:$G,$A48)</f>
        <v>0</v>
      </c>
      <c r="U48" s="1">
        <f>SUMIFS(WorkingHoursUpdated!$P:$P,WorkingHoursUpdated!$A:$A,"&gt;="&amp;U$4,WorkingHoursUpdated!$A:$A,"&lt;"&amp;V$4,WorkingHoursUpdated!$G:$G,$A48)</f>
        <v>0</v>
      </c>
      <c r="V48" s="1">
        <f>SUMIFS(WorkingHoursUpdated!$P:$P,WorkingHoursUpdated!$A:$A,"&gt;="&amp;V$4,WorkingHoursUpdated!$A:$A,"&lt;"&amp;W$4,WorkingHoursUpdated!$G:$G,$A48)</f>
        <v>0</v>
      </c>
      <c r="W48" s="1">
        <f>SUMIFS(WorkingHoursUpdated!$P:$P,WorkingHoursUpdated!$A:$A,"&gt;="&amp;W$4,WorkingHoursUpdated!$A:$A,"&lt;"&amp;X$4,WorkingHoursUpdated!$G:$G,$A48)</f>
        <v>0</v>
      </c>
      <c r="X48" s="1">
        <f>SUMIFS(WorkingHoursUpdated!$P:$P,WorkingHoursUpdated!$A:$A,"&gt;="&amp;X$4,WorkingHoursUpdated!$A:$A,"&lt;"&amp;Y$4,WorkingHoursUpdated!$G:$G,$A48)</f>
        <v>0</v>
      </c>
      <c r="Y48" s="1">
        <f>SUMIFS(WorkingHoursUpdated!$P:$P,WorkingHoursUpdated!$A:$A,"&gt;="&amp;Y$4,WorkingHoursUpdated!$A:$A,"&lt;"&amp;Z$4,WorkingHoursUpdated!$G:$G,$A48)</f>
        <v>0</v>
      </c>
      <c r="Z48" s="1">
        <f>SUMIFS(WorkingHoursUpdated!$P:$P,WorkingHoursUpdated!$A:$A,"&gt;="&amp;Z$4,WorkingHoursUpdated!$A:$A,"&lt;"&amp;AA$4,WorkingHoursUpdated!$G:$G,$A48)</f>
        <v>0</v>
      </c>
      <c r="AA48" s="1">
        <f>SUMIFS(WorkingHoursUpdated!$P:$P,WorkingHoursUpdated!$A:$A,"&gt;="&amp;AA$4,WorkingHoursUpdated!$A:$A,"&lt;"&amp;AB$4,WorkingHoursUpdated!$G:$G,$A48)</f>
        <v>0</v>
      </c>
      <c r="AB48" s="1">
        <f>SUMIFS(WorkingHoursUpdated!$P:$P,WorkingHoursUpdated!$A:$A,"&gt;="&amp;AB$4,WorkingHoursUpdated!$A:$A,"&lt;"&amp;AC$4,WorkingHoursUpdated!$G:$G,$A48)</f>
        <v>0</v>
      </c>
      <c r="AC48" s="1">
        <f>SUMIFS(WorkingHoursUpdated!$P:$P,WorkingHoursUpdated!$A:$A,"&gt;="&amp;AC$4,WorkingHoursUpdated!$A:$A,"&lt;"&amp;AD$4,WorkingHoursUpdated!$G:$G,$A48)</f>
        <v>0</v>
      </c>
      <c r="AD48" s="1">
        <f>SUMIFS(WorkingHoursUpdated!$P:$P,WorkingHoursUpdated!$A:$A,"&gt;="&amp;AD$4,WorkingHoursUpdated!$A:$A,"&lt;"&amp;AE$4,WorkingHoursUpdated!$G:$G,$A48)</f>
        <v>0</v>
      </c>
      <c r="AE48" s="1">
        <f>SUMIFS(WorkingHoursUpdated!$P:$P,WorkingHoursUpdated!$A:$A,"&gt;="&amp;AE$4,WorkingHoursUpdated!$A:$A,"&lt;"&amp;AF$4,WorkingHoursUpdated!$G:$G,$A48)</f>
        <v>0</v>
      </c>
      <c r="AF48" s="1">
        <f>SUMIFS(WorkingHoursUpdated!$P:$P,WorkingHoursUpdated!$A:$A,"&gt;="&amp;AF$4,WorkingHoursUpdated!$A:$A,"&lt;"&amp;AG$4,WorkingHoursUpdated!$G:$G,$A48)</f>
        <v>0</v>
      </c>
      <c r="AG48" s="1">
        <f>SUMIFS(WorkingHoursUpdated!$P:$P,WorkingHoursUpdated!$A:$A,"&gt;="&amp;AG$4,WorkingHoursUpdated!$A:$A,"&lt;"&amp;AH$4,WorkingHoursUpdated!$G:$G,$A48)</f>
        <v>0</v>
      </c>
      <c r="AH48" s="1">
        <f>SUMIFS(WorkingHoursUpdated!$P:$P,WorkingHoursUpdated!$A:$A,"&gt;="&amp;AH$4,WorkingHoursUpdated!$A:$A,"&lt;"&amp;AI$4,WorkingHoursUpdated!$G:$G,$A48)</f>
        <v>0</v>
      </c>
      <c r="AI48" s="1">
        <f>SUMIFS(WorkingHoursUpdated!$P:$P,WorkingHoursUpdated!$A:$A,"&gt;="&amp;AI$4,WorkingHoursUpdated!$A:$A,"&lt;"&amp;AJ$4,WorkingHoursUpdated!$G:$G,$A48)</f>
        <v>0</v>
      </c>
    </row>
    <row r="49" spans="1:35" x14ac:dyDescent="0.25">
      <c r="A49" s="64" t="s">
        <v>107</v>
      </c>
      <c r="B49" s="64">
        <f>_xlfn.MINIFS(WorkingHoursUpdated!$A:$A,WorkingHoursUpdated!$G:$G,$A49)</f>
        <v>0</v>
      </c>
      <c r="C49" s="7">
        <f>_xlfn.MAXIFS(WorkingHoursUpdated!$A:$A,WorkingHoursUpdated!$G:$G,$A49)</f>
        <v>0</v>
      </c>
      <c r="D49" s="96">
        <f>SUMIFS(WorkingHoursUpdated!$P:$P,WorkingHoursUpdated!$G:$G,$A49)/0.33</f>
        <v>0</v>
      </c>
      <c r="E49">
        <f t="shared" si="9"/>
        <v>0</v>
      </c>
      <c r="G49" s="1">
        <f>SUMIFS(WorkingHoursUpdated!$P:$P,WorkingHoursUpdated!$A:$A,"&gt;="&amp;G$4,WorkingHoursUpdated!$A:$A,"&lt;"&amp;H$4,WorkingHoursUpdated!$G:$G,$A49)</f>
        <v>0</v>
      </c>
      <c r="H49" s="1">
        <f>SUMIFS(WorkingHoursUpdated!$P:$P,WorkingHoursUpdated!$A:$A,"&gt;="&amp;H$4,WorkingHoursUpdated!$A:$A,"&lt;"&amp;I$4,WorkingHoursUpdated!$G:$G,$A49)</f>
        <v>0</v>
      </c>
      <c r="I49" s="1">
        <f>SUMIFS(WorkingHoursUpdated!$P:$P,WorkingHoursUpdated!$A:$A,"&gt;="&amp;I$4,WorkingHoursUpdated!$A:$A,"&lt;"&amp;J$4,WorkingHoursUpdated!$G:$G,$A49)</f>
        <v>0</v>
      </c>
      <c r="J49" s="1">
        <f>SUMIFS(WorkingHoursUpdated!$P:$P,WorkingHoursUpdated!$A:$A,"&gt;="&amp;J$4,WorkingHoursUpdated!$A:$A,"&lt;"&amp;K$4,WorkingHoursUpdated!$G:$G,$A49)</f>
        <v>0</v>
      </c>
      <c r="K49" s="1">
        <f>SUMIFS(WorkingHoursUpdated!$P:$P,WorkingHoursUpdated!$A:$A,"&gt;="&amp;K$4,WorkingHoursUpdated!$A:$A,"&lt;"&amp;L$4,WorkingHoursUpdated!$G:$G,$A49)</f>
        <v>0</v>
      </c>
      <c r="L49" s="1">
        <f>SUMIFS(WorkingHoursUpdated!$P:$P,WorkingHoursUpdated!$A:$A,"&gt;="&amp;L$4,WorkingHoursUpdated!$A:$A,"&lt;"&amp;M$4,WorkingHoursUpdated!$G:$G,$A49)</f>
        <v>0</v>
      </c>
      <c r="M49" s="1">
        <f>SUMIFS(WorkingHoursUpdated!$P:$P,WorkingHoursUpdated!$A:$A,"&gt;="&amp;M$4,WorkingHoursUpdated!$A:$A,"&lt;"&amp;N$4,WorkingHoursUpdated!$G:$G,$A49)</f>
        <v>0</v>
      </c>
      <c r="N49" s="1">
        <f>SUMIFS(WorkingHoursUpdated!$P:$P,WorkingHoursUpdated!$A:$A,"&gt;="&amp;N$4,WorkingHoursUpdated!$A:$A,"&lt;"&amp;O$4,WorkingHoursUpdated!$G:$G,$A49)</f>
        <v>0</v>
      </c>
      <c r="O49" s="1">
        <f>SUMIFS(WorkingHoursUpdated!$P:$P,WorkingHoursUpdated!$A:$A,"&gt;="&amp;O$4,WorkingHoursUpdated!$A:$A,"&lt;"&amp;P$4,WorkingHoursUpdated!$G:$G,$A49)</f>
        <v>0</v>
      </c>
      <c r="P49" s="1">
        <f>SUMIFS(WorkingHoursUpdated!$P:$P,WorkingHoursUpdated!$A:$A,"&gt;="&amp;P$4,WorkingHoursUpdated!$A:$A,"&lt;"&amp;Q$4,WorkingHoursUpdated!$G:$G,$A49)</f>
        <v>0</v>
      </c>
      <c r="Q49" s="1">
        <f>SUMIFS(WorkingHoursUpdated!$P:$P,WorkingHoursUpdated!$A:$A,"&gt;="&amp;Q$4,WorkingHoursUpdated!$A:$A,"&lt;"&amp;R$4,WorkingHoursUpdated!$G:$G,$A49)</f>
        <v>0</v>
      </c>
      <c r="R49" s="1">
        <f>SUMIFS(WorkingHoursUpdated!$P:$P,WorkingHoursUpdated!$A:$A,"&gt;="&amp;R$4,WorkingHoursUpdated!$A:$A,"&lt;"&amp;S$4,WorkingHoursUpdated!$G:$G,$A49)</f>
        <v>0</v>
      </c>
      <c r="S49" s="1">
        <f>SUMIFS(WorkingHoursUpdated!$P:$P,WorkingHoursUpdated!$A:$A,"&gt;="&amp;S$4,WorkingHoursUpdated!$A:$A,"&lt;"&amp;T$4,WorkingHoursUpdated!$G:$G,$A49)</f>
        <v>0</v>
      </c>
      <c r="T49" s="1">
        <f>SUMIFS(WorkingHoursUpdated!$P:$P,WorkingHoursUpdated!$A:$A,"&gt;="&amp;T$4,WorkingHoursUpdated!$A:$A,"&lt;"&amp;U$4,WorkingHoursUpdated!$G:$G,$A49)</f>
        <v>0</v>
      </c>
      <c r="U49" s="1">
        <f>SUMIFS(WorkingHoursUpdated!$P:$P,WorkingHoursUpdated!$A:$A,"&gt;="&amp;U$4,WorkingHoursUpdated!$A:$A,"&lt;"&amp;V$4,WorkingHoursUpdated!$G:$G,$A49)</f>
        <v>0</v>
      </c>
      <c r="V49" s="1">
        <f>SUMIFS(WorkingHoursUpdated!$P:$P,WorkingHoursUpdated!$A:$A,"&gt;="&amp;V$4,WorkingHoursUpdated!$A:$A,"&lt;"&amp;W$4,WorkingHoursUpdated!$G:$G,$A49)</f>
        <v>0</v>
      </c>
      <c r="W49" s="1">
        <f>SUMIFS(WorkingHoursUpdated!$P:$P,WorkingHoursUpdated!$A:$A,"&gt;="&amp;W$4,WorkingHoursUpdated!$A:$A,"&lt;"&amp;X$4,WorkingHoursUpdated!$G:$G,$A49)</f>
        <v>0</v>
      </c>
      <c r="X49" s="1">
        <f>SUMIFS(WorkingHoursUpdated!$P:$P,WorkingHoursUpdated!$A:$A,"&gt;="&amp;X$4,WorkingHoursUpdated!$A:$A,"&lt;"&amp;Y$4,WorkingHoursUpdated!$G:$G,$A49)</f>
        <v>0</v>
      </c>
      <c r="Y49" s="1">
        <f>SUMIFS(WorkingHoursUpdated!$P:$P,WorkingHoursUpdated!$A:$A,"&gt;="&amp;Y$4,WorkingHoursUpdated!$A:$A,"&lt;"&amp;Z$4,WorkingHoursUpdated!$G:$G,$A49)</f>
        <v>0</v>
      </c>
      <c r="Z49" s="1">
        <f>SUMIFS(WorkingHoursUpdated!$P:$P,WorkingHoursUpdated!$A:$A,"&gt;="&amp;Z$4,WorkingHoursUpdated!$A:$A,"&lt;"&amp;AA$4,WorkingHoursUpdated!$G:$G,$A49)</f>
        <v>0</v>
      </c>
      <c r="AA49" s="1">
        <f>SUMIFS(WorkingHoursUpdated!$P:$P,WorkingHoursUpdated!$A:$A,"&gt;="&amp;AA$4,WorkingHoursUpdated!$A:$A,"&lt;"&amp;AB$4,WorkingHoursUpdated!$G:$G,$A49)</f>
        <v>0</v>
      </c>
      <c r="AB49" s="1">
        <f>SUMIFS(WorkingHoursUpdated!$P:$P,WorkingHoursUpdated!$A:$A,"&gt;="&amp;AB$4,WorkingHoursUpdated!$A:$A,"&lt;"&amp;AC$4,WorkingHoursUpdated!$G:$G,$A49)</f>
        <v>0</v>
      </c>
      <c r="AC49" s="1">
        <f>SUMIFS(WorkingHoursUpdated!$P:$P,WorkingHoursUpdated!$A:$A,"&gt;="&amp;AC$4,WorkingHoursUpdated!$A:$A,"&lt;"&amp;AD$4,WorkingHoursUpdated!$G:$G,$A49)</f>
        <v>0</v>
      </c>
      <c r="AD49" s="1">
        <f>SUMIFS(WorkingHoursUpdated!$P:$P,WorkingHoursUpdated!$A:$A,"&gt;="&amp;AD$4,WorkingHoursUpdated!$A:$A,"&lt;"&amp;AE$4,WorkingHoursUpdated!$G:$G,$A49)</f>
        <v>0</v>
      </c>
      <c r="AE49" s="1">
        <f>SUMIFS(WorkingHoursUpdated!$P:$P,WorkingHoursUpdated!$A:$A,"&gt;="&amp;AE$4,WorkingHoursUpdated!$A:$A,"&lt;"&amp;AF$4,WorkingHoursUpdated!$G:$G,$A49)</f>
        <v>0</v>
      </c>
      <c r="AF49" s="1">
        <f>SUMIFS(WorkingHoursUpdated!$P:$P,WorkingHoursUpdated!$A:$A,"&gt;="&amp;AF$4,WorkingHoursUpdated!$A:$A,"&lt;"&amp;AG$4,WorkingHoursUpdated!$G:$G,$A49)</f>
        <v>0</v>
      </c>
      <c r="AG49" s="1">
        <f>SUMIFS(WorkingHoursUpdated!$P:$P,WorkingHoursUpdated!$A:$A,"&gt;="&amp;AG$4,WorkingHoursUpdated!$A:$A,"&lt;"&amp;AH$4,WorkingHoursUpdated!$G:$G,$A49)</f>
        <v>0</v>
      </c>
      <c r="AH49" s="1">
        <f>SUMIFS(WorkingHoursUpdated!$P:$P,WorkingHoursUpdated!$A:$A,"&gt;="&amp;AH$4,WorkingHoursUpdated!$A:$A,"&lt;"&amp;AI$4,WorkingHoursUpdated!$G:$G,$A49)</f>
        <v>0</v>
      </c>
      <c r="AI49" s="1">
        <f>SUMIFS(WorkingHoursUpdated!$P:$P,WorkingHoursUpdated!$A:$A,"&gt;="&amp;AI$4,WorkingHoursUpdated!$A:$A,"&lt;"&amp;AJ$4,WorkingHoursUpdated!$G:$G,$A49)</f>
        <v>0</v>
      </c>
    </row>
    <row r="50" spans="1:35" x14ac:dyDescent="0.25">
      <c r="A50" s="64" t="s">
        <v>45</v>
      </c>
      <c r="B50" s="64">
        <f>_xlfn.MINIFS(WorkingHoursUpdated!$A:$A,WorkingHoursUpdated!$G:$G,$A50)</f>
        <v>44840</v>
      </c>
      <c r="C50" s="7">
        <f>_xlfn.MAXIFS(WorkingHoursUpdated!$A:$A,WorkingHoursUpdated!$G:$G,$A50)</f>
        <v>44887</v>
      </c>
      <c r="D50" s="96" t="e">
        <f>SUMIFS(WorkingHoursUpdated!$P:$P,WorkingHoursUpdated!$G:$G,$A50)/0.33</f>
        <v>#REF!</v>
      </c>
      <c r="E50">
        <f t="shared" si="9"/>
        <v>47</v>
      </c>
      <c r="G50" s="1">
        <f>SUMIFS(WorkingHoursUpdated!$P:$P,WorkingHoursUpdated!$A:$A,"&gt;="&amp;G$4,WorkingHoursUpdated!$A:$A,"&lt;"&amp;H$4,WorkingHoursUpdated!$G:$G,$A50)</f>
        <v>0</v>
      </c>
      <c r="H50" s="1">
        <f>SUMIFS(WorkingHoursUpdated!$P:$P,WorkingHoursUpdated!$A:$A,"&gt;="&amp;H$4,WorkingHoursUpdated!$A:$A,"&lt;"&amp;I$4,WorkingHoursUpdated!$G:$G,$A50)</f>
        <v>0</v>
      </c>
      <c r="I50" s="1">
        <f>SUMIFS(WorkingHoursUpdated!$P:$P,WorkingHoursUpdated!$A:$A,"&gt;="&amp;I$4,WorkingHoursUpdated!$A:$A,"&lt;"&amp;J$4,WorkingHoursUpdated!$G:$G,$A50)</f>
        <v>0</v>
      </c>
      <c r="J50" s="1">
        <f>SUMIFS(WorkingHoursUpdated!$P:$P,WorkingHoursUpdated!$A:$A,"&gt;="&amp;J$4,WorkingHoursUpdated!$A:$A,"&lt;"&amp;K$4,WorkingHoursUpdated!$G:$G,$A50)</f>
        <v>0</v>
      </c>
      <c r="K50" s="1">
        <f>SUMIFS(WorkingHoursUpdated!$P:$P,WorkingHoursUpdated!$A:$A,"&gt;="&amp;K$4,WorkingHoursUpdated!$A:$A,"&lt;"&amp;L$4,WorkingHoursUpdated!$G:$G,$A50)</f>
        <v>0</v>
      </c>
      <c r="L50" s="1">
        <f>SUMIFS(WorkingHoursUpdated!$P:$P,WorkingHoursUpdated!$A:$A,"&gt;="&amp;L$4,WorkingHoursUpdated!$A:$A,"&lt;"&amp;M$4,WorkingHoursUpdated!$G:$G,$A50)</f>
        <v>0</v>
      </c>
      <c r="M50" s="1">
        <f>SUMIFS(WorkingHoursUpdated!$P:$P,WorkingHoursUpdated!$A:$A,"&gt;="&amp;M$4,WorkingHoursUpdated!$A:$A,"&lt;"&amp;N$4,WorkingHoursUpdated!$G:$G,$A50)</f>
        <v>0</v>
      </c>
      <c r="N50" s="1">
        <f>SUMIFS(WorkingHoursUpdated!$P:$P,WorkingHoursUpdated!$A:$A,"&gt;="&amp;N$4,WorkingHoursUpdated!$A:$A,"&lt;"&amp;O$4,WorkingHoursUpdated!$G:$G,$A50)</f>
        <v>0</v>
      </c>
      <c r="O50" s="1">
        <f>SUMIFS(WorkingHoursUpdated!$P:$P,WorkingHoursUpdated!$A:$A,"&gt;="&amp;O$4,WorkingHoursUpdated!$A:$A,"&lt;"&amp;P$4,WorkingHoursUpdated!$G:$G,$A50)</f>
        <v>0</v>
      </c>
      <c r="P50" s="1">
        <f>SUMIFS(WorkingHoursUpdated!$P:$P,WorkingHoursUpdated!$A:$A,"&gt;="&amp;P$4,WorkingHoursUpdated!$A:$A,"&lt;"&amp;Q$4,WorkingHoursUpdated!$G:$G,$A50)</f>
        <v>0</v>
      </c>
      <c r="Q50" s="1">
        <f>SUMIFS(WorkingHoursUpdated!$P:$P,WorkingHoursUpdated!$A:$A,"&gt;="&amp;Q$4,WorkingHoursUpdated!$A:$A,"&lt;"&amp;R$4,WorkingHoursUpdated!$G:$G,$A50)</f>
        <v>0</v>
      </c>
      <c r="R50" s="1">
        <f>SUMIFS(WorkingHoursUpdated!$P:$P,WorkingHoursUpdated!$A:$A,"&gt;="&amp;R$4,WorkingHoursUpdated!$A:$A,"&lt;"&amp;S$4,WorkingHoursUpdated!$G:$G,$A50)</f>
        <v>0</v>
      </c>
      <c r="S50" s="1">
        <f>SUMIFS(WorkingHoursUpdated!$P:$P,WorkingHoursUpdated!$A:$A,"&gt;="&amp;S$4,WorkingHoursUpdated!$A:$A,"&lt;"&amp;T$4,WorkingHoursUpdated!$G:$G,$A50)</f>
        <v>0</v>
      </c>
      <c r="T50" s="1">
        <f>SUMIFS(WorkingHoursUpdated!$P:$P,WorkingHoursUpdated!$A:$A,"&gt;="&amp;T$4,WorkingHoursUpdated!$A:$A,"&lt;"&amp;U$4,WorkingHoursUpdated!$G:$G,$A50)</f>
        <v>0</v>
      </c>
      <c r="U50" s="1">
        <f>SUMIFS(WorkingHoursUpdated!$P:$P,WorkingHoursUpdated!$A:$A,"&gt;="&amp;U$4,WorkingHoursUpdated!$A:$A,"&lt;"&amp;V$4,WorkingHoursUpdated!$G:$G,$A50)</f>
        <v>0</v>
      </c>
      <c r="V50" s="1">
        <f>SUMIFS(WorkingHoursUpdated!$P:$P,WorkingHoursUpdated!$A:$A,"&gt;="&amp;V$4,WorkingHoursUpdated!$A:$A,"&lt;"&amp;W$4,WorkingHoursUpdated!$G:$G,$A50)</f>
        <v>0</v>
      </c>
      <c r="W50" s="1">
        <f>SUMIFS(WorkingHoursUpdated!$P:$P,WorkingHoursUpdated!$A:$A,"&gt;="&amp;W$4,WorkingHoursUpdated!$A:$A,"&lt;"&amp;X$4,WorkingHoursUpdated!$G:$G,$A50)</f>
        <v>0</v>
      </c>
      <c r="X50" s="1">
        <f>SUMIFS(WorkingHoursUpdated!$P:$P,WorkingHoursUpdated!$A:$A,"&gt;="&amp;X$4,WorkingHoursUpdated!$A:$A,"&lt;"&amp;Y$4,WorkingHoursUpdated!$G:$G,$A50)</f>
        <v>0</v>
      </c>
      <c r="Y50" s="1">
        <f>SUMIFS(WorkingHoursUpdated!$P:$P,WorkingHoursUpdated!$A:$A,"&gt;="&amp;Y$4,WorkingHoursUpdated!$A:$A,"&lt;"&amp;Z$4,WorkingHoursUpdated!$G:$G,$A50)</f>
        <v>0</v>
      </c>
      <c r="Z50" s="1">
        <f>SUMIFS(WorkingHoursUpdated!$P:$P,WorkingHoursUpdated!$A:$A,"&gt;="&amp;Z$4,WorkingHoursUpdated!$A:$A,"&lt;"&amp;AA$4,WorkingHoursUpdated!$G:$G,$A50)</f>
        <v>0</v>
      </c>
      <c r="AA50" s="1">
        <f>SUMIFS(WorkingHoursUpdated!$P:$P,WorkingHoursUpdated!$A:$A,"&gt;="&amp;AA$4,WorkingHoursUpdated!$A:$A,"&lt;"&amp;AB$4,WorkingHoursUpdated!$G:$G,$A50)</f>
        <v>0</v>
      </c>
      <c r="AB50" s="1">
        <f>SUMIFS(WorkingHoursUpdated!$P:$P,WorkingHoursUpdated!$A:$A,"&gt;="&amp;AB$4,WorkingHoursUpdated!$A:$A,"&lt;"&amp;AC$4,WorkingHoursUpdated!$G:$G,$A50)</f>
        <v>0</v>
      </c>
      <c r="AC50" s="1">
        <f>SUMIFS(WorkingHoursUpdated!$P:$P,WorkingHoursUpdated!$A:$A,"&gt;="&amp;AC$4,WorkingHoursUpdated!$A:$A,"&lt;"&amp;AD$4,WorkingHoursUpdated!$G:$G,$A50)</f>
        <v>0</v>
      </c>
      <c r="AD50" s="1">
        <f>SUMIFS(WorkingHoursUpdated!$P:$P,WorkingHoursUpdated!$A:$A,"&gt;="&amp;AD$4,WorkingHoursUpdated!$A:$A,"&lt;"&amp;AE$4,WorkingHoursUpdated!$G:$G,$A50)</f>
        <v>0</v>
      </c>
      <c r="AE50" s="1">
        <f>SUMIFS(WorkingHoursUpdated!$P:$P,WorkingHoursUpdated!$A:$A,"&gt;="&amp;AE$4,WorkingHoursUpdated!$A:$A,"&lt;"&amp;AF$4,WorkingHoursUpdated!$G:$G,$A50)</f>
        <v>0</v>
      </c>
      <c r="AF50" s="1">
        <f>SUMIFS(WorkingHoursUpdated!$P:$P,WorkingHoursUpdated!$A:$A,"&gt;="&amp;AF$4,WorkingHoursUpdated!$A:$A,"&lt;"&amp;AG$4,WorkingHoursUpdated!$G:$G,$A50)</f>
        <v>0</v>
      </c>
      <c r="AG50" s="1">
        <f>SUMIFS(WorkingHoursUpdated!$P:$P,WorkingHoursUpdated!$A:$A,"&gt;="&amp;AG$4,WorkingHoursUpdated!$A:$A,"&lt;"&amp;AH$4,WorkingHoursUpdated!$G:$G,$A50)</f>
        <v>0</v>
      </c>
      <c r="AH50" s="1">
        <f>SUMIFS(WorkingHoursUpdated!$P:$P,WorkingHoursUpdated!$A:$A,"&gt;="&amp;AH$4,WorkingHoursUpdated!$A:$A,"&lt;"&amp;AI$4,WorkingHoursUpdated!$G:$G,$A50)</f>
        <v>0</v>
      </c>
      <c r="AI50" s="1">
        <f>SUMIFS(WorkingHoursUpdated!$P:$P,WorkingHoursUpdated!$A:$A,"&gt;="&amp;AI$4,WorkingHoursUpdated!$A:$A,"&lt;"&amp;AJ$4,WorkingHoursUpdated!$G:$G,$A50)</f>
        <v>0</v>
      </c>
    </row>
    <row r="51" spans="1:35" x14ac:dyDescent="0.25">
      <c r="A51" s="64" t="s">
        <v>110</v>
      </c>
      <c r="B51" s="64">
        <f>_xlfn.MINIFS(WorkingHoursUpdated!$A:$A,WorkingHoursUpdated!$G:$G,$A51)</f>
        <v>0</v>
      </c>
      <c r="C51" s="7">
        <f>_xlfn.MAXIFS(WorkingHoursUpdated!$A:$A,WorkingHoursUpdated!$G:$G,$A51)</f>
        <v>0</v>
      </c>
      <c r="D51" s="96">
        <f>SUMIFS(WorkingHoursUpdated!$P:$P,WorkingHoursUpdated!$G:$G,$A51)/0.33</f>
        <v>0</v>
      </c>
      <c r="E51">
        <f t="shared" si="9"/>
        <v>0</v>
      </c>
      <c r="G51" s="1">
        <f>SUMIFS(WorkingHoursUpdated!$P:$P,WorkingHoursUpdated!$A:$A,"&gt;="&amp;G$4,WorkingHoursUpdated!$A:$A,"&lt;"&amp;H$4,WorkingHoursUpdated!$G:$G,$A51)</f>
        <v>0</v>
      </c>
      <c r="H51" s="1">
        <f>SUMIFS(WorkingHoursUpdated!$P:$P,WorkingHoursUpdated!$A:$A,"&gt;="&amp;H$4,WorkingHoursUpdated!$A:$A,"&lt;"&amp;I$4,WorkingHoursUpdated!$G:$G,$A51)</f>
        <v>0</v>
      </c>
      <c r="I51" s="1">
        <f>SUMIFS(WorkingHoursUpdated!$P:$P,WorkingHoursUpdated!$A:$A,"&gt;="&amp;I$4,WorkingHoursUpdated!$A:$A,"&lt;"&amp;J$4,WorkingHoursUpdated!$G:$G,$A51)</f>
        <v>0</v>
      </c>
      <c r="J51" s="1">
        <f>SUMIFS(WorkingHoursUpdated!$P:$P,WorkingHoursUpdated!$A:$A,"&gt;="&amp;J$4,WorkingHoursUpdated!$A:$A,"&lt;"&amp;K$4,WorkingHoursUpdated!$G:$G,$A51)</f>
        <v>0</v>
      </c>
      <c r="K51" s="1">
        <f>SUMIFS(WorkingHoursUpdated!$P:$P,WorkingHoursUpdated!$A:$A,"&gt;="&amp;K$4,WorkingHoursUpdated!$A:$A,"&lt;"&amp;L$4,WorkingHoursUpdated!$G:$G,$A51)</f>
        <v>0</v>
      </c>
      <c r="L51" s="1">
        <f>SUMIFS(WorkingHoursUpdated!$P:$P,WorkingHoursUpdated!$A:$A,"&gt;="&amp;L$4,WorkingHoursUpdated!$A:$A,"&lt;"&amp;M$4,WorkingHoursUpdated!$G:$G,$A51)</f>
        <v>0</v>
      </c>
      <c r="M51" s="1">
        <f>SUMIFS(WorkingHoursUpdated!$P:$P,WorkingHoursUpdated!$A:$A,"&gt;="&amp;M$4,WorkingHoursUpdated!$A:$A,"&lt;"&amp;N$4,WorkingHoursUpdated!$G:$G,$A51)</f>
        <v>0</v>
      </c>
      <c r="N51" s="1">
        <f>SUMIFS(WorkingHoursUpdated!$P:$P,WorkingHoursUpdated!$A:$A,"&gt;="&amp;N$4,WorkingHoursUpdated!$A:$A,"&lt;"&amp;O$4,WorkingHoursUpdated!$G:$G,$A51)</f>
        <v>0</v>
      </c>
      <c r="O51" s="1">
        <f>SUMIFS(WorkingHoursUpdated!$P:$P,WorkingHoursUpdated!$A:$A,"&gt;="&amp;O$4,WorkingHoursUpdated!$A:$A,"&lt;"&amp;P$4,WorkingHoursUpdated!$G:$G,$A51)</f>
        <v>0</v>
      </c>
      <c r="P51" s="1">
        <f>SUMIFS(WorkingHoursUpdated!$P:$P,WorkingHoursUpdated!$A:$A,"&gt;="&amp;P$4,WorkingHoursUpdated!$A:$A,"&lt;"&amp;Q$4,WorkingHoursUpdated!$G:$G,$A51)</f>
        <v>0</v>
      </c>
      <c r="Q51" s="1">
        <f>SUMIFS(WorkingHoursUpdated!$P:$P,WorkingHoursUpdated!$A:$A,"&gt;="&amp;Q$4,WorkingHoursUpdated!$A:$A,"&lt;"&amp;R$4,WorkingHoursUpdated!$G:$G,$A51)</f>
        <v>0</v>
      </c>
      <c r="R51" s="1">
        <f>SUMIFS(WorkingHoursUpdated!$P:$P,WorkingHoursUpdated!$A:$A,"&gt;="&amp;R$4,WorkingHoursUpdated!$A:$A,"&lt;"&amp;S$4,WorkingHoursUpdated!$G:$G,$A51)</f>
        <v>0</v>
      </c>
      <c r="S51" s="1">
        <f>SUMIFS(WorkingHoursUpdated!$P:$P,WorkingHoursUpdated!$A:$A,"&gt;="&amp;S$4,WorkingHoursUpdated!$A:$A,"&lt;"&amp;T$4,WorkingHoursUpdated!$G:$G,$A51)</f>
        <v>0</v>
      </c>
      <c r="T51" s="1">
        <f>SUMIFS(WorkingHoursUpdated!$P:$P,WorkingHoursUpdated!$A:$A,"&gt;="&amp;T$4,WorkingHoursUpdated!$A:$A,"&lt;"&amp;U$4,WorkingHoursUpdated!$G:$G,$A51)</f>
        <v>0</v>
      </c>
      <c r="U51" s="1">
        <f>SUMIFS(WorkingHoursUpdated!$P:$P,WorkingHoursUpdated!$A:$A,"&gt;="&amp;U$4,WorkingHoursUpdated!$A:$A,"&lt;"&amp;V$4,WorkingHoursUpdated!$G:$G,$A51)</f>
        <v>0</v>
      </c>
      <c r="V51" s="1">
        <f>SUMIFS(WorkingHoursUpdated!$P:$P,WorkingHoursUpdated!$A:$A,"&gt;="&amp;V$4,WorkingHoursUpdated!$A:$A,"&lt;"&amp;W$4,WorkingHoursUpdated!$G:$G,$A51)</f>
        <v>0</v>
      </c>
      <c r="W51" s="1">
        <f>SUMIFS(WorkingHoursUpdated!$P:$P,WorkingHoursUpdated!$A:$A,"&gt;="&amp;W$4,WorkingHoursUpdated!$A:$A,"&lt;"&amp;X$4,WorkingHoursUpdated!$G:$G,$A51)</f>
        <v>0</v>
      </c>
      <c r="X51" s="1">
        <f>SUMIFS(WorkingHoursUpdated!$P:$P,WorkingHoursUpdated!$A:$A,"&gt;="&amp;X$4,WorkingHoursUpdated!$A:$A,"&lt;"&amp;Y$4,WorkingHoursUpdated!$G:$G,$A51)</f>
        <v>0</v>
      </c>
      <c r="Y51" s="1">
        <f>SUMIFS(WorkingHoursUpdated!$P:$P,WorkingHoursUpdated!$A:$A,"&gt;="&amp;Y$4,WorkingHoursUpdated!$A:$A,"&lt;"&amp;Z$4,WorkingHoursUpdated!$G:$G,$A51)</f>
        <v>0</v>
      </c>
      <c r="Z51" s="1">
        <f>SUMIFS(WorkingHoursUpdated!$P:$P,WorkingHoursUpdated!$A:$A,"&gt;="&amp;Z$4,WorkingHoursUpdated!$A:$A,"&lt;"&amp;AA$4,WorkingHoursUpdated!$G:$G,$A51)</f>
        <v>0</v>
      </c>
      <c r="AA51" s="1">
        <f>SUMIFS(WorkingHoursUpdated!$P:$P,WorkingHoursUpdated!$A:$A,"&gt;="&amp;AA$4,WorkingHoursUpdated!$A:$A,"&lt;"&amp;AB$4,WorkingHoursUpdated!$G:$G,$A51)</f>
        <v>0</v>
      </c>
      <c r="AB51" s="1">
        <f>SUMIFS(WorkingHoursUpdated!$P:$P,WorkingHoursUpdated!$A:$A,"&gt;="&amp;AB$4,WorkingHoursUpdated!$A:$A,"&lt;"&amp;AC$4,WorkingHoursUpdated!$G:$G,$A51)</f>
        <v>0</v>
      </c>
      <c r="AC51" s="1">
        <f>SUMIFS(WorkingHoursUpdated!$P:$P,WorkingHoursUpdated!$A:$A,"&gt;="&amp;AC$4,WorkingHoursUpdated!$A:$A,"&lt;"&amp;AD$4,WorkingHoursUpdated!$G:$G,$A51)</f>
        <v>0</v>
      </c>
      <c r="AD51" s="1">
        <f>SUMIFS(WorkingHoursUpdated!$P:$P,WorkingHoursUpdated!$A:$A,"&gt;="&amp;AD$4,WorkingHoursUpdated!$A:$A,"&lt;"&amp;AE$4,WorkingHoursUpdated!$G:$G,$A51)</f>
        <v>0</v>
      </c>
      <c r="AE51" s="1">
        <f>SUMIFS(WorkingHoursUpdated!$P:$P,WorkingHoursUpdated!$A:$A,"&gt;="&amp;AE$4,WorkingHoursUpdated!$A:$A,"&lt;"&amp;AF$4,WorkingHoursUpdated!$G:$G,$A51)</f>
        <v>0</v>
      </c>
      <c r="AF51" s="1">
        <f>SUMIFS(WorkingHoursUpdated!$P:$P,WorkingHoursUpdated!$A:$A,"&gt;="&amp;AF$4,WorkingHoursUpdated!$A:$A,"&lt;"&amp;AG$4,WorkingHoursUpdated!$G:$G,$A51)</f>
        <v>0</v>
      </c>
      <c r="AG51" s="1">
        <f>SUMIFS(WorkingHoursUpdated!$P:$P,WorkingHoursUpdated!$A:$A,"&gt;="&amp;AG$4,WorkingHoursUpdated!$A:$A,"&lt;"&amp;AH$4,WorkingHoursUpdated!$G:$G,$A51)</f>
        <v>0</v>
      </c>
      <c r="AH51" s="1">
        <f>SUMIFS(WorkingHoursUpdated!$P:$P,WorkingHoursUpdated!$A:$A,"&gt;="&amp;AH$4,WorkingHoursUpdated!$A:$A,"&lt;"&amp;AI$4,WorkingHoursUpdated!$G:$G,$A51)</f>
        <v>0</v>
      </c>
      <c r="AI51" s="1">
        <f>SUMIFS(WorkingHoursUpdated!$P:$P,WorkingHoursUpdated!$A:$A,"&gt;="&amp;AI$4,WorkingHoursUpdated!$A:$A,"&lt;"&amp;AJ$4,WorkingHoursUpdated!$G:$G,$A51)</f>
        <v>0</v>
      </c>
    </row>
    <row r="52" spans="1:35" x14ac:dyDescent="0.25">
      <c r="A52" s="64" t="s">
        <v>111</v>
      </c>
      <c r="B52" s="64">
        <f>_xlfn.MINIFS(WorkingHoursUpdated!$A:$A,WorkingHoursUpdated!$G:$G,$A52)</f>
        <v>0</v>
      </c>
      <c r="C52" s="7">
        <f>_xlfn.MAXIFS(WorkingHoursUpdated!$A:$A,WorkingHoursUpdated!$G:$G,$A52)</f>
        <v>0</v>
      </c>
      <c r="D52" s="96">
        <f>SUMIFS(WorkingHoursUpdated!$P:$P,WorkingHoursUpdated!$G:$G,$A52)/0.33</f>
        <v>0</v>
      </c>
      <c r="E52">
        <f t="shared" si="9"/>
        <v>0</v>
      </c>
      <c r="G52" s="1">
        <f>SUMIFS(WorkingHoursUpdated!$P:$P,WorkingHoursUpdated!$A:$A,"&gt;="&amp;G$4,WorkingHoursUpdated!$A:$A,"&lt;"&amp;H$4,WorkingHoursUpdated!$G:$G,$A52)</f>
        <v>0</v>
      </c>
      <c r="H52" s="1">
        <f>SUMIFS(WorkingHoursUpdated!$P:$P,WorkingHoursUpdated!$A:$A,"&gt;="&amp;H$4,WorkingHoursUpdated!$A:$A,"&lt;"&amp;I$4,WorkingHoursUpdated!$G:$G,$A52)</f>
        <v>0</v>
      </c>
      <c r="I52" s="1">
        <f>SUMIFS(WorkingHoursUpdated!$P:$P,WorkingHoursUpdated!$A:$A,"&gt;="&amp;I$4,WorkingHoursUpdated!$A:$A,"&lt;"&amp;J$4,WorkingHoursUpdated!$G:$G,$A52)</f>
        <v>0</v>
      </c>
      <c r="J52" s="1">
        <f>SUMIFS(WorkingHoursUpdated!$P:$P,WorkingHoursUpdated!$A:$A,"&gt;="&amp;J$4,WorkingHoursUpdated!$A:$A,"&lt;"&amp;K$4,WorkingHoursUpdated!$G:$G,$A52)</f>
        <v>0</v>
      </c>
      <c r="K52" s="1">
        <f>SUMIFS(WorkingHoursUpdated!$P:$P,WorkingHoursUpdated!$A:$A,"&gt;="&amp;K$4,WorkingHoursUpdated!$A:$A,"&lt;"&amp;L$4,WorkingHoursUpdated!$G:$G,$A52)</f>
        <v>0</v>
      </c>
      <c r="L52" s="1">
        <f>SUMIFS(WorkingHoursUpdated!$P:$P,WorkingHoursUpdated!$A:$A,"&gt;="&amp;L$4,WorkingHoursUpdated!$A:$A,"&lt;"&amp;M$4,WorkingHoursUpdated!$G:$G,$A52)</f>
        <v>0</v>
      </c>
      <c r="M52" s="1">
        <f>SUMIFS(WorkingHoursUpdated!$P:$P,WorkingHoursUpdated!$A:$A,"&gt;="&amp;M$4,WorkingHoursUpdated!$A:$A,"&lt;"&amp;N$4,WorkingHoursUpdated!$G:$G,$A52)</f>
        <v>0</v>
      </c>
      <c r="N52" s="1">
        <f>SUMIFS(WorkingHoursUpdated!$P:$P,WorkingHoursUpdated!$A:$A,"&gt;="&amp;N$4,WorkingHoursUpdated!$A:$A,"&lt;"&amp;O$4,WorkingHoursUpdated!$G:$G,$A52)</f>
        <v>0</v>
      </c>
      <c r="O52" s="1">
        <f>SUMIFS(WorkingHoursUpdated!$P:$P,WorkingHoursUpdated!$A:$A,"&gt;="&amp;O$4,WorkingHoursUpdated!$A:$A,"&lt;"&amp;P$4,WorkingHoursUpdated!$G:$G,$A52)</f>
        <v>0</v>
      </c>
      <c r="P52" s="1">
        <f>SUMIFS(WorkingHoursUpdated!$P:$P,WorkingHoursUpdated!$A:$A,"&gt;="&amp;P$4,WorkingHoursUpdated!$A:$A,"&lt;"&amp;Q$4,WorkingHoursUpdated!$G:$G,$A52)</f>
        <v>0</v>
      </c>
      <c r="Q52" s="1">
        <f>SUMIFS(WorkingHoursUpdated!$P:$P,WorkingHoursUpdated!$A:$A,"&gt;="&amp;Q$4,WorkingHoursUpdated!$A:$A,"&lt;"&amp;R$4,WorkingHoursUpdated!$G:$G,$A52)</f>
        <v>0</v>
      </c>
      <c r="R52" s="1">
        <f>SUMIFS(WorkingHoursUpdated!$P:$P,WorkingHoursUpdated!$A:$A,"&gt;="&amp;R$4,WorkingHoursUpdated!$A:$A,"&lt;"&amp;S$4,WorkingHoursUpdated!$G:$G,$A52)</f>
        <v>0</v>
      </c>
      <c r="S52" s="1">
        <f>SUMIFS(WorkingHoursUpdated!$P:$P,WorkingHoursUpdated!$A:$A,"&gt;="&amp;S$4,WorkingHoursUpdated!$A:$A,"&lt;"&amp;T$4,WorkingHoursUpdated!$G:$G,$A52)</f>
        <v>0</v>
      </c>
      <c r="T52" s="1">
        <f>SUMIFS(WorkingHoursUpdated!$P:$P,WorkingHoursUpdated!$A:$A,"&gt;="&amp;T$4,WorkingHoursUpdated!$A:$A,"&lt;"&amp;U$4,WorkingHoursUpdated!$G:$G,$A52)</f>
        <v>0</v>
      </c>
      <c r="U52" s="1">
        <f>SUMIFS(WorkingHoursUpdated!$P:$P,WorkingHoursUpdated!$A:$A,"&gt;="&amp;U$4,WorkingHoursUpdated!$A:$A,"&lt;"&amp;V$4,WorkingHoursUpdated!$G:$G,$A52)</f>
        <v>0</v>
      </c>
      <c r="V52" s="1">
        <f>SUMIFS(WorkingHoursUpdated!$P:$P,WorkingHoursUpdated!$A:$A,"&gt;="&amp;V$4,WorkingHoursUpdated!$A:$A,"&lt;"&amp;W$4,WorkingHoursUpdated!$G:$G,$A52)</f>
        <v>0</v>
      </c>
      <c r="W52" s="1">
        <f>SUMIFS(WorkingHoursUpdated!$P:$P,WorkingHoursUpdated!$A:$A,"&gt;="&amp;W$4,WorkingHoursUpdated!$A:$A,"&lt;"&amp;X$4,WorkingHoursUpdated!$G:$G,$A52)</f>
        <v>0</v>
      </c>
      <c r="X52" s="1">
        <f>SUMIFS(WorkingHoursUpdated!$P:$P,WorkingHoursUpdated!$A:$A,"&gt;="&amp;X$4,WorkingHoursUpdated!$A:$A,"&lt;"&amp;Y$4,WorkingHoursUpdated!$G:$G,$A52)</f>
        <v>0</v>
      </c>
      <c r="Y52" s="1">
        <f>SUMIFS(WorkingHoursUpdated!$P:$P,WorkingHoursUpdated!$A:$A,"&gt;="&amp;Y$4,WorkingHoursUpdated!$A:$A,"&lt;"&amp;Z$4,WorkingHoursUpdated!$G:$G,$A52)</f>
        <v>0</v>
      </c>
      <c r="Z52" s="1">
        <f>SUMIFS(WorkingHoursUpdated!$P:$P,WorkingHoursUpdated!$A:$A,"&gt;="&amp;Z$4,WorkingHoursUpdated!$A:$A,"&lt;"&amp;AA$4,WorkingHoursUpdated!$G:$G,$A52)</f>
        <v>0</v>
      </c>
      <c r="AA52" s="1">
        <f>SUMIFS(WorkingHoursUpdated!$P:$P,WorkingHoursUpdated!$A:$A,"&gt;="&amp;AA$4,WorkingHoursUpdated!$A:$A,"&lt;"&amp;AB$4,WorkingHoursUpdated!$G:$G,$A52)</f>
        <v>0</v>
      </c>
      <c r="AB52" s="1">
        <f>SUMIFS(WorkingHoursUpdated!$P:$P,WorkingHoursUpdated!$A:$A,"&gt;="&amp;AB$4,WorkingHoursUpdated!$A:$A,"&lt;"&amp;AC$4,WorkingHoursUpdated!$G:$G,$A52)</f>
        <v>0</v>
      </c>
      <c r="AC52" s="1">
        <f>SUMIFS(WorkingHoursUpdated!$P:$P,WorkingHoursUpdated!$A:$A,"&gt;="&amp;AC$4,WorkingHoursUpdated!$A:$A,"&lt;"&amp;AD$4,WorkingHoursUpdated!$G:$G,$A52)</f>
        <v>0</v>
      </c>
      <c r="AD52" s="1">
        <f>SUMIFS(WorkingHoursUpdated!$P:$P,WorkingHoursUpdated!$A:$A,"&gt;="&amp;AD$4,WorkingHoursUpdated!$A:$A,"&lt;"&amp;AE$4,WorkingHoursUpdated!$G:$G,$A52)</f>
        <v>0</v>
      </c>
      <c r="AE52" s="1">
        <f>SUMIFS(WorkingHoursUpdated!$P:$P,WorkingHoursUpdated!$A:$A,"&gt;="&amp;AE$4,WorkingHoursUpdated!$A:$A,"&lt;"&amp;AF$4,WorkingHoursUpdated!$G:$G,$A52)</f>
        <v>0</v>
      </c>
      <c r="AF52" s="1">
        <f>SUMIFS(WorkingHoursUpdated!$P:$P,WorkingHoursUpdated!$A:$A,"&gt;="&amp;AF$4,WorkingHoursUpdated!$A:$A,"&lt;"&amp;AG$4,WorkingHoursUpdated!$G:$G,$A52)</f>
        <v>0</v>
      </c>
      <c r="AG52" s="1">
        <f>SUMIFS(WorkingHoursUpdated!$P:$P,WorkingHoursUpdated!$A:$A,"&gt;="&amp;AG$4,WorkingHoursUpdated!$A:$A,"&lt;"&amp;AH$4,WorkingHoursUpdated!$G:$G,$A52)</f>
        <v>0</v>
      </c>
      <c r="AH52" s="1">
        <f>SUMIFS(WorkingHoursUpdated!$P:$P,WorkingHoursUpdated!$A:$A,"&gt;="&amp;AH$4,WorkingHoursUpdated!$A:$A,"&lt;"&amp;AI$4,WorkingHoursUpdated!$G:$G,$A52)</f>
        <v>0</v>
      </c>
      <c r="AI52" s="1">
        <f>SUMIFS(WorkingHoursUpdated!$P:$P,WorkingHoursUpdated!$A:$A,"&gt;="&amp;AI$4,WorkingHoursUpdated!$A:$A,"&lt;"&amp;AJ$4,WorkingHoursUpdated!$G:$G,$A52)</f>
        <v>0</v>
      </c>
    </row>
    <row r="53" spans="1:35" x14ac:dyDescent="0.25">
      <c r="A53" s="64" t="s">
        <v>84</v>
      </c>
      <c r="B53" s="64">
        <f>_xlfn.MINIFS(WorkingHoursUpdated!$A:$A,WorkingHoursUpdated!$G:$G,$A53)</f>
        <v>0</v>
      </c>
      <c r="C53" s="7">
        <f>_xlfn.MAXIFS(WorkingHoursUpdated!$A:$A,WorkingHoursUpdated!$G:$G,$A53)</f>
        <v>0</v>
      </c>
      <c r="D53" s="96">
        <f>SUMIFS(WorkingHoursUpdated!$P:$P,WorkingHoursUpdated!$G:$G,$A53)/0.33</f>
        <v>0</v>
      </c>
      <c r="E53">
        <f t="shared" si="9"/>
        <v>0</v>
      </c>
      <c r="G53" s="1">
        <f>SUMIFS(WorkingHoursUpdated!$P:$P,WorkingHoursUpdated!$A:$A,"&gt;="&amp;G$4,WorkingHoursUpdated!$A:$A,"&lt;"&amp;H$4,WorkingHoursUpdated!$G:$G,$A53)</f>
        <v>0</v>
      </c>
      <c r="H53" s="1">
        <f>SUMIFS(WorkingHoursUpdated!$P:$P,WorkingHoursUpdated!$A:$A,"&gt;="&amp;H$4,WorkingHoursUpdated!$A:$A,"&lt;"&amp;I$4,WorkingHoursUpdated!$G:$G,$A53)</f>
        <v>0</v>
      </c>
      <c r="I53" s="1">
        <f>SUMIFS(WorkingHoursUpdated!$P:$P,WorkingHoursUpdated!$A:$A,"&gt;="&amp;I$4,WorkingHoursUpdated!$A:$A,"&lt;"&amp;J$4,WorkingHoursUpdated!$G:$G,$A53)</f>
        <v>0</v>
      </c>
      <c r="J53" s="1">
        <f>SUMIFS(WorkingHoursUpdated!$P:$P,WorkingHoursUpdated!$A:$A,"&gt;="&amp;J$4,WorkingHoursUpdated!$A:$A,"&lt;"&amp;K$4,WorkingHoursUpdated!$G:$G,$A53)</f>
        <v>0</v>
      </c>
      <c r="K53" s="1">
        <f>SUMIFS(WorkingHoursUpdated!$P:$P,WorkingHoursUpdated!$A:$A,"&gt;="&amp;K$4,WorkingHoursUpdated!$A:$A,"&lt;"&amp;L$4,WorkingHoursUpdated!$G:$G,$A53)</f>
        <v>0</v>
      </c>
      <c r="L53" s="1">
        <f>SUMIFS(WorkingHoursUpdated!$P:$P,WorkingHoursUpdated!$A:$A,"&gt;="&amp;L$4,WorkingHoursUpdated!$A:$A,"&lt;"&amp;M$4,WorkingHoursUpdated!$G:$G,$A53)</f>
        <v>0</v>
      </c>
      <c r="M53" s="1">
        <f>SUMIFS(WorkingHoursUpdated!$P:$P,WorkingHoursUpdated!$A:$A,"&gt;="&amp;M$4,WorkingHoursUpdated!$A:$A,"&lt;"&amp;N$4,WorkingHoursUpdated!$G:$G,$A53)</f>
        <v>0</v>
      </c>
      <c r="N53" s="1">
        <f>SUMIFS(WorkingHoursUpdated!$P:$P,WorkingHoursUpdated!$A:$A,"&gt;="&amp;N$4,WorkingHoursUpdated!$A:$A,"&lt;"&amp;O$4,WorkingHoursUpdated!$G:$G,$A53)</f>
        <v>0</v>
      </c>
      <c r="O53" s="1">
        <f>SUMIFS(WorkingHoursUpdated!$P:$P,WorkingHoursUpdated!$A:$A,"&gt;="&amp;O$4,WorkingHoursUpdated!$A:$A,"&lt;"&amp;P$4,WorkingHoursUpdated!$G:$G,$A53)</f>
        <v>0</v>
      </c>
      <c r="P53" s="1">
        <f>SUMIFS(WorkingHoursUpdated!$P:$P,WorkingHoursUpdated!$A:$A,"&gt;="&amp;P$4,WorkingHoursUpdated!$A:$A,"&lt;"&amp;Q$4,WorkingHoursUpdated!$G:$G,$A53)</f>
        <v>0</v>
      </c>
      <c r="Q53" s="1">
        <f>SUMIFS(WorkingHoursUpdated!$P:$P,WorkingHoursUpdated!$A:$A,"&gt;="&amp;Q$4,WorkingHoursUpdated!$A:$A,"&lt;"&amp;R$4,WorkingHoursUpdated!$G:$G,$A53)</f>
        <v>0</v>
      </c>
      <c r="R53" s="1">
        <f>SUMIFS(WorkingHoursUpdated!$P:$P,WorkingHoursUpdated!$A:$A,"&gt;="&amp;R$4,WorkingHoursUpdated!$A:$A,"&lt;"&amp;S$4,WorkingHoursUpdated!$G:$G,$A53)</f>
        <v>0</v>
      </c>
      <c r="S53" s="1">
        <f>SUMIFS(WorkingHoursUpdated!$P:$P,WorkingHoursUpdated!$A:$A,"&gt;="&amp;S$4,WorkingHoursUpdated!$A:$A,"&lt;"&amp;T$4,WorkingHoursUpdated!$G:$G,$A53)</f>
        <v>0</v>
      </c>
      <c r="T53" s="1">
        <f>SUMIFS(WorkingHoursUpdated!$P:$P,WorkingHoursUpdated!$A:$A,"&gt;="&amp;T$4,WorkingHoursUpdated!$A:$A,"&lt;"&amp;U$4,WorkingHoursUpdated!$G:$G,$A53)</f>
        <v>0</v>
      </c>
      <c r="U53" s="1">
        <f>SUMIFS(WorkingHoursUpdated!$P:$P,WorkingHoursUpdated!$A:$A,"&gt;="&amp;U$4,WorkingHoursUpdated!$A:$A,"&lt;"&amp;V$4,WorkingHoursUpdated!$G:$G,$A53)</f>
        <v>0</v>
      </c>
      <c r="V53" s="1">
        <f>SUMIFS(WorkingHoursUpdated!$P:$P,WorkingHoursUpdated!$A:$A,"&gt;="&amp;V$4,WorkingHoursUpdated!$A:$A,"&lt;"&amp;W$4,WorkingHoursUpdated!$G:$G,$A53)</f>
        <v>0</v>
      </c>
      <c r="W53" s="1">
        <f>SUMIFS(WorkingHoursUpdated!$P:$P,WorkingHoursUpdated!$A:$A,"&gt;="&amp;W$4,WorkingHoursUpdated!$A:$A,"&lt;"&amp;X$4,WorkingHoursUpdated!$G:$G,$A53)</f>
        <v>0</v>
      </c>
      <c r="X53" s="1">
        <f>SUMIFS(WorkingHoursUpdated!$P:$P,WorkingHoursUpdated!$A:$A,"&gt;="&amp;X$4,WorkingHoursUpdated!$A:$A,"&lt;"&amp;Y$4,WorkingHoursUpdated!$G:$G,$A53)</f>
        <v>0</v>
      </c>
      <c r="Y53" s="1">
        <f>SUMIFS(WorkingHoursUpdated!$P:$P,WorkingHoursUpdated!$A:$A,"&gt;="&amp;Y$4,WorkingHoursUpdated!$A:$A,"&lt;"&amp;Z$4,WorkingHoursUpdated!$G:$G,$A53)</f>
        <v>0</v>
      </c>
      <c r="Z53" s="1">
        <f>SUMIFS(WorkingHoursUpdated!$P:$P,WorkingHoursUpdated!$A:$A,"&gt;="&amp;Z$4,WorkingHoursUpdated!$A:$A,"&lt;"&amp;AA$4,WorkingHoursUpdated!$G:$G,$A53)</f>
        <v>0</v>
      </c>
      <c r="AA53" s="1">
        <f>SUMIFS(WorkingHoursUpdated!$P:$P,WorkingHoursUpdated!$A:$A,"&gt;="&amp;AA$4,WorkingHoursUpdated!$A:$A,"&lt;"&amp;AB$4,WorkingHoursUpdated!$G:$G,$A53)</f>
        <v>0</v>
      </c>
      <c r="AB53" s="1">
        <f>SUMIFS(WorkingHoursUpdated!$P:$P,WorkingHoursUpdated!$A:$A,"&gt;="&amp;AB$4,WorkingHoursUpdated!$A:$A,"&lt;"&amp;AC$4,WorkingHoursUpdated!$G:$G,$A53)</f>
        <v>0</v>
      </c>
      <c r="AC53" s="1">
        <f>SUMIFS(WorkingHoursUpdated!$P:$P,WorkingHoursUpdated!$A:$A,"&gt;="&amp;AC$4,WorkingHoursUpdated!$A:$A,"&lt;"&amp;AD$4,WorkingHoursUpdated!$G:$G,$A53)</f>
        <v>0</v>
      </c>
      <c r="AD53" s="1">
        <f>SUMIFS(WorkingHoursUpdated!$P:$P,WorkingHoursUpdated!$A:$A,"&gt;="&amp;AD$4,WorkingHoursUpdated!$A:$A,"&lt;"&amp;AE$4,WorkingHoursUpdated!$G:$G,$A53)</f>
        <v>0</v>
      </c>
      <c r="AE53" s="1">
        <f>SUMIFS(WorkingHoursUpdated!$P:$P,WorkingHoursUpdated!$A:$A,"&gt;="&amp;AE$4,WorkingHoursUpdated!$A:$A,"&lt;"&amp;AF$4,WorkingHoursUpdated!$G:$G,$A53)</f>
        <v>0</v>
      </c>
      <c r="AF53" s="1">
        <f>SUMIFS(WorkingHoursUpdated!$P:$P,WorkingHoursUpdated!$A:$A,"&gt;="&amp;AF$4,WorkingHoursUpdated!$A:$A,"&lt;"&amp;AG$4,WorkingHoursUpdated!$G:$G,$A53)</f>
        <v>0</v>
      </c>
      <c r="AG53" s="1">
        <f>SUMIFS(WorkingHoursUpdated!$P:$P,WorkingHoursUpdated!$A:$A,"&gt;="&amp;AG$4,WorkingHoursUpdated!$A:$A,"&lt;"&amp;AH$4,WorkingHoursUpdated!$G:$G,$A53)</f>
        <v>0</v>
      </c>
      <c r="AH53" s="1">
        <f>SUMIFS(WorkingHoursUpdated!$P:$P,WorkingHoursUpdated!$A:$A,"&gt;="&amp;AH$4,WorkingHoursUpdated!$A:$A,"&lt;"&amp;AI$4,WorkingHoursUpdated!$G:$G,$A53)</f>
        <v>0</v>
      </c>
      <c r="AI53" s="1">
        <f>SUMIFS(WorkingHoursUpdated!$P:$P,WorkingHoursUpdated!$A:$A,"&gt;="&amp;AI$4,WorkingHoursUpdated!$A:$A,"&lt;"&amp;AJ$4,WorkingHoursUpdated!$G:$G,$A53)</f>
        <v>0</v>
      </c>
    </row>
    <row r="54" spans="1:35" x14ac:dyDescent="0.25">
      <c r="A54" s="64" t="s">
        <v>112</v>
      </c>
      <c r="B54" s="64">
        <f>_xlfn.MINIFS(WorkingHoursUpdated!$A:$A,WorkingHoursUpdated!$G:$G,$A54)</f>
        <v>0</v>
      </c>
      <c r="C54" s="7">
        <f>_xlfn.MAXIFS(WorkingHoursUpdated!$A:$A,WorkingHoursUpdated!$G:$G,$A54)</f>
        <v>0</v>
      </c>
      <c r="D54" s="96">
        <f>SUMIFS(WorkingHoursUpdated!$P:$P,WorkingHoursUpdated!$G:$G,$A54)/0.33</f>
        <v>0</v>
      </c>
      <c r="E54">
        <f t="shared" si="9"/>
        <v>0</v>
      </c>
      <c r="G54" s="1">
        <f>SUMIFS(WorkingHoursUpdated!$P:$P,WorkingHoursUpdated!$A:$A,"&gt;="&amp;G$4,WorkingHoursUpdated!$A:$A,"&lt;"&amp;H$4,WorkingHoursUpdated!$G:$G,$A54)</f>
        <v>0</v>
      </c>
      <c r="H54" s="1">
        <f>SUMIFS(WorkingHoursUpdated!$P:$P,WorkingHoursUpdated!$A:$A,"&gt;="&amp;H$4,WorkingHoursUpdated!$A:$A,"&lt;"&amp;I$4,WorkingHoursUpdated!$G:$G,$A54)</f>
        <v>0</v>
      </c>
      <c r="I54" s="1">
        <f>SUMIFS(WorkingHoursUpdated!$P:$P,WorkingHoursUpdated!$A:$A,"&gt;="&amp;I$4,WorkingHoursUpdated!$A:$A,"&lt;"&amp;J$4,WorkingHoursUpdated!$G:$G,$A54)</f>
        <v>0</v>
      </c>
      <c r="J54" s="1">
        <f>SUMIFS(WorkingHoursUpdated!$P:$P,WorkingHoursUpdated!$A:$A,"&gt;="&amp;J$4,WorkingHoursUpdated!$A:$A,"&lt;"&amp;K$4,WorkingHoursUpdated!$G:$G,$A54)</f>
        <v>0</v>
      </c>
      <c r="K54" s="1">
        <f>SUMIFS(WorkingHoursUpdated!$P:$P,WorkingHoursUpdated!$A:$A,"&gt;="&amp;K$4,WorkingHoursUpdated!$A:$A,"&lt;"&amp;L$4,WorkingHoursUpdated!$G:$G,$A54)</f>
        <v>0</v>
      </c>
      <c r="L54" s="1">
        <f>SUMIFS(WorkingHoursUpdated!$P:$P,WorkingHoursUpdated!$A:$A,"&gt;="&amp;L$4,WorkingHoursUpdated!$A:$A,"&lt;"&amp;M$4,WorkingHoursUpdated!$G:$G,$A54)</f>
        <v>0</v>
      </c>
      <c r="M54" s="1">
        <f>SUMIFS(WorkingHoursUpdated!$P:$P,WorkingHoursUpdated!$A:$A,"&gt;="&amp;M$4,WorkingHoursUpdated!$A:$A,"&lt;"&amp;N$4,WorkingHoursUpdated!$G:$G,$A54)</f>
        <v>0</v>
      </c>
      <c r="N54" s="1">
        <f>SUMIFS(WorkingHoursUpdated!$P:$P,WorkingHoursUpdated!$A:$A,"&gt;="&amp;N$4,WorkingHoursUpdated!$A:$A,"&lt;"&amp;O$4,WorkingHoursUpdated!$G:$G,$A54)</f>
        <v>0</v>
      </c>
      <c r="O54" s="1">
        <f>SUMIFS(WorkingHoursUpdated!$P:$P,WorkingHoursUpdated!$A:$A,"&gt;="&amp;O$4,WorkingHoursUpdated!$A:$A,"&lt;"&amp;P$4,WorkingHoursUpdated!$G:$G,$A54)</f>
        <v>0</v>
      </c>
      <c r="P54" s="1">
        <f>SUMIFS(WorkingHoursUpdated!$P:$P,WorkingHoursUpdated!$A:$A,"&gt;="&amp;P$4,WorkingHoursUpdated!$A:$A,"&lt;"&amp;Q$4,WorkingHoursUpdated!$G:$G,$A54)</f>
        <v>0</v>
      </c>
      <c r="Q54" s="1">
        <f>SUMIFS(WorkingHoursUpdated!$P:$P,WorkingHoursUpdated!$A:$A,"&gt;="&amp;Q$4,WorkingHoursUpdated!$A:$A,"&lt;"&amp;R$4,WorkingHoursUpdated!$G:$G,$A54)</f>
        <v>0</v>
      </c>
      <c r="R54" s="1">
        <f>SUMIFS(WorkingHoursUpdated!$P:$P,WorkingHoursUpdated!$A:$A,"&gt;="&amp;R$4,WorkingHoursUpdated!$A:$A,"&lt;"&amp;S$4,WorkingHoursUpdated!$G:$G,$A54)</f>
        <v>0</v>
      </c>
      <c r="S54" s="1">
        <f>SUMIFS(WorkingHoursUpdated!$P:$P,WorkingHoursUpdated!$A:$A,"&gt;="&amp;S$4,WorkingHoursUpdated!$A:$A,"&lt;"&amp;T$4,WorkingHoursUpdated!$G:$G,$A54)</f>
        <v>0</v>
      </c>
      <c r="T54" s="1">
        <f>SUMIFS(WorkingHoursUpdated!$P:$P,WorkingHoursUpdated!$A:$A,"&gt;="&amp;T$4,WorkingHoursUpdated!$A:$A,"&lt;"&amp;U$4,WorkingHoursUpdated!$G:$G,$A54)</f>
        <v>0</v>
      </c>
      <c r="U54" s="1">
        <f>SUMIFS(WorkingHoursUpdated!$P:$P,WorkingHoursUpdated!$A:$A,"&gt;="&amp;U$4,WorkingHoursUpdated!$A:$A,"&lt;"&amp;V$4,WorkingHoursUpdated!$G:$G,$A54)</f>
        <v>0</v>
      </c>
      <c r="V54" s="1">
        <f>SUMIFS(WorkingHoursUpdated!$P:$P,WorkingHoursUpdated!$A:$A,"&gt;="&amp;V$4,WorkingHoursUpdated!$A:$A,"&lt;"&amp;W$4,WorkingHoursUpdated!$G:$G,$A54)</f>
        <v>0</v>
      </c>
      <c r="W54" s="1">
        <f>SUMIFS(WorkingHoursUpdated!$P:$P,WorkingHoursUpdated!$A:$A,"&gt;="&amp;W$4,WorkingHoursUpdated!$A:$A,"&lt;"&amp;X$4,WorkingHoursUpdated!$G:$G,$A54)</f>
        <v>0</v>
      </c>
      <c r="X54" s="1">
        <f>SUMIFS(WorkingHoursUpdated!$P:$P,WorkingHoursUpdated!$A:$A,"&gt;="&amp;X$4,WorkingHoursUpdated!$A:$A,"&lt;"&amp;Y$4,WorkingHoursUpdated!$G:$G,$A54)</f>
        <v>0</v>
      </c>
      <c r="Y54" s="1">
        <f>SUMIFS(WorkingHoursUpdated!$P:$P,WorkingHoursUpdated!$A:$A,"&gt;="&amp;Y$4,WorkingHoursUpdated!$A:$A,"&lt;"&amp;Z$4,WorkingHoursUpdated!$G:$G,$A54)</f>
        <v>0</v>
      </c>
      <c r="Z54" s="1">
        <f>SUMIFS(WorkingHoursUpdated!$P:$P,WorkingHoursUpdated!$A:$A,"&gt;="&amp;Z$4,WorkingHoursUpdated!$A:$A,"&lt;"&amp;AA$4,WorkingHoursUpdated!$G:$G,$A54)</f>
        <v>0</v>
      </c>
      <c r="AA54" s="1">
        <f>SUMIFS(WorkingHoursUpdated!$P:$P,WorkingHoursUpdated!$A:$A,"&gt;="&amp;AA$4,WorkingHoursUpdated!$A:$A,"&lt;"&amp;AB$4,WorkingHoursUpdated!$G:$G,$A54)</f>
        <v>0</v>
      </c>
      <c r="AB54" s="1">
        <f>SUMIFS(WorkingHoursUpdated!$P:$P,WorkingHoursUpdated!$A:$A,"&gt;="&amp;AB$4,WorkingHoursUpdated!$A:$A,"&lt;"&amp;AC$4,WorkingHoursUpdated!$G:$G,$A54)</f>
        <v>0</v>
      </c>
      <c r="AC54" s="1">
        <f>SUMIFS(WorkingHoursUpdated!$P:$P,WorkingHoursUpdated!$A:$A,"&gt;="&amp;AC$4,WorkingHoursUpdated!$A:$A,"&lt;"&amp;AD$4,WorkingHoursUpdated!$G:$G,$A54)</f>
        <v>0</v>
      </c>
      <c r="AD54" s="1">
        <f>SUMIFS(WorkingHoursUpdated!$P:$P,WorkingHoursUpdated!$A:$A,"&gt;="&amp;AD$4,WorkingHoursUpdated!$A:$A,"&lt;"&amp;AE$4,WorkingHoursUpdated!$G:$G,$A54)</f>
        <v>0</v>
      </c>
      <c r="AE54" s="1">
        <f>SUMIFS(WorkingHoursUpdated!$P:$P,WorkingHoursUpdated!$A:$A,"&gt;="&amp;AE$4,WorkingHoursUpdated!$A:$A,"&lt;"&amp;AF$4,WorkingHoursUpdated!$G:$G,$A54)</f>
        <v>0</v>
      </c>
      <c r="AF54" s="1">
        <f>SUMIFS(WorkingHoursUpdated!$P:$P,WorkingHoursUpdated!$A:$A,"&gt;="&amp;AF$4,WorkingHoursUpdated!$A:$A,"&lt;"&amp;AG$4,WorkingHoursUpdated!$G:$G,$A54)</f>
        <v>0</v>
      </c>
      <c r="AG54" s="1">
        <f>SUMIFS(WorkingHoursUpdated!$P:$P,WorkingHoursUpdated!$A:$A,"&gt;="&amp;AG$4,WorkingHoursUpdated!$A:$A,"&lt;"&amp;AH$4,WorkingHoursUpdated!$G:$G,$A54)</f>
        <v>0</v>
      </c>
      <c r="AH54" s="1">
        <f>SUMIFS(WorkingHoursUpdated!$P:$P,WorkingHoursUpdated!$A:$A,"&gt;="&amp;AH$4,WorkingHoursUpdated!$A:$A,"&lt;"&amp;AI$4,WorkingHoursUpdated!$G:$G,$A54)</f>
        <v>0</v>
      </c>
      <c r="AI54" s="1">
        <f>SUMIFS(WorkingHoursUpdated!$P:$P,WorkingHoursUpdated!$A:$A,"&gt;="&amp;AI$4,WorkingHoursUpdated!$A:$A,"&lt;"&amp;AJ$4,WorkingHoursUpdated!$G:$G,$A54)</f>
        <v>0</v>
      </c>
    </row>
    <row r="55" spans="1:35" x14ac:dyDescent="0.25">
      <c r="A55" s="64" t="s">
        <v>114</v>
      </c>
      <c r="B55" s="64">
        <f>_xlfn.MINIFS(WorkingHoursUpdated!$A:$A,WorkingHoursUpdated!$G:$G,$A55)</f>
        <v>0</v>
      </c>
      <c r="C55" s="7">
        <f>_xlfn.MAXIFS(WorkingHoursUpdated!$A:$A,WorkingHoursUpdated!$G:$G,$A55)</f>
        <v>0</v>
      </c>
      <c r="D55" s="96">
        <f>SUMIFS(WorkingHoursUpdated!$P:$P,WorkingHoursUpdated!$G:$G,$A55)/0.33</f>
        <v>0</v>
      </c>
      <c r="E55">
        <f t="shared" si="9"/>
        <v>0</v>
      </c>
      <c r="G55" s="1">
        <f>SUMIFS(WorkingHoursUpdated!$P:$P,WorkingHoursUpdated!$A:$A,"&gt;="&amp;G$4,WorkingHoursUpdated!$A:$A,"&lt;"&amp;H$4,WorkingHoursUpdated!$G:$G,$A55)</f>
        <v>0</v>
      </c>
      <c r="H55" s="1">
        <f>SUMIFS(WorkingHoursUpdated!$P:$P,WorkingHoursUpdated!$A:$A,"&gt;="&amp;H$4,WorkingHoursUpdated!$A:$A,"&lt;"&amp;I$4,WorkingHoursUpdated!$G:$G,$A55)</f>
        <v>0</v>
      </c>
      <c r="I55" s="1">
        <f>SUMIFS(WorkingHoursUpdated!$P:$P,WorkingHoursUpdated!$A:$A,"&gt;="&amp;I$4,WorkingHoursUpdated!$A:$A,"&lt;"&amp;J$4,WorkingHoursUpdated!$G:$G,$A55)</f>
        <v>0</v>
      </c>
      <c r="J55" s="1">
        <f>SUMIFS(WorkingHoursUpdated!$P:$P,WorkingHoursUpdated!$A:$A,"&gt;="&amp;J$4,WorkingHoursUpdated!$A:$A,"&lt;"&amp;K$4,WorkingHoursUpdated!$G:$G,$A55)</f>
        <v>0</v>
      </c>
      <c r="K55" s="1">
        <f>SUMIFS(WorkingHoursUpdated!$P:$P,WorkingHoursUpdated!$A:$A,"&gt;="&amp;K$4,WorkingHoursUpdated!$A:$A,"&lt;"&amp;L$4,WorkingHoursUpdated!$G:$G,$A55)</f>
        <v>0</v>
      </c>
      <c r="L55" s="1">
        <f>SUMIFS(WorkingHoursUpdated!$P:$P,WorkingHoursUpdated!$A:$A,"&gt;="&amp;L$4,WorkingHoursUpdated!$A:$A,"&lt;"&amp;M$4,WorkingHoursUpdated!$G:$G,$A55)</f>
        <v>0</v>
      </c>
      <c r="M55" s="1">
        <f>SUMIFS(WorkingHoursUpdated!$P:$P,WorkingHoursUpdated!$A:$A,"&gt;="&amp;M$4,WorkingHoursUpdated!$A:$A,"&lt;"&amp;N$4,WorkingHoursUpdated!$G:$G,$A55)</f>
        <v>0</v>
      </c>
      <c r="N55" s="1">
        <f>SUMIFS(WorkingHoursUpdated!$P:$P,WorkingHoursUpdated!$A:$A,"&gt;="&amp;N$4,WorkingHoursUpdated!$A:$A,"&lt;"&amp;O$4,WorkingHoursUpdated!$G:$G,$A55)</f>
        <v>0</v>
      </c>
      <c r="O55" s="1">
        <f>SUMIFS(WorkingHoursUpdated!$P:$P,WorkingHoursUpdated!$A:$A,"&gt;="&amp;O$4,WorkingHoursUpdated!$A:$A,"&lt;"&amp;P$4,WorkingHoursUpdated!$G:$G,$A55)</f>
        <v>0</v>
      </c>
      <c r="P55" s="1">
        <f>SUMIFS(WorkingHoursUpdated!$P:$P,WorkingHoursUpdated!$A:$A,"&gt;="&amp;P$4,WorkingHoursUpdated!$A:$A,"&lt;"&amp;Q$4,WorkingHoursUpdated!$G:$G,$A55)</f>
        <v>0</v>
      </c>
      <c r="Q55" s="1">
        <f>SUMIFS(WorkingHoursUpdated!$P:$P,WorkingHoursUpdated!$A:$A,"&gt;="&amp;Q$4,WorkingHoursUpdated!$A:$A,"&lt;"&amp;R$4,WorkingHoursUpdated!$G:$G,$A55)</f>
        <v>0</v>
      </c>
      <c r="R55" s="1">
        <f>SUMIFS(WorkingHoursUpdated!$P:$P,WorkingHoursUpdated!$A:$A,"&gt;="&amp;R$4,WorkingHoursUpdated!$A:$A,"&lt;"&amp;S$4,WorkingHoursUpdated!$G:$G,$A55)</f>
        <v>0</v>
      </c>
      <c r="S55" s="1">
        <f>SUMIFS(WorkingHoursUpdated!$P:$P,WorkingHoursUpdated!$A:$A,"&gt;="&amp;S$4,WorkingHoursUpdated!$A:$A,"&lt;"&amp;T$4,WorkingHoursUpdated!$G:$G,$A55)</f>
        <v>0</v>
      </c>
      <c r="T55" s="1">
        <f>SUMIFS(WorkingHoursUpdated!$P:$P,WorkingHoursUpdated!$A:$A,"&gt;="&amp;T$4,WorkingHoursUpdated!$A:$A,"&lt;"&amp;U$4,WorkingHoursUpdated!$G:$G,$A55)</f>
        <v>0</v>
      </c>
      <c r="U55" s="1">
        <f>SUMIFS(WorkingHoursUpdated!$P:$P,WorkingHoursUpdated!$A:$A,"&gt;="&amp;U$4,WorkingHoursUpdated!$A:$A,"&lt;"&amp;V$4,WorkingHoursUpdated!$G:$G,$A55)</f>
        <v>0</v>
      </c>
      <c r="V55" s="1">
        <f>SUMIFS(WorkingHoursUpdated!$P:$P,WorkingHoursUpdated!$A:$A,"&gt;="&amp;V$4,WorkingHoursUpdated!$A:$A,"&lt;"&amp;W$4,WorkingHoursUpdated!$G:$G,$A55)</f>
        <v>0</v>
      </c>
      <c r="W55" s="1">
        <f>SUMIFS(WorkingHoursUpdated!$P:$P,WorkingHoursUpdated!$A:$A,"&gt;="&amp;W$4,WorkingHoursUpdated!$A:$A,"&lt;"&amp;X$4,WorkingHoursUpdated!$G:$G,$A55)</f>
        <v>0</v>
      </c>
      <c r="X55" s="1">
        <f>SUMIFS(WorkingHoursUpdated!$P:$P,WorkingHoursUpdated!$A:$A,"&gt;="&amp;X$4,WorkingHoursUpdated!$A:$A,"&lt;"&amp;Y$4,WorkingHoursUpdated!$G:$G,$A55)</f>
        <v>0</v>
      </c>
      <c r="Y55" s="1">
        <f>SUMIFS(WorkingHoursUpdated!$P:$P,WorkingHoursUpdated!$A:$A,"&gt;="&amp;Y$4,WorkingHoursUpdated!$A:$A,"&lt;"&amp;Z$4,WorkingHoursUpdated!$G:$G,$A55)</f>
        <v>0</v>
      </c>
      <c r="Z55" s="1">
        <f>SUMIFS(WorkingHoursUpdated!$P:$P,WorkingHoursUpdated!$A:$A,"&gt;="&amp;Z$4,WorkingHoursUpdated!$A:$A,"&lt;"&amp;AA$4,WorkingHoursUpdated!$G:$G,$A55)</f>
        <v>0</v>
      </c>
      <c r="AA55" s="1">
        <f>SUMIFS(WorkingHoursUpdated!$P:$P,WorkingHoursUpdated!$A:$A,"&gt;="&amp;AA$4,WorkingHoursUpdated!$A:$A,"&lt;"&amp;AB$4,WorkingHoursUpdated!$G:$G,$A55)</f>
        <v>0</v>
      </c>
      <c r="AB55" s="1">
        <f>SUMIFS(WorkingHoursUpdated!$P:$P,WorkingHoursUpdated!$A:$A,"&gt;="&amp;AB$4,WorkingHoursUpdated!$A:$A,"&lt;"&amp;AC$4,WorkingHoursUpdated!$G:$G,$A55)</f>
        <v>0</v>
      </c>
      <c r="AC55" s="1">
        <f>SUMIFS(WorkingHoursUpdated!$P:$P,WorkingHoursUpdated!$A:$A,"&gt;="&amp;AC$4,WorkingHoursUpdated!$A:$A,"&lt;"&amp;AD$4,WorkingHoursUpdated!$G:$G,$A55)</f>
        <v>0</v>
      </c>
      <c r="AD55" s="1">
        <f>SUMIFS(WorkingHoursUpdated!$P:$P,WorkingHoursUpdated!$A:$A,"&gt;="&amp;AD$4,WorkingHoursUpdated!$A:$A,"&lt;"&amp;AE$4,WorkingHoursUpdated!$G:$G,$A55)</f>
        <v>0</v>
      </c>
      <c r="AE55" s="1">
        <f>SUMIFS(WorkingHoursUpdated!$P:$P,WorkingHoursUpdated!$A:$A,"&gt;="&amp;AE$4,WorkingHoursUpdated!$A:$A,"&lt;"&amp;AF$4,WorkingHoursUpdated!$G:$G,$A55)</f>
        <v>0</v>
      </c>
      <c r="AF55" s="1">
        <f>SUMIFS(WorkingHoursUpdated!$P:$P,WorkingHoursUpdated!$A:$A,"&gt;="&amp;AF$4,WorkingHoursUpdated!$A:$A,"&lt;"&amp;AG$4,WorkingHoursUpdated!$G:$G,$A55)</f>
        <v>0</v>
      </c>
      <c r="AG55" s="1">
        <f>SUMIFS(WorkingHoursUpdated!$P:$P,WorkingHoursUpdated!$A:$A,"&gt;="&amp;AG$4,WorkingHoursUpdated!$A:$A,"&lt;"&amp;AH$4,WorkingHoursUpdated!$G:$G,$A55)</f>
        <v>0</v>
      </c>
      <c r="AH55" s="1">
        <f>SUMIFS(WorkingHoursUpdated!$P:$P,WorkingHoursUpdated!$A:$A,"&gt;="&amp;AH$4,WorkingHoursUpdated!$A:$A,"&lt;"&amp;AI$4,WorkingHoursUpdated!$G:$G,$A55)</f>
        <v>0</v>
      </c>
      <c r="AI55" s="1">
        <f>SUMIFS(WorkingHoursUpdated!$P:$P,WorkingHoursUpdated!$A:$A,"&gt;="&amp;AI$4,WorkingHoursUpdated!$A:$A,"&lt;"&amp;AJ$4,WorkingHoursUpdated!$G:$G,$A55)</f>
        <v>0</v>
      </c>
    </row>
    <row r="56" spans="1:35" x14ac:dyDescent="0.25">
      <c r="A56" s="64" t="s">
        <v>116</v>
      </c>
      <c r="B56" s="64">
        <f>_xlfn.MINIFS(WorkingHoursUpdated!$A:$A,WorkingHoursUpdated!$G:$G,$A56)</f>
        <v>0</v>
      </c>
      <c r="C56" s="7">
        <f>_xlfn.MAXIFS(WorkingHoursUpdated!$A:$A,WorkingHoursUpdated!$G:$G,$A56)</f>
        <v>0</v>
      </c>
      <c r="D56" s="96">
        <f>SUMIFS(WorkingHoursUpdated!$P:$P,WorkingHoursUpdated!$G:$G,$A56)/0.33</f>
        <v>0</v>
      </c>
      <c r="E56">
        <f t="shared" si="9"/>
        <v>0</v>
      </c>
      <c r="G56" s="1">
        <f>SUMIFS(WorkingHoursUpdated!$P:$P,WorkingHoursUpdated!$A:$A,"&gt;="&amp;G$4,WorkingHoursUpdated!$A:$A,"&lt;"&amp;H$4,WorkingHoursUpdated!$G:$G,$A56)</f>
        <v>0</v>
      </c>
      <c r="H56" s="1">
        <f>SUMIFS(WorkingHoursUpdated!$P:$P,WorkingHoursUpdated!$A:$A,"&gt;="&amp;H$4,WorkingHoursUpdated!$A:$A,"&lt;"&amp;I$4,WorkingHoursUpdated!$G:$G,$A56)</f>
        <v>0</v>
      </c>
      <c r="I56" s="1">
        <f>SUMIFS(WorkingHoursUpdated!$P:$P,WorkingHoursUpdated!$A:$A,"&gt;="&amp;I$4,WorkingHoursUpdated!$A:$A,"&lt;"&amp;J$4,WorkingHoursUpdated!$G:$G,$A56)</f>
        <v>0</v>
      </c>
      <c r="J56" s="1">
        <f>SUMIFS(WorkingHoursUpdated!$P:$P,WorkingHoursUpdated!$A:$A,"&gt;="&amp;J$4,WorkingHoursUpdated!$A:$A,"&lt;"&amp;K$4,WorkingHoursUpdated!$G:$G,$A56)</f>
        <v>0</v>
      </c>
      <c r="K56" s="1">
        <f>SUMIFS(WorkingHoursUpdated!$P:$P,WorkingHoursUpdated!$A:$A,"&gt;="&amp;K$4,WorkingHoursUpdated!$A:$A,"&lt;"&amp;L$4,WorkingHoursUpdated!$G:$G,$A56)</f>
        <v>0</v>
      </c>
      <c r="L56" s="1">
        <f>SUMIFS(WorkingHoursUpdated!$P:$P,WorkingHoursUpdated!$A:$A,"&gt;="&amp;L$4,WorkingHoursUpdated!$A:$A,"&lt;"&amp;M$4,WorkingHoursUpdated!$G:$G,$A56)</f>
        <v>0</v>
      </c>
      <c r="M56" s="1">
        <f>SUMIFS(WorkingHoursUpdated!$P:$P,WorkingHoursUpdated!$A:$A,"&gt;="&amp;M$4,WorkingHoursUpdated!$A:$A,"&lt;"&amp;N$4,WorkingHoursUpdated!$G:$G,$A56)</f>
        <v>0</v>
      </c>
      <c r="N56" s="1">
        <f>SUMIFS(WorkingHoursUpdated!$P:$P,WorkingHoursUpdated!$A:$A,"&gt;="&amp;N$4,WorkingHoursUpdated!$A:$A,"&lt;"&amp;O$4,WorkingHoursUpdated!$G:$G,$A56)</f>
        <v>0</v>
      </c>
      <c r="O56" s="1">
        <f>SUMIFS(WorkingHoursUpdated!$P:$P,WorkingHoursUpdated!$A:$A,"&gt;="&amp;O$4,WorkingHoursUpdated!$A:$A,"&lt;"&amp;P$4,WorkingHoursUpdated!$G:$G,$A56)</f>
        <v>0</v>
      </c>
      <c r="P56" s="1">
        <f>SUMIFS(WorkingHoursUpdated!$P:$P,WorkingHoursUpdated!$A:$A,"&gt;="&amp;P$4,WorkingHoursUpdated!$A:$A,"&lt;"&amp;Q$4,WorkingHoursUpdated!$G:$G,$A56)</f>
        <v>0</v>
      </c>
      <c r="Q56" s="1">
        <f>SUMIFS(WorkingHoursUpdated!$P:$P,WorkingHoursUpdated!$A:$A,"&gt;="&amp;Q$4,WorkingHoursUpdated!$A:$A,"&lt;"&amp;R$4,WorkingHoursUpdated!$G:$G,$A56)</f>
        <v>0</v>
      </c>
      <c r="R56" s="1">
        <f>SUMIFS(WorkingHoursUpdated!$P:$P,WorkingHoursUpdated!$A:$A,"&gt;="&amp;R$4,WorkingHoursUpdated!$A:$A,"&lt;"&amp;S$4,WorkingHoursUpdated!$G:$G,$A56)</f>
        <v>0</v>
      </c>
      <c r="S56" s="1">
        <f>SUMIFS(WorkingHoursUpdated!$P:$P,WorkingHoursUpdated!$A:$A,"&gt;="&amp;S$4,WorkingHoursUpdated!$A:$A,"&lt;"&amp;T$4,WorkingHoursUpdated!$G:$G,$A56)</f>
        <v>0</v>
      </c>
      <c r="T56" s="1">
        <f>SUMIFS(WorkingHoursUpdated!$P:$P,WorkingHoursUpdated!$A:$A,"&gt;="&amp;T$4,WorkingHoursUpdated!$A:$A,"&lt;"&amp;U$4,WorkingHoursUpdated!$G:$G,$A56)</f>
        <v>0</v>
      </c>
      <c r="U56" s="1">
        <f>SUMIFS(WorkingHoursUpdated!$P:$P,WorkingHoursUpdated!$A:$A,"&gt;="&amp;U$4,WorkingHoursUpdated!$A:$A,"&lt;"&amp;V$4,WorkingHoursUpdated!$G:$G,$A56)</f>
        <v>0</v>
      </c>
      <c r="V56" s="1">
        <f>SUMIFS(WorkingHoursUpdated!$P:$P,WorkingHoursUpdated!$A:$A,"&gt;="&amp;V$4,WorkingHoursUpdated!$A:$A,"&lt;"&amp;W$4,WorkingHoursUpdated!$G:$G,$A56)</f>
        <v>0</v>
      </c>
      <c r="W56" s="1">
        <f>SUMIFS(WorkingHoursUpdated!$P:$P,WorkingHoursUpdated!$A:$A,"&gt;="&amp;W$4,WorkingHoursUpdated!$A:$A,"&lt;"&amp;X$4,WorkingHoursUpdated!$G:$G,$A56)</f>
        <v>0</v>
      </c>
      <c r="X56" s="1">
        <f>SUMIFS(WorkingHoursUpdated!$P:$P,WorkingHoursUpdated!$A:$A,"&gt;="&amp;X$4,WorkingHoursUpdated!$A:$A,"&lt;"&amp;Y$4,WorkingHoursUpdated!$G:$G,$A56)</f>
        <v>0</v>
      </c>
      <c r="Y56" s="1">
        <f>SUMIFS(WorkingHoursUpdated!$P:$P,WorkingHoursUpdated!$A:$A,"&gt;="&amp;Y$4,WorkingHoursUpdated!$A:$A,"&lt;"&amp;Z$4,WorkingHoursUpdated!$G:$G,$A56)</f>
        <v>0</v>
      </c>
      <c r="Z56" s="1">
        <f>SUMIFS(WorkingHoursUpdated!$P:$P,WorkingHoursUpdated!$A:$A,"&gt;="&amp;Z$4,WorkingHoursUpdated!$A:$A,"&lt;"&amp;AA$4,WorkingHoursUpdated!$G:$G,$A56)</f>
        <v>0</v>
      </c>
      <c r="AA56" s="1">
        <f>SUMIFS(WorkingHoursUpdated!$P:$P,WorkingHoursUpdated!$A:$A,"&gt;="&amp;AA$4,WorkingHoursUpdated!$A:$A,"&lt;"&amp;AB$4,WorkingHoursUpdated!$G:$G,$A56)</f>
        <v>0</v>
      </c>
      <c r="AB56" s="1">
        <f>SUMIFS(WorkingHoursUpdated!$P:$P,WorkingHoursUpdated!$A:$A,"&gt;="&amp;AB$4,WorkingHoursUpdated!$A:$A,"&lt;"&amp;AC$4,WorkingHoursUpdated!$G:$G,$A56)</f>
        <v>0</v>
      </c>
      <c r="AC56" s="1">
        <f>SUMIFS(WorkingHoursUpdated!$P:$P,WorkingHoursUpdated!$A:$A,"&gt;="&amp;AC$4,WorkingHoursUpdated!$A:$A,"&lt;"&amp;AD$4,WorkingHoursUpdated!$G:$G,$A56)</f>
        <v>0</v>
      </c>
      <c r="AD56" s="1">
        <f>SUMIFS(WorkingHoursUpdated!$P:$P,WorkingHoursUpdated!$A:$A,"&gt;="&amp;AD$4,WorkingHoursUpdated!$A:$A,"&lt;"&amp;AE$4,WorkingHoursUpdated!$G:$G,$A56)</f>
        <v>0</v>
      </c>
      <c r="AE56" s="1">
        <f>SUMIFS(WorkingHoursUpdated!$P:$P,WorkingHoursUpdated!$A:$A,"&gt;="&amp;AE$4,WorkingHoursUpdated!$A:$A,"&lt;"&amp;AF$4,WorkingHoursUpdated!$G:$G,$A56)</f>
        <v>0</v>
      </c>
      <c r="AF56" s="1">
        <f>SUMIFS(WorkingHoursUpdated!$P:$P,WorkingHoursUpdated!$A:$A,"&gt;="&amp;AF$4,WorkingHoursUpdated!$A:$A,"&lt;"&amp;AG$4,WorkingHoursUpdated!$G:$G,$A56)</f>
        <v>0</v>
      </c>
      <c r="AG56" s="1">
        <f>SUMIFS(WorkingHoursUpdated!$P:$P,WorkingHoursUpdated!$A:$A,"&gt;="&amp;AG$4,WorkingHoursUpdated!$A:$A,"&lt;"&amp;AH$4,WorkingHoursUpdated!$G:$G,$A56)</f>
        <v>0</v>
      </c>
      <c r="AH56" s="1">
        <f>SUMIFS(WorkingHoursUpdated!$P:$P,WorkingHoursUpdated!$A:$A,"&gt;="&amp;AH$4,WorkingHoursUpdated!$A:$A,"&lt;"&amp;AI$4,WorkingHoursUpdated!$G:$G,$A56)</f>
        <v>0</v>
      </c>
      <c r="AI56" s="1">
        <f>SUMIFS(WorkingHoursUpdated!$P:$P,WorkingHoursUpdated!$A:$A,"&gt;="&amp;AI$4,WorkingHoursUpdated!$A:$A,"&lt;"&amp;AJ$4,WorkingHoursUpdated!$G:$G,$A56)</f>
        <v>0</v>
      </c>
    </row>
    <row r="57" spans="1:35" x14ac:dyDescent="0.25">
      <c r="A57" s="64" t="s">
        <v>106</v>
      </c>
      <c r="B57" s="64">
        <f>_xlfn.MINIFS(WorkingHoursUpdated!$A:$A,WorkingHoursUpdated!$G:$G,$A57)</f>
        <v>0</v>
      </c>
      <c r="C57" s="7">
        <f>_xlfn.MAXIFS(WorkingHoursUpdated!$A:$A,WorkingHoursUpdated!$G:$G,$A57)</f>
        <v>0</v>
      </c>
      <c r="D57" s="96">
        <f>SUMIFS(WorkingHoursUpdated!$P:$P,WorkingHoursUpdated!$G:$G,$A57)/0.33</f>
        <v>0</v>
      </c>
      <c r="E57">
        <f>C57-B57</f>
        <v>0</v>
      </c>
      <c r="G57" s="1">
        <f>SUMIFS(WorkingHoursUpdated!$P:$P,WorkingHoursUpdated!$A:$A,"&gt;="&amp;G$4,WorkingHoursUpdated!$A:$A,"&lt;"&amp;H$4,WorkingHoursUpdated!$G:$G,$A57)</f>
        <v>0</v>
      </c>
      <c r="H57" s="1">
        <f>SUMIFS(WorkingHoursUpdated!$P:$P,WorkingHoursUpdated!$A:$A,"&gt;="&amp;H$4,WorkingHoursUpdated!$A:$A,"&lt;"&amp;I$4,WorkingHoursUpdated!$G:$G,$A57)</f>
        <v>0</v>
      </c>
      <c r="I57" s="1">
        <f>SUMIFS(WorkingHoursUpdated!$P:$P,WorkingHoursUpdated!$A:$A,"&gt;="&amp;I$4,WorkingHoursUpdated!$A:$A,"&lt;"&amp;J$4,WorkingHoursUpdated!$G:$G,$A57)</f>
        <v>0</v>
      </c>
      <c r="J57" s="1">
        <f>SUMIFS(WorkingHoursUpdated!$P:$P,WorkingHoursUpdated!$A:$A,"&gt;="&amp;J$4,WorkingHoursUpdated!$A:$A,"&lt;"&amp;K$4,WorkingHoursUpdated!$G:$G,$A57)</f>
        <v>0</v>
      </c>
      <c r="K57" s="1">
        <f>SUMIFS(WorkingHoursUpdated!$P:$P,WorkingHoursUpdated!$A:$A,"&gt;="&amp;K$4,WorkingHoursUpdated!$A:$A,"&lt;"&amp;L$4,WorkingHoursUpdated!$G:$G,$A57)</f>
        <v>0</v>
      </c>
      <c r="L57" s="1">
        <f>SUMIFS(WorkingHoursUpdated!$P:$P,WorkingHoursUpdated!$A:$A,"&gt;="&amp;L$4,WorkingHoursUpdated!$A:$A,"&lt;"&amp;M$4,WorkingHoursUpdated!$G:$G,$A57)</f>
        <v>0</v>
      </c>
      <c r="M57" s="1">
        <f>SUMIFS(WorkingHoursUpdated!$P:$P,WorkingHoursUpdated!$A:$A,"&gt;="&amp;M$4,WorkingHoursUpdated!$A:$A,"&lt;"&amp;N$4,WorkingHoursUpdated!$G:$G,$A57)</f>
        <v>0</v>
      </c>
      <c r="N57" s="1">
        <f>SUMIFS(WorkingHoursUpdated!$P:$P,WorkingHoursUpdated!$A:$A,"&gt;="&amp;N$4,WorkingHoursUpdated!$A:$A,"&lt;"&amp;O$4,WorkingHoursUpdated!$G:$G,$A57)</f>
        <v>0</v>
      </c>
      <c r="O57" s="1">
        <f>SUMIFS(WorkingHoursUpdated!$P:$P,WorkingHoursUpdated!$A:$A,"&gt;="&amp;O$4,WorkingHoursUpdated!$A:$A,"&lt;"&amp;P$4,WorkingHoursUpdated!$G:$G,$A57)</f>
        <v>0</v>
      </c>
      <c r="P57" s="1">
        <f>SUMIFS(WorkingHoursUpdated!$P:$P,WorkingHoursUpdated!$A:$A,"&gt;="&amp;P$4,WorkingHoursUpdated!$A:$A,"&lt;"&amp;Q$4,WorkingHoursUpdated!$G:$G,$A57)</f>
        <v>0</v>
      </c>
      <c r="Q57" s="1">
        <f>SUMIFS(WorkingHoursUpdated!$P:$P,WorkingHoursUpdated!$A:$A,"&gt;="&amp;Q$4,WorkingHoursUpdated!$A:$A,"&lt;"&amp;R$4,WorkingHoursUpdated!$G:$G,$A57)</f>
        <v>0</v>
      </c>
      <c r="R57" s="1">
        <f>SUMIFS(WorkingHoursUpdated!$P:$P,WorkingHoursUpdated!$A:$A,"&gt;="&amp;R$4,WorkingHoursUpdated!$A:$A,"&lt;"&amp;S$4,WorkingHoursUpdated!$G:$G,$A57)</f>
        <v>0</v>
      </c>
      <c r="S57" s="1">
        <f>SUMIFS(WorkingHoursUpdated!$P:$P,WorkingHoursUpdated!$A:$A,"&gt;="&amp;S$4,WorkingHoursUpdated!$A:$A,"&lt;"&amp;T$4,WorkingHoursUpdated!$G:$G,$A57)</f>
        <v>0</v>
      </c>
      <c r="T57" s="1">
        <f>SUMIFS(WorkingHoursUpdated!$P:$P,WorkingHoursUpdated!$A:$A,"&gt;="&amp;T$4,WorkingHoursUpdated!$A:$A,"&lt;"&amp;U$4,WorkingHoursUpdated!$G:$G,$A57)</f>
        <v>0</v>
      </c>
      <c r="U57" s="1">
        <f>SUMIFS(WorkingHoursUpdated!$P:$P,WorkingHoursUpdated!$A:$A,"&gt;="&amp;U$4,WorkingHoursUpdated!$A:$A,"&lt;"&amp;V$4,WorkingHoursUpdated!$G:$G,$A57)</f>
        <v>0</v>
      </c>
      <c r="V57" s="1">
        <f>SUMIFS(WorkingHoursUpdated!$P:$P,WorkingHoursUpdated!$A:$A,"&gt;="&amp;V$4,WorkingHoursUpdated!$A:$A,"&lt;"&amp;W$4,WorkingHoursUpdated!$G:$G,$A57)</f>
        <v>0</v>
      </c>
      <c r="W57" s="1">
        <f>SUMIFS(WorkingHoursUpdated!$P:$P,WorkingHoursUpdated!$A:$A,"&gt;="&amp;W$4,WorkingHoursUpdated!$A:$A,"&lt;"&amp;X$4,WorkingHoursUpdated!$G:$G,$A57)</f>
        <v>0</v>
      </c>
      <c r="X57" s="1">
        <f>SUMIFS(WorkingHoursUpdated!$P:$P,WorkingHoursUpdated!$A:$A,"&gt;="&amp;X$4,WorkingHoursUpdated!$A:$A,"&lt;"&amp;Y$4,WorkingHoursUpdated!$G:$G,$A57)</f>
        <v>0</v>
      </c>
      <c r="Y57" s="1">
        <f>SUMIFS(WorkingHoursUpdated!$P:$P,WorkingHoursUpdated!$A:$A,"&gt;="&amp;Y$4,WorkingHoursUpdated!$A:$A,"&lt;"&amp;Z$4,WorkingHoursUpdated!$G:$G,$A57)</f>
        <v>0</v>
      </c>
      <c r="Z57" s="1">
        <f>SUMIFS(WorkingHoursUpdated!$P:$P,WorkingHoursUpdated!$A:$A,"&gt;="&amp;Z$4,WorkingHoursUpdated!$A:$A,"&lt;"&amp;AA$4,WorkingHoursUpdated!$G:$G,$A57)</f>
        <v>0</v>
      </c>
      <c r="AA57" s="1">
        <f>SUMIFS(WorkingHoursUpdated!$P:$P,WorkingHoursUpdated!$A:$A,"&gt;="&amp;AA$4,WorkingHoursUpdated!$A:$A,"&lt;"&amp;AB$4,WorkingHoursUpdated!$G:$G,$A57)</f>
        <v>0</v>
      </c>
      <c r="AB57" s="1">
        <f>SUMIFS(WorkingHoursUpdated!$P:$P,WorkingHoursUpdated!$A:$A,"&gt;="&amp;AB$4,WorkingHoursUpdated!$A:$A,"&lt;"&amp;AC$4,WorkingHoursUpdated!$G:$G,$A57)</f>
        <v>0</v>
      </c>
      <c r="AC57" s="1">
        <f>SUMIFS(WorkingHoursUpdated!$P:$P,WorkingHoursUpdated!$A:$A,"&gt;="&amp;AC$4,WorkingHoursUpdated!$A:$A,"&lt;"&amp;AD$4,WorkingHoursUpdated!$G:$G,$A57)</f>
        <v>0</v>
      </c>
      <c r="AD57" s="1">
        <f>SUMIFS(WorkingHoursUpdated!$P:$P,WorkingHoursUpdated!$A:$A,"&gt;="&amp;AD$4,WorkingHoursUpdated!$A:$A,"&lt;"&amp;AE$4,WorkingHoursUpdated!$G:$G,$A57)</f>
        <v>0</v>
      </c>
      <c r="AE57" s="1">
        <f>SUMIFS(WorkingHoursUpdated!$P:$P,WorkingHoursUpdated!$A:$A,"&gt;="&amp;AE$4,WorkingHoursUpdated!$A:$A,"&lt;"&amp;AF$4,WorkingHoursUpdated!$G:$G,$A57)</f>
        <v>0</v>
      </c>
      <c r="AF57" s="1">
        <f>SUMIFS(WorkingHoursUpdated!$P:$P,WorkingHoursUpdated!$A:$A,"&gt;="&amp;AF$4,WorkingHoursUpdated!$A:$A,"&lt;"&amp;AG$4,WorkingHoursUpdated!$G:$G,$A57)</f>
        <v>0</v>
      </c>
      <c r="AG57" s="1">
        <f>SUMIFS(WorkingHoursUpdated!$P:$P,WorkingHoursUpdated!$A:$A,"&gt;="&amp;AG$4,WorkingHoursUpdated!$A:$A,"&lt;"&amp;AH$4,WorkingHoursUpdated!$G:$G,$A57)</f>
        <v>0</v>
      </c>
      <c r="AH57" s="1">
        <f>SUMIFS(WorkingHoursUpdated!$P:$P,WorkingHoursUpdated!$A:$A,"&gt;="&amp;AH$4,WorkingHoursUpdated!$A:$A,"&lt;"&amp;AI$4,WorkingHoursUpdated!$G:$G,$A57)</f>
        <v>0</v>
      </c>
      <c r="AI57" s="1">
        <f>SUMIFS(WorkingHoursUpdated!$P:$P,WorkingHoursUpdated!$A:$A,"&gt;="&amp;AI$4,WorkingHoursUpdated!$A:$A,"&lt;"&amp;AJ$4,WorkingHoursUpdated!$G:$G,$A57)</f>
        <v>0</v>
      </c>
    </row>
    <row r="58" spans="1:35" ht="15.75" thickBot="1" x14ac:dyDescent="0.3">
      <c r="A58" s="4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s="100" customFormat="1" x14ac:dyDescent="0.25">
      <c r="A59" s="98" t="s">
        <v>78</v>
      </c>
      <c r="B59" s="99"/>
      <c r="F59" s="101"/>
      <c r="G59" s="102">
        <f>SUMIF($A$15:$A$58,"*"&amp;$A59&amp;"*",G$15:G$58)</f>
        <v>0</v>
      </c>
      <c r="H59" s="102">
        <f t="shared" ref="H59:Q62" si="10">SUMIF($A$15:$A$58,$A59&amp;"*",H$15:H$58)</f>
        <v>0</v>
      </c>
      <c r="I59" s="102">
        <f t="shared" si="10"/>
        <v>0</v>
      </c>
      <c r="J59" s="102">
        <f t="shared" si="10"/>
        <v>0</v>
      </c>
      <c r="K59" s="102">
        <f t="shared" si="10"/>
        <v>0</v>
      </c>
      <c r="L59" s="102">
        <f t="shared" si="10"/>
        <v>0</v>
      </c>
      <c r="M59" s="102">
        <f t="shared" si="10"/>
        <v>0</v>
      </c>
      <c r="N59" s="102">
        <f t="shared" si="10"/>
        <v>0</v>
      </c>
      <c r="O59" s="102">
        <f t="shared" si="10"/>
        <v>0</v>
      </c>
      <c r="P59" s="102">
        <f t="shared" si="10"/>
        <v>0</v>
      </c>
      <c r="Q59" s="102">
        <f t="shared" si="10"/>
        <v>0</v>
      </c>
      <c r="R59" s="102">
        <f t="shared" ref="R59:AA62" si="11">SUMIF($A$15:$A$58,$A59&amp;"*",R$15:R$58)</f>
        <v>0</v>
      </c>
      <c r="S59" s="102">
        <f t="shared" si="11"/>
        <v>0</v>
      </c>
      <c r="T59" s="102">
        <f t="shared" si="11"/>
        <v>0</v>
      </c>
      <c r="U59" s="102">
        <f t="shared" si="11"/>
        <v>0</v>
      </c>
      <c r="V59" s="102">
        <f t="shared" si="11"/>
        <v>0</v>
      </c>
      <c r="W59" s="102">
        <f t="shared" si="11"/>
        <v>0</v>
      </c>
      <c r="X59" s="102">
        <f t="shared" si="11"/>
        <v>0</v>
      </c>
      <c r="Y59" s="102">
        <f t="shared" si="11"/>
        <v>0</v>
      </c>
      <c r="Z59" s="102">
        <f t="shared" si="11"/>
        <v>0</v>
      </c>
      <c r="AA59" s="102">
        <f t="shared" si="11"/>
        <v>0</v>
      </c>
      <c r="AB59" s="102">
        <f t="shared" ref="AB59:AI62" si="12">SUMIF($A$15:$A$58,$A59&amp;"*",AB$15:AB$58)</f>
        <v>0</v>
      </c>
      <c r="AC59" s="102">
        <f t="shared" si="12"/>
        <v>0</v>
      </c>
      <c r="AD59" s="102">
        <f t="shared" si="12"/>
        <v>0</v>
      </c>
      <c r="AE59" s="102">
        <f t="shared" si="12"/>
        <v>0</v>
      </c>
      <c r="AF59" s="102">
        <f t="shared" si="12"/>
        <v>0</v>
      </c>
      <c r="AG59" s="102">
        <f t="shared" si="12"/>
        <v>0</v>
      </c>
      <c r="AH59" s="102">
        <f t="shared" si="12"/>
        <v>0</v>
      </c>
      <c r="AI59" s="102">
        <f t="shared" si="12"/>
        <v>0</v>
      </c>
    </row>
    <row r="60" spans="1:35" x14ac:dyDescent="0.25">
      <c r="A60" s="89" t="s">
        <v>79</v>
      </c>
      <c r="G60" s="1">
        <f>SUMIF($A$15:$A$58,"*"&amp;$A60&amp;"*",G$15:G$58)</f>
        <v>0</v>
      </c>
      <c r="H60" s="1">
        <f t="shared" si="10"/>
        <v>0</v>
      </c>
      <c r="I60" s="1">
        <f t="shared" si="10"/>
        <v>0</v>
      </c>
      <c r="J60" s="1">
        <f t="shared" si="10"/>
        <v>0</v>
      </c>
      <c r="K60" s="1">
        <f t="shared" si="10"/>
        <v>0</v>
      </c>
      <c r="L60" s="1">
        <f t="shared" si="10"/>
        <v>0</v>
      </c>
      <c r="M60" s="1">
        <f t="shared" si="10"/>
        <v>0</v>
      </c>
      <c r="N60" s="1">
        <f t="shared" si="10"/>
        <v>0</v>
      </c>
      <c r="O60" s="1">
        <f t="shared" si="10"/>
        <v>0</v>
      </c>
      <c r="P60" s="1">
        <f t="shared" si="10"/>
        <v>0</v>
      </c>
      <c r="Q60" s="1">
        <f t="shared" si="10"/>
        <v>0</v>
      </c>
      <c r="R60" s="1">
        <f t="shared" si="11"/>
        <v>0</v>
      </c>
      <c r="S60" s="1">
        <f t="shared" si="11"/>
        <v>0</v>
      </c>
      <c r="T60" s="1">
        <f t="shared" si="11"/>
        <v>0</v>
      </c>
      <c r="U60" s="1">
        <f t="shared" si="11"/>
        <v>0</v>
      </c>
      <c r="V60" s="1">
        <f t="shared" si="11"/>
        <v>0</v>
      </c>
      <c r="W60" s="1">
        <f t="shared" si="11"/>
        <v>0</v>
      </c>
      <c r="X60" s="1">
        <f t="shared" si="11"/>
        <v>0</v>
      </c>
      <c r="Y60" s="1">
        <f t="shared" si="11"/>
        <v>0</v>
      </c>
      <c r="Z60" s="1">
        <f t="shared" si="11"/>
        <v>0</v>
      </c>
      <c r="AA60" s="1">
        <f t="shared" si="11"/>
        <v>0</v>
      </c>
      <c r="AB60" s="1">
        <f t="shared" si="12"/>
        <v>0</v>
      </c>
      <c r="AC60" s="1">
        <f t="shared" si="12"/>
        <v>0</v>
      </c>
      <c r="AD60" s="1">
        <f t="shared" si="12"/>
        <v>0</v>
      </c>
      <c r="AE60" s="1">
        <f t="shared" si="12"/>
        <v>0</v>
      </c>
      <c r="AF60" s="1">
        <f t="shared" si="12"/>
        <v>0</v>
      </c>
      <c r="AG60" s="1">
        <f t="shared" si="12"/>
        <v>0</v>
      </c>
      <c r="AH60" s="1">
        <f t="shared" si="12"/>
        <v>0</v>
      </c>
      <c r="AI60" s="1">
        <f t="shared" si="12"/>
        <v>0</v>
      </c>
    </row>
    <row r="61" spans="1:35" x14ac:dyDescent="0.25">
      <c r="A61" s="89" t="s">
        <v>80</v>
      </c>
      <c r="G61" s="1">
        <f>SUMIF($A$15:$A$58,"*"&amp;$A61&amp;"*",G$15:G$58)</f>
        <v>0</v>
      </c>
      <c r="H61" s="1">
        <f t="shared" si="10"/>
        <v>0</v>
      </c>
      <c r="I61" s="1">
        <f t="shared" si="10"/>
        <v>0</v>
      </c>
      <c r="J61" s="1">
        <f t="shared" si="10"/>
        <v>0</v>
      </c>
      <c r="K61" s="1">
        <f t="shared" si="10"/>
        <v>0</v>
      </c>
      <c r="L61" s="1">
        <f t="shared" si="10"/>
        <v>0</v>
      </c>
      <c r="M61" s="1">
        <f t="shared" si="10"/>
        <v>0</v>
      </c>
      <c r="N61" s="1">
        <f t="shared" si="10"/>
        <v>0</v>
      </c>
      <c r="O61" s="1">
        <f t="shared" si="10"/>
        <v>0</v>
      </c>
      <c r="P61" s="1">
        <f t="shared" si="10"/>
        <v>0</v>
      </c>
      <c r="Q61" s="1">
        <f t="shared" si="10"/>
        <v>0</v>
      </c>
      <c r="R61" s="1">
        <f t="shared" si="11"/>
        <v>0</v>
      </c>
      <c r="S61" s="1">
        <f t="shared" si="11"/>
        <v>0</v>
      </c>
      <c r="T61" s="1">
        <f t="shared" si="11"/>
        <v>0</v>
      </c>
      <c r="U61" s="1">
        <f t="shared" si="11"/>
        <v>0</v>
      </c>
      <c r="V61" s="1">
        <f t="shared" si="11"/>
        <v>0</v>
      </c>
      <c r="W61" s="1">
        <f t="shared" si="11"/>
        <v>0</v>
      </c>
      <c r="X61" s="1">
        <f t="shared" si="11"/>
        <v>0</v>
      </c>
      <c r="Y61" s="1">
        <f t="shared" si="11"/>
        <v>0</v>
      </c>
      <c r="Z61" s="1">
        <f t="shared" si="11"/>
        <v>0</v>
      </c>
      <c r="AA61" s="1">
        <f t="shared" si="11"/>
        <v>0</v>
      </c>
      <c r="AB61" s="1">
        <f t="shared" si="12"/>
        <v>0</v>
      </c>
      <c r="AC61" s="1">
        <f t="shared" si="12"/>
        <v>0</v>
      </c>
      <c r="AD61" s="1">
        <f t="shared" si="12"/>
        <v>0</v>
      </c>
      <c r="AE61" s="1">
        <f t="shared" si="12"/>
        <v>0</v>
      </c>
      <c r="AF61" s="1">
        <f t="shared" si="12"/>
        <v>0</v>
      </c>
      <c r="AG61" s="1">
        <f t="shared" si="12"/>
        <v>0</v>
      </c>
      <c r="AH61" s="1">
        <f t="shared" si="12"/>
        <v>0</v>
      </c>
      <c r="AI61" s="1">
        <f t="shared" si="12"/>
        <v>0</v>
      </c>
    </row>
    <row r="62" spans="1:35" x14ac:dyDescent="0.25">
      <c r="A62" s="89" t="s">
        <v>81</v>
      </c>
      <c r="G62" s="1">
        <f>SUMIF($A$15:$A$58,"*"&amp;$A62&amp;"*",G$15:G$58)</f>
        <v>0</v>
      </c>
      <c r="H62" s="1">
        <f t="shared" si="10"/>
        <v>0</v>
      </c>
      <c r="I62" s="1">
        <f t="shared" si="10"/>
        <v>0</v>
      </c>
      <c r="J62" s="1">
        <f t="shared" si="10"/>
        <v>0</v>
      </c>
      <c r="K62" s="1">
        <f t="shared" si="10"/>
        <v>0</v>
      </c>
      <c r="L62" s="1">
        <f t="shared" si="10"/>
        <v>0</v>
      </c>
      <c r="M62" s="1">
        <f t="shared" si="10"/>
        <v>0</v>
      </c>
      <c r="N62" s="1">
        <f t="shared" si="10"/>
        <v>0</v>
      </c>
      <c r="O62" s="1">
        <f t="shared" si="10"/>
        <v>0</v>
      </c>
      <c r="P62" s="1">
        <f t="shared" si="10"/>
        <v>0</v>
      </c>
      <c r="Q62" s="1">
        <f t="shared" si="10"/>
        <v>0</v>
      </c>
      <c r="R62" s="1">
        <f t="shared" si="11"/>
        <v>0</v>
      </c>
      <c r="S62" s="1">
        <f t="shared" si="11"/>
        <v>0</v>
      </c>
      <c r="T62" s="1">
        <f t="shared" si="11"/>
        <v>0</v>
      </c>
      <c r="U62" s="1">
        <f t="shared" si="11"/>
        <v>0</v>
      </c>
      <c r="V62" s="1">
        <f t="shared" si="11"/>
        <v>0</v>
      </c>
      <c r="W62" s="1">
        <f t="shared" si="11"/>
        <v>0</v>
      </c>
      <c r="X62" s="1">
        <f t="shared" si="11"/>
        <v>0</v>
      </c>
      <c r="Y62" s="1">
        <f t="shared" si="11"/>
        <v>0</v>
      </c>
      <c r="Z62" s="1">
        <f t="shared" si="11"/>
        <v>0</v>
      </c>
      <c r="AA62" s="1">
        <f t="shared" si="11"/>
        <v>0</v>
      </c>
      <c r="AB62" s="1">
        <f t="shared" si="12"/>
        <v>0</v>
      </c>
      <c r="AC62" s="1">
        <f t="shared" si="12"/>
        <v>0</v>
      </c>
      <c r="AD62" s="1">
        <f t="shared" si="12"/>
        <v>0</v>
      </c>
      <c r="AE62" s="1">
        <f t="shared" si="12"/>
        <v>0</v>
      </c>
      <c r="AF62" s="1">
        <f t="shared" si="12"/>
        <v>0</v>
      </c>
      <c r="AG62" s="1">
        <f t="shared" si="12"/>
        <v>0</v>
      </c>
      <c r="AH62" s="1">
        <f t="shared" si="12"/>
        <v>0</v>
      </c>
      <c r="AI62" s="1">
        <f t="shared" si="12"/>
        <v>0</v>
      </c>
    </row>
    <row r="63" spans="1:35" s="93" customFormat="1" ht="15.75" thickBot="1" x14ac:dyDescent="0.3">
      <c r="A63" s="91" t="s">
        <v>7</v>
      </c>
      <c r="B63" s="92"/>
      <c r="F63" s="94"/>
      <c r="G63" s="108">
        <f>SUM(G59:G62)</f>
        <v>0</v>
      </c>
      <c r="H63" s="108">
        <f t="shared" ref="H63:M63" si="13">SUM(H59:H62)</f>
        <v>0</v>
      </c>
      <c r="I63" s="108">
        <f t="shared" si="13"/>
        <v>0</v>
      </c>
      <c r="J63" s="108">
        <f t="shared" si="13"/>
        <v>0</v>
      </c>
      <c r="K63" s="108">
        <f t="shared" si="13"/>
        <v>0</v>
      </c>
      <c r="L63" s="108">
        <f t="shared" si="13"/>
        <v>0</v>
      </c>
      <c r="M63" s="108">
        <f t="shared" si="13"/>
        <v>0</v>
      </c>
      <c r="N63" s="108">
        <f t="shared" ref="N63" si="14">SUM(N59:N62)</f>
        <v>0</v>
      </c>
      <c r="O63" s="108">
        <f t="shared" ref="O63" si="15">SUM(O59:O62)</f>
        <v>0</v>
      </c>
      <c r="P63" s="108">
        <f t="shared" ref="P63" si="16">SUM(P59:P62)</f>
        <v>0</v>
      </c>
      <c r="Q63" s="108">
        <f t="shared" ref="Q63:R63" si="17">SUM(Q59:Q62)</f>
        <v>0</v>
      </c>
      <c r="R63" s="108">
        <f t="shared" si="17"/>
        <v>0</v>
      </c>
      <c r="S63" s="108">
        <f t="shared" ref="S63:U63" si="18">SUM(S59:S62)</f>
        <v>0</v>
      </c>
      <c r="T63" s="108">
        <f t="shared" si="18"/>
        <v>0</v>
      </c>
      <c r="U63" s="108">
        <f t="shared" si="18"/>
        <v>0</v>
      </c>
      <c r="V63" s="108">
        <f t="shared" ref="V63:X63" si="19">SUM(V59:V62)</f>
        <v>0</v>
      </c>
      <c r="W63" s="108">
        <f t="shared" si="19"/>
        <v>0</v>
      </c>
      <c r="X63" s="108">
        <f t="shared" si="19"/>
        <v>0</v>
      </c>
      <c r="Y63" s="108">
        <f t="shared" ref="Y63:AI63" si="20">SUM(Y59:Y62)</f>
        <v>0</v>
      </c>
      <c r="Z63" s="108">
        <f t="shared" si="20"/>
        <v>0</v>
      </c>
      <c r="AA63" s="108">
        <f t="shared" si="20"/>
        <v>0</v>
      </c>
      <c r="AB63" s="108">
        <f t="shared" si="20"/>
        <v>0</v>
      </c>
      <c r="AC63" s="108">
        <f t="shared" si="20"/>
        <v>0</v>
      </c>
      <c r="AD63" s="108">
        <f t="shared" si="20"/>
        <v>0</v>
      </c>
      <c r="AE63" s="108">
        <f t="shared" si="20"/>
        <v>0</v>
      </c>
      <c r="AF63" s="108">
        <f t="shared" si="20"/>
        <v>0</v>
      </c>
      <c r="AG63" s="108">
        <f t="shared" si="20"/>
        <v>0</v>
      </c>
      <c r="AH63" s="108">
        <f t="shared" si="20"/>
        <v>0</v>
      </c>
      <c r="AI63" s="108">
        <f t="shared" si="20"/>
        <v>0</v>
      </c>
    </row>
    <row r="64" spans="1:35" ht="15.75" thickTop="1" x14ac:dyDescent="0.25">
      <c r="A64" s="90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25">
      <c r="A65" s="89" t="s">
        <v>78</v>
      </c>
      <c r="G65" s="95" t="e">
        <f>G59/G$63</f>
        <v>#DIV/0!</v>
      </c>
      <c r="H65" s="95" t="e">
        <f t="shared" ref="H65:L65" si="21">H59/H$63</f>
        <v>#DIV/0!</v>
      </c>
      <c r="I65" s="95" t="e">
        <f t="shared" si="21"/>
        <v>#DIV/0!</v>
      </c>
      <c r="J65" s="95" t="e">
        <f t="shared" si="21"/>
        <v>#DIV/0!</v>
      </c>
      <c r="K65" s="95" t="e">
        <f t="shared" si="21"/>
        <v>#DIV/0!</v>
      </c>
      <c r="L65" s="95" t="e">
        <f t="shared" si="21"/>
        <v>#DIV/0!</v>
      </c>
      <c r="M65" s="95" t="e">
        <f t="shared" ref="M65:N65" si="22">M59/M$63</f>
        <v>#DIV/0!</v>
      </c>
      <c r="N65" s="95" t="e">
        <f t="shared" si="22"/>
        <v>#DIV/0!</v>
      </c>
      <c r="O65" s="95" t="e">
        <f t="shared" ref="O65:Q65" si="23">O59/O$63</f>
        <v>#DIV/0!</v>
      </c>
      <c r="P65" s="95" t="e">
        <f t="shared" si="23"/>
        <v>#DIV/0!</v>
      </c>
      <c r="Q65" s="95" t="e">
        <f t="shared" si="23"/>
        <v>#DIV/0!</v>
      </c>
      <c r="R65" s="95" t="e">
        <f t="shared" ref="R65:U65" si="24">R59/R$63</f>
        <v>#DIV/0!</v>
      </c>
      <c r="S65" s="95" t="e">
        <f t="shared" si="24"/>
        <v>#DIV/0!</v>
      </c>
      <c r="T65" s="95" t="e">
        <f t="shared" si="24"/>
        <v>#DIV/0!</v>
      </c>
      <c r="U65" s="95" t="e">
        <f t="shared" si="24"/>
        <v>#DIV/0!</v>
      </c>
      <c r="V65" s="95" t="e">
        <f t="shared" ref="V65:X65" si="25">V59/V$63</f>
        <v>#DIV/0!</v>
      </c>
      <c r="W65" s="95" t="e">
        <f t="shared" si="25"/>
        <v>#DIV/0!</v>
      </c>
      <c r="X65" s="95" t="e">
        <f t="shared" si="25"/>
        <v>#DIV/0!</v>
      </c>
      <c r="Y65" s="95" t="e">
        <f t="shared" ref="Y65:AI65" si="26">Y59/Y$63</f>
        <v>#DIV/0!</v>
      </c>
      <c r="Z65" s="95" t="e">
        <f t="shared" si="26"/>
        <v>#DIV/0!</v>
      </c>
      <c r="AA65" s="95" t="e">
        <f t="shared" si="26"/>
        <v>#DIV/0!</v>
      </c>
      <c r="AB65" s="95" t="e">
        <f t="shared" si="26"/>
        <v>#DIV/0!</v>
      </c>
      <c r="AC65" s="95" t="e">
        <f t="shared" si="26"/>
        <v>#DIV/0!</v>
      </c>
      <c r="AD65" s="95" t="e">
        <f t="shared" si="26"/>
        <v>#DIV/0!</v>
      </c>
      <c r="AE65" s="95" t="e">
        <f t="shared" si="26"/>
        <v>#DIV/0!</v>
      </c>
      <c r="AF65" s="95" t="e">
        <f t="shared" si="26"/>
        <v>#DIV/0!</v>
      </c>
      <c r="AG65" s="95" t="e">
        <f t="shared" si="26"/>
        <v>#DIV/0!</v>
      </c>
      <c r="AH65" s="95" t="e">
        <f t="shared" si="26"/>
        <v>#DIV/0!</v>
      </c>
      <c r="AI65" s="95" t="e">
        <f t="shared" si="26"/>
        <v>#DIV/0!</v>
      </c>
    </row>
    <row r="66" spans="1:35" x14ac:dyDescent="0.25">
      <c r="A66" s="89" t="s">
        <v>79</v>
      </c>
      <c r="G66" s="95" t="e">
        <f t="shared" ref="G66:L66" si="27">G60/G$63</f>
        <v>#DIV/0!</v>
      </c>
      <c r="H66" s="95" t="e">
        <f t="shared" si="27"/>
        <v>#DIV/0!</v>
      </c>
      <c r="I66" s="95" t="e">
        <f t="shared" si="27"/>
        <v>#DIV/0!</v>
      </c>
      <c r="J66" s="95" t="e">
        <f t="shared" si="27"/>
        <v>#DIV/0!</v>
      </c>
      <c r="K66" s="95" t="e">
        <f t="shared" si="27"/>
        <v>#DIV/0!</v>
      </c>
      <c r="L66" s="95" t="e">
        <f t="shared" si="27"/>
        <v>#DIV/0!</v>
      </c>
      <c r="M66" s="95" t="e">
        <f t="shared" ref="M66:N66" si="28">M60/M$63</f>
        <v>#DIV/0!</v>
      </c>
      <c r="N66" s="95" t="e">
        <f t="shared" si="28"/>
        <v>#DIV/0!</v>
      </c>
      <c r="O66" s="95" t="e">
        <f t="shared" ref="O66:Q66" si="29">O60/O$63</f>
        <v>#DIV/0!</v>
      </c>
      <c r="P66" s="95" t="e">
        <f t="shared" si="29"/>
        <v>#DIV/0!</v>
      </c>
      <c r="Q66" s="95" t="e">
        <f t="shared" si="29"/>
        <v>#DIV/0!</v>
      </c>
      <c r="R66" s="95" t="e">
        <f t="shared" ref="R66:U66" si="30">R60/R$63</f>
        <v>#DIV/0!</v>
      </c>
      <c r="S66" s="95" t="e">
        <f t="shared" si="30"/>
        <v>#DIV/0!</v>
      </c>
      <c r="T66" s="95" t="e">
        <f t="shared" si="30"/>
        <v>#DIV/0!</v>
      </c>
      <c r="U66" s="95" t="e">
        <f t="shared" si="30"/>
        <v>#DIV/0!</v>
      </c>
      <c r="V66" s="95" t="e">
        <f t="shared" ref="V66:X66" si="31">V60/V$63</f>
        <v>#DIV/0!</v>
      </c>
      <c r="W66" s="95" t="e">
        <f t="shared" si="31"/>
        <v>#DIV/0!</v>
      </c>
      <c r="X66" s="95" t="e">
        <f t="shared" si="31"/>
        <v>#DIV/0!</v>
      </c>
      <c r="Y66" s="95" t="e">
        <f t="shared" ref="Y66:AI66" si="32">Y60/Y$63</f>
        <v>#DIV/0!</v>
      </c>
      <c r="Z66" s="95" t="e">
        <f t="shared" si="32"/>
        <v>#DIV/0!</v>
      </c>
      <c r="AA66" s="95" t="e">
        <f t="shared" si="32"/>
        <v>#DIV/0!</v>
      </c>
      <c r="AB66" s="95" t="e">
        <f t="shared" si="32"/>
        <v>#DIV/0!</v>
      </c>
      <c r="AC66" s="95" t="e">
        <f t="shared" si="32"/>
        <v>#DIV/0!</v>
      </c>
      <c r="AD66" s="95" t="e">
        <f t="shared" si="32"/>
        <v>#DIV/0!</v>
      </c>
      <c r="AE66" s="95" t="e">
        <f t="shared" si="32"/>
        <v>#DIV/0!</v>
      </c>
      <c r="AF66" s="95" t="e">
        <f t="shared" si="32"/>
        <v>#DIV/0!</v>
      </c>
      <c r="AG66" s="95" t="e">
        <f t="shared" si="32"/>
        <v>#DIV/0!</v>
      </c>
      <c r="AH66" s="95" t="e">
        <f t="shared" si="32"/>
        <v>#DIV/0!</v>
      </c>
      <c r="AI66" s="95" t="e">
        <f t="shared" si="32"/>
        <v>#DIV/0!</v>
      </c>
    </row>
    <row r="67" spans="1:35" x14ac:dyDescent="0.25">
      <c r="A67" s="89" t="s">
        <v>80</v>
      </c>
      <c r="G67" s="95" t="e">
        <f t="shared" ref="G67:L67" si="33">G61/G$63</f>
        <v>#DIV/0!</v>
      </c>
      <c r="H67" s="95" t="e">
        <f t="shared" si="33"/>
        <v>#DIV/0!</v>
      </c>
      <c r="I67" s="95" t="e">
        <f t="shared" si="33"/>
        <v>#DIV/0!</v>
      </c>
      <c r="J67" s="95" t="e">
        <f t="shared" si="33"/>
        <v>#DIV/0!</v>
      </c>
      <c r="K67" s="95" t="e">
        <f t="shared" si="33"/>
        <v>#DIV/0!</v>
      </c>
      <c r="L67" s="95" t="e">
        <f t="shared" si="33"/>
        <v>#DIV/0!</v>
      </c>
      <c r="M67" s="95" t="e">
        <f t="shared" ref="M67:N67" si="34">M61/M$63</f>
        <v>#DIV/0!</v>
      </c>
      <c r="N67" s="95" t="e">
        <f t="shared" si="34"/>
        <v>#DIV/0!</v>
      </c>
      <c r="O67" s="95" t="e">
        <f t="shared" ref="O67:Q67" si="35">O61/O$63</f>
        <v>#DIV/0!</v>
      </c>
      <c r="P67" s="95" t="e">
        <f t="shared" si="35"/>
        <v>#DIV/0!</v>
      </c>
      <c r="Q67" s="95" t="e">
        <f t="shared" si="35"/>
        <v>#DIV/0!</v>
      </c>
      <c r="R67" s="95" t="e">
        <f t="shared" ref="R67:U67" si="36">R61/R$63</f>
        <v>#DIV/0!</v>
      </c>
      <c r="S67" s="95" t="e">
        <f t="shared" si="36"/>
        <v>#DIV/0!</v>
      </c>
      <c r="T67" s="95" t="e">
        <f t="shared" si="36"/>
        <v>#DIV/0!</v>
      </c>
      <c r="U67" s="95" t="e">
        <f t="shared" si="36"/>
        <v>#DIV/0!</v>
      </c>
      <c r="V67" s="95" t="e">
        <f t="shared" ref="V67:X67" si="37">V61/V$63</f>
        <v>#DIV/0!</v>
      </c>
      <c r="W67" s="95" t="e">
        <f t="shared" si="37"/>
        <v>#DIV/0!</v>
      </c>
      <c r="X67" s="95" t="e">
        <f t="shared" si="37"/>
        <v>#DIV/0!</v>
      </c>
      <c r="Y67" s="95" t="e">
        <f t="shared" ref="Y67:AI67" si="38">Y61/Y$63</f>
        <v>#DIV/0!</v>
      </c>
      <c r="Z67" s="95" t="e">
        <f t="shared" si="38"/>
        <v>#DIV/0!</v>
      </c>
      <c r="AA67" s="95" t="e">
        <f t="shared" si="38"/>
        <v>#DIV/0!</v>
      </c>
      <c r="AB67" s="95" t="e">
        <f t="shared" si="38"/>
        <v>#DIV/0!</v>
      </c>
      <c r="AC67" s="95" t="e">
        <f t="shared" si="38"/>
        <v>#DIV/0!</v>
      </c>
      <c r="AD67" s="95" t="e">
        <f t="shared" si="38"/>
        <v>#DIV/0!</v>
      </c>
      <c r="AE67" s="95" t="e">
        <f t="shared" si="38"/>
        <v>#DIV/0!</v>
      </c>
      <c r="AF67" s="95" t="e">
        <f t="shared" si="38"/>
        <v>#DIV/0!</v>
      </c>
      <c r="AG67" s="95" t="e">
        <f t="shared" si="38"/>
        <v>#DIV/0!</v>
      </c>
      <c r="AH67" s="95" t="e">
        <f t="shared" si="38"/>
        <v>#DIV/0!</v>
      </c>
      <c r="AI67" s="95" t="e">
        <f t="shared" si="38"/>
        <v>#DIV/0!</v>
      </c>
    </row>
    <row r="68" spans="1:35" x14ac:dyDescent="0.25">
      <c r="A68" s="89" t="s">
        <v>81</v>
      </c>
      <c r="G68" s="95" t="e">
        <f t="shared" ref="G68:L68" si="39">G62/G$63</f>
        <v>#DIV/0!</v>
      </c>
      <c r="H68" s="95" t="e">
        <f t="shared" si="39"/>
        <v>#DIV/0!</v>
      </c>
      <c r="I68" s="95" t="e">
        <f t="shared" si="39"/>
        <v>#DIV/0!</v>
      </c>
      <c r="J68" s="95" t="e">
        <f t="shared" si="39"/>
        <v>#DIV/0!</v>
      </c>
      <c r="K68" s="95" t="e">
        <f t="shared" si="39"/>
        <v>#DIV/0!</v>
      </c>
      <c r="L68" s="95" t="e">
        <f t="shared" si="39"/>
        <v>#DIV/0!</v>
      </c>
      <c r="M68" s="95" t="e">
        <f t="shared" ref="M68:N68" si="40">M62/M$63</f>
        <v>#DIV/0!</v>
      </c>
      <c r="N68" s="95" t="e">
        <f t="shared" si="40"/>
        <v>#DIV/0!</v>
      </c>
      <c r="O68" s="95" t="e">
        <f t="shared" ref="O68:Q68" si="41">O62/O$63</f>
        <v>#DIV/0!</v>
      </c>
      <c r="P68" s="95" t="e">
        <f t="shared" si="41"/>
        <v>#DIV/0!</v>
      </c>
      <c r="Q68" s="95" t="e">
        <f t="shared" si="41"/>
        <v>#DIV/0!</v>
      </c>
      <c r="R68" s="95" t="e">
        <f t="shared" ref="R68:U68" si="42">R62/R$63</f>
        <v>#DIV/0!</v>
      </c>
      <c r="S68" s="95" t="e">
        <f t="shared" si="42"/>
        <v>#DIV/0!</v>
      </c>
      <c r="T68" s="95" t="e">
        <f t="shared" si="42"/>
        <v>#DIV/0!</v>
      </c>
      <c r="U68" s="95" t="e">
        <f t="shared" si="42"/>
        <v>#DIV/0!</v>
      </c>
      <c r="V68" s="95" t="e">
        <f t="shared" ref="V68:X68" si="43">V62/V$63</f>
        <v>#DIV/0!</v>
      </c>
      <c r="W68" s="95" t="e">
        <f t="shared" si="43"/>
        <v>#DIV/0!</v>
      </c>
      <c r="X68" s="95" t="e">
        <f t="shared" si="43"/>
        <v>#DIV/0!</v>
      </c>
      <c r="Y68" s="95" t="e">
        <f t="shared" ref="Y68:AI68" si="44">Y62/Y$63</f>
        <v>#DIV/0!</v>
      </c>
      <c r="Z68" s="95" t="e">
        <f t="shared" si="44"/>
        <v>#DIV/0!</v>
      </c>
      <c r="AA68" s="95" t="e">
        <f t="shared" si="44"/>
        <v>#DIV/0!</v>
      </c>
      <c r="AB68" s="95" t="e">
        <f t="shared" si="44"/>
        <v>#DIV/0!</v>
      </c>
      <c r="AC68" s="95" t="e">
        <f t="shared" si="44"/>
        <v>#DIV/0!</v>
      </c>
      <c r="AD68" s="95" t="e">
        <f t="shared" si="44"/>
        <v>#DIV/0!</v>
      </c>
      <c r="AE68" s="95" t="e">
        <f t="shared" si="44"/>
        <v>#DIV/0!</v>
      </c>
      <c r="AF68" s="95" t="e">
        <f t="shared" si="44"/>
        <v>#DIV/0!</v>
      </c>
      <c r="AG68" s="95" t="e">
        <f t="shared" si="44"/>
        <v>#DIV/0!</v>
      </c>
      <c r="AH68" s="95" t="e">
        <f t="shared" si="44"/>
        <v>#DIV/0!</v>
      </c>
      <c r="AI68" s="95" t="e">
        <f t="shared" si="44"/>
        <v>#DIV/0!</v>
      </c>
    </row>
    <row r="69" spans="1:35" s="105" customFormat="1" ht="15.75" thickBot="1" x14ac:dyDescent="0.3">
      <c r="A69" s="103" t="s">
        <v>7</v>
      </c>
      <c r="B69" s="104"/>
      <c r="F69" s="106"/>
      <c r="G69" s="107" t="e">
        <f>SUM(G65:G68)</f>
        <v>#DIV/0!</v>
      </c>
      <c r="H69" s="107" t="e">
        <f t="shared" ref="H69:M69" si="45">SUM(H65:H68)</f>
        <v>#DIV/0!</v>
      </c>
      <c r="I69" s="107" t="e">
        <f t="shared" si="45"/>
        <v>#DIV/0!</v>
      </c>
      <c r="J69" s="107" t="e">
        <f t="shared" si="45"/>
        <v>#DIV/0!</v>
      </c>
      <c r="K69" s="107" t="e">
        <f t="shared" si="45"/>
        <v>#DIV/0!</v>
      </c>
      <c r="L69" s="107" t="e">
        <f t="shared" si="45"/>
        <v>#DIV/0!</v>
      </c>
      <c r="M69" s="107" t="e">
        <f t="shared" si="45"/>
        <v>#DIV/0!</v>
      </c>
      <c r="N69" s="107" t="e">
        <f t="shared" ref="N69" si="46">SUM(N65:N68)</f>
        <v>#DIV/0!</v>
      </c>
      <c r="O69" s="107" t="e">
        <f t="shared" ref="O69" si="47">SUM(O65:O68)</f>
        <v>#DIV/0!</v>
      </c>
      <c r="P69" s="107" t="e">
        <f t="shared" ref="P69" si="48">SUM(P65:P68)</f>
        <v>#DIV/0!</v>
      </c>
      <c r="Q69" s="107" t="e">
        <f t="shared" ref="Q69:R69" si="49">SUM(Q65:Q68)</f>
        <v>#DIV/0!</v>
      </c>
      <c r="R69" s="107" t="e">
        <f t="shared" si="49"/>
        <v>#DIV/0!</v>
      </c>
      <c r="S69" s="107" t="e">
        <f t="shared" ref="S69:U69" si="50">SUM(S65:S68)</f>
        <v>#DIV/0!</v>
      </c>
      <c r="T69" s="107" t="e">
        <f t="shared" si="50"/>
        <v>#DIV/0!</v>
      </c>
      <c r="U69" s="107" t="e">
        <f t="shared" si="50"/>
        <v>#DIV/0!</v>
      </c>
      <c r="V69" s="107" t="e">
        <f t="shared" ref="V69:X69" si="51">SUM(V65:V68)</f>
        <v>#DIV/0!</v>
      </c>
      <c r="W69" s="107" t="e">
        <f t="shared" si="51"/>
        <v>#DIV/0!</v>
      </c>
      <c r="X69" s="107" t="e">
        <f t="shared" si="51"/>
        <v>#DIV/0!</v>
      </c>
      <c r="Y69" s="107" t="e">
        <f t="shared" ref="Y69:AI69" si="52">SUM(Y65:Y68)</f>
        <v>#DIV/0!</v>
      </c>
      <c r="Z69" s="107" t="e">
        <f t="shared" si="52"/>
        <v>#DIV/0!</v>
      </c>
      <c r="AA69" s="107" t="e">
        <f t="shared" si="52"/>
        <v>#DIV/0!</v>
      </c>
      <c r="AB69" s="107" t="e">
        <f t="shared" si="52"/>
        <v>#DIV/0!</v>
      </c>
      <c r="AC69" s="107" t="e">
        <f t="shared" si="52"/>
        <v>#DIV/0!</v>
      </c>
      <c r="AD69" s="107" t="e">
        <f t="shared" si="52"/>
        <v>#DIV/0!</v>
      </c>
      <c r="AE69" s="107" t="e">
        <f t="shared" si="52"/>
        <v>#DIV/0!</v>
      </c>
      <c r="AF69" s="107" t="e">
        <f t="shared" si="52"/>
        <v>#DIV/0!</v>
      </c>
      <c r="AG69" s="107" t="e">
        <f t="shared" si="52"/>
        <v>#DIV/0!</v>
      </c>
      <c r="AH69" s="107" t="e">
        <f t="shared" si="52"/>
        <v>#DIV/0!</v>
      </c>
      <c r="AI69" s="107" t="e">
        <f t="shared" si="52"/>
        <v>#DIV/0!</v>
      </c>
    </row>
    <row r="70" spans="1:35" ht="15.75" thickBot="1" x14ac:dyDescent="0.3">
      <c r="A70" s="70"/>
      <c r="B70" s="70"/>
      <c r="C70" s="26"/>
      <c r="D70" s="26"/>
      <c r="E70" s="26"/>
      <c r="F70" s="78"/>
      <c r="G70" s="26"/>
    </row>
    <row r="71" spans="1:35" s="42" customFormat="1" ht="15.75" thickBot="1" x14ac:dyDescent="0.3">
      <c r="A71" s="71" t="s">
        <v>52</v>
      </c>
      <c r="B71" s="71"/>
      <c r="C71" s="59"/>
      <c r="D71" s="59"/>
      <c r="E71" s="59"/>
      <c r="F71" s="79"/>
    </row>
    <row r="72" spans="1:35" x14ac:dyDescent="0.25">
      <c r="A72" s="66" t="s">
        <v>73</v>
      </c>
      <c r="B72" s="66"/>
      <c r="C72" s="56"/>
      <c r="D72" s="56"/>
      <c r="E72" s="56"/>
      <c r="F72" s="75"/>
      <c r="G72" s="2">
        <f t="shared" ref="G72:L72" si="53">SUM(G75:G112)</f>
        <v>0</v>
      </c>
      <c r="H72" s="2">
        <f t="shared" si="53"/>
        <v>0</v>
      </c>
      <c r="I72" s="2">
        <f t="shared" si="53"/>
        <v>0</v>
      </c>
      <c r="J72" s="2">
        <f t="shared" si="53"/>
        <v>0</v>
      </c>
      <c r="K72" s="2">
        <f t="shared" si="53"/>
        <v>0</v>
      </c>
      <c r="L72" s="2">
        <f t="shared" si="53"/>
        <v>0</v>
      </c>
      <c r="M72" s="2">
        <f t="shared" ref="M72:N72" si="54">SUM(M75:M112)</f>
        <v>0</v>
      </c>
      <c r="N72" s="2">
        <f t="shared" si="54"/>
        <v>0</v>
      </c>
      <c r="O72" s="2">
        <f t="shared" ref="O72:Q72" si="55">SUM(O75:O112)</f>
        <v>0</v>
      </c>
      <c r="P72" s="2">
        <f t="shared" si="55"/>
        <v>0</v>
      </c>
      <c r="Q72" s="2">
        <f t="shared" si="55"/>
        <v>0</v>
      </c>
      <c r="R72" s="2">
        <f t="shared" ref="R72:U72" si="56">SUM(R75:R112)</f>
        <v>0</v>
      </c>
      <c r="S72" s="2">
        <f t="shared" si="56"/>
        <v>0</v>
      </c>
      <c r="T72" s="2">
        <f t="shared" si="56"/>
        <v>0</v>
      </c>
      <c r="U72" s="2">
        <f t="shared" si="56"/>
        <v>0</v>
      </c>
      <c r="V72" s="2">
        <f t="shared" ref="V72:X72" si="57">SUM(V75:V112)</f>
        <v>0</v>
      </c>
      <c r="W72" s="2">
        <f t="shared" si="57"/>
        <v>0</v>
      </c>
      <c r="X72" s="2">
        <f t="shared" si="57"/>
        <v>0</v>
      </c>
      <c r="Y72" s="2">
        <f t="shared" ref="Y72:AI72" si="58">SUM(Y75:Y112)</f>
        <v>0</v>
      </c>
      <c r="Z72" s="2">
        <f t="shared" si="58"/>
        <v>0</v>
      </c>
      <c r="AA72" s="2">
        <f t="shared" si="58"/>
        <v>0</v>
      </c>
      <c r="AB72" s="2">
        <f t="shared" si="58"/>
        <v>0</v>
      </c>
      <c r="AC72" s="2">
        <f t="shared" si="58"/>
        <v>0</v>
      </c>
      <c r="AD72" s="2">
        <f t="shared" si="58"/>
        <v>0</v>
      </c>
      <c r="AE72" s="2">
        <f t="shared" si="58"/>
        <v>0</v>
      </c>
      <c r="AF72" s="2">
        <f t="shared" si="58"/>
        <v>0</v>
      </c>
      <c r="AG72" s="2">
        <f t="shared" si="58"/>
        <v>0</v>
      </c>
      <c r="AH72" s="2">
        <f t="shared" si="58"/>
        <v>0</v>
      </c>
      <c r="AI72" s="2">
        <f t="shared" si="58"/>
        <v>0</v>
      </c>
    </row>
    <row r="73" spans="1:35" x14ac:dyDescent="0.25">
      <c r="A73" s="64" t="s">
        <v>27</v>
      </c>
      <c r="B73" s="64"/>
      <c r="C73" s="7"/>
      <c r="D73" s="7"/>
      <c r="E73" s="7"/>
      <c r="F73" s="73"/>
      <c r="G73" s="1">
        <f>SUMIFS(WorkingHoursUpdated!$E:$E,WorkingHoursUpdated!$A:$A,'Timesheet - Week'!B$5,WorkingHoursUpdated!$K:$K,'Timesheet - Week'!$A$16)+SUMIFS(WorkingHoursUpdated!$F:$F,WorkingHoursUpdated!$A:$A,'Timesheet - Week'!B$5,WorkingHoursUpdated!$K:$K,'Timesheet - Week'!$A$16)+SUMIFS(WorkingHoursUpdated!$N:$N,WorkingHoursUpdated!$A:$A,'Timesheet - Week'!B$5,WorkingHoursUpdated!$K:$K,'Timesheet - Week'!$A$16)</f>
        <v>0</v>
      </c>
    </row>
    <row r="74" spans="1:35" ht="15.75" thickBot="1" x14ac:dyDescent="0.3">
      <c r="A74" s="64" t="s">
        <v>45</v>
      </c>
      <c r="B74" s="64"/>
      <c r="C74" s="7"/>
      <c r="D74" s="7"/>
      <c r="E74" s="7"/>
      <c r="F74" s="73"/>
      <c r="G74" s="1">
        <f>SUMIFS(WorkingHoursUpdated!$E:$E,WorkingHoursUpdated!$A:$A,'Timesheet - Week'!B$5,WorkingHoursUpdated!$K:$K,'Timesheet - Week'!$A$17)+SUMIFS(WorkingHoursUpdated!$F:$F,WorkingHoursUpdated!$A:$A,'Timesheet - Week'!B$5,WorkingHoursUpdated!$K:$K,'Timesheet - Week'!$A$17)+SUMIFS(WorkingHoursUpdated!$N:$N,WorkingHoursUpdated!$A:$A,'Timesheet - Week'!B$5,WorkingHoursUpdated!$K:$K,'Timesheet - Week'!$A$17)</f>
        <v>0</v>
      </c>
    </row>
    <row r="75" spans="1:35" ht="15.75" thickBot="1" x14ac:dyDescent="0.3">
      <c r="A75" s="67" t="s">
        <v>50</v>
      </c>
      <c r="B75" s="67"/>
      <c r="C75" s="57"/>
      <c r="D75" s="57"/>
      <c r="E75" s="57"/>
      <c r="F75" s="76"/>
      <c r="G75" s="33">
        <f>SUMIFS(WorkingHoursUpdated!$P:$P,WorkingHoursUpdated!$A:$A,"&gt;="&amp;G$4,WorkingHoursUpdated!$A:$A,"&lt;"&amp;H$4,WorkingHoursUpdated!$K:$K,$A75)</f>
        <v>0</v>
      </c>
      <c r="H75" s="33">
        <f>SUMIFS(WorkingHoursUpdated!$P:$P,WorkingHoursUpdated!$A:$A,"&gt;="&amp;H$4,WorkingHoursUpdated!$A:$A,"&lt;"&amp;I$4,WorkingHoursUpdated!$K:$K,$A75)</f>
        <v>0</v>
      </c>
      <c r="I75" s="33">
        <f>SUMIFS(WorkingHoursUpdated!$P:$P,WorkingHoursUpdated!$A:$A,"&gt;="&amp;I$4,WorkingHoursUpdated!$A:$A,"&lt;"&amp;J$4,WorkingHoursUpdated!$K:$K,$A75)</f>
        <v>0</v>
      </c>
      <c r="J75" s="33">
        <f>SUMIFS(WorkingHoursUpdated!$P:$P,WorkingHoursUpdated!$A:$A,"&gt;="&amp;J$4,WorkingHoursUpdated!$A:$A,"&lt;"&amp;K$4,WorkingHoursUpdated!$K:$K,$A75)</f>
        <v>0</v>
      </c>
      <c r="K75" s="33">
        <f>SUMIFS(WorkingHoursUpdated!$P:$P,WorkingHoursUpdated!$A:$A,"&gt;="&amp;K$4,WorkingHoursUpdated!$A:$A,"&lt;"&amp;L$4,WorkingHoursUpdated!$K:$K,$A75)</f>
        <v>0</v>
      </c>
      <c r="L75" s="33">
        <f>SUMIFS(WorkingHoursUpdated!$P:$P,WorkingHoursUpdated!$A:$A,"&gt;="&amp;L$4,WorkingHoursUpdated!$A:$A,"&lt;"&amp;M$4,WorkingHoursUpdated!$K:$K,$A75)</f>
        <v>0</v>
      </c>
      <c r="M75" s="33">
        <f>SUMIFS(WorkingHoursUpdated!$P:$P,WorkingHoursUpdated!$A:$A,"&gt;="&amp;M$4,WorkingHoursUpdated!$A:$A,"&lt;"&amp;N$4,WorkingHoursUpdated!$K:$K,$A75)</f>
        <v>0</v>
      </c>
      <c r="N75" s="33">
        <f>SUMIFS(WorkingHoursUpdated!$P:$P,WorkingHoursUpdated!$A:$A,"&gt;="&amp;N$4,WorkingHoursUpdated!$A:$A,"&lt;"&amp;O$4,WorkingHoursUpdated!$K:$K,$A75)</f>
        <v>0</v>
      </c>
      <c r="O75" s="33">
        <f>SUMIFS(WorkingHoursUpdated!$P:$P,WorkingHoursUpdated!$A:$A,"&gt;="&amp;O$4,WorkingHoursUpdated!$A:$A,"&lt;"&amp;P$4,WorkingHoursUpdated!$K:$K,$A75)</f>
        <v>0</v>
      </c>
      <c r="P75" s="33">
        <f>SUMIFS(WorkingHoursUpdated!$P:$P,WorkingHoursUpdated!$A:$A,"&gt;="&amp;P$4,WorkingHoursUpdated!$A:$A,"&lt;"&amp;Q$4,WorkingHoursUpdated!$K:$K,$A75)</f>
        <v>0</v>
      </c>
      <c r="Q75" s="33">
        <f>SUMIFS(WorkingHoursUpdated!$P:$P,WorkingHoursUpdated!$A:$A,"&gt;="&amp;Q$4,WorkingHoursUpdated!$A:$A,"&lt;"&amp;R$4,WorkingHoursUpdated!$K:$K,$A75)</f>
        <v>0</v>
      </c>
      <c r="R75" s="33">
        <f>SUMIFS(WorkingHoursUpdated!$P:$P,WorkingHoursUpdated!$A:$A,"&gt;="&amp;R$4,WorkingHoursUpdated!$A:$A,"&lt;"&amp;S$4,WorkingHoursUpdated!$K:$K,$A75)</f>
        <v>0</v>
      </c>
      <c r="S75" s="33">
        <f>SUMIFS(WorkingHoursUpdated!$P:$P,WorkingHoursUpdated!$A:$A,"&gt;="&amp;S$4,WorkingHoursUpdated!$A:$A,"&lt;"&amp;T$4,WorkingHoursUpdated!$K:$K,$A75)</f>
        <v>0</v>
      </c>
      <c r="T75" s="33">
        <f>SUMIFS(WorkingHoursUpdated!$P:$P,WorkingHoursUpdated!$A:$A,"&gt;="&amp;T$4,WorkingHoursUpdated!$A:$A,"&lt;"&amp;U$4,WorkingHoursUpdated!$K:$K,$A75)</f>
        <v>0</v>
      </c>
      <c r="U75" s="33">
        <f>SUMIFS(WorkingHoursUpdated!$P:$P,WorkingHoursUpdated!$A:$A,"&gt;="&amp;U$4,WorkingHoursUpdated!$A:$A,"&lt;"&amp;V$4,WorkingHoursUpdated!$K:$K,$A75)</f>
        <v>0</v>
      </c>
      <c r="V75" s="33">
        <f>SUMIFS(WorkingHoursUpdated!$P:$P,WorkingHoursUpdated!$A:$A,"&gt;="&amp;V$4,WorkingHoursUpdated!$A:$A,"&lt;"&amp;W$4,WorkingHoursUpdated!$K:$K,$A75)</f>
        <v>0</v>
      </c>
      <c r="W75" s="33">
        <f>SUMIFS(WorkingHoursUpdated!$P:$P,WorkingHoursUpdated!$A:$A,"&gt;="&amp;W$4,WorkingHoursUpdated!$A:$A,"&lt;"&amp;X$4,WorkingHoursUpdated!$K:$K,$A75)</f>
        <v>0</v>
      </c>
      <c r="X75" s="33">
        <f>SUMIFS(WorkingHoursUpdated!$P:$P,WorkingHoursUpdated!$A:$A,"&gt;="&amp;X$4,WorkingHoursUpdated!$A:$A,"&lt;"&amp;Y$4,WorkingHoursUpdated!$K:$K,$A75)</f>
        <v>0</v>
      </c>
      <c r="Y75" s="33">
        <f>SUMIFS(WorkingHoursUpdated!$P:$P,WorkingHoursUpdated!$A:$A,"&gt;="&amp;Y$4,WorkingHoursUpdated!$A:$A,"&lt;"&amp;Z$4,WorkingHoursUpdated!$K:$K,$A75)</f>
        <v>0</v>
      </c>
      <c r="Z75" s="33">
        <f>SUMIFS(WorkingHoursUpdated!$P:$P,WorkingHoursUpdated!$A:$A,"&gt;="&amp;Z$4,WorkingHoursUpdated!$A:$A,"&lt;"&amp;AA$4,WorkingHoursUpdated!$K:$K,$A75)</f>
        <v>0</v>
      </c>
      <c r="AA75" s="33">
        <f>SUMIFS(WorkingHoursUpdated!$P:$P,WorkingHoursUpdated!$A:$A,"&gt;="&amp;AA$4,WorkingHoursUpdated!$A:$A,"&lt;"&amp;AB$4,WorkingHoursUpdated!$K:$K,$A75)</f>
        <v>0</v>
      </c>
      <c r="AB75" s="33">
        <f>SUMIFS(WorkingHoursUpdated!$P:$P,WorkingHoursUpdated!$A:$A,"&gt;="&amp;AB$4,WorkingHoursUpdated!$A:$A,"&lt;"&amp;AC$4,WorkingHoursUpdated!$K:$K,$A75)</f>
        <v>0</v>
      </c>
      <c r="AC75" s="33">
        <f>SUMIFS(WorkingHoursUpdated!$P:$P,WorkingHoursUpdated!$A:$A,"&gt;="&amp;AC$4,WorkingHoursUpdated!$A:$A,"&lt;"&amp;AD$4,WorkingHoursUpdated!$K:$K,$A75)</f>
        <v>0</v>
      </c>
      <c r="AD75" s="33">
        <f>SUMIFS(WorkingHoursUpdated!$P:$P,WorkingHoursUpdated!$A:$A,"&gt;="&amp;AD$4,WorkingHoursUpdated!$A:$A,"&lt;"&amp;AE$4,WorkingHoursUpdated!$K:$K,$A75)</f>
        <v>0</v>
      </c>
      <c r="AE75" s="33">
        <f>SUMIFS(WorkingHoursUpdated!$P:$P,WorkingHoursUpdated!$A:$A,"&gt;="&amp;AE$4,WorkingHoursUpdated!$A:$A,"&lt;"&amp;AF$4,WorkingHoursUpdated!$K:$K,$A75)</f>
        <v>0</v>
      </c>
      <c r="AF75" s="33">
        <f>SUMIFS(WorkingHoursUpdated!$P:$P,WorkingHoursUpdated!$A:$A,"&gt;="&amp;AF$4,WorkingHoursUpdated!$A:$A,"&lt;"&amp;AG$4,WorkingHoursUpdated!$K:$K,$A75)</f>
        <v>0</v>
      </c>
      <c r="AG75" s="33">
        <f>SUMIFS(WorkingHoursUpdated!$P:$P,WorkingHoursUpdated!$A:$A,"&gt;="&amp;AG$4,WorkingHoursUpdated!$A:$A,"&lt;"&amp;AH$4,WorkingHoursUpdated!$K:$K,$A75)</f>
        <v>0</v>
      </c>
      <c r="AH75" s="33">
        <f>SUMIFS(WorkingHoursUpdated!$P:$P,WorkingHoursUpdated!$A:$A,"&gt;="&amp;AH$4,WorkingHoursUpdated!$A:$A,"&lt;"&amp;AI$4,WorkingHoursUpdated!$K:$K,$A75)</f>
        <v>0</v>
      </c>
      <c r="AI75" s="33">
        <f>SUMIFS(WorkingHoursUpdated!$P:$P,WorkingHoursUpdated!$A:$A,"&gt;="&amp;AI$4,WorkingHoursUpdated!$A:$A,"&lt;"&amp;AJ$4,WorkingHoursUpdated!$K:$K,$A75)</f>
        <v>0</v>
      </c>
    </row>
    <row r="76" spans="1:35" ht="15.75" thickBot="1" x14ac:dyDescent="0.3">
      <c r="A76" s="67" t="s">
        <v>66</v>
      </c>
      <c r="B76" s="67"/>
      <c r="C76" s="57"/>
      <c r="D76" s="57"/>
      <c r="E76" s="57"/>
      <c r="F76" s="76"/>
      <c r="G76" s="33">
        <f>SUMIFS(WorkingHoursUpdated!$P:$P,WorkingHoursUpdated!$A:$A,"&gt;="&amp;G$4,WorkingHoursUpdated!$A:$A,"&lt;"&amp;H$4,WorkingHoursUpdated!$K:$K,$A76)</f>
        <v>0</v>
      </c>
      <c r="H76" s="33">
        <f>SUMIFS(WorkingHoursUpdated!$P:$P,WorkingHoursUpdated!$A:$A,"&gt;="&amp;H$4,WorkingHoursUpdated!$A:$A,"&lt;"&amp;I$4,WorkingHoursUpdated!$K:$K,$A76)</f>
        <v>0</v>
      </c>
      <c r="I76" s="33">
        <f>SUMIFS(WorkingHoursUpdated!$P:$P,WorkingHoursUpdated!$A:$A,"&gt;="&amp;I$4,WorkingHoursUpdated!$A:$A,"&lt;"&amp;J$4,WorkingHoursUpdated!$K:$K,$A76)</f>
        <v>0</v>
      </c>
      <c r="J76" s="33">
        <f>SUMIFS(WorkingHoursUpdated!$P:$P,WorkingHoursUpdated!$A:$A,"&gt;="&amp;J$4,WorkingHoursUpdated!$A:$A,"&lt;"&amp;K$4,WorkingHoursUpdated!$K:$K,$A76)</f>
        <v>0</v>
      </c>
      <c r="K76" s="33">
        <f>SUMIFS(WorkingHoursUpdated!$P:$P,WorkingHoursUpdated!$A:$A,"&gt;="&amp;K$4,WorkingHoursUpdated!$A:$A,"&lt;"&amp;L$4,WorkingHoursUpdated!$K:$K,$A76)</f>
        <v>0</v>
      </c>
      <c r="L76" s="33">
        <f>SUMIFS(WorkingHoursUpdated!$P:$P,WorkingHoursUpdated!$A:$A,"&gt;="&amp;L$4,WorkingHoursUpdated!$A:$A,"&lt;"&amp;M$4,WorkingHoursUpdated!$K:$K,$A76)</f>
        <v>0</v>
      </c>
      <c r="M76" s="33">
        <f>SUMIFS(WorkingHoursUpdated!$P:$P,WorkingHoursUpdated!$A:$A,"&gt;="&amp;M$4,WorkingHoursUpdated!$A:$A,"&lt;"&amp;N$4,WorkingHoursUpdated!$K:$K,$A76)</f>
        <v>0</v>
      </c>
      <c r="N76" s="33">
        <f>SUMIFS(WorkingHoursUpdated!$P:$P,WorkingHoursUpdated!$A:$A,"&gt;="&amp;N$4,WorkingHoursUpdated!$A:$A,"&lt;"&amp;O$4,WorkingHoursUpdated!$K:$K,$A76)</f>
        <v>0</v>
      </c>
      <c r="O76" s="33">
        <f>SUMIFS(WorkingHoursUpdated!$P:$P,WorkingHoursUpdated!$A:$A,"&gt;="&amp;O$4,WorkingHoursUpdated!$A:$A,"&lt;"&amp;P$4,WorkingHoursUpdated!$K:$K,$A76)</f>
        <v>0</v>
      </c>
      <c r="P76" s="33">
        <f>SUMIFS(WorkingHoursUpdated!$P:$P,WorkingHoursUpdated!$A:$A,"&gt;="&amp;P$4,WorkingHoursUpdated!$A:$A,"&lt;"&amp;Q$4,WorkingHoursUpdated!$K:$K,$A76)</f>
        <v>0</v>
      </c>
      <c r="Q76" s="33">
        <f>SUMIFS(WorkingHoursUpdated!$P:$P,WorkingHoursUpdated!$A:$A,"&gt;="&amp;Q$4,WorkingHoursUpdated!$A:$A,"&lt;"&amp;R$4,WorkingHoursUpdated!$K:$K,$A76)</f>
        <v>0</v>
      </c>
      <c r="R76" s="33">
        <f>SUMIFS(WorkingHoursUpdated!$P:$P,WorkingHoursUpdated!$A:$A,"&gt;="&amp;R$4,WorkingHoursUpdated!$A:$A,"&lt;"&amp;S$4,WorkingHoursUpdated!$K:$K,$A76)</f>
        <v>0</v>
      </c>
      <c r="S76" s="33">
        <f>SUMIFS(WorkingHoursUpdated!$P:$P,WorkingHoursUpdated!$A:$A,"&gt;="&amp;S$4,WorkingHoursUpdated!$A:$A,"&lt;"&amp;T$4,WorkingHoursUpdated!$K:$K,$A76)</f>
        <v>0</v>
      </c>
      <c r="T76" s="33">
        <f>SUMIFS(WorkingHoursUpdated!$P:$P,WorkingHoursUpdated!$A:$A,"&gt;="&amp;T$4,WorkingHoursUpdated!$A:$A,"&lt;"&amp;U$4,WorkingHoursUpdated!$K:$K,$A76)</f>
        <v>0</v>
      </c>
      <c r="U76" s="33">
        <f>SUMIFS(WorkingHoursUpdated!$P:$P,WorkingHoursUpdated!$A:$A,"&gt;="&amp;U$4,WorkingHoursUpdated!$A:$A,"&lt;"&amp;V$4,WorkingHoursUpdated!$K:$K,$A76)</f>
        <v>0</v>
      </c>
      <c r="V76" s="33">
        <f>SUMIFS(WorkingHoursUpdated!$P:$P,WorkingHoursUpdated!$A:$A,"&gt;="&amp;V$4,WorkingHoursUpdated!$A:$A,"&lt;"&amp;W$4,WorkingHoursUpdated!$K:$K,$A76)</f>
        <v>0</v>
      </c>
      <c r="W76" s="33">
        <f>SUMIFS(WorkingHoursUpdated!$P:$P,WorkingHoursUpdated!$A:$A,"&gt;="&amp;W$4,WorkingHoursUpdated!$A:$A,"&lt;"&amp;X$4,WorkingHoursUpdated!$K:$K,$A76)</f>
        <v>0</v>
      </c>
      <c r="X76" s="33">
        <f>SUMIFS(WorkingHoursUpdated!$P:$P,WorkingHoursUpdated!$A:$A,"&gt;="&amp;X$4,WorkingHoursUpdated!$A:$A,"&lt;"&amp;Y$4,WorkingHoursUpdated!$K:$K,$A76)</f>
        <v>0</v>
      </c>
      <c r="Y76" s="33">
        <f>SUMIFS(WorkingHoursUpdated!$P:$P,WorkingHoursUpdated!$A:$A,"&gt;="&amp;Y$4,WorkingHoursUpdated!$A:$A,"&lt;"&amp;Z$4,WorkingHoursUpdated!$K:$K,$A76)</f>
        <v>0</v>
      </c>
      <c r="Z76" s="33">
        <f>SUMIFS(WorkingHoursUpdated!$P:$P,WorkingHoursUpdated!$A:$A,"&gt;="&amp;Z$4,WorkingHoursUpdated!$A:$A,"&lt;"&amp;AA$4,WorkingHoursUpdated!$K:$K,$A76)</f>
        <v>0</v>
      </c>
      <c r="AA76" s="33">
        <f>SUMIFS(WorkingHoursUpdated!$P:$P,WorkingHoursUpdated!$A:$A,"&gt;="&amp;AA$4,WorkingHoursUpdated!$A:$A,"&lt;"&amp;AB$4,WorkingHoursUpdated!$K:$K,$A76)</f>
        <v>0</v>
      </c>
      <c r="AB76" s="33">
        <f>SUMIFS(WorkingHoursUpdated!$P:$P,WorkingHoursUpdated!$A:$A,"&gt;="&amp;AB$4,WorkingHoursUpdated!$A:$A,"&lt;"&amp;AC$4,WorkingHoursUpdated!$K:$K,$A76)</f>
        <v>0</v>
      </c>
      <c r="AC76" s="33">
        <f>SUMIFS(WorkingHoursUpdated!$P:$P,WorkingHoursUpdated!$A:$A,"&gt;="&amp;AC$4,WorkingHoursUpdated!$A:$A,"&lt;"&amp;AD$4,WorkingHoursUpdated!$K:$K,$A76)</f>
        <v>0</v>
      </c>
      <c r="AD76" s="33">
        <f>SUMIFS(WorkingHoursUpdated!$P:$P,WorkingHoursUpdated!$A:$A,"&gt;="&amp;AD$4,WorkingHoursUpdated!$A:$A,"&lt;"&amp;AE$4,WorkingHoursUpdated!$K:$K,$A76)</f>
        <v>0</v>
      </c>
      <c r="AE76" s="33">
        <f>SUMIFS(WorkingHoursUpdated!$P:$P,WorkingHoursUpdated!$A:$A,"&gt;="&amp;AE$4,WorkingHoursUpdated!$A:$A,"&lt;"&amp;AF$4,WorkingHoursUpdated!$K:$K,$A76)</f>
        <v>0</v>
      </c>
      <c r="AF76" s="33">
        <f>SUMIFS(WorkingHoursUpdated!$P:$P,WorkingHoursUpdated!$A:$A,"&gt;="&amp;AF$4,WorkingHoursUpdated!$A:$A,"&lt;"&amp;AG$4,WorkingHoursUpdated!$K:$K,$A76)</f>
        <v>0</v>
      </c>
      <c r="AG76" s="33">
        <f>SUMIFS(WorkingHoursUpdated!$P:$P,WorkingHoursUpdated!$A:$A,"&gt;="&amp;AG$4,WorkingHoursUpdated!$A:$A,"&lt;"&amp;AH$4,WorkingHoursUpdated!$K:$K,$A76)</f>
        <v>0</v>
      </c>
      <c r="AH76" s="33">
        <f>SUMIFS(WorkingHoursUpdated!$P:$P,WorkingHoursUpdated!$A:$A,"&gt;="&amp;AH$4,WorkingHoursUpdated!$A:$A,"&lt;"&amp;AI$4,WorkingHoursUpdated!$K:$K,$A76)</f>
        <v>0</v>
      </c>
      <c r="AI76" s="33">
        <f>SUMIFS(WorkingHoursUpdated!$P:$P,WorkingHoursUpdated!$A:$A,"&gt;="&amp;AI$4,WorkingHoursUpdated!$A:$A,"&lt;"&amp;AJ$4,WorkingHoursUpdated!$K:$K,$A76)</f>
        <v>0</v>
      </c>
    </row>
    <row r="77" spans="1:35" ht="15.75" thickBot="1" x14ac:dyDescent="0.3">
      <c r="A77" s="67" t="s">
        <v>51</v>
      </c>
      <c r="B77" s="67"/>
      <c r="C77" s="57"/>
      <c r="D77" s="57"/>
      <c r="E77" s="57"/>
      <c r="F77" s="76"/>
      <c r="G77" s="33">
        <f>SUMIFS(WorkingHoursUpdated!$P:$P,WorkingHoursUpdated!$A:$A,"&gt;="&amp;G$4,WorkingHoursUpdated!$A:$A,"&lt;"&amp;H$4,WorkingHoursUpdated!$K:$K,$A77)</f>
        <v>0</v>
      </c>
      <c r="H77" s="33">
        <f>SUMIFS(WorkingHoursUpdated!$P:$P,WorkingHoursUpdated!$A:$A,"&gt;="&amp;H$4,WorkingHoursUpdated!$A:$A,"&lt;"&amp;I$4,WorkingHoursUpdated!$K:$K,$A77)</f>
        <v>0</v>
      </c>
      <c r="I77" s="33">
        <f>SUMIFS(WorkingHoursUpdated!$P:$P,WorkingHoursUpdated!$A:$A,"&gt;="&amp;I$4,WorkingHoursUpdated!$A:$A,"&lt;"&amp;J$4,WorkingHoursUpdated!$K:$K,$A77)</f>
        <v>0</v>
      </c>
      <c r="J77" s="33">
        <f>SUMIFS(WorkingHoursUpdated!$P:$P,WorkingHoursUpdated!$A:$A,"&gt;="&amp;J$4,WorkingHoursUpdated!$A:$A,"&lt;"&amp;K$4,WorkingHoursUpdated!$K:$K,$A77)</f>
        <v>0</v>
      </c>
      <c r="K77" s="33">
        <f>SUMIFS(WorkingHoursUpdated!$P:$P,WorkingHoursUpdated!$A:$A,"&gt;="&amp;K$4,WorkingHoursUpdated!$A:$A,"&lt;"&amp;L$4,WorkingHoursUpdated!$K:$K,$A77)</f>
        <v>0</v>
      </c>
      <c r="L77" s="33">
        <f>SUMIFS(WorkingHoursUpdated!$P:$P,WorkingHoursUpdated!$A:$A,"&gt;="&amp;L$4,WorkingHoursUpdated!$A:$A,"&lt;"&amp;M$4,WorkingHoursUpdated!$K:$K,$A77)</f>
        <v>0</v>
      </c>
      <c r="M77" s="33">
        <f>SUMIFS(WorkingHoursUpdated!$P:$P,WorkingHoursUpdated!$A:$A,"&gt;="&amp;M$4,WorkingHoursUpdated!$A:$A,"&lt;"&amp;N$4,WorkingHoursUpdated!$K:$K,$A77)</f>
        <v>0</v>
      </c>
      <c r="N77" s="33">
        <f>SUMIFS(WorkingHoursUpdated!$P:$P,WorkingHoursUpdated!$A:$A,"&gt;="&amp;N$4,WorkingHoursUpdated!$A:$A,"&lt;"&amp;O$4,WorkingHoursUpdated!$K:$K,$A77)</f>
        <v>0</v>
      </c>
      <c r="O77" s="33">
        <f>SUMIFS(WorkingHoursUpdated!$P:$P,WorkingHoursUpdated!$A:$A,"&gt;="&amp;O$4,WorkingHoursUpdated!$A:$A,"&lt;"&amp;P$4,WorkingHoursUpdated!$K:$K,$A77)</f>
        <v>0</v>
      </c>
      <c r="P77" s="33">
        <f>SUMIFS(WorkingHoursUpdated!$P:$P,WorkingHoursUpdated!$A:$A,"&gt;="&amp;P$4,WorkingHoursUpdated!$A:$A,"&lt;"&amp;Q$4,WorkingHoursUpdated!$K:$K,$A77)</f>
        <v>0</v>
      </c>
      <c r="Q77" s="33">
        <f>SUMIFS(WorkingHoursUpdated!$P:$P,WorkingHoursUpdated!$A:$A,"&gt;="&amp;Q$4,WorkingHoursUpdated!$A:$A,"&lt;"&amp;R$4,WorkingHoursUpdated!$K:$K,$A77)</f>
        <v>0</v>
      </c>
      <c r="R77" s="33">
        <f>SUMIFS(WorkingHoursUpdated!$P:$P,WorkingHoursUpdated!$A:$A,"&gt;="&amp;R$4,WorkingHoursUpdated!$A:$A,"&lt;"&amp;S$4,WorkingHoursUpdated!$K:$K,$A77)</f>
        <v>0</v>
      </c>
      <c r="S77" s="33">
        <f>SUMIFS(WorkingHoursUpdated!$P:$P,WorkingHoursUpdated!$A:$A,"&gt;="&amp;S$4,WorkingHoursUpdated!$A:$A,"&lt;"&amp;T$4,WorkingHoursUpdated!$K:$K,$A77)</f>
        <v>0</v>
      </c>
      <c r="T77" s="33">
        <f>SUMIFS(WorkingHoursUpdated!$P:$P,WorkingHoursUpdated!$A:$A,"&gt;="&amp;T$4,WorkingHoursUpdated!$A:$A,"&lt;"&amp;U$4,WorkingHoursUpdated!$K:$K,$A77)</f>
        <v>0</v>
      </c>
      <c r="U77" s="33">
        <f>SUMIFS(WorkingHoursUpdated!$P:$P,WorkingHoursUpdated!$A:$A,"&gt;="&amp;U$4,WorkingHoursUpdated!$A:$A,"&lt;"&amp;V$4,WorkingHoursUpdated!$K:$K,$A77)</f>
        <v>0</v>
      </c>
      <c r="V77" s="33">
        <f>SUMIFS(WorkingHoursUpdated!$P:$P,WorkingHoursUpdated!$A:$A,"&gt;="&amp;V$4,WorkingHoursUpdated!$A:$A,"&lt;"&amp;W$4,WorkingHoursUpdated!$K:$K,$A77)</f>
        <v>0</v>
      </c>
      <c r="W77" s="33">
        <f>SUMIFS(WorkingHoursUpdated!$P:$P,WorkingHoursUpdated!$A:$A,"&gt;="&amp;W$4,WorkingHoursUpdated!$A:$A,"&lt;"&amp;X$4,WorkingHoursUpdated!$K:$K,$A77)</f>
        <v>0</v>
      </c>
      <c r="X77" s="33">
        <f>SUMIFS(WorkingHoursUpdated!$P:$P,WorkingHoursUpdated!$A:$A,"&gt;="&amp;X$4,WorkingHoursUpdated!$A:$A,"&lt;"&amp;Y$4,WorkingHoursUpdated!$K:$K,$A77)</f>
        <v>0</v>
      </c>
      <c r="Y77" s="33">
        <f>SUMIFS(WorkingHoursUpdated!$P:$P,WorkingHoursUpdated!$A:$A,"&gt;="&amp;Y$4,WorkingHoursUpdated!$A:$A,"&lt;"&amp;Z$4,WorkingHoursUpdated!$K:$K,$A77)</f>
        <v>0</v>
      </c>
      <c r="Z77" s="33">
        <f>SUMIFS(WorkingHoursUpdated!$P:$P,WorkingHoursUpdated!$A:$A,"&gt;="&amp;Z$4,WorkingHoursUpdated!$A:$A,"&lt;"&amp;AA$4,WorkingHoursUpdated!$K:$K,$A77)</f>
        <v>0</v>
      </c>
      <c r="AA77" s="33">
        <f>SUMIFS(WorkingHoursUpdated!$P:$P,WorkingHoursUpdated!$A:$A,"&gt;="&amp;AA$4,WorkingHoursUpdated!$A:$A,"&lt;"&amp;AB$4,WorkingHoursUpdated!$K:$K,$A77)</f>
        <v>0</v>
      </c>
      <c r="AB77" s="33">
        <f>SUMIFS(WorkingHoursUpdated!$P:$P,WorkingHoursUpdated!$A:$A,"&gt;="&amp;AB$4,WorkingHoursUpdated!$A:$A,"&lt;"&amp;AC$4,WorkingHoursUpdated!$K:$K,$A77)</f>
        <v>0</v>
      </c>
      <c r="AC77" s="33">
        <f>SUMIFS(WorkingHoursUpdated!$P:$P,WorkingHoursUpdated!$A:$A,"&gt;="&amp;AC$4,WorkingHoursUpdated!$A:$A,"&lt;"&amp;AD$4,WorkingHoursUpdated!$K:$K,$A77)</f>
        <v>0</v>
      </c>
      <c r="AD77" s="33">
        <f>SUMIFS(WorkingHoursUpdated!$P:$P,WorkingHoursUpdated!$A:$A,"&gt;="&amp;AD$4,WorkingHoursUpdated!$A:$A,"&lt;"&amp;AE$4,WorkingHoursUpdated!$K:$K,$A77)</f>
        <v>0</v>
      </c>
      <c r="AE77" s="33">
        <f>SUMIFS(WorkingHoursUpdated!$P:$P,WorkingHoursUpdated!$A:$A,"&gt;="&amp;AE$4,WorkingHoursUpdated!$A:$A,"&lt;"&amp;AF$4,WorkingHoursUpdated!$K:$K,$A77)</f>
        <v>0</v>
      </c>
      <c r="AF77" s="33">
        <f>SUMIFS(WorkingHoursUpdated!$P:$P,WorkingHoursUpdated!$A:$A,"&gt;="&amp;AF$4,WorkingHoursUpdated!$A:$A,"&lt;"&amp;AG$4,WorkingHoursUpdated!$K:$K,$A77)</f>
        <v>0</v>
      </c>
      <c r="AG77" s="33">
        <f>SUMIFS(WorkingHoursUpdated!$P:$P,WorkingHoursUpdated!$A:$A,"&gt;="&amp;AG$4,WorkingHoursUpdated!$A:$A,"&lt;"&amp;AH$4,WorkingHoursUpdated!$K:$K,$A77)</f>
        <v>0</v>
      </c>
      <c r="AH77" s="33">
        <f>SUMIFS(WorkingHoursUpdated!$P:$P,WorkingHoursUpdated!$A:$A,"&gt;="&amp;AH$4,WorkingHoursUpdated!$A:$A,"&lt;"&amp;AI$4,WorkingHoursUpdated!$K:$K,$A77)</f>
        <v>0</v>
      </c>
      <c r="AI77" s="33">
        <f>SUMIFS(WorkingHoursUpdated!$P:$P,WorkingHoursUpdated!$A:$A,"&gt;="&amp;AI$4,WorkingHoursUpdated!$A:$A,"&lt;"&amp;AJ$4,WorkingHoursUpdated!$K:$K,$A77)</f>
        <v>0</v>
      </c>
    </row>
    <row r="78" spans="1:35" ht="15.75" thickBot="1" x14ac:dyDescent="0.3">
      <c r="A78" s="68" t="s">
        <v>32</v>
      </c>
      <c r="B78" s="68"/>
      <c r="C78" s="58"/>
      <c r="D78" s="58"/>
      <c r="E78" s="58"/>
      <c r="F78" s="77"/>
      <c r="G78" s="33">
        <f>SUMIFS(WorkingHoursUpdated!$P:$P,WorkingHoursUpdated!$A:$A,"&gt;="&amp;G$4,WorkingHoursUpdated!$A:$A,"&lt;"&amp;H$4,WorkingHoursUpdated!$K:$K,$A78)</f>
        <v>0</v>
      </c>
      <c r="H78" s="33">
        <f>SUMIFS(WorkingHoursUpdated!$P:$P,WorkingHoursUpdated!$A:$A,"&gt;="&amp;H$4,WorkingHoursUpdated!$A:$A,"&lt;"&amp;I$4,WorkingHoursUpdated!$K:$K,$A78)</f>
        <v>0</v>
      </c>
      <c r="I78" s="33">
        <f>SUMIFS(WorkingHoursUpdated!$P:$P,WorkingHoursUpdated!$A:$A,"&gt;="&amp;I$4,WorkingHoursUpdated!$A:$A,"&lt;"&amp;J$4,WorkingHoursUpdated!$K:$K,$A78)</f>
        <v>0</v>
      </c>
      <c r="J78" s="33">
        <f>SUMIFS(WorkingHoursUpdated!$P:$P,WorkingHoursUpdated!$A:$A,"&gt;="&amp;J$4,WorkingHoursUpdated!$A:$A,"&lt;"&amp;K$4,WorkingHoursUpdated!$K:$K,$A78)</f>
        <v>0</v>
      </c>
      <c r="K78" s="33">
        <f>SUMIFS(WorkingHoursUpdated!$P:$P,WorkingHoursUpdated!$A:$A,"&gt;="&amp;K$4,WorkingHoursUpdated!$A:$A,"&lt;"&amp;L$4,WorkingHoursUpdated!$K:$K,$A78)</f>
        <v>0</v>
      </c>
      <c r="L78" s="33">
        <f>SUMIFS(WorkingHoursUpdated!$P:$P,WorkingHoursUpdated!$A:$A,"&gt;="&amp;L$4,WorkingHoursUpdated!$A:$A,"&lt;"&amp;M$4,WorkingHoursUpdated!$K:$K,$A78)</f>
        <v>0</v>
      </c>
      <c r="M78" s="33">
        <f>SUMIFS(WorkingHoursUpdated!$P:$P,WorkingHoursUpdated!$A:$A,"&gt;="&amp;M$4,WorkingHoursUpdated!$A:$A,"&lt;"&amp;N$4,WorkingHoursUpdated!$K:$K,$A78)</f>
        <v>0</v>
      </c>
      <c r="N78" s="33">
        <f>SUMIFS(WorkingHoursUpdated!$P:$P,WorkingHoursUpdated!$A:$A,"&gt;="&amp;N$4,WorkingHoursUpdated!$A:$A,"&lt;"&amp;O$4,WorkingHoursUpdated!$K:$K,$A78)</f>
        <v>0</v>
      </c>
      <c r="O78" s="33">
        <f>SUMIFS(WorkingHoursUpdated!$P:$P,WorkingHoursUpdated!$A:$A,"&gt;="&amp;O$4,WorkingHoursUpdated!$A:$A,"&lt;"&amp;P$4,WorkingHoursUpdated!$K:$K,$A78)</f>
        <v>0</v>
      </c>
      <c r="P78" s="33">
        <f>SUMIFS(WorkingHoursUpdated!$P:$P,WorkingHoursUpdated!$A:$A,"&gt;="&amp;P$4,WorkingHoursUpdated!$A:$A,"&lt;"&amp;Q$4,WorkingHoursUpdated!$K:$K,$A78)</f>
        <v>0</v>
      </c>
      <c r="Q78" s="33">
        <f>SUMIFS(WorkingHoursUpdated!$P:$P,WorkingHoursUpdated!$A:$A,"&gt;="&amp;Q$4,WorkingHoursUpdated!$A:$A,"&lt;"&amp;R$4,WorkingHoursUpdated!$K:$K,$A78)</f>
        <v>0</v>
      </c>
      <c r="R78" s="33">
        <f>SUMIFS(WorkingHoursUpdated!$P:$P,WorkingHoursUpdated!$A:$A,"&gt;="&amp;R$4,WorkingHoursUpdated!$A:$A,"&lt;"&amp;S$4,WorkingHoursUpdated!$K:$K,$A78)</f>
        <v>0</v>
      </c>
      <c r="S78" s="33">
        <f>SUMIFS(WorkingHoursUpdated!$P:$P,WorkingHoursUpdated!$A:$A,"&gt;="&amp;S$4,WorkingHoursUpdated!$A:$A,"&lt;"&amp;T$4,WorkingHoursUpdated!$K:$K,$A78)</f>
        <v>0</v>
      </c>
      <c r="T78" s="33">
        <f>SUMIFS(WorkingHoursUpdated!$P:$P,WorkingHoursUpdated!$A:$A,"&gt;="&amp;T$4,WorkingHoursUpdated!$A:$A,"&lt;"&amp;U$4,WorkingHoursUpdated!$K:$K,$A78)</f>
        <v>0</v>
      </c>
      <c r="U78" s="33">
        <f>SUMIFS(WorkingHoursUpdated!$P:$P,WorkingHoursUpdated!$A:$A,"&gt;="&amp;U$4,WorkingHoursUpdated!$A:$A,"&lt;"&amp;V$4,WorkingHoursUpdated!$K:$K,$A78)</f>
        <v>0</v>
      </c>
      <c r="V78" s="33">
        <f>SUMIFS(WorkingHoursUpdated!$P:$P,WorkingHoursUpdated!$A:$A,"&gt;="&amp;V$4,WorkingHoursUpdated!$A:$A,"&lt;"&amp;W$4,WorkingHoursUpdated!$K:$K,$A78)</f>
        <v>0</v>
      </c>
      <c r="W78" s="33">
        <f>SUMIFS(WorkingHoursUpdated!$P:$P,WorkingHoursUpdated!$A:$A,"&gt;="&amp;W$4,WorkingHoursUpdated!$A:$A,"&lt;"&amp;X$4,WorkingHoursUpdated!$K:$K,$A78)</f>
        <v>0</v>
      </c>
      <c r="X78" s="33">
        <f>SUMIFS(WorkingHoursUpdated!$P:$P,WorkingHoursUpdated!$A:$A,"&gt;="&amp;X$4,WorkingHoursUpdated!$A:$A,"&lt;"&amp;Y$4,WorkingHoursUpdated!$K:$K,$A78)</f>
        <v>0</v>
      </c>
      <c r="Y78" s="33">
        <f>SUMIFS(WorkingHoursUpdated!$P:$P,WorkingHoursUpdated!$A:$A,"&gt;="&amp;Y$4,WorkingHoursUpdated!$A:$A,"&lt;"&amp;Z$4,WorkingHoursUpdated!$K:$K,$A78)</f>
        <v>0</v>
      </c>
      <c r="Z78" s="33">
        <f>SUMIFS(WorkingHoursUpdated!$P:$P,WorkingHoursUpdated!$A:$A,"&gt;="&amp;Z$4,WorkingHoursUpdated!$A:$A,"&lt;"&amp;AA$4,WorkingHoursUpdated!$K:$K,$A78)</f>
        <v>0</v>
      </c>
      <c r="AA78" s="33">
        <f>SUMIFS(WorkingHoursUpdated!$P:$P,WorkingHoursUpdated!$A:$A,"&gt;="&amp;AA$4,WorkingHoursUpdated!$A:$A,"&lt;"&amp;AB$4,WorkingHoursUpdated!$K:$K,$A78)</f>
        <v>0</v>
      </c>
      <c r="AB78" s="33">
        <f>SUMIFS(WorkingHoursUpdated!$P:$P,WorkingHoursUpdated!$A:$A,"&gt;="&amp;AB$4,WorkingHoursUpdated!$A:$A,"&lt;"&amp;AC$4,WorkingHoursUpdated!$K:$K,$A78)</f>
        <v>0</v>
      </c>
      <c r="AC78" s="33">
        <f>SUMIFS(WorkingHoursUpdated!$P:$P,WorkingHoursUpdated!$A:$A,"&gt;="&amp;AC$4,WorkingHoursUpdated!$A:$A,"&lt;"&amp;AD$4,WorkingHoursUpdated!$K:$K,$A78)</f>
        <v>0</v>
      </c>
      <c r="AD78" s="33">
        <f>SUMIFS(WorkingHoursUpdated!$P:$P,WorkingHoursUpdated!$A:$A,"&gt;="&amp;AD$4,WorkingHoursUpdated!$A:$A,"&lt;"&amp;AE$4,WorkingHoursUpdated!$K:$K,$A78)</f>
        <v>0</v>
      </c>
      <c r="AE78" s="33">
        <f>SUMIFS(WorkingHoursUpdated!$P:$P,WorkingHoursUpdated!$A:$A,"&gt;="&amp;AE$4,WorkingHoursUpdated!$A:$A,"&lt;"&amp;AF$4,WorkingHoursUpdated!$K:$K,$A78)</f>
        <v>0</v>
      </c>
      <c r="AF78" s="33">
        <f>SUMIFS(WorkingHoursUpdated!$P:$P,WorkingHoursUpdated!$A:$A,"&gt;="&amp;AF$4,WorkingHoursUpdated!$A:$A,"&lt;"&amp;AG$4,WorkingHoursUpdated!$K:$K,$A78)</f>
        <v>0</v>
      </c>
      <c r="AG78" s="33">
        <f>SUMIFS(WorkingHoursUpdated!$P:$P,WorkingHoursUpdated!$A:$A,"&gt;="&amp;AG$4,WorkingHoursUpdated!$A:$A,"&lt;"&amp;AH$4,WorkingHoursUpdated!$K:$K,$A78)</f>
        <v>0</v>
      </c>
      <c r="AH78" s="33">
        <f>SUMIFS(WorkingHoursUpdated!$P:$P,WorkingHoursUpdated!$A:$A,"&gt;="&amp;AH$4,WorkingHoursUpdated!$A:$A,"&lt;"&amp;AI$4,WorkingHoursUpdated!$K:$K,$A78)</f>
        <v>0</v>
      </c>
      <c r="AI78" s="33">
        <f>SUMIFS(WorkingHoursUpdated!$P:$P,WorkingHoursUpdated!$A:$A,"&gt;="&amp;AI$4,WorkingHoursUpdated!$A:$A,"&lt;"&amp;AJ$4,WorkingHoursUpdated!$K:$K,$A78)</f>
        <v>0</v>
      </c>
    </row>
    <row r="79" spans="1:35" x14ac:dyDescent="0.25">
      <c r="A79" t="s">
        <v>785</v>
      </c>
      <c r="B79" s="64">
        <f>_xlfn.MINIFS(WorkingHoursUpdated!$A:$A,WorkingHoursUpdated!$G:$G,$A79)</f>
        <v>0</v>
      </c>
      <c r="C79" s="7">
        <f>_xlfn.MAXIFS(WorkingHoursUpdated!$A:$A,WorkingHoursUpdated!$G:$G,$A79)</f>
        <v>0</v>
      </c>
      <c r="D79" s="1">
        <f>SUMIFS(WorkingHoursUpdated!$P:$P,WorkingHoursUpdated!$G:$G,$A79)</f>
        <v>0</v>
      </c>
      <c r="E79">
        <f>C79-B79</f>
        <v>0</v>
      </c>
      <c r="F79" s="80"/>
      <c r="G79" s="1">
        <f>SUMIFS(WorkingHoursUpdated!$P:$P,WorkingHoursUpdated!$A:$A,"&gt;="&amp;G$4,WorkingHoursUpdated!$A:$A,"&lt;"&amp;H$4,WorkingHoursUpdated!$K:$K,$A79)</f>
        <v>0</v>
      </c>
      <c r="H79" s="1">
        <f>SUMIFS(WorkingHoursUpdated!$P:$P,WorkingHoursUpdated!$A:$A,"&gt;="&amp;H$4,WorkingHoursUpdated!$A:$A,"&lt;"&amp;I$4,WorkingHoursUpdated!$K:$K,$A79)</f>
        <v>0</v>
      </c>
      <c r="I79" s="1">
        <f>SUMIFS(WorkingHoursUpdated!$P:$P,WorkingHoursUpdated!$A:$A,"&gt;="&amp;I$4,WorkingHoursUpdated!$A:$A,"&lt;"&amp;J$4,WorkingHoursUpdated!$K:$K,$A79)</f>
        <v>0</v>
      </c>
      <c r="J79" s="1">
        <f>SUMIFS(WorkingHoursUpdated!$P:$P,WorkingHoursUpdated!$A:$A,"&gt;="&amp;J$4,WorkingHoursUpdated!$A:$A,"&lt;"&amp;K$4,WorkingHoursUpdated!$K:$K,$A79)</f>
        <v>0</v>
      </c>
      <c r="K79" s="1">
        <f>SUMIFS(WorkingHoursUpdated!$P:$P,WorkingHoursUpdated!$A:$A,"&gt;="&amp;K$4,WorkingHoursUpdated!$A:$A,"&lt;"&amp;L$4,WorkingHoursUpdated!$K:$K,$A79)</f>
        <v>0</v>
      </c>
      <c r="L79" s="1">
        <f>SUMIFS(WorkingHoursUpdated!$P:$P,WorkingHoursUpdated!$A:$A,"&gt;="&amp;L$4,WorkingHoursUpdated!$A:$A,"&lt;"&amp;M$4,WorkingHoursUpdated!$K:$K,$A79)</f>
        <v>0</v>
      </c>
      <c r="M79" s="1">
        <f>SUMIFS(WorkingHoursUpdated!$P:$P,WorkingHoursUpdated!$A:$A,"&gt;="&amp;M$4,WorkingHoursUpdated!$A:$A,"&lt;"&amp;N$4,WorkingHoursUpdated!$K:$K,$A79)</f>
        <v>0</v>
      </c>
      <c r="N79" s="1">
        <f>SUMIFS(WorkingHoursUpdated!$P:$P,WorkingHoursUpdated!$A:$A,"&gt;="&amp;N$4,WorkingHoursUpdated!$A:$A,"&lt;"&amp;O$4,WorkingHoursUpdated!$K:$K,$A79)</f>
        <v>0</v>
      </c>
      <c r="O79" s="1">
        <f>SUMIFS(WorkingHoursUpdated!$P:$P,WorkingHoursUpdated!$A:$A,"&gt;="&amp;O$4,WorkingHoursUpdated!$A:$A,"&lt;"&amp;P$4,WorkingHoursUpdated!$K:$K,$A79)</f>
        <v>0</v>
      </c>
      <c r="P79" s="1">
        <f>SUMIFS(WorkingHoursUpdated!$P:$P,WorkingHoursUpdated!$A:$A,"&gt;="&amp;P$4,WorkingHoursUpdated!$A:$A,"&lt;"&amp;Q$4,WorkingHoursUpdated!$K:$K,$A79)</f>
        <v>0</v>
      </c>
      <c r="Q79" s="1">
        <f>SUMIFS(WorkingHoursUpdated!$P:$P,WorkingHoursUpdated!$A:$A,"&gt;="&amp;Q$4,WorkingHoursUpdated!$A:$A,"&lt;"&amp;R$4,WorkingHoursUpdated!$K:$K,$A79)</f>
        <v>0</v>
      </c>
      <c r="R79" s="1">
        <f>SUMIFS(WorkingHoursUpdated!$P:$P,WorkingHoursUpdated!$A:$A,"&gt;="&amp;R$4,WorkingHoursUpdated!$A:$A,"&lt;"&amp;S$4,WorkingHoursUpdated!$K:$K,$A79)</f>
        <v>0</v>
      </c>
      <c r="S79" s="1">
        <f>SUMIFS(WorkingHoursUpdated!$P:$P,WorkingHoursUpdated!$A:$A,"&gt;="&amp;S$4,WorkingHoursUpdated!$A:$A,"&lt;"&amp;T$4,WorkingHoursUpdated!$K:$K,$A79)</f>
        <v>0</v>
      </c>
      <c r="T79" s="1">
        <f>SUMIFS(WorkingHoursUpdated!$P:$P,WorkingHoursUpdated!$A:$A,"&gt;="&amp;T$4,WorkingHoursUpdated!$A:$A,"&lt;"&amp;U$4,WorkingHoursUpdated!$K:$K,$A79)</f>
        <v>0</v>
      </c>
      <c r="U79" s="1">
        <f>SUMIFS(WorkingHoursUpdated!$P:$P,WorkingHoursUpdated!$A:$A,"&gt;="&amp;U$4,WorkingHoursUpdated!$A:$A,"&lt;"&amp;V$4,WorkingHoursUpdated!$K:$K,$A79)</f>
        <v>0</v>
      </c>
      <c r="V79" s="1">
        <f>SUMIFS(WorkingHoursUpdated!$P:$P,WorkingHoursUpdated!$A:$A,"&gt;="&amp;V$4,WorkingHoursUpdated!$A:$A,"&lt;"&amp;W$4,WorkingHoursUpdated!$K:$K,$A79)</f>
        <v>0</v>
      </c>
      <c r="W79" s="1">
        <f>SUMIFS(WorkingHoursUpdated!$P:$P,WorkingHoursUpdated!$A:$A,"&gt;="&amp;W$4,WorkingHoursUpdated!$A:$A,"&lt;"&amp;X$4,WorkingHoursUpdated!$K:$K,$A79)</f>
        <v>0</v>
      </c>
      <c r="X79" s="1">
        <f>SUMIFS(WorkingHoursUpdated!$P:$P,WorkingHoursUpdated!$A:$A,"&gt;="&amp;X$4,WorkingHoursUpdated!$A:$A,"&lt;"&amp;Y$4,WorkingHoursUpdated!$K:$K,$A79)</f>
        <v>0</v>
      </c>
      <c r="Y79" s="1">
        <f>SUMIFS(WorkingHoursUpdated!$P:$P,WorkingHoursUpdated!$A:$A,"&gt;="&amp;Y$4,WorkingHoursUpdated!$A:$A,"&lt;"&amp;Z$4,WorkingHoursUpdated!$K:$K,$A79)</f>
        <v>0</v>
      </c>
      <c r="Z79" s="1">
        <f>SUMIFS(WorkingHoursUpdated!$P:$P,WorkingHoursUpdated!$A:$A,"&gt;="&amp;Z$4,WorkingHoursUpdated!$A:$A,"&lt;"&amp;AA$4,WorkingHoursUpdated!$K:$K,$A79)</f>
        <v>0</v>
      </c>
      <c r="AA79" s="1">
        <f>SUMIFS(WorkingHoursUpdated!$P:$P,WorkingHoursUpdated!$A:$A,"&gt;="&amp;AA$4,WorkingHoursUpdated!$A:$A,"&lt;"&amp;AB$4,WorkingHoursUpdated!$K:$K,$A79)</f>
        <v>0</v>
      </c>
      <c r="AB79" s="1">
        <f>SUMIFS(WorkingHoursUpdated!$P:$P,WorkingHoursUpdated!$A:$A,"&gt;="&amp;AB$4,WorkingHoursUpdated!$A:$A,"&lt;"&amp;AC$4,WorkingHoursUpdated!$K:$K,$A79)</f>
        <v>0</v>
      </c>
      <c r="AC79" s="1">
        <f>SUMIFS(WorkingHoursUpdated!$P:$P,WorkingHoursUpdated!$A:$A,"&gt;="&amp;AC$4,WorkingHoursUpdated!$A:$A,"&lt;"&amp;AD$4,WorkingHoursUpdated!$K:$K,$A79)</f>
        <v>0</v>
      </c>
      <c r="AD79" s="1">
        <f>SUMIFS(WorkingHoursUpdated!$P:$P,WorkingHoursUpdated!$A:$A,"&gt;="&amp;AD$4,WorkingHoursUpdated!$A:$A,"&lt;"&amp;AE$4,WorkingHoursUpdated!$K:$K,$A79)</f>
        <v>0</v>
      </c>
      <c r="AE79" s="1">
        <f>SUMIFS(WorkingHoursUpdated!$P:$P,WorkingHoursUpdated!$A:$A,"&gt;="&amp;AE$4,WorkingHoursUpdated!$A:$A,"&lt;"&amp;AF$4,WorkingHoursUpdated!$K:$K,$A79)</f>
        <v>0</v>
      </c>
      <c r="AF79" s="1">
        <f>SUMIFS(WorkingHoursUpdated!$P:$P,WorkingHoursUpdated!$A:$A,"&gt;="&amp;AF$4,WorkingHoursUpdated!$A:$A,"&lt;"&amp;AG$4,WorkingHoursUpdated!$K:$K,$A79)</f>
        <v>0</v>
      </c>
      <c r="AG79" s="1">
        <f>SUMIFS(WorkingHoursUpdated!$P:$P,WorkingHoursUpdated!$A:$A,"&gt;="&amp;AG$4,WorkingHoursUpdated!$A:$A,"&lt;"&amp;AH$4,WorkingHoursUpdated!$K:$K,$A79)</f>
        <v>0</v>
      </c>
      <c r="AH79" s="1">
        <f>SUMIFS(WorkingHoursUpdated!$P:$P,WorkingHoursUpdated!$A:$A,"&gt;="&amp;AH$4,WorkingHoursUpdated!$A:$A,"&lt;"&amp;AI$4,WorkingHoursUpdated!$K:$K,$A79)</f>
        <v>0</v>
      </c>
      <c r="AI79" s="1">
        <f>SUMIFS(WorkingHoursUpdated!$P:$P,WorkingHoursUpdated!$A:$A,"&gt;="&amp;AI$4,WorkingHoursUpdated!$A:$A,"&lt;"&amp;AJ$4,WorkingHoursUpdated!$K:$K,$A79)</f>
        <v>0</v>
      </c>
    </row>
    <row r="80" spans="1:35" x14ac:dyDescent="0.25">
      <c r="A80" t="s">
        <v>751</v>
      </c>
      <c r="B80" s="64">
        <f>_xlfn.MINIFS(WorkingHoursUpdated!$A:$A,WorkingHoursUpdated!$G:$G,$A80)</f>
        <v>0</v>
      </c>
      <c r="C80" s="7">
        <f>_xlfn.MAXIFS(WorkingHoursUpdated!$A:$A,WorkingHoursUpdated!$G:$G,$A80)</f>
        <v>0</v>
      </c>
      <c r="D80" s="1">
        <f>SUMIFS(WorkingHoursUpdated!$P:$P,WorkingHoursUpdated!$G:$G,$A80)</f>
        <v>0</v>
      </c>
      <c r="E80">
        <f t="shared" ref="E80:E97" si="59">C80-B80</f>
        <v>0</v>
      </c>
      <c r="G80" s="1">
        <f>SUMIFS(WorkingHoursUpdated!$P:$P,WorkingHoursUpdated!$A:$A,"&gt;="&amp;G$4,WorkingHoursUpdated!$A:$A,"&lt;"&amp;H$4,WorkingHoursUpdated!$K:$K,$A80)</f>
        <v>0</v>
      </c>
      <c r="H80" s="1">
        <f>SUMIFS(WorkingHoursUpdated!$P:$P,WorkingHoursUpdated!$A:$A,"&gt;="&amp;H$4,WorkingHoursUpdated!$A:$A,"&lt;"&amp;I$4,WorkingHoursUpdated!$K:$K,$A80)</f>
        <v>0</v>
      </c>
      <c r="I80" s="1">
        <f>SUMIFS(WorkingHoursUpdated!$P:$P,WorkingHoursUpdated!$A:$A,"&gt;="&amp;I$4,WorkingHoursUpdated!$A:$A,"&lt;"&amp;J$4,WorkingHoursUpdated!$K:$K,$A80)</f>
        <v>0</v>
      </c>
      <c r="J80" s="1">
        <f>SUMIFS(WorkingHoursUpdated!$P:$P,WorkingHoursUpdated!$A:$A,"&gt;="&amp;J$4,WorkingHoursUpdated!$A:$A,"&lt;"&amp;K$4,WorkingHoursUpdated!$K:$K,$A80)</f>
        <v>0</v>
      </c>
      <c r="K80" s="1">
        <f>SUMIFS(WorkingHoursUpdated!$P:$P,WorkingHoursUpdated!$A:$A,"&gt;="&amp;K$4,WorkingHoursUpdated!$A:$A,"&lt;"&amp;L$4,WorkingHoursUpdated!$K:$K,$A80)</f>
        <v>0</v>
      </c>
      <c r="L80" s="1">
        <f>SUMIFS(WorkingHoursUpdated!$P:$P,WorkingHoursUpdated!$A:$A,"&gt;="&amp;L$4,WorkingHoursUpdated!$A:$A,"&lt;"&amp;M$4,WorkingHoursUpdated!$K:$K,$A80)</f>
        <v>0</v>
      </c>
      <c r="M80" s="1">
        <f>SUMIFS(WorkingHoursUpdated!$P:$P,WorkingHoursUpdated!$A:$A,"&gt;="&amp;M$4,WorkingHoursUpdated!$A:$A,"&lt;"&amp;N$4,WorkingHoursUpdated!$K:$K,$A80)</f>
        <v>0</v>
      </c>
      <c r="N80" s="1">
        <f>SUMIFS(WorkingHoursUpdated!$P:$P,WorkingHoursUpdated!$A:$A,"&gt;="&amp;N$4,WorkingHoursUpdated!$A:$A,"&lt;"&amp;O$4,WorkingHoursUpdated!$K:$K,$A80)</f>
        <v>0</v>
      </c>
      <c r="O80" s="1">
        <f>SUMIFS(WorkingHoursUpdated!$P:$P,WorkingHoursUpdated!$A:$A,"&gt;="&amp;O$4,WorkingHoursUpdated!$A:$A,"&lt;"&amp;P$4,WorkingHoursUpdated!$K:$K,$A80)</f>
        <v>0</v>
      </c>
      <c r="P80" s="1">
        <f>SUMIFS(WorkingHoursUpdated!$P:$P,WorkingHoursUpdated!$A:$A,"&gt;="&amp;P$4,WorkingHoursUpdated!$A:$A,"&lt;"&amp;Q$4,WorkingHoursUpdated!$K:$K,$A80)</f>
        <v>0</v>
      </c>
      <c r="Q80" s="1">
        <f>SUMIFS(WorkingHoursUpdated!$P:$P,WorkingHoursUpdated!$A:$A,"&gt;="&amp;Q$4,WorkingHoursUpdated!$A:$A,"&lt;"&amp;R$4,WorkingHoursUpdated!$K:$K,$A80)</f>
        <v>0</v>
      </c>
      <c r="R80" s="1">
        <f>SUMIFS(WorkingHoursUpdated!$P:$P,WorkingHoursUpdated!$A:$A,"&gt;="&amp;R$4,WorkingHoursUpdated!$A:$A,"&lt;"&amp;S$4,WorkingHoursUpdated!$K:$K,$A80)</f>
        <v>0</v>
      </c>
      <c r="S80" s="1">
        <f>SUMIFS(WorkingHoursUpdated!$P:$P,WorkingHoursUpdated!$A:$A,"&gt;="&amp;S$4,WorkingHoursUpdated!$A:$A,"&lt;"&amp;T$4,WorkingHoursUpdated!$K:$K,$A80)</f>
        <v>0</v>
      </c>
      <c r="T80" s="1">
        <f>SUMIFS(WorkingHoursUpdated!$P:$P,WorkingHoursUpdated!$A:$A,"&gt;="&amp;T$4,WorkingHoursUpdated!$A:$A,"&lt;"&amp;U$4,WorkingHoursUpdated!$K:$K,$A80)</f>
        <v>0</v>
      </c>
      <c r="U80" s="1">
        <f>SUMIFS(WorkingHoursUpdated!$P:$P,WorkingHoursUpdated!$A:$A,"&gt;="&amp;U$4,WorkingHoursUpdated!$A:$A,"&lt;"&amp;V$4,WorkingHoursUpdated!$K:$K,$A80)</f>
        <v>0</v>
      </c>
      <c r="V80" s="1">
        <f>SUMIFS(WorkingHoursUpdated!$P:$P,WorkingHoursUpdated!$A:$A,"&gt;="&amp;V$4,WorkingHoursUpdated!$A:$A,"&lt;"&amp;W$4,WorkingHoursUpdated!$K:$K,$A80)</f>
        <v>0</v>
      </c>
      <c r="W80" s="1">
        <f>SUMIFS(WorkingHoursUpdated!$P:$P,WorkingHoursUpdated!$A:$A,"&gt;="&amp;W$4,WorkingHoursUpdated!$A:$A,"&lt;"&amp;X$4,WorkingHoursUpdated!$K:$K,$A80)</f>
        <v>0</v>
      </c>
      <c r="X80" s="1">
        <f>SUMIFS(WorkingHoursUpdated!$P:$P,WorkingHoursUpdated!$A:$A,"&gt;="&amp;X$4,WorkingHoursUpdated!$A:$A,"&lt;"&amp;Y$4,WorkingHoursUpdated!$K:$K,$A80)</f>
        <v>0</v>
      </c>
      <c r="Y80" s="1">
        <f>SUMIFS(WorkingHoursUpdated!$P:$P,WorkingHoursUpdated!$A:$A,"&gt;="&amp;Y$4,WorkingHoursUpdated!$A:$A,"&lt;"&amp;Z$4,WorkingHoursUpdated!$K:$K,$A80)</f>
        <v>0</v>
      </c>
      <c r="Z80" s="1">
        <f>SUMIFS(WorkingHoursUpdated!$P:$P,WorkingHoursUpdated!$A:$A,"&gt;="&amp;Z$4,WorkingHoursUpdated!$A:$A,"&lt;"&amp;AA$4,WorkingHoursUpdated!$K:$K,$A80)</f>
        <v>0</v>
      </c>
      <c r="AA80" s="1">
        <f>SUMIFS(WorkingHoursUpdated!$P:$P,WorkingHoursUpdated!$A:$A,"&gt;="&amp;AA$4,WorkingHoursUpdated!$A:$A,"&lt;"&amp;AB$4,WorkingHoursUpdated!$K:$K,$A80)</f>
        <v>0</v>
      </c>
      <c r="AB80" s="1">
        <f>SUMIFS(WorkingHoursUpdated!$P:$P,WorkingHoursUpdated!$A:$A,"&gt;="&amp;AB$4,WorkingHoursUpdated!$A:$A,"&lt;"&amp;AC$4,WorkingHoursUpdated!$K:$K,$A80)</f>
        <v>0</v>
      </c>
      <c r="AC80" s="1">
        <f>SUMIFS(WorkingHoursUpdated!$P:$P,WorkingHoursUpdated!$A:$A,"&gt;="&amp;AC$4,WorkingHoursUpdated!$A:$A,"&lt;"&amp;AD$4,WorkingHoursUpdated!$K:$K,$A80)</f>
        <v>0</v>
      </c>
      <c r="AD80" s="1">
        <f>SUMIFS(WorkingHoursUpdated!$P:$P,WorkingHoursUpdated!$A:$A,"&gt;="&amp;AD$4,WorkingHoursUpdated!$A:$A,"&lt;"&amp;AE$4,WorkingHoursUpdated!$K:$K,$A80)</f>
        <v>0</v>
      </c>
      <c r="AE80" s="1">
        <f>SUMIFS(WorkingHoursUpdated!$P:$P,WorkingHoursUpdated!$A:$A,"&gt;="&amp;AE$4,WorkingHoursUpdated!$A:$A,"&lt;"&amp;AF$4,WorkingHoursUpdated!$K:$K,$A80)</f>
        <v>0</v>
      </c>
      <c r="AF80" s="1">
        <f>SUMIFS(WorkingHoursUpdated!$P:$P,WorkingHoursUpdated!$A:$A,"&gt;="&amp;AF$4,WorkingHoursUpdated!$A:$A,"&lt;"&amp;AG$4,WorkingHoursUpdated!$K:$K,$A80)</f>
        <v>0</v>
      </c>
      <c r="AG80" s="1">
        <f>SUMIFS(WorkingHoursUpdated!$P:$P,WorkingHoursUpdated!$A:$A,"&gt;="&amp;AG$4,WorkingHoursUpdated!$A:$A,"&lt;"&amp;AH$4,WorkingHoursUpdated!$K:$K,$A80)</f>
        <v>0</v>
      </c>
      <c r="AH80" s="1">
        <f>SUMIFS(WorkingHoursUpdated!$P:$P,WorkingHoursUpdated!$A:$A,"&gt;="&amp;AH$4,WorkingHoursUpdated!$A:$A,"&lt;"&amp;AI$4,WorkingHoursUpdated!$K:$K,$A80)</f>
        <v>0</v>
      </c>
      <c r="AI80" s="1">
        <f>SUMIFS(WorkingHoursUpdated!$P:$P,WorkingHoursUpdated!$A:$A,"&gt;="&amp;AI$4,WorkingHoursUpdated!$A:$A,"&lt;"&amp;AJ$4,WorkingHoursUpdated!$K:$K,$A80)</f>
        <v>0</v>
      </c>
    </row>
    <row r="81" spans="1:35" x14ac:dyDescent="0.25">
      <c r="A81" t="s">
        <v>978</v>
      </c>
      <c r="B81" s="64">
        <f>_xlfn.MINIFS(WorkingHoursUpdated!$A:$A,WorkingHoursUpdated!$G:$G,$A81)</f>
        <v>0</v>
      </c>
      <c r="C81" s="7">
        <f>_xlfn.MAXIFS(WorkingHoursUpdated!$A:$A,WorkingHoursUpdated!$G:$G,$A81)</f>
        <v>0</v>
      </c>
      <c r="D81" s="1">
        <f>SUMIFS(WorkingHoursUpdated!$P:$P,WorkingHoursUpdated!$G:$G,$A81)</f>
        <v>0</v>
      </c>
      <c r="E81">
        <f t="shared" si="59"/>
        <v>0</v>
      </c>
      <c r="G81" s="1">
        <f>SUMIFS(WorkingHoursUpdated!$P:$P,WorkingHoursUpdated!$A:$A,"&gt;="&amp;G$4,WorkingHoursUpdated!$A:$A,"&lt;"&amp;H$4,WorkingHoursUpdated!$K:$K,$A81)</f>
        <v>0</v>
      </c>
      <c r="H81" s="1">
        <f>SUMIFS(WorkingHoursUpdated!$P:$P,WorkingHoursUpdated!$A:$A,"&gt;="&amp;H$4,WorkingHoursUpdated!$A:$A,"&lt;"&amp;I$4,WorkingHoursUpdated!$K:$K,$A81)</f>
        <v>0</v>
      </c>
      <c r="I81" s="1">
        <f>SUMIFS(WorkingHoursUpdated!$P:$P,WorkingHoursUpdated!$A:$A,"&gt;="&amp;I$4,WorkingHoursUpdated!$A:$A,"&lt;"&amp;J$4,WorkingHoursUpdated!$K:$K,$A81)</f>
        <v>0</v>
      </c>
      <c r="J81" s="1">
        <f>SUMIFS(WorkingHoursUpdated!$P:$P,WorkingHoursUpdated!$A:$A,"&gt;="&amp;J$4,WorkingHoursUpdated!$A:$A,"&lt;"&amp;K$4,WorkingHoursUpdated!$K:$K,$A81)</f>
        <v>0</v>
      </c>
      <c r="K81" s="1">
        <f>SUMIFS(WorkingHoursUpdated!$P:$P,WorkingHoursUpdated!$A:$A,"&gt;="&amp;K$4,WorkingHoursUpdated!$A:$A,"&lt;"&amp;L$4,WorkingHoursUpdated!$K:$K,$A81)</f>
        <v>0</v>
      </c>
      <c r="L81" s="1">
        <f>SUMIFS(WorkingHoursUpdated!$P:$P,WorkingHoursUpdated!$A:$A,"&gt;="&amp;L$4,WorkingHoursUpdated!$A:$A,"&lt;"&amp;M$4,WorkingHoursUpdated!$K:$K,$A81)</f>
        <v>0</v>
      </c>
      <c r="M81" s="1">
        <f>SUMIFS(WorkingHoursUpdated!$P:$P,WorkingHoursUpdated!$A:$A,"&gt;="&amp;M$4,WorkingHoursUpdated!$A:$A,"&lt;"&amp;N$4,WorkingHoursUpdated!$K:$K,$A81)</f>
        <v>0</v>
      </c>
      <c r="N81" s="1">
        <f>SUMIFS(WorkingHoursUpdated!$P:$P,WorkingHoursUpdated!$A:$A,"&gt;="&amp;N$4,WorkingHoursUpdated!$A:$A,"&lt;"&amp;O$4,WorkingHoursUpdated!$K:$K,$A81)</f>
        <v>0</v>
      </c>
      <c r="O81" s="1">
        <f>SUMIFS(WorkingHoursUpdated!$P:$P,WorkingHoursUpdated!$A:$A,"&gt;="&amp;O$4,WorkingHoursUpdated!$A:$A,"&lt;"&amp;P$4,WorkingHoursUpdated!$K:$K,$A81)</f>
        <v>0</v>
      </c>
      <c r="P81" s="1">
        <f>SUMIFS(WorkingHoursUpdated!$P:$P,WorkingHoursUpdated!$A:$A,"&gt;="&amp;P$4,WorkingHoursUpdated!$A:$A,"&lt;"&amp;Q$4,WorkingHoursUpdated!$K:$K,$A81)</f>
        <v>0</v>
      </c>
      <c r="Q81" s="1">
        <f>SUMIFS(WorkingHoursUpdated!$P:$P,WorkingHoursUpdated!$A:$A,"&gt;="&amp;Q$4,WorkingHoursUpdated!$A:$A,"&lt;"&amp;R$4,WorkingHoursUpdated!$K:$K,$A81)</f>
        <v>0</v>
      </c>
      <c r="R81" s="1">
        <f>SUMIFS(WorkingHoursUpdated!$P:$P,WorkingHoursUpdated!$A:$A,"&gt;="&amp;R$4,WorkingHoursUpdated!$A:$A,"&lt;"&amp;S$4,WorkingHoursUpdated!$K:$K,$A81)</f>
        <v>0</v>
      </c>
      <c r="S81" s="1">
        <f>SUMIFS(WorkingHoursUpdated!$P:$P,WorkingHoursUpdated!$A:$A,"&gt;="&amp;S$4,WorkingHoursUpdated!$A:$A,"&lt;"&amp;T$4,WorkingHoursUpdated!$K:$K,$A81)</f>
        <v>0</v>
      </c>
      <c r="T81" s="1">
        <f>SUMIFS(WorkingHoursUpdated!$P:$P,WorkingHoursUpdated!$A:$A,"&gt;="&amp;T$4,WorkingHoursUpdated!$A:$A,"&lt;"&amp;U$4,WorkingHoursUpdated!$K:$K,$A81)</f>
        <v>0</v>
      </c>
      <c r="U81" s="1">
        <f>SUMIFS(WorkingHoursUpdated!$P:$P,WorkingHoursUpdated!$A:$A,"&gt;="&amp;U$4,WorkingHoursUpdated!$A:$A,"&lt;"&amp;V$4,WorkingHoursUpdated!$K:$K,$A81)</f>
        <v>0</v>
      </c>
      <c r="V81" s="1">
        <f>SUMIFS(WorkingHoursUpdated!$P:$P,WorkingHoursUpdated!$A:$A,"&gt;="&amp;V$4,WorkingHoursUpdated!$A:$A,"&lt;"&amp;W$4,WorkingHoursUpdated!$K:$K,$A81)</f>
        <v>0</v>
      </c>
      <c r="W81" s="1">
        <f>SUMIFS(WorkingHoursUpdated!$P:$P,WorkingHoursUpdated!$A:$A,"&gt;="&amp;W$4,WorkingHoursUpdated!$A:$A,"&lt;"&amp;X$4,WorkingHoursUpdated!$K:$K,$A81)</f>
        <v>0</v>
      </c>
      <c r="X81" s="1">
        <f>SUMIFS(WorkingHoursUpdated!$P:$P,WorkingHoursUpdated!$A:$A,"&gt;="&amp;X$4,WorkingHoursUpdated!$A:$A,"&lt;"&amp;Y$4,WorkingHoursUpdated!$K:$K,$A81)</f>
        <v>0</v>
      </c>
      <c r="Y81" s="1">
        <f>SUMIFS(WorkingHoursUpdated!$P:$P,WorkingHoursUpdated!$A:$A,"&gt;="&amp;Y$4,WorkingHoursUpdated!$A:$A,"&lt;"&amp;Z$4,WorkingHoursUpdated!$K:$K,$A81)</f>
        <v>0</v>
      </c>
      <c r="Z81" s="1">
        <f>SUMIFS(WorkingHoursUpdated!$P:$P,WorkingHoursUpdated!$A:$A,"&gt;="&amp;Z$4,WorkingHoursUpdated!$A:$A,"&lt;"&amp;AA$4,WorkingHoursUpdated!$K:$K,$A81)</f>
        <v>0</v>
      </c>
      <c r="AA81" s="1">
        <f>SUMIFS(WorkingHoursUpdated!$P:$P,WorkingHoursUpdated!$A:$A,"&gt;="&amp;AA$4,WorkingHoursUpdated!$A:$A,"&lt;"&amp;AB$4,WorkingHoursUpdated!$K:$K,$A81)</f>
        <v>0</v>
      </c>
      <c r="AB81" s="1">
        <f>SUMIFS(WorkingHoursUpdated!$P:$P,WorkingHoursUpdated!$A:$A,"&gt;="&amp;AB$4,WorkingHoursUpdated!$A:$A,"&lt;"&amp;AC$4,WorkingHoursUpdated!$K:$K,$A81)</f>
        <v>0</v>
      </c>
      <c r="AC81" s="1">
        <f>SUMIFS(WorkingHoursUpdated!$P:$P,WorkingHoursUpdated!$A:$A,"&gt;="&amp;AC$4,WorkingHoursUpdated!$A:$A,"&lt;"&amp;AD$4,WorkingHoursUpdated!$K:$K,$A81)</f>
        <v>0</v>
      </c>
      <c r="AD81" s="1">
        <f>SUMIFS(WorkingHoursUpdated!$P:$P,WorkingHoursUpdated!$A:$A,"&gt;="&amp;AD$4,WorkingHoursUpdated!$A:$A,"&lt;"&amp;AE$4,WorkingHoursUpdated!$K:$K,$A81)</f>
        <v>0</v>
      </c>
      <c r="AE81" s="1">
        <f>SUMIFS(WorkingHoursUpdated!$P:$P,WorkingHoursUpdated!$A:$A,"&gt;="&amp;AE$4,WorkingHoursUpdated!$A:$A,"&lt;"&amp;AF$4,WorkingHoursUpdated!$K:$K,$A81)</f>
        <v>0</v>
      </c>
      <c r="AF81" s="1">
        <f>SUMIFS(WorkingHoursUpdated!$P:$P,WorkingHoursUpdated!$A:$A,"&gt;="&amp;AF$4,WorkingHoursUpdated!$A:$A,"&lt;"&amp;AG$4,WorkingHoursUpdated!$K:$K,$A81)</f>
        <v>0</v>
      </c>
      <c r="AG81" s="1">
        <f>SUMIFS(WorkingHoursUpdated!$P:$P,WorkingHoursUpdated!$A:$A,"&gt;="&amp;AG$4,WorkingHoursUpdated!$A:$A,"&lt;"&amp;AH$4,WorkingHoursUpdated!$K:$K,$A81)</f>
        <v>0</v>
      </c>
      <c r="AH81" s="1">
        <f>SUMIFS(WorkingHoursUpdated!$P:$P,WorkingHoursUpdated!$A:$A,"&gt;="&amp;AH$4,WorkingHoursUpdated!$A:$A,"&lt;"&amp;AI$4,WorkingHoursUpdated!$K:$K,$A81)</f>
        <v>0</v>
      </c>
      <c r="AI81" s="1">
        <f>SUMIFS(WorkingHoursUpdated!$P:$P,WorkingHoursUpdated!$A:$A,"&gt;="&amp;AI$4,WorkingHoursUpdated!$A:$A,"&lt;"&amp;AJ$4,WorkingHoursUpdated!$K:$K,$A81)</f>
        <v>0</v>
      </c>
    </row>
    <row r="82" spans="1:35" x14ac:dyDescent="0.25">
      <c r="A82" t="s">
        <v>893</v>
      </c>
      <c r="B82" s="64">
        <f>_xlfn.MINIFS(WorkingHoursUpdated!$A:$A,WorkingHoursUpdated!$G:$G,$A82)</f>
        <v>0</v>
      </c>
      <c r="C82" s="7">
        <f>_xlfn.MAXIFS(WorkingHoursUpdated!$A:$A,WorkingHoursUpdated!$G:$G,$A82)</f>
        <v>0</v>
      </c>
      <c r="D82" s="1">
        <f>SUMIFS(WorkingHoursUpdated!$P:$P,WorkingHoursUpdated!$G:$G,$A82)</f>
        <v>0</v>
      </c>
      <c r="E82">
        <f t="shared" si="59"/>
        <v>0</v>
      </c>
      <c r="G82" s="1">
        <f>SUMIFS(WorkingHoursUpdated!$P:$P,WorkingHoursUpdated!$A:$A,"&gt;="&amp;G$4,WorkingHoursUpdated!$A:$A,"&lt;"&amp;H$4,WorkingHoursUpdated!$K:$K,$A82)</f>
        <v>0</v>
      </c>
      <c r="H82" s="1">
        <f>SUMIFS(WorkingHoursUpdated!$P:$P,WorkingHoursUpdated!$A:$A,"&gt;="&amp;H$4,WorkingHoursUpdated!$A:$A,"&lt;"&amp;I$4,WorkingHoursUpdated!$K:$K,$A82)</f>
        <v>0</v>
      </c>
      <c r="I82" s="1">
        <f>SUMIFS(WorkingHoursUpdated!$P:$P,WorkingHoursUpdated!$A:$A,"&gt;="&amp;I$4,WorkingHoursUpdated!$A:$A,"&lt;"&amp;J$4,WorkingHoursUpdated!$K:$K,$A82)</f>
        <v>0</v>
      </c>
      <c r="J82" s="1">
        <f>SUMIFS(WorkingHoursUpdated!$P:$P,WorkingHoursUpdated!$A:$A,"&gt;="&amp;J$4,WorkingHoursUpdated!$A:$A,"&lt;"&amp;K$4,WorkingHoursUpdated!$K:$K,$A82)</f>
        <v>0</v>
      </c>
      <c r="K82" s="1">
        <f>SUMIFS(WorkingHoursUpdated!$P:$P,WorkingHoursUpdated!$A:$A,"&gt;="&amp;K$4,WorkingHoursUpdated!$A:$A,"&lt;"&amp;L$4,WorkingHoursUpdated!$K:$K,$A82)</f>
        <v>0</v>
      </c>
      <c r="L82" s="1">
        <f>SUMIFS(WorkingHoursUpdated!$P:$P,WorkingHoursUpdated!$A:$A,"&gt;="&amp;L$4,WorkingHoursUpdated!$A:$A,"&lt;"&amp;M$4,WorkingHoursUpdated!$K:$K,$A82)</f>
        <v>0</v>
      </c>
      <c r="M82" s="1">
        <f>SUMIFS(WorkingHoursUpdated!$P:$P,WorkingHoursUpdated!$A:$A,"&gt;="&amp;M$4,WorkingHoursUpdated!$A:$A,"&lt;"&amp;N$4,WorkingHoursUpdated!$K:$K,$A82)</f>
        <v>0</v>
      </c>
      <c r="N82" s="1">
        <f>SUMIFS(WorkingHoursUpdated!$P:$P,WorkingHoursUpdated!$A:$A,"&gt;="&amp;N$4,WorkingHoursUpdated!$A:$A,"&lt;"&amp;O$4,WorkingHoursUpdated!$K:$K,$A82)</f>
        <v>0</v>
      </c>
      <c r="O82" s="1">
        <f>SUMIFS(WorkingHoursUpdated!$P:$P,WorkingHoursUpdated!$A:$A,"&gt;="&amp;O$4,WorkingHoursUpdated!$A:$A,"&lt;"&amp;P$4,WorkingHoursUpdated!$K:$K,$A82)</f>
        <v>0</v>
      </c>
      <c r="P82" s="1">
        <f>SUMIFS(WorkingHoursUpdated!$P:$P,WorkingHoursUpdated!$A:$A,"&gt;="&amp;P$4,WorkingHoursUpdated!$A:$A,"&lt;"&amp;Q$4,WorkingHoursUpdated!$K:$K,$A82)</f>
        <v>0</v>
      </c>
      <c r="Q82" s="1">
        <f>SUMIFS(WorkingHoursUpdated!$P:$P,WorkingHoursUpdated!$A:$A,"&gt;="&amp;Q$4,WorkingHoursUpdated!$A:$A,"&lt;"&amp;R$4,WorkingHoursUpdated!$K:$K,$A82)</f>
        <v>0</v>
      </c>
      <c r="R82" s="1">
        <f>SUMIFS(WorkingHoursUpdated!$P:$P,WorkingHoursUpdated!$A:$A,"&gt;="&amp;R$4,WorkingHoursUpdated!$A:$A,"&lt;"&amp;S$4,WorkingHoursUpdated!$K:$K,$A82)</f>
        <v>0</v>
      </c>
      <c r="S82" s="1">
        <f>SUMIFS(WorkingHoursUpdated!$P:$P,WorkingHoursUpdated!$A:$A,"&gt;="&amp;S$4,WorkingHoursUpdated!$A:$A,"&lt;"&amp;T$4,WorkingHoursUpdated!$K:$K,$A82)</f>
        <v>0</v>
      </c>
      <c r="T82" s="1">
        <f>SUMIFS(WorkingHoursUpdated!$P:$P,WorkingHoursUpdated!$A:$A,"&gt;="&amp;T$4,WorkingHoursUpdated!$A:$A,"&lt;"&amp;U$4,WorkingHoursUpdated!$K:$K,$A82)</f>
        <v>0</v>
      </c>
      <c r="U82" s="1">
        <f>SUMIFS(WorkingHoursUpdated!$P:$P,WorkingHoursUpdated!$A:$A,"&gt;="&amp;U$4,WorkingHoursUpdated!$A:$A,"&lt;"&amp;V$4,WorkingHoursUpdated!$K:$K,$A82)</f>
        <v>0</v>
      </c>
      <c r="V82" s="1">
        <f>SUMIFS(WorkingHoursUpdated!$P:$P,WorkingHoursUpdated!$A:$A,"&gt;="&amp;V$4,WorkingHoursUpdated!$A:$A,"&lt;"&amp;W$4,WorkingHoursUpdated!$K:$K,$A82)</f>
        <v>0</v>
      </c>
      <c r="W82" s="1">
        <f>SUMIFS(WorkingHoursUpdated!$P:$P,WorkingHoursUpdated!$A:$A,"&gt;="&amp;W$4,WorkingHoursUpdated!$A:$A,"&lt;"&amp;X$4,WorkingHoursUpdated!$K:$K,$A82)</f>
        <v>0</v>
      </c>
      <c r="X82" s="1">
        <f>SUMIFS(WorkingHoursUpdated!$P:$P,WorkingHoursUpdated!$A:$A,"&gt;="&amp;X$4,WorkingHoursUpdated!$A:$A,"&lt;"&amp;Y$4,WorkingHoursUpdated!$K:$K,$A82)</f>
        <v>0</v>
      </c>
      <c r="Y82" s="1">
        <f>SUMIFS(WorkingHoursUpdated!$P:$P,WorkingHoursUpdated!$A:$A,"&gt;="&amp;Y$4,WorkingHoursUpdated!$A:$A,"&lt;"&amp;Z$4,WorkingHoursUpdated!$K:$K,$A82)</f>
        <v>0</v>
      </c>
      <c r="Z82" s="1">
        <f>SUMIFS(WorkingHoursUpdated!$P:$P,WorkingHoursUpdated!$A:$A,"&gt;="&amp;Z$4,WorkingHoursUpdated!$A:$A,"&lt;"&amp;AA$4,WorkingHoursUpdated!$K:$K,$A82)</f>
        <v>0</v>
      </c>
      <c r="AA82" s="1">
        <f>SUMIFS(WorkingHoursUpdated!$P:$P,WorkingHoursUpdated!$A:$A,"&gt;="&amp;AA$4,WorkingHoursUpdated!$A:$A,"&lt;"&amp;AB$4,WorkingHoursUpdated!$K:$K,$A82)</f>
        <v>0</v>
      </c>
      <c r="AB82" s="1">
        <f>SUMIFS(WorkingHoursUpdated!$P:$P,WorkingHoursUpdated!$A:$A,"&gt;="&amp;AB$4,WorkingHoursUpdated!$A:$A,"&lt;"&amp;AC$4,WorkingHoursUpdated!$K:$K,$A82)</f>
        <v>0</v>
      </c>
      <c r="AC82" s="1">
        <f>SUMIFS(WorkingHoursUpdated!$P:$P,WorkingHoursUpdated!$A:$A,"&gt;="&amp;AC$4,WorkingHoursUpdated!$A:$A,"&lt;"&amp;AD$4,WorkingHoursUpdated!$K:$K,$A82)</f>
        <v>0</v>
      </c>
      <c r="AD82" s="1">
        <f>SUMIFS(WorkingHoursUpdated!$P:$P,WorkingHoursUpdated!$A:$A,"&gt;="&amp;AD$4,WorkingHoursUpdated!$A:$A,"&lt;"&amp;AE$4,WorkingHoursUpdated!$K:$K,$A82)</f>
        <v>0</v>
      </c>
      <c r="AE82" s="1">
        <f>SUMIFS(WorkingHoursUpdated!$P:$P,WorkingHoursUpdated!$A:$A,"&gt;="&amp;AE$4,WorkingHoursUpdated!$A:$A,"&lt;"&amp;AF$4,WorkingHoursUpdated!$K:$K,$A82)</f>
        <v>0</v>
      </c>
      <c r="AF82" s="1">
        <f>SUMIFS(WorkingHoursUpdated!$P:$P,WorkingHoursUpdated!$A:$A,"&gt;="&amp;AF$4,WorkingHoursUpdated!$A:$A,"&lt;"&amp;AG$4,WorkingHoursUpdated!$K:$K,$A82)</f>
        <v>0</v>
      </c>
      <c r="AG82" s="1">
        <f>SUMIFS(WorkingHoursUpdated!$P:$P,WorkingHoursUpdated!$A:$A,"&gt;="&amp;AG$4,WorkingHoursUpdated!$A:$A,"&lt;"&amp;AH$4,WorkingHoursUpdated!$K:$K,$A82)</f>
        <v>0</v>
      </c>
      <c r="AH82" s="1">
        <f>SUMIFS(WorkingHoursUpdated!$P:$P,WorkingHoursUpdated!$A:$A,"&gt;="&amp;AH$4,WorkingHoursUpdated!$A:$A,"&lt;"&amp;AI$4,WorkingHoursUpdated!$K:$K,$A82)</f>
        <v>0</v>
      </c>
      <c r="AI82" s="1">
        <f>SUMIFS(WorkingHoursUpdated!$P:$P,WorkingHoursUpdated!$A:$A,"&gt;="&amp;AI$4,WorkingHoursUpdated!$A:$A,"&lt;"&amp;AJ$4,WorkingHoursUpdated!$K:$K,$A82)</f>
        <v>0</v>
      </c>
    </row>
    <row r="83" spans="1:35" x14ac:dyDescent="0.25">
      <c r="A83" t="s">
        <v>767</v>
      </c>
      <c r="B83" s="64">
        <f>_xlfn.MINIFS(WorkingHoursUpdated!$A:$A,WorkingHoursUpdated!$G:$G,$A83)</f>
        <v>0</v>
      </c>
      <c r="C83" s="7">
        <f>_xlfn.MAXIFS(WorkingHoursUpdated!$A:$A,WorkingHoursUpdated!$G:$G,$A83)</f>
        <v>0</v>
      </c>
      <c r="D83" s="1">
        <f>SUMIFS(WorkingHoursUpdated!$P:$P,WorkingHoursUpdated!$G:$G,$A83)</f>
        <v>0</v>
      </c>
      <c r="E83">
        <f t="shared" si="59"/>
        <v>0</v>
      </c>
      <c r="G83" s="1">
        <f>SUMIFS(WorkingHoursUpdated!$P:$P,WorkingHoursUpdated!$A:$A,"&gt;="&amp;G$4,WorkingHoursUpdated!$A:$A,"&lt;"&amp;H$4,WorkingHoursUpdated!$K:$K,$A83)</f>
        <v>0</v>
      </c>
      <c r="H83" s="1">
        <f>SUMIFS(WorkingHoursUpdated!$P:$P,WorkingHoursUpdated!$A:$A,"&gt;="&amp;H$4,WorkingHoursUpdated!$A:$A,"&lt;"&amp;I$4,WorkingHoursUpdated!$K:$K,$A83)</f>
        <v>0</v>
      </c>
      <c r="I83" s="1">
        <f>SUMIFS(WorkingHoursUpdated!$P:$P,WorkingHoursUpdated!$A:$A,"&gt;="&amp;I$4,WorkingHoursUpdated!$A:$A,"&lt;"&amp;J$4,WorkingHoursUpdated!$K:$K,$A83)</f>
        <v>0</v>
      </c>
      <c r="J83" s="1">
        <f>SUMIFS(WorkingHoursUpdated!$P:$P,WorkingHoursUpdated!$A:$A,"&gt;="&amp;J$4,WorkingHoursUpdated!$A:$A,"&lt;"&amp;K$4,WorkingHoursUpdated!$K:$K,$A83)</f>
        <v>0</v>
      </c>
      <c r="K83" s="1">
        <f>SUMIFS(WorkingHoursUpdated!$P:$P,WorkingHoursUpdated!$A:$A,"&gt;="&amp;K$4,WorkingHoursUpdated!$A:$A,"&lt;"&amp;L$4,WorkingHoursUpdated!$K:$K,$A83)</f>
        <v>0</v>
      </c>
      <c r="L83" s="1">
        <f>SUMIFS(WorkingHoursUpdated!$P:$P,WorkingHoursUpdated!$A:$A,"&gt;="&amp;L$4,WorkingHoursUpdated!$A:$A,"&lt;"&amp;M$4,WorkingHoursUpdated!$K:$K,$A83)</f>
        <v>0</v>
      </c>
      <c r="M83" s="1">
        <f>SUMIFS(WorkingHoursUpdated!$P:$P,WorkingHoursUpdated!$A:$A,"&gt;="&amp;M$4,WorkingHoursUpdated!$A:$A,"&lt;"&amp;N$4,WorkingHoursUpdated!$K:$K,$A83)</f>
        <v>0</v>
      </c>
      <c r="N83" s="1">
        <f>SUMIFS(WorkingHoursUpdated!$P:$P,WorkingHoursUpdated!$A:$A,"&gt;="&amp;N$4,WorkingHoursUpdated!$A:$A,"&lt;"&amp;O$4,WorkingHoursUpdated!$K:$K,$A83)</f>
        <v>0</v>
      </c>
      <c r="O83" s="1">
        <f>SUMIFS(WorkingHoursUpdated!$P:$P,WorkingHoursUpdated!$A:$A,"&gt;="&amp;O$4,WorkingHoursUpdated!$A:$A,"&lt;"&amp;P$4,WorkingHoursUpdated!$K:$K,$A83)</f>
        <v>0</v>
      </c>
      <c r="P83" s="1">
        <f>SUMIFS(WorkingHoursUpdated!$P:$P,WorkingHoursUpdated!$A:$A,"&gt;="&amp;P$4,WorkingHoursUpdated!$A:$A,"&lt;"&amp;Q$4,WorkingHoursUpdated!$K:$K,$A83)</f>
        <v>0</v>
      </c>
      <c r="Q83" s="1">
        <f>SUMIFS(WorkingHoursUpdated!$P:$P,WorkingHoursUpdated!$A:$A,"&gt;="&amp;Q$4,WorkingHoursUpdated!$A:$A,"&lt;"&amp;R$4,WorkingHoursUpdated!$K:$K,$A83)</f>
        <v>0</v>
      </c>
      <c r="R83" s="1">
        <f>SUMIFS(WorkingHoursUpdated!$P:$P,WorkingHoursUpdated!$A:$A,"&gt;="&amp;R$4,WorkingHoursUpdated!$A:$A,"&lt;"&amp;S$4,WorkingHoursUpdated!$K:$K,$A83)</f>
        <v>0</v>
      </c>
      <c r="S83" s="1">
        <f>SUMIFS(WorkingHoursUpdated!$P:$P,WorkingHoursUpdated!$A:$A,"&gt;="&amp;S$4,WorkingHoursUpdated!$A:$A,"&lt;"&amp;T$4,WorkingHoursUpdated!$K:$K,$A83)</f>
        <v>0</v>
      </c>
      <c r="T83" s="1">
        <f>SUMIFS(WorkingHoursUpdated!$P:$P,WorkingHoursUpdated!$A:$A,"&gt;="&amp;T$4,WorkingHoursUpdated!$A:$A,"&lt;"&amp;U$4,WorkingHoursUpdated!$K:$K,$A83)</f>
        <v>0</v>
      </c>
      <c r="U83" s="1">
        <f>SUMIFS(WorkingHoursUpdated!$P:$P,WorkingHoursUpdated!$A:$A,"&gt;="&amp;U$4,WorkingHoursUpdated!$A:$A,"&lt;"&amp;V$4,WorkingHoursUpdated!$K:$K,$A83)</f>
        <v>0</v>
      </c>
      <c r="V83" s="1">
        <f>SUMIFS(WorkingHoursUpdated!$P:$P,WorkingHoursUpdated!$A:$A,"&gt;="&amp;V$4,WorkingHoursUpdated!$A:$A,"&lt;"&amp;W$4,WorkingHoursUpdated!$K:$K,$A83)</f>
        <v>0</v>
      </c>
      <c r="W83" s="1">
        <f>SUMIFS(WorkingHoursUpdated!$P:$P,WorkingHoursUpdated!$A:$A,"&gt;="&amp;W$4,WorkingHoursUpdated!$A:$A,"&lt;"&amp;X$4,WorkingHoursUpdated!$K:$K,$A83)</f>
        <v>0</v>
      </c>
      <c r="X83" s="1">
        <f>SUMIFS(WorkingHoursUpdated!$P:$P,WorkingHoursUpdated!$A:$A,"&gt;="&amp;X$4,WorkingHoursUpdated!$A:$A,"&lt;"&amp;Y$4,WorkingHoursUpdated!$K:$K,$A83)</f>
        <v>0</v>
      </c>
      <c r="Y83" s="1">
        <f>SUMIFS(WorkingHoursUpdated!$P:$P,WorkingHoursUpdated!$A:$A,"&gt;="&amp;Y$4,WorkingHoursUpdated!$A:$A,"&lt;"&amp;Z$4,WorkingHoursUpdated!$K:$K,$A83)</f>
        <v>0</v>
      </c>
      <c r="Z83" s="1">
        <f>SUMIFS(WorkingHoursUpdated!$P:$P,WorkingHoursUpdated!$A:$A,"&gt;="&amp;Z$4,WorkingHoursUpdated!$A:$A,"&lt;"&amp;AA$4,WorkingHoursUpdated!$K:$K,$A83)</f>
        <v>0</v>
      </c>
      <c r="AA83" s="1">
        <f>SUMIFS(WorkingHoursUpdated!$P:$P,WorkingHoursUpdated!$A:$A,"&gt;="&amp;AA$4,WorkingHoursUpdated!$A:$A,"&lt;"&amp;AB$4,WorkingHoursUpdated!$K:$K,$A83)</f>
        <v>0</v>
      </c>
      <c r="AB83" s="1">
        <f>SUMIFS(WorkingHoursUpdated!$P:$P,WorkingHoursUpdated!$A:$A,"&gt;="&amp;AB$4,WorkingHoursUpdated!$A:$A,"&lt;"&amp;AC$4,WorkingHoursUpdated!$K:$K,$A83)</f>
        <v>0</v>
      </c>
      <c r="AC83" s="1">
        <f>SUMIFS(WorkingHoursUpdated!$P:$P,WorkingHoursUpdated!$A:$A,"&gt;="&amp;AC$4,WorkingHoursUpdated!$A:$A,"&lt;"&amp;AD$4,WorkingHoursUpdated!$K:$K,$A83)</f>
        <v>0</v>
      </c>
      <c r="AD83" s="1">
        <f>SUMIFS(WorkingHoursUpdated!$P:$P,WorkingHoursUpdated!$A:$A,"&gt;="&amp;AD$4,WorkingHoursUpdated!$A:$A,"&lt;"&amp;AE$4,WorkingHoursUpdated!$K:$K,$A83)</f>
        <v>0</v>
      </c>
      <c r="AE83" s="1">
        <f>SUMIFS(WorkingHoursUpdated!$P:$P,WorkingHoursUpdated!$A:$A,"&gt;="&amp;AE$4,WorkingHoursUpdated!$A:$A,"&lt;"&amp;AF$4,WorkingHoursUpdated!$K:$K,$A83)</f>
        <v>0</v>
      </c>
      <c r="AF83" s="1">
        <f>SUMIFS(WorkingHoursUpdated!$P:$P,WorkingHoursUpdated!$A:$A,"&gt;="&amp;AF$4,WorkingHoursUpdated!$A:$A,"&lt;"&amp;AG$4,WorkingHoursUpdated!$K:$K,$A83)</f>
        <v>0</v>
      </c>
      <c r="AG83" s="1">
        <f>SUMIFS(WorkingHoursUpdated!$P:$P,WorkingHoursUpdated!$A:$A,"&gt;="&amp;AG$4,WorkingHoursUpdated!$A:$A,"&lt;"&amp;AH$4,WorkingHoursUpdated!$K:$K,$A83)</f>
        <v>0</v>
      </c>
      <c r="AH83" s="1">
        <f>SUMIFS(WorkingHoursUpdated!$P:$P,WorkingHoursUpdated!$A:$A,"&gt;="&amp;AH$4,WorkingHoursUpdated!$A:$A,"&lt;"&amp;AI$4,WorkingHoursUpdated!$K:$K,$A83)</f>
        <v>0</v>
      </c>
      <c r="AI83" s="1">
        <f>SUMIFS(WorkingHoursUpdated!$P:$P,WorkingHoursUpdated!$A:$A,"&gt;="&amp;AI$4,WorkingHoursUpdated!$A:$A,"&lt;"&amp;AJ$4,WorkingHoursUpdated!$K:$K,$A83)</f>
        <v>0</v>
      </c>
    </row>
    <row r="84" spans="1:35" x14ac:dyDescent="0.25">
      <c r="A84" t="s">
        <v>991</v>
      </c>
      <c r="B84" s="64">
        <f>_xlfn.MINIFS(WorkingHoursUpdated!$A:$A,WorkingHoursUpdated!$G:$G,$A84)</f>
        <v>0</v>
      </c>
      <c r="C84" s="7">
        <f>_xlfn.MAXIFS(WorkingHoursUpdated!$A:$A,WorkingHoursUpdated!$G:$G,$A84)</f>
        <v>0</v>
      </c>
      <c r="D84" s="1">
        <f>SUMIFS(WorkingHoursUpdated!$P:$P,WorkingHoursUpdated!$G:$G,$A84)</f>
        <v>0</v>
      </c>
      <c r="E84">
        <f t="shared" si="59"/>
        <v>0</v>
      </c>
      <c r="G84" s="1">
        <f>SUMIFS(WorkingHoursUpdated!$P:$P,WorkingHoursUpdated!$A:$A,"&gt;="&amp;G$4,WorkingHoursUpdated!$A:$A,"&lt;"&amp;H$4,WorkingHoursUpdated!$K:$K,$A84)</f>
        <v>0</v>
      </c>
      <c r="H84" s="1">
        <f>SUMIFS(WorkingHoursUpdated!$P:$P,WorkingHoursUpdated!$A:$A,"&gt;="&amp;H$4,WorkingHoursUpdated!$A:$A,"&lt;"&amp;I$4,WorkingHoursUpdated!$K:$K,$A84)</f>
        <v>0</v>
      </c>
      <c r="I84" s="1">
        <f>SUMIFS(WorkingHoursUpdated!$P:$P,WorkingHoursUpdated!$A:$A,"&gt;="&amp;I$4,WorkingHoursUpdated!$A:$A,"&lt;"&amp;J$4,WorkingHoursUpdated!$K:$K,$A84)</f>
        <v>0</v>
      </c>
      <c r="J84" s="1">
        <f>SUMIFS(WorkingHoursUpdated!$P:$P,WorkingHoursUpdated!$A:$A,"&gt;="&amp;J$4,WorkingHoursUpdated!$A:$A,"&lt;"&amp;K$4,WorkingHoursUpdated!$K:$K,$A84)</f>
        <v>0</v>
      </c>
      <c r="K84" s="1">
        <f>SUMIFS(WorkingHoursUpdated!$P:$P,WorkingHoursUpdated!$A:$A,"&gt;="&amp;K$4,WorkingHoursUpdated!$A:$A,"&lt;"&amp;L$4,WorkingHoursUpdated!$K:$K,$A84)</f>
        <v>0</v>
      </c>
      <c r="L84" s="1">
        <f>SUMIFS(WorkingHoursUpdated!$P:$P,WorkingHoursUpdated!$A:$A,"&gt;="&amp;L$4,WorkingHoursUpdated!$A:$A,"&lt;"&amp;M$4,WorkingHoursUpdated!$K:$K,$A84)</f>
        <v>0</v>
      </c>
      <c r="M84" s="1">
        <f>SUMIFS(WorkingHoursUpdated!$P:$P,WorkingHoursUpdated!$A:$A,"&gt;="&amp;M$4,WorkingHoursUpdated!$A:$A,"&lt;"&amp;N$4,WorkingHoursUpdated!$K:$K,$A84)</f>
        <v>0</v>
      </c>
      <c r="N84" s="1">
        <f>SUMIFS(WorkingHoursUpdated!$P:$P,WorkingHoursUpdated!$A:$A,"&gt;="&amp;N$4,WorkingHoursUpdated!$A:$A,"&lt;"&amp;O$4,WorkingHoursUpdated!$K:$K,$A84)</f>
        <v>0</v>
      </c>
      <c r="O84" s="1">
        <f>SUMIFS(WorkingHoursUpdated!$P:$P,WorkingHoursUpdated!$A:$A,"&gt;="&amp;O$4,WorkingHoursUpdated!$A:$A,"&lt;"&amp;P$4,WorkingHoursUpdated!$K:$K,$A84)</f>
        <v>0</v>
      </c>
      <c r="P84" s="1">
        <f>SUMIFS(WorkingHoursUpdated!$P:$P,WorkingHoursUpdated!$A:$A,"&gt;="&amp;P$4,WorkingHoursUpdated!$A:$A,"&lt;"&amp;Q$4,WorkingHoursUpdated!$K:$K,$A84)</f>
        <v>0</v>
      </c>
      <c r="Q84" s="1">
        <f>SUMIFS(WorkingHoursUpdated!$P:$P,WorkingHoursUpdated!$A:$A,"&gt;="&amp;Q$4,WorkingHoursUpdated!$A:$A,"&lt;"&amp;R$4,WorkingHoursUpdated!$K:$K,$A84)</f>
        <v>0</v>
      </c>
      <c r="R84" s="1">
        <f>SUMIFS(WorkingHoursUpdated!$P:$P,WorkingHoursUpdated!$A:$A,"&gt;="&amp;R$4,WorkingHoursUpdated!$A:$A,"&lt;"&amp;S$4,WorkingHoursUpdated!$K:$K,$A84)</f>
        <v>0</v>
      </c>
      <c r="S84" s="1">
        <f>SUMIFS(WorkingHoursUpdated!$P:$P,WorkingHoursUpdated!$A:$A,"&gt;="&amp;S$4,WorkingHoursUpdated!$A:$A,"&lt;"&amp;T$4,WorkingHoursUpdated!$K:$K,$A84)</f>
        <v>0</v>
      </c>
      <c r="T84" s="1">
        <f>SUMIFS(WorkingHoursUpdated!$P:$P,WorkingHoursUpdated!$A:$A,"&gt;="&amp;T$4,WorkingHoursUpdated!$A:$A,"&lt;"&amp;U$4,WorkingHoursUpdated!$K:$K,$A84)</f>
        <v>0</v>
      </c>
      <c r="U84" s="1">
        <f>SUMIFS(WorkingHoursUpdated!$P:$P,WorkingHoursUpdated!$A:$A,"&gt;="&amp;U$4,WorkingHoursUpdated!$A:$A,"&lt;"&amp;V$4,WorkingHoursUpdated!$K:$K,$A84)</f>
        <v>0</v>
      </c>
      <c r="V84" s="1">
        <f>SUMIFS(WorkingHoursUpdated!$P:$P,WorkingHoursUpdated!$A:$A,"&gt;="&amp;V$4,WorkingHoursUpdated!$A:$A,"&lt;"&amp;W$4,WorkingHoursUpdated!$K:$K,$A84)</f>
        <v>0</v>
      </c>
      <c r="W84" s="1">
        <f>SUMIFS(WorkingHoursUpdated!$P:$P,WorkingHoursUpdated!$A:$A,"&gt;="&amp;W$4,WorkingHoursUpdated!$A:$A,"&lt;"&amp;X$4,WorkingHoursUpdated!$K:$K,$A84)</f>
        <v>0</v>
      </c>
      <c r="X84" s="1">
        <f>SUMIFS(WorkingHoursUpdated!$P:$P,WorkingHoursUpdated!$A:$A,"&gt;="&amp;X$4,WorkingHoursUpdated!$A:$A,"&lt;"&amp;Y$4,WorkingHoursUpdated!$K:$K,$A84)</f>
        <v>0</v>
      </c>
      <c r="Y84" s="1">
        <f>SUMIFS(WorkingHoursUpdated!$P:$P,WorkingHoursUpdated!$A:$A,"&gt;="&amp;Y$4,WorkingHoursUpdated!$A:$A,"&lt;"&amp;Z$4,WorkingHoursUpdated!$K:$K,$A84)</f>
        <v>0</v>
      </c>
      <c r="Z84" s="1">
        <f>SUMIFS(WorkingHoursUpdated!$P:$P,WorkingHoursUpdated!$A:$A,"&gt;="&amp;Z$4,WorkingHoursUpdated!$A:$A,"&lt;"&amp;AA$4,WorkingHoursUpdated!$K:$K,$A84)</f>
        <v>0</v>
      </c>
      <c r="AA84" s="1">
        <f>SUMIFS(WorkingHoursUpdated!$P:$P,WorkingHoursUpdated!$A:$A,"&gt;="&amp;AA$4,WorkingHoursUpdated!$A:$A,"&lt;"&amp;AB$4,WorkingHoursUpdated!$K:$K,$A84)</f>
        <v>0</v>
      </c>
      <c r="AB84" s="1">
        <f>SUMIFS(WorkingHoursUpdated!$P:$P,WorkingHoursUpdated!$A:$A,"&gt;="&amp;AB$4,WorkingHoursUpdated!$A:$A,"&lt;"&amp;AC$4,WorkingHoursUpdated!$K:$K,$A84)</f>
        <v>0</v>
      </c>
      <c r="AC84" s="1">
        <f>SUMIFS(WorkingHoursUpdated!$P:$P,WorkingHoursUpdated!$A:$A,"&gt;="&amp;AC$4,WorkingHoursUpdated!$A:$A,"&lt;"&amp;AD$4,WorkingHoursUpdated!$K:$K,$A84)</f>
        <v>0</v>
      </c>
      <c r="AD84" s="1">
        <f>SUMIFS(WorkingHoursUpdated!$P:$P,WorkingHoursUpdated!$A:$A,"&gt;="&amp;AD$4,WorkingHoursUpdated!$A:$A,"&lt;"&amp;AE$4,WorkingHoursUpdated!$K:$K,$A84)</f>
        <v>0</v>
      </c>
      <c r="AE84" s="1">
        <f>SUMIFS(WorkingHoursUpdated!$P:$P,WorkingHoursUpdated!$A:$A,"&gt;="&amp;AE$4,WorkingHoursUpdated!$A:$A,"&lt;"&amp;AF$4,WorkingHoursUpdated!$K:$K,$A84)</f>
        <v>0</v>
      </c>
      <c r="AF84" s="1">
        <f>SUMIFS(WorkingHoursUpdated!$P:$P,WorkingHoursUpdated!$A:$A,"&gt;="&amp;AF$4,WorkingHoursUpdated!$A:$A,"&lt;"&amp;AG$4,WorkingHoursUpdated!$K:$K,$A84)</f>
        <v>0</v>
      </c>
      <c r="AG84" s="1">
        <f>SUMIFS(WorkingHoursUpdated!$P:$P,WorkingHoursUpdated!$A:$A,"&gt;="&amp;AG$4,WorkingHoursUpdated!$A:$A,"&lt;"&amp;AH$4,WorkingHoursUpdated!$K:$K,$A84)</f>
        <v>0</v>
      </c>
      <c r="AH84" s="1">
        <f>SUMIFS(WorkingHoursUpdated!$P:$P,WorkingHoursUpdated!$A:$A,"&gt;="&amp;AH$4,WorkingHoursUpdated!$A:$A,"&lt;"&amp;AI$4,WorkingHoursUpdated!$K:$K,$A84)</f>
        <v>0</v>
      </c>
      <c r="AI84" s="1">
        <f>SUMIFS(WorkingHoursUpdated!$P:$P,WorkingHoursUpdated!$A:$A,"&gt;="&amp;AI$4,WorkingHoursUpdated!$A:$A,"&lt;"&amp;AJ$4,WorkingHoursUpdated!$K:$K,$A84)</f>
        <v>0</v>
      </c>
    </row>
    <row r="85" spans="1:35" x14ac:dyDescent="0.25">
      <c r="A85" t="s">
        <v>754</v>
      </c>
      <c r="B85" s="64">
        <f>_xlfn.MINIFS(WorkingHoursUpdated!$A:$A,WorkingHoursUpdated!$G:$G,$A85)</f>
        <v>0</v>
      </c>
      <c r="C85" s="7">
        <f>_xlfn.MAXIFS(WorkingHoursUpdated!$A:$A,WorkingHoursUpdated!$G:$G,$A85)</f>
        <v>0</v>
      </c>
      <c r="D85" s="1">
        <f>SUMIFS(WorkingHoursUpdated!$P:$P,WorkingHoursUpdated!$G:$G,$A85)</f>
        <v>0</v>
      </c>
      <c r="E85">
        <f t="shared" si="59"/>
        <v>0</v>
      </c>
      <c r="G85" s="1">
        <f>SUMIFS(WorkingHoursUpdated!$P:$P,WorkingHoursUpdated!$A:$A,"&gt;="&amp;G$4,WorkingHoursUpdated!$A:$A,"&lt;"&amp;H$4,WorkingHoursUpdated!$K:$K,$A85)</f>
        <v>0</v>
      </c>
      <c r="H85" s="1">
        <f>SUMIFS(WorkingHoursUpdated!$P:$P,WorkingHoursUpdated!$A:$A,"&gt;="&amp;H$4,WorkingHoursUpdated!$A:$A,"&lt;"&amp;I$4,WorkingHoursUpdated!$K:$K,$A85)</f>
        <v>0</v>
      </c>
      <c r="I85" s="1">
        <f>SUMIFS(WorkingHoursUpdated!$P:$P,WorkingHoursUpdated!$A:$A,"&gt;="&amp;I$4,WorkingHoursUpdated!$A:$A,"&lt;"&amp;J$4,WorkingHoursUpdated!$K:$K,$A85)</f>
        <v>0</v>
      </c>
      <c r="J85" s="1">
        <f>SUMIFS(WorkingHoursUpdated!$P:$P,WorkingHoursUpdated!$A:$A,"&gt;="&amp;J$4,WorkingHoursUpdated!$A:$A,"&lt;"&amp;K$4,WorkingHoursUpdated!$K:$K,$A85)</f>
        <v>0</v>
      </c>
      <c r="K85" s="1">
        <f>SUMIFS(WorkingHoursUpdated!$P:$P,WorkingHoursUpdated!$A:$A,"&gt;="&amp;K$4,WorkingHoursUpdated!$A:$A,"&lt;"&amp;L$4,WorkingHoursUpdated!$K:$K,$A85)</f>
        <v>0</v>
      </c>
      <c r="L85" s="1">
        <f>SUMIFS(WorkingHoursUpdated!$P:$P,WorkingHoursUpdated!$A:$A,"&gt;="&amp;L$4,WorkingHoursUpdated!$A:$A,"&lt;"&amp;M$4,WorkingHoursUpdated!$K:$K,$A85)</f>
        <v>0</v>
      </c>
      <c r="M85" s="1">
        <f>SUMIFS(WorkingHoursUpdated!$P:$P,WorkingHoursUpdated!$A:$A,"&gt;="&amp;M$4,WorkingHoursUpdated!$A:$A,"&lt;"&amp;N$4,WorkingHoursUpdated!$K:$K,$A85)</f>
        <v>0</v>
      </c>
      <c r="N85" s="1">
        <f>SUMIFS(WorkingHoursUpdated!$P:$P,WorkingHoursUpdated!$A:$A,"&gt;="&amp;N$4,WorkingHoursUpdated!$A:$A,"&lt;"&amp;O$4,WorkingHoursUpdated!$K:$K,$A85)</f>
        <v>0</v>
      </c>
      <c r="O85" s="1">
        <f>SUMIFS(WorkingHoursUpdated!$P:$P,WorkingHoursUpdated!$A:$A,"&gt;="&amp;O$4,WorkingHoursUpdated!$A:$A,"&lt;"&amp;P$4,WorkingHoursUpdated!$K:$K,$A85)</f>
        <v>0</v>
      </c>
      <c r="P85" s="1">
        <f>SUMIFS(WorkingHoursUpdated!$P:$P,WorkingHoursUpdated!$A:$A,"&gt;="&amp;P$4,WorkingHoursUpdated!$A:$A,"&lt;"&amp;Q$4,WorkingHoursUpdated!$K:$K,$A85)</f>
        <v>0</v>
      </c>
      <c r="Q85" s="1">
        <f>SUMIFS(WorkingHoursUpdated!$P:$P,WorkingHoursUpdated!$A:$A,"&gt;="&amp;Q$4,WorkingHoursUpdated!$A:$A,"&lt;"&amp;R$4,WorkingHoursUpdated!$K:$K,$A85)</f>
        <v>0</v>
      </c>
      <c r="R85" s="1">
        <f>SUMIFS(WorkingHoursUpdated!$P:$P,WorkingHoursUpdated!$A:$A,"&gt;="&amp;R$4,WorkingHoursUpdated!$A:$A,"&lt;"&amp;S$4,WorkingHoursUpdated!$K:$K,$A85)</f>
        <v>0</v>
      </c>
      <c r="S85" s="1">
        <f>SUMIFS(WorkingHoursUpdated!$P:$P,WorkingHoursUpdated!$A:$A,"&gt;="&amp;S$4,WorkingHoursUpdated!$A:$A,"&lt;"&amp;T$4,WorkingHoursUpdated!$K:$K,$A85)</f>
        <v>0</v>
      </c>
      <c r="T85" s="1">
        <f>SUMIFS(WorkingHoursUpdated!$P:$P,WorkingHoursUpdated!$A:$A,"&gt;="&amp;T$4,WorkingHoursUpdated!$A:$A,"&lt;"&amp;U$4,WorkingHoursUpdated!$K:$K,$A85)</f>
        <v>0</v>
      </c>
      <c r="U85" s="1">
        <f>SUMIFS(WorkingHoursUpdated!$P:$P,WorkingHoursUpdated!$A:$A,"&gt;="&amp;U$4,WorkingHoursUpdated!$A:$A,"&lt;"&amp;V$4,WorkingHoursUpdated!$K:$K,$A85)</f>
        <v>0</v>
      </c>
      <c r="V85" s="1">
        <f>SUMIFS(WorkingHoursUpdated!$P:$P,WorkingHoursUpdated!$A:$A,"&gt;="&amp;V$4,WorkingHoursUpdated!$A:$A,"&lt;"&amp;W$4,WorkingHoursUpdated!$K:$K,$A85)</f>
        <v>0</v>
      </c>
      <c r="W85" s="1">
        <f>SUMIFS(WorkingHoursUpdated!$P:$P,WorkingHoursUpdated!$A:$A,"&gt;="&amp;W$4,WorkingHoursUpdated!$A:$A,"&lt;"&amp;X$4,WorkingHoursUpdated!$K:$K,$A85)</f>
        <v>0</v>
      </c>
      <c r="X85" s="1">
        <f>SUMIFS(WorkingHoursUpdated!$P:$P,WorkingHoursUpdated!$A:$A,"&gt;="&amp;X$4,WorkingHoursUpdated!$A:$A,"&lt;"&amp;Y$4,WorkingHoursUpdated!$K:$K,$A85)</f>
        <v>0</v>
      </c>
      <c r="Y85" s="1">
        <f>SUMIFS(WorkingHoursUpdated!$P:$P,WorkingHoursUpdated!$A:$A,"&gt;="&amp;Y$4,WorkingHoursUpdated!$A:$A,"&lt;"&amp;Z$4,WorkingHoursUpdated!$K:$K,$A85)</f>
        <v>0</v>
      </c>
      <c r="Z85" s="1">
        <f>SUMIFS(WorkingHoursUpdated!$P:$P,WorkingHoursUpdated!$A:$A,"&gt;="&amp;Z$4,WorkingHoursUpdated!$A:$A,"&lt;"&amp;AA$4,WorkingHoursUpdated!$K:$K,$A85)</f>
        <v>0</v>
      </c>
      <c r="AA85" s="1">
        <f>SUMIFS(WorkingHoursUpdated!$P:$P,WorkingHoursUpdated!$A:$A,"&gt;="&amp;AA$4,WorkingHoursUpdated!$A:$A,"&lt;"&amp;AB$4,WorkingHoursUpdated!$K:$K,$A85)</f>
        <v>0</v>
      </c>
      <c r="AB85" s="1">
        <f>SUMIFS(WorkingHoursUpdated!$P:$P,WorkingHoursUpdated!$A:$A,"&gt;="&amp;AB$4,WorkingHoursUpdated!$A:$A,"&lt;"&amp;AC$4,WorkingHoursUpdated!$K:$K,$A85)</f>
        <v>0</v>
      </c>
      <c r="AC85" s="1">
        <f>SUMIFS(WorkingHoursUpdated!$P:$P,WorkingHoursUpdated!$A:$A,"&gt;="&amp;AC$4,WorkingHoursUpdated!$A:$A,"&lt;"&amp;AD$4,WorkingHoursUpdated!$K:$K,$A85)</f>
        <v>0</v>
      </c>
      <c r="AD85" s="1">
        <f>SUMIFS(WorkingHoursUpdated!$P:$P,WorkingHoursUpdated!$A:$A,"&gt;="&amp;AD$4,WorkingHoursUpdated!$A:$A,"&lt;"&amp;AE$4,WorkingHoursUpdated!$K:$K,$A85)</f>
        <v>0</v>
      </c>
      <c r="AE85" s="1">
        <f>SUMIFS(WorkingHoursUpdated!$P:$P,WorkingHoursUpdated!$A:$A,"&gt;="&amp;AE$4,WorkingHoursUpdated!$A:$A,"&lt;"&amp;AF$4,WorkingHoursUpdated!$K:$K,$A85)</f>
        <v>0</v>
      </c>
      <c r="AF85" s="1">
        <f>SUMIFS(WorkingHoursUpdated!$P:$P,WorkingHoursUpdated!$A:$A,"&gt;="&amp;AF$4,WorkingHoursUpdated!$A:$A,"&lt;"&amp;AG$4,WorkingHoursUpdated!$K:$K,$A85)</f>
        <v>0</v>
      </c>
      <c r="AG85" s="1">
        <f>SUMIFS(WorkingHoursUpdated!$P:$P,WorkingHoursUpdated!$A:$A,"&gt;="&amp;AG$4,WorkingHoursUpdated!$A:$A,"&lt;"&amp;AH$4,WorkingHoursUpdated!$K:$K,$A85)</f>
        <v>0</v>
      </c>
      <c r="AH85" s="1">
        <f>SUMIFS(WorkingHoursUpdated!$P:$P,WorkingHoursUpdated!$A:$A,"&gt;="&amp;AH$4,WorkingHoursUpdated!$A:$A,"&lt;"&amp;AI$4,WorkingHoursUpdated!$K:$K,$A85)</f>
        <v>0</v>
      </c>
      <c r="AI85" s="1">
        <f>SUMIFS(WorkingHoursUpdated!$P:$P,WorkingHoursUpdated!$A:$A,"&gt;="&amp;AI$4,WorkingHoursUpdated!$A:$A,"&lt;"&amp;AJ$4,WorkingHoursUpdated!$K:$K,$A85)</f>
        <v>0</v>
      </c>
    </row>
    <row r="86" spans="1:35" x14ac:dyDescent="0.25">
      <c r="A86" t="s">
        <v>869</v>
      </c>
      <c r="B86" s="64">
        <f>_xlfn.MINIFS(WorkingHoursUpdated!$A:$A,WorkingHoursUpdated!$G:$G,$A86)</f>
        <v>0</v>
      </c>
      <c r="C86" s="7">
        <f>_xlfn.MAXIFS(WorkingHoursUpdated!$A:$A,WorkingHoursUpdated!$G:$G,$A86)</f>
        <v>0</v>
      </c>
      <c r="D86" s="1">
        <f>SUMIFS(WorkingHoursUpdated!$P:$P,WorkingHoursUpdated!$G:$G,$A86)</f>
        <v>0</v>
      </c>
      <c r="E86">
        <f t="shared" si="59"/>
        <v>0</v>
      </c>
      <c r="G86" s="1">
        <f>SUMIFS(WorkingHoursUpdated!$P:$P,WorkingHoursUpdated!$A:$A,"&gt;="&amp;G$4,WorkingHoursUpdated!$A:$A,"&lt;"&amp;H$4,WorkingHoursUpdated!$K:$K,$A86)</f>
        <v>0</v>
      </c>
      <c r="H86" s="1">
        <f>SUMIFS(WorkingHoursUpdated!$P:$P,WorkingHoursUpdated!$A:$A,"&gt;="&amp;H$4,WorkingHoursUpdated!$A:$A,"&lt;"&amp;I$4,WorkingHoursUpdated!$K:$K,$A86)</f>
        <v>0</v>
      </c>
      <c r="I86" s="1">
        <f>SUMIFS(WorkingHoursUpdated!$P:$P,WorkingHoursUpdated!$A:$A,"&gt;="&amp;I$4,WorkingHoursUpdated!$A:$A,"&lt;"&amp;J$4,WorkingHoursUpdated!$K:$K,$A86)</f>
        <v>0</v>
      </c>
      <c r="J86" s="1">
        <f>SUMIFS(WorkingHoursUpdated!$P:$P,WorkingHoursUpdated!$A:$A,"&gt;="&amp;J$4,WorkingHoursUpdated!$A:$A,"&lt;"&amp;K$4,WorkingHoursUpdated!$K:$K,$A86)</f>
        <v>0</v>
      </c>
      <c r="K86" s="1">
        <f>SUMIFS(WorkingHoursUpdated!$P:$P,WorkingHoursUpdated!$A:$A,"&gt;="&amp;K$4,WorkingHoursUpdated!$A:$A,"&lt;"&amp;L$4,WorkingHoursUpdated!$K:$K,$A86)</f>
        <v>0</v>
      </c>
      <c r="L86" s="1">
        <f>SUMIFS(WorkingHoursUpdated!$P:$P,WorkingHoursUpdated!$A:$A,"&gt;="&amp;L$4,WorkingHoursUpdated!$A:$A,"&lt;"&amp;M$4,WorkingHoursUpdated!$K:$K,$A86)</f>
        <v>0</v>
      </c>
      <c r="M86" s="1">
        <f>SUMIFS(WorkingHoursUpdated!$P:$P,WorkingHoursUpdated!$A:$A,"&gt;="&amp;M$4,WorkingHoursUpdated!$A:$A,"&lt;"&amp;N$4,WorkingHoursUpdated!$K:$K,$A86)</f>
        <v>0</v>
      </c>
      <c r="N86" s="1">
        <f>SUMIFS(WorkingHoursUpdated!$P:$P,WorkingHoursUpdated!$A:$A,"&gt;="&amp;N$4,WorkingHoursUpdated!$A:$A,"&lt;"&amp;O$4,WorkingHoursUpdated!$K:$K,$A86)</f>
        <v>0</v>
      </c>
      <c r="O86" s="1">
        <f>SUMIFS(WorkingHoursUpdated!$P:$P,WorkingHoursUpdated!$A:$A,"&gt;="&amp;O$4,WorkingHoursUpdated!$A:$A,"&lt;"&amp;P$4,WorkingHoursUpdated!$K:$K,$A86)</f>
        <v>0</v>
      </c>
      <c r="P86" s="1">
        <f>SUMIFS(WorkingHoursUpdated!$P:$P,WorkingHoursUpdated!$A:$A,"&gt;="&amp;P$4,WorkingHoursUpdated!$A:$A,"&lt;"&amp;Q$4,WorkingHoursUpdated!$K:$K,$A86)</f>
        <v>0</v>
      </c>
      <c r="Q86" s="1">
        <f>SUMIFS(WorkingHoursUpdated!$P:$P,WorkingHoursUpdated!$A:$A,"&gt;="&amp;Q$4,WorkingHoursUpdated!$A:$A,"&lt;"&amp;R$4,WorkingHoursUpdated!$K:$K,$A86)</f>
        <v>0</v>
      </c>
      <c r="R86" s="1">
        <f>SUMIFS(WorkingHoursUpdated!$P:$P,WorkingHoursUpdated!$A:$A,"&gt;="&amp;R$4,WorkingHoursUpdated!$A:$A,"&lt;"&amp;S$4,WorkingHoursUpdated!$K:$K,$A86)</f>
        <v>0</v>
      </c>
      <c r="S86" s="1">
        <f>SUMIFS(WorkingHoursUpdated!$P:$P,WorkingHoursUpdated!$A:$A,"&gt;="&amp;S$4,WorkingHoursUpdated!$A:$A,"&lt;"&amp;T$4,WorkingHoursUpdated!$K:$K,$A86)</f>
        <v>0</v>
      </c>
      <c r="T86" s="1">
        <f>SUMIFS(WorkingHoursUpdated!$P:$P,WorkingHoursUpdated!$A:$A,"&gt;="&amp;T$4,WorkingHoursUpdated!$A:$A,"&lt;"&amp;U$4,WorkingHoursUpdated!$K:$K,$A86)</f>
        <v>0</v>
      </c>
      <c r="U86" s="1">
        <f>SUMIFS(WorkingHoursUpdated!$P:$P,WorkingHoursUpdated!$A:$A,"&gt;="&amp;U$4,WorkingHoursUpdated!$A:$A,"&lt;"&amp;V$4,WorkingHoursUpdated!$K:$K,$A86)</f>
        <v>0</v>
      </c>
      <c r="V86" s="1">
        <f>SUMIFS(WorkingHoursUpdated!$P:$P,WorkingHoursUpdated!$A:$A,"&gt;="&amp;V$4,WorkingHoursUpdated!$A:$A,"&lt;"&amp;W$4,WorkingHoursUpdated!$K:$K,$A86)</f>
        <v>0</v>
      </c>
      <c r="W86" s="1">
        <f>SUMIFS(WorkingHoursUpdated!$P:$P,WorkingHoursUpdated!$A:$A,"&gt;="&amp;W$4,WorkingHoursUpdated!$A:$A,"&lt;"&amp;X$4,WorkingHoursUpdated!$K:$K,$A86)</f>
        <v>0</v>
      </c>
      <c r="X86" s="1">
        <f>SUMIFS(WorkingHoursUpdated!$P:$P,WorkingHoursUpdated!$A:$A,"&gt;="&amp;X$4,WorkingHoursUpdated!$A:$A,"&lt;"&amp;Y$4,WorkingHoursUpdated!$K:$K,$A86)</f>
        <v>0</v>
      </c>
      <c r="Y86" s="1">
        <f>SUMIFS(WorkingHoursUpdated!$P:$P,WorkingHoursUpdated!$A:$A,"&gt;="&amp;Y$4,WorkingHoursUpdated!$A:$A,"&lt;"&amp;Z$4,WorkingHoursUpdated!$K:$K,$A86)</f>
        <v>0</v>
      </c>
      <c r="Z86" s="1">
        <f>SUMIFS(WorkingHoursUpdated!$P:$P,WorkingHoursUpdated!$A:$A,"&gt;="&amp;Z$4,WorkingHoursUpdated!$A:$A,"&lt;"&amp;AA$4,WorkingHoursUpdated!$K:$K,$A86)</f>
        <v>0</v>
      </c>
      <c r="AA86" s="1">
        <f>SUMIFS(WorkingHoursUpdated!$P:$P,WorkingHoursUpdated!$A:$A,"&gt;="&amp;AA$4,WorkingHoursUpdated!$A:$A,"&lt;"&amp;AB$4,WorkingHoursUpdated!$K:$K,$A86)</f>
        <v>0</v>
      </c>
      <c r="AB86" s="1">
        <f>SUMIFS(WorkingHoursUpdated!$P:$P,WorkingHoursUpdated!$A:$A,"&gt;="&amp;AB$4,WorkingHoursUpdated!$A:$A,"&lt;"&amp;AC$4,WorkingHoursUpdated!$K:$K,$A86)</f>
        <v>0</v>
      </c>
      <c r="AC86" s="1">
        <f>SUMIFS(WorkingHoursUpdated!$P:$P,WorkingHoursUpdated!$A:$A,"&gt;="&amp;AC$4,WorkingHoursUpdated!$A:$A,"&lt;"&amp;AD$4,WorkingHoursUpdated!$K:$K,$A86)</f>
        <v>0</v>
      </c>
      <c r="AD86" s="1">
        <f>SUMIFS(WorkingHoursUpdated!$P:$P,WorkingHoursUpdated!$A:$A,"&gt;="&amp;AD$4,WorkingHoursUpdated!$A:$A,"&lt;"&amp;AE$4,WorkingHoursUpdated!$K:$K,$A86)</f>
        <v>0</v>
      </c>
      <c r="AE86" s="1">
        <f>SUMIFS(WorkingHoursUpdated!$P:$P,WorkingHoursUpdated!$A:$A,"&gt;="&amp;AE$4,WorkingHoursUpdated!$A:$A,"&lt;"&amp;AF$4,WorkingHoursUpdated!$K:$K,$A86)</f>
        <v>0</v>
      </c>
      <c r="AF86" s="1">
        <f>SUMIFS(WorkingHoursUpdated!$P:$P,WorkingHoursUpdated!$A:$A,"&gt;="&amp;AF$4,WorkingHoursUpdated!$A:$A,"&lt;"&amp;AG$4,WorkingHoursUpdated!$K:$K,$A86)</f>
        <v>0</v>
      </c>
      <c r="AG86" s="1">
        <f>SUMIFS(WorkingHoursUpdated!$P:$P,WorkingHoursUpdated!$A:$A,"&gt;="&amp;AG$4,WorkingHoursUpdated!$A:$A,"&lt;"&amp;AH$4,WorkingHoursUpdated!$K:$K,$A86)</f>
        <v>0</v>
      </c>
      <c r="AH86" s="1">
        <f>SUMIFS(WorkingHoursUpdated!$P:$P,WorkingHoursUpdated!$A:$A,"&gt;="&amp;AH$4,WorkingHoursUpdated!$A:$A,"&lt;"&amp;AI$4,WorkingHoursUpdated!$K:$K,$A86)</f>
        <v>0</v>
      </c>
      <c r="AI86" s="1">
        <f>SUMIFS(WorkingHoursUpdated!$P:$P,WorkingHoursUpdated!$A:$A,"&gt;="&amp;AI$4,WorkingHoursUpdated!$A:$A,"&lt;"&amp;AJ$4,WorkingHoursUpdated!$K:$K,$A86)</f>
        <v>0</v>
      </c>
    </row>
    <row r="87" spans="1:35" x14ac:dyDescent="0.25">
      <c r="A87" t="s">
        <v>761</v>
      </c>
      <c r="B87" s="64">
        <f>_xlfn.MINIFS(WorkingHoursUpdated!$A:$A,WorkingHoursUpdated!$G:$G,$A87)</f>
        <v>0</v>
      </c>
      <c r="C87" s="7">
        <f>_xlfn.MAXIFS(WorkingHoursUpdated!$A:$A,WorkingHoursUpdated!$G:$G,$A87)</f>
        <v>0</v>
      </c>
      <c r="D87" s="1">
        <f>SUMIFS(WorkingHoursUpdated!$P:$P,WorkingHoursUpdated!$G:$G,$A87)</f>
        <v>0</v>
      </c>
      <c r="E87">
        <f t="shared" si="59"/>
        <v>0</v>
      </c>
      <c r="G87" s="1">
        <f>SUMIFS(WorkingHoursUpdated!$P:$P,WorkingHoursUpdated!$A:$A,"&gt;="&amp;G$4,WorkingHoursUpdated!$A:$A,"&lt;"&amp;H$4,WorkingHoursUpdated!$K:$K,$A87)</f>
        <v>0</v>
      </c>
      <c r="H87" s="1">
        <f>SUMIFS(WorkingHoursUpdated!$P:$P,WorkingHoursUpdated!$A:$A,"&gt;="&amp;H$4,WorkingHoursUpdated!$A:$A,"&lt;"&amp;I$4,WorkingHoursUpdated!$K:$K,$A87)</f>
        <v>0</v>
      </c>
      <c r="I87" s="1">
        <f>SUMIFS(WorkingHoursUpdated!$P:$P,WorkingHoursUpdated!$A:$A,"&gt;="&amp;I$4,WorkingHoursUpdated!$A:$A,"&lt;"&amp;J$4,WorkingHoursUpdated!$K:$K,$A87)</f>
        <v>0</v>
      </c>
      <c r="J87" s="1">
        <f>SUMIFS(WorkingHoursUpdated!$P:$P,WorkingHoursUpdated!$A:$A,"&gt;="&amp;J$4,WorkingHoursUpdated!$A:$A,"&lt;"&amp;K$4,WorkingHoursUpdated!$K:$K,$A87)</f>
        <v>0</v>
      </c>
      <c r="K87" s="1">
        <f>SUMIFS(WorkingHoursUpdated!$P:$P,WorkingHoursUpdated!$A:$A,"&gt;="&amp;K$4,WorkingHoursUpdated!$A:$A,"&lt;"&amp;L$4,WorkingHoursUpdated!$K:$K,$A87)</f>
        <v>0</v>
      </c>
      <c r="L87" s="1">
        <f>SUMIFS(WorkingHoursUpdated!$P:$P,WorkingHoursUpdated!$A:$A,"&gt;="&amp;L$4,WorkingHoursUpdated!$A:$A,"&lt;"&amp;M$4,WorkingHoursUpdated!$K:$K,$A87)</f>
        <v>0</v>
      </c>
      <c r="M87" s="1">
        <f>SUMIFS(WorkingHoursUpdated!$P:$P,WorkingHoursUpdated!$A:$A,"&gt;="&amp;M$4,WorkingHoursUpdated!$A:$A,"&lt;"&amp;N$4,WorkingHoursUpdated!$K:$K,$A87)</f>
        <v>0</v>
      </c>
      <c r="N87" s="1">
        <f>SUMIFS(WorkingHoursUpdated!$P:$P,WorkingHoursUpdated!$A:$A,"&gt;="&amp;N$4,WorkingHoursUpdated!$A:$A,"&lt;"&amp;O$4,WorkingHoursUpdated!$K:$K,$A87)</f>
        <v>0</v>
      </c>
      <c r="O87" s="1">
        <f>SUMIFS(WorkingHoursUpdated!$P:$P,WorkingHoursUpdated!$A:$A,"&gt;="&amp;O$4,WorkingHoursUpdated!$A:$A,"&lt;"&amp;P$4,WorkingHoursUpdated!$K:$K,$A87)</f>
        <v>0</v>
      </c>
      <c r="P87" s="1">
        <f>SUMIFS(WorkingHoursUpdated!$P:$P,WorkingHoursUpdated!$A:$A,"&gt;="&amp;P$4,WorkingHoursUpdated!$A:$A,"&lt;"&amp;Q$4,WorkingHoursUpdated!$K:$K,$A87)</f>
        <v>0</v>
      </c>
      <c r="Q87" s="1">
        <f>SUMIFS(WorkingHoursUpdated!$P:$P,WorkingHoursUpdated!$A:$A,"&gt;="&amp;Q$4,WorkingHoursUpdated!$A:$A,"&lt;"&amp;R$4,WorkingHoursUpdated!$K:$K,$A87)</f>
        <v>0</v>
      </c>
      <c r="R87" s="1">
        <f>SUMIFS(WorkingHoursUpdated!$P:$P,WorkingHoursUpdated!$A:$A,"&gt;="&amp;R$4,WorkingHoursUpdated!$A:$A,"&lt;"&amp;S$4,WorkingHoursUpdated!$K:$K,$A87)</f>
        <v>0</v>
      </c>
      <c r="S87" s="1">
        <f>SUMIFS(WorkingHoursUpdated!$P:$P,WorkingHoursUpdated!$A:$A,"&gt;="&amp;S$4,WorkingHoursUpdated!$A:$A,"&lt;"&amp;T$4,WorkingHoursUpdated!$K:$K,$A87)</f>
        <v>0</v>
      </c>
      <c r="T87" s="1">
        <f>SUMIFS(WorkingHoursUpdated!$P:$P,WorkingHoursUpdated!$A:$A,"&gt;="&amp;T$4,WorkingHoursUpdated!$A:$A,"&lt;"&amp;U$4,WorkingHoursUpdated!$K:$K,$A87)</f>
        <v>0</v>
      </c>
      <c r="U87" s="1">
        <f>SUMIFS(WorkingHoursUpdated!$P:$P,WorkingHoursUpdated!$A:$A,"&gt;="&amp;U$4,WorkingHoursUpdated!$A:$A,"&lt;"&amp;V$4,WorkingHoursUpdated!$K:$K,$A87)</f>
        <v>0</v>
      </c>
      <c r="V87" s="1">
        <f>SUMIFS(WorkingHoursUpdated!$P:$P,WorkingHoursUpdated!$A:$A,"&gt;="&amp;V$4,WorkingHoursUpdated!$A:$A,"&lt;"&amp;W$4,WorkingHoursUpdated!$K:$K,$A87)</f>
        <v>0</v>
      </c>
      <c r="W87" s="1">
        <f>SUMIFS(WorkingHoursUpdated!$P:$P,WorkingHoursUpdated!$A:$A,"&gt;="&amp;W$4,WorkingHoursUpdated!$A:$A,"&lt;"&amp;X$4,WorkingHoursUpdated!$K:$K,$A87)</f>
        <v>0</v>
      </c>
      <c r="X87" s="1">
        <f>SUMIFS(WorkingHoursUpdated!$P:$P,WorkingHoursUpdated!$A:$A,"&gt;="&amp;X$4,WorkingHoursUpdated!$A:$A,"&lt;"&amp;Y$4,WorkingHoursUpdated!$K:$K,$A87)</f>
        <v>0</v>
      </c>
      <c r="Y87" s="1">
        <f>SUMIFS(WorkingHoursUpdated!$P:$P,WorkingHoursUpdated!$A:$A,"&gt;="&amp;Y$4,WorkingHoursUpdated!$A:$A,"&lt;"&amp;Z$4,WorkingHoursUpdated!$K:$K,$A87)</f>
        <v>0</v>
      </c>
      <c r="Z87" s="1">
        <f>SUMIFS(WorkingHoursUpdated!$P:$P,WorkingHoursUpdated!$A:$A,"&gt;="&amp;Z$4,WorkingHoursUpdated!$A:$A,"&lt;"&amp;AA$4,WorkingHoursUpdated!$K:$K,$A87)</f>
        <v>0</v>
      </c>
      <c r="AA87" s="1">
        <f>SUMIFS(WorkingHoursUpdated!$P:$P,WorkingHoursUpdated!$A:$A,"&gt;="&amp;AA$4,WorkingHoursUpdated!$A:$A,"&lt;"&amp;AB$4,WorkingHoursUpdated!$K:$K,$A87)</f>
        <v>0</v>
      </c>
      <c r="AB87" s="1">
        <f>SUMIFS(WorkingHoursUpdated!$P:$P,WorkingHoursUpdated!$A:$A,"&gt;="&amp;AB$4,WorkingHoursUpdated!$A:$A,"&lt;"&amp;AC$4,WorkingHoursUpdated!$K:$K,$A87)</f>
        <v>0</v>
      </c>
      <c r="AC87" s="1">
        <f>SUMIFS(WorkingHoursUpdated!$P:$P,WorkingHoursUpdated!$A:$A,"&gt;="&amp;AC$4,WorkingHoursUpdated!$A:$A,"&lt;"&amp;AD$4,WorkingHoursUpdated!$K:$K,$A87)</f>
        <v>0</v>
      </c>
      <c r="AD87" s="1">
        <f>SUMIFS(WorkingHoursUpdated!$P:$P,WorkingHoursUpdated!$A:$A,"&gt;="&amp;AD$4,WorkingHoursUpdated!$A:$A,"&lt;"&amp;AE$4,WorkingHoursUpdated!$K:$K,$A87)</f>
        <v>0</v>
      </c>
      <c r="AE87" s="1">
        <f>SUMIFS(WorkingHoursUpdated!$P:$P,WorkingHoursUpdated!$A:$A,"&gt;="&amp;AE$4,WorkingHoursUpdated!$A:$A,"&lt;"&amp;AF$4,WorkingHoursUpdated!$K:$K,$A87)</f>
        <v>0</v>
      </c>
      <c r="AF87" s="1">
        <f>SUMIFS(WorkingHoursUpdated!$P:$P,WorkingHoursUpdated!$A:$A,"&gt;="&amp;AF$4,WorkingHoursUpdated!$A:$A,"&lt;"&amp;AG$4,WorkingHoursUpdated!$K:$K,$A87)</f>
        <v>0</v>
      </c>
      <c r="AG87" s="1">
        <f>SUMIFS(WorkingHoursUpdated!$P:$P,WorkingHoursUpdated!$A:$A,"&gt;="&amp;AG$4,WorkingHoursUpdated!$A:$A,"&lt;"&amp;AH$4,WorkingHoursUpdated!$K:$K,$A87)</f>
        <v>0</v>
      </c>
      <c r="AH87" s="1">
        <f>SUMIFS(WorkingHoursUpdated!$P:$P,WorkingHoursUpdated!$A:$A,"&gt;="&amp;AH$4,WorkingHoursUpdated!$A:$A,"&lt;"&amp;AI$4,WorkingHoursUpdated!$K:$K,$A87)</f>
        <v>0</v>
      </c>
      <c r="AI87" s="1">
        <f>SUMIFS(WorkingHoursUpdated!$P:$P,WorkingHoursUpdated!$A:$A,"&gt;="&amp;AI$4,WorkingHoursUpdated!$A:$A,"&lt;"&amp;AJ$4,WorkingHoursUpdated!$K:$K,$A87)</f>
        <v>0</v>
      </c>
    </row>
    <row r="88" spans="1:35" x14ac:dyDescent="0.25">
      <c r="A88" t="s">
        <v>727</v>
      </c>
      <c r="B88" s="64">
        <f>_xlfn.MINIFS(WorkingHoursUpdated!$A:$A,WorkingHoursUpdated!$G:$G,$A88)</f>
        <v>0</v>
      </c>
      <c r="C88" s="7">
        <f>_xlfn.MAXIFS(WorkingHoursUpdated!$A:$A,WorkingHoursUpdated!$G:$G,$A88)</f>
        <v>0</v>
      </c>
      <c r="D88" s="1">
        <f>SUMIFS(WorkingHoursUpdated!$P:$P,WorkingHoursUpdated!$G:$G,$A88)</f>
        <v>0</v>
      </c>
      <c r="E88">
        <f t="shared" si="59"/>
        <v>0</v>
      </c>
      <c r="G88" s="1">
        <f>SUMIFS(WorkingHoursUpdated!$P:$P,WorkingHoursUpdated!$A:$A,"&gt;="&amp;G$4,WorkingHoursUpdated!$A:$A,"&lt;"&amp;H$4,WorkingHoursUpdated!$K:$K,$A88)</f>
        <v>0</v>
      </c>
      <c r="H88" s="1">
        <f>SUMIFS(WorkingHoursUpdated!$P:$P,WorkingHoursUpdated!$A:$A,"&gt;="&amp;H$4,WorkingHoursUpdated!$A:$A,"&lt;"&amp;I$4,WorkingHoursUpdated!$K:$K,$A88)</f>
        <v>0</v>
      </c>
      <c r="I88" s="1">
        <f>SUMIFS(WorkingHoursUpdated!$P:$P,WorkingHoursUpdated!$A:$A,"&gt;="&amp;I$4,WorkingHoursUpdated!$A:$A,"&lt;"&amp;J$4,WorkingHoursUpdated!$K:$K,$A88)</f>
        <v>0</v>
      </c>
      <c r="J88" s="1">
        <f>SUMIFS(WorkingHoursUpdated!$P:$P,WorkingHoursUpdated!$A:$A,"&gt;="&amp;J$4,WorkingHoursUpdated!$A:$A,"&lt;"&amp;K$4,WorkingHoursUpdated!$K:$K,$A88)</f>
        <v>0</v>
      </c>
      <c r="K88" s="1">
        <f>SUMIFS(WorkingHoursUpdated!$P:$P,WorkingHoursUpdated!$A:$A,"&gt;="&amp;K$4,WorkingHoursUpdated!$A:$A,"&lt;"&amp;L$4,WorkingHoursUpdated!$K:$K,$A88)</f>
        <v>0</v>
      </c>
      <c r="L88" s="1">
        <f>SUMIFS(WorkingHoursUpdated!$P:$P,WorkingHoursUpdated!$A:$A,"&gt;="&amp;L$4,WorkingHoursUpdated!$A:$A,"&lt;"&amp;M$4,WorkingHoursUpdated!$K:$K,$A88)</f>
        <v>0</v>
      </c>
      <c r="M88" s="1">
        <f>SUMIFS(WorkingHoursUpdated!$P:$P,WorkingHoursUpdated!$A:$A,"&gt;="&amp;M$4,WorkingHoursUpdated!$A:$A,"&lt;"&amp;N$4,WorkingHoursUpdated!$K:$K,$A88)</f>
        <v>0</v>
      </c>
      <c r="N88" s="1">
        <f>SUMIFS(WorkingHoursUpdated!$P:$P,WorkingHoursUpdated!$A:$A,"&gt;="&amp;N$4,WorkingHoursUpdated!$A:$A,"&lt;"&amp;O$4,WorkingHoursUpdated!$K:$K,$A88)</f>
        <v>0</v>
      </c>
      <c r="O88" s="1">
        <f>SUMIFS(WorkingHoursUpdated!$P:$P,WorkingHoursUpdated!$A:$A,"&gt;="&amp;O$4,WorkingHoursUpdated!$A:$A,"&lt;"&amp;P$4,WorkingHoursUpdated!$K:$K,$A88)</f>
        <v>0</v>
      </c>
      <c r="P88" s="1">
        <f>SUMIFS(WorkingHoursUpdated!$P:$P,WorkingHoursUpdated!$A:$A,"&gt;="&amp;P$4,WorkingHoursUpdated!$A:$A,"&lt;"&amp;Q$4,WorkingHoursUpdated!$K:$K,$A88)</f>
        <v>0</v>
      </c>
      <c r="Q88" s="1">
        <f>SUMIFS(WorkingHoursUpdated!$P:$P,WorkingHoursUpdated!$A:$A,"&gt;="&amp;Q$4,WorkingHoursUpdated!$A:$A,"&lt;"&amp;R$4,WorkingHoursUpdated!$K:$K,$A88)</f>
        <v>0</v>
      </c>
      <c r="R88" s="1">
        <f>SUMIFS(WorkingHoursUpdated!$P:$P,WorkingHoursUpdated!$A:$A,"&gt;="&amp;R$4,WorkingHoursUpdated!$A:$A,"&lt;"&amp;S$4,WorkingHoursUpdated!$K:$K,$A88)</f>
        <v>0</v>
      </c>
      <c r="S88" s="1">
        <f>SUMIFS(WorkingHoursUpdated!$P:$P,WorkingHoursUpdated!$A:$A,"&gt;="&amp;S$4,WorkingHoursUpdated!$A:$A,"&lt;"&amp;T$4,WorkingHoursUpdated!$K:$K,$A88)</f>
        <v>0</v>
      </c>
      <c r="T88" s="1">
        <f>SUMIFS(WorkingHoursUpdated!$P:$P,WorkingHoursUpdated!$A:$A,"&gt;="&amp;T$4,WorkingHoursUpdated!$A:$A,"&lt;"&amp;U$4,WorkingHoursUpdated!$K:$K,$A88)</f>
        <v>0</v>
      </c>
      <c r="U88" s="1">
        <f>SUMIFS(WorkingHoursUpdated!$P:$P,WorkingHoursUpdated!$A:$A,"&gt;="&amp;U$4,WorkingHoursUpdated!$A:$A,"&lt;"&amp;V$4,WorkingHoursUpdated!$K:$K,$A88)</f>
        <v>0</v>
      </c>
      <c r="V88" s="1">
        <f>SUMIFS(WorkingHoursUpdated!$P:$P,WorkingHoursUpdated!$A:$A,"&gt;="&amp;V$4,WorkingHoursUpdated!$A:$A,"&lt;"&amp;W$4,WorkingHoursUpdated!$K:$K,$A88)</f>
        <v>0</v>
      </c>
      <c r="W88" s="1">
        <f>SUMIFS(WorkingHoursUpdated!$P:$P,WorkingHoursUpdated!$A:$A,"&gt;="&amp;W$4,WorkingHoursUpdated!$A:$A,"&lt;"&amp;X$4,WorkingHoursUpdated!$K:$K,$A88)</f>
        <v>0</v>
      </c>
      <c r="X88" s="1">
        <f>SUMIFS(WorkingHoursUpdated!$P:$P,WorkingHoursUpdated!$A:$A,"&gt;="&amp;X$4,WorkingHoursUpdated!$A:$A,"&lt;"&amp;Y$4,WorkingHoursUpdated!$K:$K,$A88)</f>
        <v>0</v>
      </c>
      <c r="Y88" s="1">
        <f>SUMIFS(WorkingHoursUpdated!$P:$P,WorkingHoursUpdated!$A:$A,"&gt;="&amp;Y$4,WorkingHoursUpdated!$A:$A,"&lt;"&amp;Z$4,WorkingHoursUpdated!$K:$K,$A88)</f>
        <v>0</v>
      </c>
      <c r="Z88" s="1">
        <f>SUMIFS(WorkingHoursUpdated!$P:$P,WorkingHoursUpdated!$A:$A,"&gt;="&amp;Z$4,WorkingHoursUpdated!$A:$A,"&lt;"&amp;AA$4,WorkingHoursUpdated!$K:$K,$A88)</f>
        <v>0</v>
      </c>
      <c r="AA88" s="1">
        <f>SUMIFS(WorkingHoursUpdated!$P:$P,WorkingHoursUpdated!$A:$A,"&gt;="&amp;AA$4,WorkingHoursUpdated!$A:$A,"&lt;"&amp;AB$4,WorkingHoursUpdated!$K:$K,$A88)</f>
        <v>0</v>
      </c>
      <c r="AB88" s="1">
        <f>SUMIFS(WorkingHoursUpdated!$P:$P,WorkingHoursUpdated!$A:$A,"&gt;="&amp;AB$4,WorkingHoursUpdated!$A:$A,"&lt;"&amp;AC$4,WorkingHoursUpdated!$K:$K,$A88)</f>
        <v>0</v>
      </c>
      <c r="AC88" s="1">
        <f>SUMIFS(WorkingHoursUpdated!$P:$P,WorkingHoursUpdated!$A:$A,"&gt;="&amp;AC$4,WorkingHoursUpdated!$A:$A,"&lt;"&amp;AD$4,WorkingHoursUpdated!$K:$K,$A88)</f>
        <v>0</v>
      </c>
      <c r="AD88" s="1">
        <f>SUMIFS(WorkingHoursUpdated!$P:$P,WorkingHoursUpdated!$A:$A,"&gt;="&amp;AD$4,WorkingHoursUpdated!$A:$A,"&lt;"&amp;AE$4,WorkingHoursUpdated!$K:$K,$A88)</f>
        <v>0</v>
      </c>
      <c r="AE88" s="1">
        <f>SUMIFS(WorkingHoursUpdated!$P:$P,WorkingHoursUpdated!$A:$A,"&gt;="&amp;AE$4,WorkingHoursUpdated!$A:$A,"&lt;"&amp;AF$4,WorkingHoursUpdated!$K:$K,$A88)</f>
        <v>0</v>
      </c>
      <c r="AF88" s="1">
        <f>SUMIFS(WorkingHoursUpdated!$P:$P,WorkingHoursUpdated!$A:$A,"&gt;="&amp;AF$4,WorkingHoursUpdated!$A:$A,"&lt;"&amp;AG$4,WorkingHoursUpdated!$K:$K,$A88)</f>
        <v>0</v>
      </c>
      <c r="AG88" s="1">
        <f>SUMIFS(WorkingHoursUpdated!$P:$P,WorkingHoursUpdated!$A:$A,"&gt;="&amp;AG$4,WorkingHoursUpdated!$A:$A,"&lt;"&amp;AH$4,WorkingHoursUpdated!$K:$K,$A88)</f>
        <v>0</v>
      </c>
      <c r="AH88" s="1">
        <f>SUMIFS(WorkingHoursUpdated!$P:$P,WorkingHoursUpdated!$A:$A,"&gt;="&amp;AH$4,WorkingHoursUpdated!$A:$A,"&lt;"&amp;AI$4,WorkingHoursUpdated!$K:$K,$A88)</f>
        <v>0</v>
      </c>
      <c r="AI88" s="1">
        <f>SUMIFS(WorkingHoursUpdated!$P:$P,WorkingHoursUpdated!$A:$A,"&gt;="&amp;AI$4,WorkingHoursUpdated!$A:$A,"&lt;"&amp;AJ$4,WorkingHoursUpdated!$K:$K,$A88)</f>
        <v>0</v>
      </c>
    </row>
    <row r="89" spans="1:35" x14ac:dyDescent="0.25">
      <c r="A89" t="s">
        <v>716</v>
      </c>
      <c r="B89" s="64">
        <f>_xlfn.MINIFS(WorkingHoursUpdated!$A:$A,WorkingHoursUpdated!$G:$G,$A89)</f>
        <v>0</v>
      </c>
      <c r="C89" s="7">
        <f>_xlfn.MAXIFS(WorkingHoursUpdated!$A:$A,WorkingHoursUpdated!$G:$G,$A89)</f>
        <v>0</v>
      </c>
      <c r="D89" s="1">
        <f>SUMIFS(WorkingHoursUpdated!$P:$P,WorkingHoursUpdated!$G:$G,$A89)</f>
        <v>0</v>
      </c>
      <c r="E89">
        <f t="shared" si="59"/>
        <v>0</v>
      </c>
      <c r="G89" s="1">
        <f>SUMIFS(WorkingHoursUpdated!$P:$P,WorkingHoursUpdated!$A:$A,"&gt;="&amp;G$4,WorkingHoursUpdated!$A:$A,"&lt;"&amp;H$4,WorkingHoursUpdated!$K:$K,$A89)</f>
        <v>0</v>
      </c>
      <c r="H89" s="1">
        <f>SUMIFS(WorkingHoursUpdated!$P:$P,WorkingHoursUpdated!$A:$A,"&gt;="&amp;H$4,WorkingHoursUpdated!$A:$A,"&lt;"&amp;I$4,WorkingHoursUpdated!$K:$K,$A89)</f>
        <v>0</v>
      </c>
      <c r="I89" s="1">
        <f>SUMIFS(WorkingHoursUpdated!$P:$P,WorkingHoursUpdated!$A:$A,"&gt;="&amp;I$4,WorkingHoursUpdated!$A:$A,"&lt;"&amp;J$4,WorkingHoursUpdated!$K:$K,$A89)</f>
        <v>0</v>
      </c>
      <c r="J89" s="1">
        <f>SUMIFS(WorkingHoursUpdated!$P:$P,WorkingHoursUpdated!$A:$A,"&gt;="&amp;J$4,WorkingHoursUpdated!$A:$A,"&lt;"&amp;K$4,WorkingHoursUpdated!$K:$K,$A89)</f>
        <v>0</v>
      </c>
      <c r="K89" s="1">
        <f>SUMIFS(WorkingHoursUpdated!$P:$P,WorkingHoursUpdated!$A:$A,"&gt;="&amp;K$4,WorkingHoursUpdated!$A:$A,"&lt;"&amp;L$4,WorkingHoursUpdated!$K:$K,$A89)</f>
        <v>0</v>
      </c>
      <c r="L89" s="1">
        <f>SUMIFS(WorkingHoursUpdated!$P:$P,WorkingHoursUpdated!$A:$A,"&gt;="&amp;L$4,WorkingHoursUpdated!$A:$A,"&lt;"&amp;M$4,WorkingHoursUpdated!$K:$K,$A89)</f>
        <v>0</v>
      </c>
      <c r="M89" s="1">
        <f>SUMIFS(WorkingHoursUpdated!$P:$P,WorkingHoursUpdated!$A:$A,"&gt;="&amp;M$4,WorkingHoursUpdated!$A:$A,"&lt;"&amp;N$4,WorkingHoursUpdated!$K:$K,$A89)</f>
        <v>0</v>
      </c>
      <c r="N89" s="1">
        <f>SUMIFS(WorkingHoursUpdated!$P:$P,WorkingHoursUpdated!$A:$A,"&gt;="&amp;N$4,WorkingHoursUpdated!$A:$A,"&lt;"&amp;O$4,WorkingHoursUpdated!$K:$K,$A89)</f>
        <v>0</v>
      </c>
      <c r="O89" s="1">
        <f>SUMIFS(WorkingHoursUpdated!$P:$P,WorkingHoursUpdated!$A:$A,"&gt;="&amp;O$4,WorkingHoursUpdated!$A:$A,"&lt;"&amp;P$4,WorkingHoursUpdated!$K:$K,$A89)</f>
        <v>0</v>
      </c>
      <c r="P89" s="1">
        <f>SUMIFS(WorkingHoursUpdated!$P:$P,WorkingHoursUpdated!$A:$A,"&gt;="&amp;P$4,WorkingHoursUpdated!$A:$A,"&lt;"&amp;Q$4,WorkingHoursUpdated!$K:$K,$A89)</f>
        <v>0</v>
      </c>
      <c r="Q89" s="1">
        <f>SUMIFS(WorkingHoursUpdated!$P:$P,WorkingHoursUpdated!$A:$A,"&gt;="&amp;Q$4,WorkingHoursUpdated!$A:$A,"&lt;"&amp;R$4,WorkingHoursUpdated!$K:$K,$A89)</f>
        <v>0</v>
      </c>
      <c r="R89" s="1">
        <f>SUMIFS(WorkingHoursUpdated!$P:$P,WorkingHoursUpdated!$A:$A,"&gt;="&amp;R$4,WorkingHoursUpdated!$A:$A,"&lt;"&amp;S$4,WorkingHoursUpdated!$K:$K,$A89)</f>
        <v>0</v>
      </c>
      <c r="S89" s="1">
        <f>SUMIFS(WorkingHoursUpdated!$P:$P,WorkingHoursUpdated!$A:$A,"&gt;="&amp;S$4,WorkingHoursUpdated!$A:$A,"&lt;"&amp;T$4,WorkingHoursUpdated!$K:$K,$A89)</f>
        <v>0</v>
      </c>
      <c r="T89" s="1">
        <f>SUMIFS(WorkingHoursUpdated!$P:$P,WorkingHoursUpdated!$A:$A,"&gt;="&amp;T$4,WorkingHoursUpdated!$A:$A,"&lt;"&amp;U$4,WorkingHoursUpdated!$K:$K,$A89)</f>
        <v>0</v>
      </c>
      <c r="U89" s="1">
        <f>SUMIFS(WorkingHoursUpdated!$P:$P,WorkingHoursUpdated!$A:$A,"&gt;="&amp;U$4,WorkingHoursUpdated!$A:$A,"&lt;"&amp;V$4,WorkingHoursUpdated!$K:$K,$A89)</f>
        <v>0</v>
      </c>
      <c r="V89" s="1">
        <f>SUMIFS(WorkingHoursUpdated!$P:$P,WorkingHoursUpdated!$A:$A,"&gt;="&amp;V$4,WorkingHoursUpdated!$A:$A,"&lt;"&amp;W$4,WorkingHoursUpdated!$K:$K,$A89)</f>
        <v>0</v>
      </c>
      <c r="W89" s="1">
        <f>SUMIFS(WorkingHoursUpdated!$P:$P,WorkingHoursUpdated!$A:$A,"&gt;="&amp;W$4,WorkingHoursUpdated!$A:$A,"&lt;"&amp;X$4,WorkingHoursUpdated!$K:$K,$A89)</f>
        <v>0</v>
      </c>
      <c r="X89" s="1">
        <f>SUMIFS(WorkingHoursUpdated!$P:$P,WorkingHoursUpdated!$A:$A,"&gt;="&amp;X$4,WorkingHoursUpdated!$A:$A,"&lt;"&amp;Y$4,WorkingHoursUpdated!$K:$K,$A89)</f>
        <v>0</v>
      </c>
      <c r="Y89" s="1">
        <f>SUMIFS(WorkingHoursUpdated!$P:$P,WorkingHoursUpdated!$A:$A,"&gt;="&amp;Y$4,WorkingHoursUpdated!$A:$A,"&lt;"&amp;Z$4,WorkingHoursUpdated!$K:$K,$A89)</f>
        <v>0</v>
      </c>
      <c r="Z89" s="1">
        <f>SUMIFS(WorkingHoursUpdated!$P:$P,WorkingHoursUpdated!$A:$A,"&gt;="&amp;Z$4,WorkingHoursUpdated!$A:$A,"&lt;"&amp;AA$4,WorkingHoursUpdated!$K:$K,$A89)</f>
        <v>0</v>
      </c>
      <c r="AA89" s="1">
        <f>SUMIFS(WorkingHoursUpdated!$P:$P,WorkingHoursUpdated!$A:$A,"&gt;="&amp;AA$4,WorkingHoursUpdated!$A:$A,"&lt;"&amp;AB$4,WorkingHoursUpdated!$K:$K,$A89)</f>
        <v>0</v>
      </c>
      <c r="AB89" s="1">
        <f>SUMIFS(WorkingHoursUpdated!$P:$P,WorkingHoursUpdated!$A:$A,"&gt;="&amp;AB$4,WorkingHoursUpdated!$A:$A,"&lt;"&amp;AC$4,WorkingHoursUpdated!$K:$K,$A89)</f>
        <v>0</v>
      </c>
      <c r="AC89" s="1">
        <f>SUMIFS(WorkingHoursUpdated!$P:$P,WorkingHoursUpdated!$A:$A,"&gt;="&amp;AC$4,WorkingHoursUpdated!$A:$A,"&lt;"&amp;AD$4,WorkingHoursUpdated!$K:$K,$A89)</f>
        <v>0</v>
      </c>
      <c r="AD89" s="1">
        <f>SUMIFS(WorkingHoursUpdated!$P:$P,WorkingHoursUpdated!$A:$A,"&gt;="&amp;AD$4,WorkingHoursUpdated!$A:$A,"&lt;"&amp;AE$4,WorkingHoursUpdated!$K:$K,$A89)</f>
        <v>0</v>
      </c>
      <c r="AE89" s="1">
        <f>SUMIFS(WorkingHoursUpdated!$P:$P,WorkingHoursUpdated!$A:$A,"&gt;="&amp;AE$4,WorkingHoursUpdated!$A:$A,"&lt;"&amp;AF$4,WorkingHoursUpdated!$K:$K,$A89)</f>
        <v>0</v>
      </c>
      <c r="AF89" s="1">
        <f>SUMIFS(WorkingHoursUpdated!$P:$P,WorkingHoursUpdated!$A:$A,"&gt;="&amp;AF$4,WorkingHoursUpdated!$A:$A,"&lt;"&amp;AG$4,WorkingHoursUpdated!$K:$K,$A89)</f>
        <v>0</v>
      </c>
      <c r="AG89" s="1">
        <f>SUMIFS(WorkingHoursUpdated!$P:$P,WorkingHoursUpdated!$A:$A,"&gt;="&amp;AG$4,WorkingHoursUpdated!$A:$A,"&lt;"&amp;AH$4,WorkingHoursUpdated!$K:$K,$A89)</f>
        <v>0</v>
      </c>
      <c r="AH89" s="1">
        <f>SUMIFS(WorkingHoursUpdated!$P:$P,WorkingHoursUpdated!$A:$A,"&gt;="&amp;AH$4,WorkingHoursUpdated!$A:$A,"&lt;"&amp;AI$4,WorkingHoursUpdated!$K:$K,$A89)</f>
        <v>0</v>
      </c>
      <c r="AI89" s="1">
        <f>SUMIFS(WorkingHoursUpdated!$P:$P,WorkingHoursUpdated!$A:$A,"&gt;="&amp;AI$4,WorkingHoursUpdated!$A:$A,"&lt;"&amp;AJ$4,WorkingHoursUpdated!$K:$K,$A89)</f>
        <v>0</v>
      </c>
    </row>
    <row r="90" spans="1:35" x14ac:dyDescent="0.25">
      <c r="A90" t="s">
        <v>788</v>
      </c>
      <c r="B90" s="64">
        <f>_xlfn.MINIFS(WorkingHoursUpdated!$A:$A,WorkingHoursUpdated!$G:$G,$A90)</f>
        <v>0</v>
      </c>
      <c r="C90" s="7">
        <f>_xlfn.MAXIFS(WorkingHoursUpdated!$A:$A,WorkingHoursUpdated!$G:$G,$A90)</f>
        <v>0</v>
      </c>
      <c r="D90" s="1">
        <f>SUMIFS(WorkingHoursUpdated!$P:$P,WorkingHoursUpdated!$G:$G,$A90)</f>
        <v>0</v>
      </c>
      <c r="E90">
        <f t="shared" si="59"/>
        <v>0</v>
      </c>
      <c r="G90" s="1">
        <f>SUMIFS(WorkingHoursUpdated!$P:$P,WorkingHoursUpdated!$A:$A,"&gt;="&amp;G$4,WorkingHoursUpdated!$A:$A,"&lt;"&amp;H$4,WorkingHoursUpdated!$K:$K,$A90)</f>
        <v>0</v>
      </c>
      <c r="H90" s="1">
        <f>SUMIFS(WorkingHoursUpdated!$P:$P,WorkingHoursUpdated!$A:$A,"&gt;="&amp;H$4,WorkingHoursUpdated!$A:$A,"&lt;"&amp;I$4,WorkingHoursUpdated!$K:$K,$A90)</f>
        <v>0</v>
      </c>
      <c r="I90" s="1">
        <f>SUMIFS(WorkingHoursUpdated!$P:$P,WorkingHoursUpdated!$A:$A,"&gt;="&amp;I$4,WorkingHoursUpdated!$A:$A,"&lt;"&amp;J$4,WorkingHoursUpdated!$K:$K,$A90)</f>
        <v>0</v>
      </c>
      <c r="J90" s="1">
        <f>SUMIFS(WorkingHoursUpdated!$P:$P,WorkingHoursUpdated!$A:$A,"&gt;="&amp;J$4,WorkingHoursUpdated!$A:$A,"&lt;"&amp;K$4,WorkingHoursUpdated!$K:$K,$A90)</f>
        <v>0</v>
      </c>
      <c r="K90" s="1">
        <f>SUMIFS(WorkingHoursUpdated!$P:$P,WorkingHoursUpdated!$A:$A,"&gt;="&amp;K$4,WorkingHoursUpdated!$A:$A,"&lt;"&amp;L$4,WorkingHoursUpdated!$K:$K,$A90)</f>
        <v>0</v>
      </c>
      <c r="L90" s="1">
        <f>SUMIFS(WorkingHoursUpdated!$P:$P,WorkingHoursUpdated!$A:$A,"&gt;="&amp;L$4,WorkingHoursUpdated!$A:$A,"&lt;"&amp;M$4,WorkingHoursUpdated!$K:$K,$A90)</f>
        <v>0</v>
      </c>
      <c r="M90" s="1">
        <f>SUMIFS(WorkingHoursUpdated!$P:$P,WorkingHoursUpdated!$A:$A,"&gt;="&amp;M$4,WorkingHoursUpdated!$A:$A,"&lt;"&amp;N$4,WorkingHoursUpdated!$K:$K,$A90)</f>
        <v>0</v>
      </c>
      <c r="N90" s="1">
        <f>SUMIFS(WorkingHoursUpdated!$P:$P,WorkingHoursUpdated!$A:$A,"&gt;="&amp;N$4,WorkingHoursUpdated!$A:$A,"&lt;"&amp;O$4,WorkingHoursUpdated!$K:$K,$A90)</f>
        <v>0</v>
      </c>
      <c r="O90" s="1">
        <f>SUMIFS(WorkingHoursUpdated!$P:$P,WorkingHoursUpdated!$A:$A,"&gt;="&amp;O$4,WorkingHoursUpdated!$A:$A,"&lt;"&amp;P$4,WorkingHoursUpdated!$K:$K,$A90)</f>
        <v>0</v>
      </c>
      <c r="P90" s="1">
        <f>SUMIFS(WorkingHoursUpdated!$P:$P,WorkingHoursUpdated!$A:$A,"&gt;="&amp;P$4,WorkingHoursUpdated!$A:$A,"&lt;"&amp;Q$4,WorkingHoursUpdated!$K:$K,$A90)</f>
        <v>0</v>
      </c>
      <c r="Q90" s="1">
        <f>SUMIFS(WorkingHoursUpdated!$P:$P,WorkingHoursUpdated!$A:$A,"&gt;="&amp;Q$4,WorkingHoursUpdated!$A:$A,"&lt;"&amp;R$4,WorkingHoursUpdated!$K:$K,$A90)</f>
        <v>0</v>
      </c>
      <c r="R90" s="1">
        <f>SUMIFS(WorkingHoursUpdated!$P:$P,WorkingHoursUpdated!$A:$A,"&gt;="&amp;R$4,WorkingHoursUpdated!$A:$A,"&lt;"&amp;S$4,WorkingHoursUpdated!$K:$K,$A90)</f>
        <v>0</v>
      </c>
      <c r="S90" s="1">
        <f>SUMIFS(WorkingHoursUpdated!$P:$P,WorkingHoursUpdated!$A:$A,"&gt;="&amp;S$4,WorkingHoursUpdated!$A:$A,"&lt;"&amp;T$4,WorkingHoursUpdated!$K:$K,$A90)</f>
        <v>0</v>
      </c>
      <c r="T90" s="1">
        <f>SUMIFS(WorkingHoursUpdated!$P:$P,WorkingHoursUpdated!$A:$A,"&gt;="&amp;T$4,WorkingHoursUpdated!$A:$A,"&lt;"&amp;U$4,WorkingHoursUpdated!$K:$K,$A90)</f>
        <v>0</v>
      </c>
      <c r="U90" s="1">
        <f>SUMIFS(WorkingHoursUpdated!$P:$P,WorkingHoursUpdated!$A:$A,"&gt;="&amp;U$4,WorkingHoursUpdated!$A:$A,"&lt;"&amp;V$4,WorkingHoursUpdated!$K:$K,$A90)</f>
        <v>0</v>
      </c>
      <c r="V90" s="1">
        <f>SUMIFS(WorkingHoursUpdated!$P:$P,WorkingHoursUpdated!$A:$A,"&gt;="&amp;V$4,WorkingHoursUpdated!$A:$A,"&lt;"&amp;W$4,WorkingHoursUpdated!$K:$K,$A90)</f>
        <v>0</v>
      </c>
      <c r="W90" s="1">
        <f>SUMIFS(WorkingHoursUpdated!$P:$P,WorkingHoursUpdated!$A:$A,"&gt;="&amp;W$4,WorkingHoursUpdated!$A:$A,"&lt;"&amp;X$4,WorkingHoursUpdated!$K:$K,$A90)</f>
        <v>0</v>
      </c>
      <c r="X90" s="1">
        <f>SUMIFS(WorkingHoursUpdated!$P:$P,WorkingHoursUpdated!$A:$A,"&gt;="&amp;X$4,WorkingHoursUpdated!$A:$A,"&lt;"&amp;Y$4,WorkingHoursUpdated!$K:$K,$A90)</f>
        <v>0</v>
      </c>
      <c r="Y90" s="1">
        <f>SUMIFS(WorkingHoursUpdated!$P:$P,WorkingHoursUpdated!$A:$A,"&gt;="&amp;Y$4,WorkingHoursUpdated!$A:$A,"&lt;"&amp;Z$4,WorkingHoursUpdated!$K:$K,$A90)</f>
        <v>0</v>
      </c>
      <c r="Z90" s="1">
        <f>SUMIFS(WorkingHoursUpdated!$P:$P,WorkingHoursUpdated!$A:$A,"&gt;="&amp;Z$4,WorkingHoursUpdated!$A:$A,"&lt;"&amp;AA$4,WorkingHoursUpdated!$K:$K,$A90)</f>
        <v>0</v>
      </c>
      <c r="AA90" s="1">
        <f>SUMIFS(WorkingHoursUpdated!$P:$P,WorkingHoursUpdated!$A:$A,"&gt;="&amp;AA$4,WorkingHoursUpdated!$A:$A,"&lt;"&amp;AB$4,WorkingHoursUpdated!$K:$K,$A90)</f>
        <v>0</v>
      </c>
      <c r="AB90" s="1">
        <f>SUMIFS(WorkingHoursUpdated!$P:$P,WorkingHoursUpdated!$A:$A,"&gt;="&amp;AB$4,WorkingHoursUpdated!$A:$A,"&lt;"&amp;AC$4,WorkingHoursUpdated!$K:$K,$A90)</f>
        <v>0</v>
      </c>
      <c r="AC90" s="1">
        <f>SUMIFS(WorkingHoursUpdated!$P:$P,WorkingHoursUpdated!$A:$A,"&gt;="&amp;AC$4,WorkingHoursUpdated!$A:$A,"&lt;"&amp;AD$4,WorkingHoursUpdated!$K:$K,$A90)</f>
        <v>0</v>
      </c>
      <c r="AD90" s="1">
        <f>SUMIFS(WorkingHoursUpdated!$P:$P,WorkingHoursUpdated!$A:$A,"&gt;="&amp;AD$4,WorkingHoursUpdated!$A:$A,"&lt;"&amp;AE$4,WorkingHoursUpdated!$K:$K,$A90)</f>
        <v>0</v>
      </c>
      <c r="AE90" s="1">
        <f>SUMIFS(WorkingHoursUpdated!$P:$P,WorkingHoursUpdated!$A:$A,"&gt;="&amp;AE$4,WorkingHoursUpdated!$A:$A,"&lt;"&amp;AF$4,WorkingHoursUpdated!$K:$K,$A90)</f>
        <v>0</v>
      </c>
      <c r="AF90" s="1">
        <f>SUMIFS(WorkingHoursUpdated!$P:$P,WorkingHoursUpdated!$A:$A,"&gt;="&amp;AF$4,WorkingHoursUpdated!$A:$A,"&lt;"&amp;AG$4,WorkingHoursUpdated!$K:$K,$A90)</f>
        <v>0</v>
      </c>
      <c r="AG90" s="1">
        <f>SUMIFS(WorkingHoursUpdated!$P:$P,WorkingHoursUpdated!$A:$A,"&gt;="&amp;AG$4,WorkingHoursUpdated!$A:$A,"&lt;"&amp;AH$4,WorkingHoursUpdated!$K:$K,$A90)</f>
        <v>0</v>
      </c>
      <c r="AH90" s="1">
        <f>SUMIFS(WorkingHoursUpdated!$P:$P,WorkingHoursUpdated!$A:$A,"&gt;="&amp;AH$4,WorkingHoursUpdated!$A:$A,"&lt;"&amp;AI$4,WorkingHoursUpdated!$K:$K,$A90)</f>
        <v>0</v>
      </c>
      <c r="AI90" s="1">
        <f>SUMIFS(WorkingHoursUpdated!$P:$P,WorkingHoursUpdated!$A:$A,"&gt;="&amp;AI$4,WorkingHoursUpdated!$A:$A,"&lt;"&amp;AJ$4,WorkingHoursUpdated!$K:$K,$A90)</f>
        <v>0</v>
      </c>
    </row>
    <row r="91" spans="1:35" x14ac:dyDescent="0.25">
      <c r="A91" t="s">
        <v>1256</v>
      </c>
      <c r="B91" s="64">
        <f>_xlfn.MINIFS(WorkingHoursUpdated!$A:$A,WorkingHoursUpdated!$G:$G,$A91)</f>
        <v>0</v>
      </c>
      <c r="C91" s="7">
        <f>_xlfn.MAXIFS(WorkingHoursUpdated!$A:$A,WorkingHoursUpdated!$G:$G,$A91)</f>
        <v>0</v>
      </c>
      <c r="D91" s="1">
        <f>SUMIFS(WorkingHoursUpdated!$P:$P,WorkingHoursUpdated!$G:$G,$A91)</f>
        <v>0</v>
      </c>
      <c r="E91">
        <f t="shared" si="59"/>
        <v>0</v>
      </c>
      <c r="G91" s="1">
        <f>SUMIFS(WorkingHoursUpdated!$P:$P,WorkingHoursUpdated!$A:$A,"&gt;="&amp;G$4,WorkingHoursUpdated!$A:$A,"&lt;"&amp;H$4,WorkingHoursUpdated!$K:$K,$A91)</f>
        <v>0</v>
      </c>
      <c r="H91" s="1">
        <f>SUMIFS(WorkingHoursUpdated!$P:$P,WorkingHoursUpdated!$A:$A,"&gt;="&amp;H$4,WorkingHoursUpdated!$A:$A,"&lt;"&amp;I$4,WorkingHoursUpdated!$K:$K,$A91)</f>
        <v>0</v>
      </c>
      <c r="I91" s="1">
        <f>SUMIFS(WorkingHoursUpdated!$P:$P,WorkingHoursUpdated!$A:$A,"&gt;="&amp;I$4,WorkingHoursUpdated!$A:$A,"&lt;"&amp;J$4,WorkingHoursUpdated!$K:$K,$A91)</f>
        <v>0</v>
      </c>
      <c r="J91" s="1">
        <f>SUMIFS(WorkingHoursUpdated!$P:$P,WorkingHoursUpdated!$A:$A,"&gt;="&amp;J$4,WorkingHoursUpdated!$A:$A,"&lt;"&amp;K$4,WorkingHoursUpdated!$K:$K,$A91)</f>
        <v>0</v>
      </c>
      <c r="K91" s="1">
        <f>SUMIFS(WorkingHoursUpdated!$P:$P,WorkingHoursUpdated!$A:$A,"&gt;="&amp;K$4,WorkingHoursUpdated!$A:$A,"&lt;"&amp;L$4,WorkingHoursUpdated!$K:$K,$A91)</f>
        <v>0</v>
      </c>
      <c r="L91" s="1">
        <f>SUMIFS(WorkingHoursUpdated!$P:$P,WorkingHoursUpdated!$A:$A,"&gt;="&amp;L$4,WorkingHoursUpdated!$A:$A,"&lt;"&amp;M$4,WorkingHoursUpdated!$K:$K,$A91)</f>
        <v>0</v>
      </c>
      <c r="M91" s="1">
        <f>SUMIFS(WorkingHoursUpdated!$P:$P,WorkingHoursUpdated!$A:$A,"&gt;="&amp;M$4,WorkingHoursUpdated!$A:$A,"&lt;"&amp;N$4,WorkingHoursUpdated!$K:$K,$A91)</f>
        <v>0</v>
      </c>
      <c r="N91" s="1">
        <f>SUMIFS(WorkingHoursUpdated!$P:$P,WorkingHoursUpdated!$A:$A,"&gt;="&amp;N$4,WorkingHoursUpdated!$A:$A,"&lt;"&amp;O$4,WorkingHoursUpdated!$K:$K,$A91)</f>
        <v>0</v>
      </c>
      <c r="O91" s="1">
        <f>SUMIFS(WorkingHoursUpdated!$P:$P,WorkingHoursUpdated!$A:$A,"&gt;="&amp;O$4,WorkingHoursUpdated!$A:$A,"&lt;"&amp;P$4,WorkingHoursUpdated!$K:$K,$A91)</f>
        <v>0</v>
      </c>
      <c r="P91" s="1">
        <f>SUMIFS(WorkingHoursUpdated!$P:$P,WorkingHoursUpdated!$A:$A,"&gt;="&amp;P$4,WorkingHoursUpdated!$A:$A,"&lt;"&amp;Q$4,WorkingHoursUpdated!$K:$K,$A91)</f>
        <v>0</v>
      </c>
      <c r="Q91" s="1">
        <f>SUMIFS(WorkingHoursUpdated!$P:$P,WorkingHoursUpdated!$A:$A,"&gt;="&amp;Q$4,WorkingHoursUpdated!$A:$A,"&lt;"&amp;R$4,WorkingHoursUpdated!$K:$K,$A91)</f>
        <v>0</v>
      </c>
      <c r="R91" s="1">
        <f>SUMIFS(WorkingHoursUpdated!$P:$P,WorkingHoursUpdated!$A:$A,"&gt;="&amp;R$4,WorkingHoursUpdated!$A:$A,"&lt;"&amp;S$4,WorkingHoursUpdated!$K:$K,$A91)</f>
        <v>0</v>
      </c>
      <c r="S91" s="1">
        <f>SUMIFS(WorkingHoursUpdated!$P:$P,WorkingHoursUpdated!$A:$A,"&gt;="&amp;S$4,WorkingHoursUpdated!$A:$A,"&lt;"&amp;T$4,WorkingHoursUpdated!$K:$K,$A91)</f>
        <v>0</v>
      </c>
      <c r="T91" s="1">
        <f>SUMIFS(WorkingHoursUpdated!$P:$P,WorkingHoursUpdated!$A:$A,"&gt;="&amp;T$4,WorkingHoursUpdated!$A:$A,"&lt;"&amp;U$4,WorkingHoursUpdated!$K:$K,$A91)</f>
        <v>0</v>
      </c>
      <c r="U91" s="1">
        <f>SUMIFS(WorkingHoursUpdated!$P:$P,WorkingHoursUpdated!$A:$A,"&gt;="&amp;U$4,WorkingHoursUpdated!$A:$A,"&lt;"&amp;V$4,WorkingHoursUpdated!$K:$K,$A91)</f>
        <v>0</v>
      </c>
      <c r="V91" s="1">
        <f>SUMIFS(WorkingHoursUpdated!$P:$P,WorkingHoursUpdated!$A:$A,"&gt;="&amp;V$4,WorkingHoursUpdated!$A:$A,"&lt;"&amp;W$4,WorkingHoursUpdated!$K:$K,$A91)</f>
        <v>0</v>
      </c>
      <c r="W91" s="1">
        <f>SUMIFS(WorkingHoursUpdated!$P:$P,WorkingHoursUpdated!$A:$A,"&gt;="&amp;W$4,WorkingHoursUpdated!$A:$A,"&lt;"&amp;X$4,WorkingHoursUpdated!$K:$K,$A91)</f>
        <v>0</v>
      </c>
      <c r="X91" s="1">
        <f>SUMIFS(WorkingHoursUpdated!$P:$P,WorkingHoursUpdated!$A:$A,"&gt;="&amp;X$4,WorkingHoursUpdated!$A:$A,"&lt;"&amp;Y$4,WorkingHoursUpdated!$K:$K,$A91)</f>
        <v>0</v>
      </c>
      <c r="Y91" s="1">
        <f>SUMIFS(WorkingHoursUpdated!$P:$P,WorkingHoursUpdated!$A:$A,"&gt;="&amp;Y$4,WorkingHoursUpdated!$A:$A,"&lt;"&amp;Z$4,WorkingHoursUpdated!$K:$K,$A91)</f>
        <v>0</v>
      </c>
      <c r="Z91" s="1">
        <f>SUMIFS(WorkingHoursUpdated!$P:$P,WorkingHoursUpdated!$A:$A,"&gt;="&amp;Z$4,WorkingHoursUpdated!$A:$A,"&lt;"&amp;AA$4,WorkingHoursUpdated!$K:$K,$A91)</f>
        <v>0</v>
      </c>
      <c r="AA91" s="1">
        <f>SUMIFS(WorkingHoursUpdated!$P:$P,WorkingHoursUpdated!$A:$A,"&gt;="&amp;AA$4,WorkingHoursUpdated!$A:$A,"&lt;"&amp;AB$4,WorkingHoursUpdated!$K:$K,$A91)</f>
        <v>0</v>
      </c>
      <c r="AB91" s="1">
        <f>SUMIFS(WorkingHoursUpdated!$P:$P,WorkingHoursUpdated!$A:$A,"&gt;="&amp;AB$4,WorkingHoursUpdated!$A:$A,"&lt;"&amp;AC$4,WorkingHoursUpdated!$K:$K,$A91)</f>
        <v>0</v>
      </c>
      <c r="AC91" s="1">
        <f>SUMIFS(WorkingHoursUpdated!$P:$P,WorkingHoursUpdated!$A:$A,"&gt;="&amp;AC$4,WorkingHoursUpdated!$A:$A,"&lt;"&amp;AD$4,WorkingHoursUpdated!$K:$K,$A91)</f>
        <v>0</v>
      </c>
      <c r="AD91" s="1">
        <f>SUMIFS(WorkingHoursUpdated!$P:$P,WorkingHoursUpdated!$A:$A,"&gt;="&amp;AD$4,WorkingHoursUpdated!$A:$A,"&lt;"&amp;AE$4,WorkingHoursUpdated!$K:$K,$A91)</f>
        <v>0</v>
      </c>
      <c r="AE91" s="1">
        <f>SUMIFS(WorkingHoursUpdated!$P:$P,WorkingHoursUpdated!$A:$A,"&gt;="&amp;AE$4,WorkingHoursUpdated!$A:$A,"&lt;"&amp;AF$4,WorkingHoursUpdated!$K:$K,$A91)</f>
        <v>0</v>
      </c>
      <c r="AF91" s="1">
        <f>SUMIFS(WorkingHoursUpdated!$P:$P,WorkingHoursUpdated!$A:$A,"&gt;="&amp;AF$4,WorkingHoursUpdated!$A:$A,"&lt;"&amp;AG$4,WorkingHoursUpdated!$K:$K,$A91)</f>
        <v>0</v>
      </c>
      <c r="AG91" s="1">
        <f>SUMIFS(WorkingHoursUpdated!$P:$P,WorkingHoursUpdated!$A:$A,"&gt;="&amp;AG$4,WorkingHoursUpdated!$A:$A,"&lt;"&amp;AH$4,WorkingHoursUpdated!$K:$K,$A91)</f>
        <v>0</v>
      </c>
      <c r="AH91" s="1">
        <f>SUMIFS(WorkingHoursUpdated!$P:$P,WorkingHoursUpdated!$A:$A,"&gt;="&amp;AH$4,WorkingHoursUpdated!$A:$A,"&lt;"&amp;AI$4,WorkingHoursUpdated!$K:$K,$A91)</f>
        <v>0</v>
      </c>
      <c r="AI91" s="1">
        <f>SUMIFS(WorkingHoursUpdated!$P:$P,WorkingHoursUpdated!$A:$A,"&gt;="&amp;AI$4,WorkingHoursUpdated!$A:$A,"&lt;"&amp;AJ$4,WorkingHoursUpdated!$K:$K,$A91)</f>
        <v>0</v>
      </c>
    </row>
    <row r="92" spans="1:35" x14ac:dyDescent="0.25">
      <c r="A92" t="s">
        <v>737</v>
      </c>
      <c r="B92" s="64">
        <f>_xlfn.MINIFS(WorkingHoursUpdated!$A:$A,WorkingHoursUpdated!$G:$G,$A92)</f>
        <v>0</v>
      </c>
      <c r="C92" s="7">
        <f>_xlfn.MAXIFS(WorkingHoursUpdated!$A:$A,WorkingHoursUpdated!$G:$G,$A92)</f>
        <v>0</v>
      </c>
      <c r="D92" s="1">
        <f>SUMIFS(WorkingHoursUpdated!$P:$P,WorkingHoursUpdated!$G:$G,$A92)</f>
        <v>0</v>
      </c>
      <c r="E92">
        <f t="shared" si="59"/>
        <v>0</v>
      </c>
      <c r="G92" s="1">
        <f>SUMIFS(WorkingHoursUpdated!$P:$P,WorkingHoursUpdated!$A:$A,"&gt;="&amp;G$4,WorkingHoursUpdated!$A:$A,"&lt;"&amp;H$4,WorkingHoursUpdated!$K:$K,$A92)</f>
        <v>0</v>
      </c>
      <c r="H92" s="1">
        <f>SUMIFS(WorkingHoursUpdated!$P:$P,WorkingHoursUpdated!$A:$A,"&gt;="&amp;H$4,WorkingHoursUpdated!$A:$A,"&lt;"&amp;I$4,WorkingHoursUpdated!$K:$K,$A92)</f>
        <v>0</v>
      </c>
      <c r="I92" s="1">
        <f>SUMIFS(WorkingHoursUpdated!$P:$P,WorkingHoursUpdated!$A:$A,"&gt;="&amp;I$4,WorkingHoursUpdated!$A:$A,"&lt;"&amp;J$4,WorkingHoursUpdated!$K:$K,$A92)</f>
        <v>0</v>
      </c>
      <c r="J92" s="1">
        <f>SUMIFS(WorkingHoursUpdated!$P:$P,WorkingHoursUpdated!$A:$A,"&gt;="&amp;J$4,WorkingHoursUpdated!$A:$A,"&lt;"&amp;K$4,WorkingHoursUpdated!$K:$K,$A92)</f>
        <v>0</v>
      </c>
      <c r="K92" s="1">
        <f>SUMIFS(WorkingHoursUpdated!$P:$P,WorkingHoursUpdated!$A:$A,"&gt;="&amp;K$4,WorkingHoursUpdated!$A:$A,"&lt;"&amp;L$4,WorkingHoursUpdated!$K:$K,$A92)</f>
        <v>0</v>
      </c>
      <c r="L92" s="1">
        <f>SUMIFS(WorkingHoursUpdated!$P:$P,WorkingHoursUpdated!$A:$A,"&gt;="&amp;L$4,WorkingHoursUpdated!$A:$A,"&lt;"&amp;M$4,WorkingHoursUpdated!$K:$K,$A92)</f>
        <v>0</v>
      </c>
      <c r="M92" s="1">
        <f>SUMIFS(WorkingHoursUpdated!$P:$P,WorkingHoursUpdated!$A:$A,"&gt;="&amp;M$4,WorkingHoursUpdated!$A:$A,"&lt;"&amp;N$4,WorkingHoursUpdated!$K:$K,$A92)</f>
        <v>0</v>
      </c>
      <c r="N92" s="1">
        <f>SUMIFS(WorkingHoursUpdated!$P:$P,WorkingHoursUpdated!$A:$A,"&gt;="&amp;N$4,WorkingHoursUpdated!$A:$A,"&lt;"&amp;O$4,WorkingHoursUpdated!$K:$K,$A92)</f>
        <v>0</v>
      </c>
      <c r="O92" s="1">
        <f>SUMIFS(WorkingHoursUpdated!$P:$P,WorkingHoursUpdated!$A:$A,"&gt;="&amp;O$4,WorkingHoursUpdated!$A:$A,"&lt;"&amp;P$4,WorkingHoursUpdated!$K:$K,$A92)</f>
        <v>0</v>
      </c>
      <c r="P92" s="1">
        <f>SUMIFS(WorkingHoursUpdated!$P:$P,WorkingHoursUpdated!$A:$A,"&gt;="&amp;P$4,WorkingHoursUpdated!$A:$A,"&lt;"&amp;Q$4,WorkingHoursUpdated!$K:$K,$A92)</f>
        <v>0</v>
      </c>
      <c r="Q92" s="1">
        <f>SUMIFS(WorkingHoursUpdated!$P:$P,WorkingHoursUpdated!$A:$A,"&gt;="&amp;Q$4,WorkingHoursUpdated!$A:$A,"&lt;"&amp;R$4,WorkingHoursUpdated!$K:$K,$A92)</f>
        <v>0</v>
      </c>
      <c r="R92" s="1">
        <f>SUMIFS(WorkingHoursUpdated!$P:$P,WorkingHoursUpdated!$A:$A,"&gt;="&amp;R$4,WorkingHoursUpdated!$A:$A,"&lt;"&amp;S$4,WorkingHoursUpdated!$K:$K,$A92)</f>
        <v>0</v>
      </c>
      <c r="S92" s="1">
        <f>SUMIFS(WorkingHoursUpdated!$P:$P,WorkingHoursUpdated!$A:$A,"&gt;="&amp;S$4,WorkingHoursUpdated!$A:$A,"&lt;"&amp;T$4,WorkingHoursUpdated!$K:$K,$A92)</f>
        <v>0</v>
      </c>
      <c r="T92" s="1">
        <f>SUMIFS(WorkingHoursUpdated!$P:$P,WorkingHoursUpdated!$A:$A,"&gt;="&amp;T$4,WorkingHoursUpdated!$A:$A,"&lt;"&amp;U$4,WorkingHoursUpdated!$K:$K,$A92)</f>
        <v>0</v>
      </c>
      <c r="U92" s="1">
        <f>SUMIFS(WorkingHoursUpdated!$P:$P,WorkingHoursUpdated!$A:$A,"&gt;="&amp;U$4,WorkingHoursUpdated!$A:$A,"&lt;"&amp;V$4,WorkingHoursUpdated!$K:$K,$A92)</f>
        <v>0</v>
      </c>
      <c r="V92" s="1">
        <f>SUMIFS(WorkingHoursUpdated!$P:$P,WorkingHoursUpdated!$A:$A,"&gt;="&amp;V$4,WorkingHoursUpdated!$A:$A,"&lt;"&amp;W$4,WorkingHoursUpdated!$K:$K,$A92)</f>
        <v>0</v>
      </c>
      <c r="W92" s="1">
        <f>SUMIFS(WorkingHoursUpdated!$P:$P,WorkingHoursUpdated!$A:$A,"&gt;="&amp;W$4,WorkingHoursUpdated!$A:$A,"&lt;"&amp;X$4,WorkingHoursUpdated!$K:$K,$A92)</f>
        <v>0</v>
      </c>
      <c r="X92" s="1">
        <f>SUMIFS(WorkingHoursUpdated!$P:$P,WorkingHoursUpdated!$A:$A,"&gt;="&amp;X$4,WorkingHoursUpdated!$A:$A,"&lt;"&amp;Y$4,WorkingHoursUpdated!$K:$K,$A92)</f>
        <v>0</v>
      </c>
      <c r="Y92" s="1">
        <f>SUMIFS(WorkingHoursUpdated!$P:$P,WorkingHoursUpdated!$A:$A,"&gt;="&amp;Y$4,WorkingHoursUpdated!$A:$A,"&lt;"&amp;Z$4,WorkingHoursUpdated!$K:$K,$A92)</f>
        <v>0</v>
      </c>
      <c r="Z92" s="1">
        <f>SUMIFS(WorkingHoursUpdated!$P:$P,WorkingHoursUpdated!$A:$A,"&gt;="&amp;Z$4,WorkingHoursUpdated!$A:$A,"&lt;"&amp;AA$4,WorkingHoursUpdated!$K:$K,$A92)</f>
        <v>0</v>
      </c>
      <c r="AA92" s="1">
        <f>SUMIFS(WorkingHoursUpdated!$P:$P,WorkingHoursUpdated!$A:$A,"&gt;="&amp;AA$4,WorkingHoursUpdated!$A:$A,"&lt;"&amp;AB$4,WorkingHoursUpdated!$K:$K,$A92)</f>
        <v>0</v>
      </c>
      <c r="AB92" s="1">
        <f>SUMIFS(WorkingHoursUpdated!$P:$P,WorkingHoursUpdated!$A:$A,"&gt;="&amp;AB$4,WorkingHoursUpdated!$A:$A,"&lt;"&amp;AC$4,WorkingHoursUpdated!$K:$K,$A92)</f>
        <v>0</v>
      </c>
      <c r="AC92" s="1">
        <f>SUMIFS(WorkingHoursUpdated!$P:$P,WorkingHoursUpdated!$A:$A,"&gt;="&amp;AC$4,WorkingHoursUpdated!$A:$A,"&lt;"&amp;AD$4,WorkingHoursUpdated!$K:$K,$A92)</f>
        <v>0</v>
      </c>
      <c r="AD92" s="1">
        <f>SUMIFS(WorkingHoursUpdated!$P:$P,WorkingHoursUpdated!$A:$A,"&gt;="&amp;AD$4,WorkingHoursUpdated!$A:$A,"&lt;"&amp;AE$4,WorkingHoursUpdated!$K:$K,$A92)</f>
        <v>0</v>
      </c>
      <c r="AE92" s="1">
        <f>SUMIFS(WorkingHoursUpdated!$P:$P,WorkingHoursUpdated!$A:$A,"&gt;="&amp;AE$4,WorkingHoursUpdated!$A:$A,"&lt;"&amp;AF$4,WorkingHoursUpdated!$K:$K,$A92)</f>
        <v>0</v>
      </c>
      <c r="AF92" s="1">
        <f>SUMIFS(WorkingHoursUpdated!$P:$P,WorkingHoursUpdated!$A:$A,"&gt;="&amp;AF$4,WorkingHoursUpdated!$A:$A,"&lt;"&amp;AG$4,WorkingHoursUpdated!$K:$K,$A92)</f>
        <v>0</v>
      </c>
      <c r="AG92" s="1">
        <f>SUMIFS(WorkingHoursUpdated!$P:$P,WorkingHoursUpdated!$A:$A,"&gt;="&amp;AG$4,WorkingHoursUpdated!$A:$A,"&lt;"&amp;AH$4,WorkingHoursUpdated!$K:$K,$A92)</f>
        <v>0</v>
      </c>
      <c r="AH92" s="1">
        <f>SUMIFS(WorkingHoursUpdated!$P:$P,WorkingHoursUpdated!$A:$A,"&gt;="&amp;AH$4,WorkingHoursUpdated!$A:$A,"&lt;"&amp;AI$4,WorkingHoursUpdated!$K:$K,$A92)</f>
        <v>0</v>
      </c>
      <c r="AI92" s="1">
        <f>SUMIFS(WorkingHoursUpdated!$P:$P,WorkingHoursUpdated!$A:$A,"&gt;="&amp;AI$4,WorkingHoursUpdated!$A:$A,"&lt;"&amp;AJ$4,WorkingHoursUpdated!$K:$K,$A92)</f>
        <v>0</v>
      </c>
    </row>
    <row r="93" spans="1:35" x14ac:dyDescent="0.25">
      <c r="A93" t="s">
        <v>386</v>
      </c>
      <c r="B93" s="64">
        <f>_xlfn.MINIFS(WorkingHoursUpdated!$A:$A,WorkingHoursUpdated!$G:$G,$A93)</f>
        <v>0</v>
      </c>
      <c r="C93" s="7">
        <f>_xlfn.MAXIFS(WorkingHoursUpdated!$A:$A,WorkingHoursUpdated!$G:$G,$A93)</f>
        <v>0</v>
      </c>
      <c r="D93" s="1">
        <f>SUMIFS(WorkingHoursUpdated!$P:$P,WorkingHoursUpdated!$G:$G,$A93)</f>
        <v>0</v>
      </c>
      <c r="E93">
        <f t="shared" si="59"/>
        <v>0</v>
      </c>
      <c r="G93" s="1">
        <f>SUMIFS(WorkingHoursUpdated!$P:$P,WorkingHoursUpdated!$A:$A,"&gt;="&amp;G$4,WorkingHoursUpdated!$A:$A,"&lt;"&amp;H$4,WorkingHoursUpdated!$K:$K,$A93)</f>
        <v>0</v>
      </c>
      <c r="H93" s="1">
        <f>SUMIFS(WorkingHoursUpdated!$P:$P,WorkingHoursUpdated!$A:$A,"&gt;="&amp;H$4,WorkingHoursUpdated!$A:$A,"&lt;"&amp;I$4,WorkingHoursUpdated!$K:$K,$A93)</f>
        <v>0</v>
      </c>
      <c r="I93" s="1">
        <f>SUMIFS(WorkingHoursUpdated!$P:$P,WorkingHoursUpdated!$A:$A,"&gt;="&amp;I$4,WorkingHoursUpdated!$A:$A,"&lt;"&amp;J$4,WorkingHoursUpdated!$K:$K,$A93)</f>
        <v>0</v>
      </c>
      <c r="J93" s="1">
        <f>SUMIFS(WorkingHoursUpdated!$P:$P,WorkingHoursUpdated!$A:$A,"&gt;="&amp;J$4,WorkingHoursUpdated!$A:$A,"&lt;"&amp;K$4,WorkingHoursUpdated!$K:$K,$A93)</f>
        <v>0</v>
      </c>
      <c r="K93" s="1">
        <f>SUMIFS(WorkingHoursUpdated!$P:$P,WorkingHoursUpdated!$A:$A,"&gt;="&amp;K$4,WorkingHoursUpdated!$A:$A,"&lt;"&amp;L$4,WorkingHoursUpdated!$K:$K,$A93)</f>
        <v>0</v>
      </c>
      <c r="L93" s="1">
        <f>SUMIFS(WorkingHoursUpdated!$P:$P,WorkingHoursUpdated!$A:$A,"&gt;="&amp;L$4,WorkingHoursUpdated!$A:$A,"&lt;"&amp;M$4,WorkingHoursUpdated!$K:$K,$A93)</f>
        <v>0</v>
      </c>
      <c r="M93" s="1">
        <f>SUMIFS(WorkingHoursUpdated!$P:$P,WorkingHoursUpdated!$A:$A,"&gt;="&amp;M$4,WorkingHoursUpdated!$A:$A,"&lt;"&amp;N$4,WorkingHoursUpdated!$K:$K,$A93)</f>
        <v>0</v>
      </c>
      <c r="N93" s="1">
        <f>SUMIFS(WorkingHoursUpdated!$P:$P,WorkingHoursUpdated!$A:$A,"&gt;="&amp;N$4,WorkingHoursUpdated!$A:$A,"&lt;"&amp;O$4,WorkingHoursUpdated!$K:$K,$A93)</f>
        <v>0</v>
      </c>
      <c r="O93" s="1">
        <f>SUMIFS(WorkingHoursUpdated!$P:$P,WorkingHoursUpdated!$A:$A,"&gt;="&amp;O$4,WorkingHoursUpdated!$A:$A,"&lt;"&amp;P$4,WorkingHoursUpdated!$K:$K,$A93)</f>
        <v>0</v>
      </c>
      <c r="P93" s="1">
        <f>SUMIFS(WorkingHoursUpdated!$P:$P,WorkingHoursUpdated!$A:$A,"&gt;="&amp;P$4,WorkingHoursUpdated!$A:$A,"&lt;"&amp;Q$4,WorkingHoursUpdated!$K:$K,$A93)</f>
        <v>0</v>
      </c>
      <c r="Q93" s="1">
        <f>SUMIFS(WorkingHoursUpdated!$P:$P,WorkingHoursUpdated!$A:$A,"&gt;="&amp;Q$4,WorkingHoursUpdated!$A:$A,"&lt;"&amp;R$4,WorkingHoursUpdated!$K:$K,$A93)</f>
        <v>0</v>
      </c>
      <c r="R93" s="1">
        <f>SUMIFS(WorkingHoursUpdated!$P:$P,WorkingHoursUpdated!$A:$A,"&gt;="&amp;R$4,WorkingHoursUpdated!$A:$A,"&lt;"&amp;S$4,WorkingHoursUpdated!$K:$K,$A93)</f>
        <v>0</v>
      </c>
      <c r="S93" s="1">
        <f>SUMIFS(WorkingHoursUpdated!$P:$P,WorkingHoursUpdated!$A:$A,"&gt;="&amp;S$4,WorkingHoursUpdated!$A:$A,"&lt;"&amp;T$4,WorkingHoursUpdated!$K:$K,$A93)</f>
        <v>0</v>
      </c>
      <c r="T93" s="1">
        <f>SUMIFS(WorkingHoursUpdated!$P:$P,WorkingHoursUpdated!$A:$A,"&gt;="&amp;T$4,WorkingHoursUpdated!$A:$A,"&lt;"&amp;U$4,WorkingHoursUpdated!$K:$K,$A93)</f>
        <v>0</v>
      </c>
      <c r="U93" s="1">
        <f>SUMIFS(WorkingHoursUpdated!$P:$P,WorkingHoursUpdated!$A:$A,"&gt;="&amp;U$4,WorkingHoursUpdated!$A:$A,"&lt;"&amp;V$4,WorkingHoursUpdated!$K:$K,$A93)</f>
        <v>0</v>
      </c>
      <c r="V93" s="1">
        <f>SUMIFS(WorkingHoursUpdated!$P:$P,WorkingHoursUpdated!$A:$A,"&gt;="&amp;V$4,WorkingHoursUpdated!$A:$A,"&lt;"&amp;W$4,WorkingHoursUpdated!$K:$K,$A93)</f>
        <v>0</v>
      </c>
      <c r="W93" s="1">
        <f>SUMIFS(WorkingHoursUpdated!$P:$P,WorkingHoursUpdated!$A:$A,"&gt;="&amp;W$4,WorkingHoursUpdated!$A:$A,"&lt;"&amp;X$4,WorkingHoursUpdated!$K:$K,$A93)</f>
        <v>0</v>
      </c>
      <c r="X93" s="1">
        <f>SUMIFS(WorkingHoursUpdated!$P:$P,WorkingHoursUpdated!$A:$A,"&gt;="&amp;X$4,WorkingHoursUpdated!$A:$A,"&lt;"&amp;Y$4,WorkingHoursUpdated!$K:$K,$A93)</f>
        <v>0</v>
      </c>
      <c r="Y93" s="1">
        <f>SUMIFS(WorkingHoursUpdated!$P:$P,WorkingHoursUpdated!$A:$A,"&gt;="&amp;Y$4,WorkingHoursUpdated!$A:$A,"&lt;"&amp;Z$4,WorkingHoursUpdated!$K:$K,$A93)</f>
        <v>0</v>
      </c>
      <c r="Z93" s="1">
        <f>SUMIFS(WorkingHoursUpdated!$P:$P,WorkingHoursUpdated!$A:$A,"&gt;="&amp;Z$4,WorkingHoursUpdated!$A:$A,"&lt;"&amp;AA$4,WorkingHoursUpdated!$K:$K,$A93)</f>
        <v>0</v>
      </c>
      <c r="AA93" s="1">
        <f>SUMIFS(WorkingHoursUpdated!$P:$P,WorkingHoursUpdated!$A:$A,"&gt;="&amp;AA$4,WorkingHoursUpdated!$A:$A,"&lt;"&amp;AB$4,WorkingHoursUpdated!$K:$K,$A93)</f>
        <v>0</v>
      </c>
      <c r="AB93" s="1">
        <f>SUMIFS(WorkingHoursUpdated!$P:$P,WorkingHoursUpdated!$A:$A,"&gt;="&amp;AB$4,WorkingHoursUpdated!$A:$A,"&lt;"&amp;AC$4,WorkingHoursUpdated!$K:$K,$A93)</f>
        <v>0</v>
      </c>
      <c r="AC93" s="1">
        <f>SUMIFS(WorkingHoursUpdated!$P:$P,WorkingHoursUpdated!$A:$A,"&gt;="&amp;AC$4,WorkingHoursUpdated!$A:$A,"&lt;"&amp;AD$4,WorkingHoursUpdated!$K:$K,$A93)</f>
        <v>0</v>
      </c>
      <c r="AD93" s="1">
        <f>SUMIFS(WorkingHoursUpdated!$P:$P,WorkingHoursUpdated!$A:$A,"&gt;="&amp;AD$4,WorkingHoursUpdated!$A:$A,"&lt;"&amp;AE$4,WorkingHoursUpdated!$K:$K,$A93)</f>
        <v>0</v>
      </c>
      <c r="AE93" s="1">
        <f>SUMIFS(WorkingHoursUpdated!$P:$P,WorkingHoursUpdated!$A:$A,"&gt;="&amp;AE$4,WorkingHoursUpdated!$A:$A,"&lt;"&amp;AF$4,WorkingHoursUpdated!$K:$K,$A93)</f>
        <v>0</v>
      </c>
      <c r="AF93" s="1">
        <f>SUMIFS(WorkingHoursUpdated!$P:$P,WorkingHoursUpdated!$A:$A,"&gt;="&amp;AF$4,WorkingHoursUpdated!$A:$A,"&lt;"&amp;AG$4,WorkingHoursUpdated!$K:$K,$A93)</f>
        <v>0</v>
      </c>
      <c r="AG93" s="1">
        <f>SUMIFS(WorkingHoursUpdated!$P:$P,WorkingHoursUpdated!$A:$A,"&gt;="&amp;AG$4,WorkingHoursUpdated!$A:$A,"&lt;"&amp;AH$4,WorkingHoursUpdated!$K:$K,$A93)</f>
        <v>0</v>
      </c>
      <c r="AH93" s="1">
        <f>SUMIFS(WorkingHoursUpdated!$P:$P,WorkingHoursUpdated!$A:$A,"&gt;="&amp;AH$4,WorkingHoursUpdated!$A:$A,"&lt;"&amp;AI$4,WorkingHoursUpdated!$K:$K,$A93)</f>
        <v>0</v>
      </c>
      <c r="AI93" s="1">
        <f>SUMIFS(WorkingHoursUpdated!$P:$P,WorkingHoursUpdated!$A:$A,"&gt;="&amp;AI$4,WorkingHoursUpdated!$A:$A,"&lt;"&amp;AJ$4,WorkingHoursUpdated!$K:$K,$A93)</f>
        <v>0</v>
      </c>
    </row>
    <row r="94" spans="1:35" x14ac:dyDescent="0.25">
      <c r="A94" t="s">
        <v>441</v>
      </c>
      <c r="B94" s="64">
        <f>_xlfn.MINIFS(WorkingHoursUpdated!$A:$A,WorkingHoursUpdated!$G:$G,$A94)</f>
        <v>0</v>
      </c>
      <c r="C94" s="7">
        <f>_xlfn.MAXIFS(WorkingHoursUpdated!$A:$A,WorkingHoursUpdated!$G:$G,$A94)</f>
        <v>0</v>
      </c>
      <c r="D94" s="1">
        <f>SUMIFS(WorkingHoursUpdated!$P:$P,WorkingHoursUpdated!$G:$G,$A94)</f>
        <v>0</v>
      </c>
      <c r="E94">
        <f t="shared" si="59"/>
        <v>0</v>
      </c>
      <c r="G94" s="1">
        <f>SUMIFS(WorkingHoursUpdated!$P:$P,WorkingHoursUpdated!$A:$A,"&gt;="&amp;G$4,WorkingHoursUpdated!$A:$A,"&lt;"&amp;H$4,WorkingHoursUpdated!$K:$K,$A94)</f>
        <v>0</v>
      </c>
      <c r="H94" s="1">
        <f>SUMIFS(WorkingHoursUpdated!$P:$P,WorkingHoursUpdated!$A:$A,"&gt;="&amp;H$4,WorkingHoursUpdated!$A:$A,"&lt;"&amp;I$4,WorkingHoursUpdated!$K:$K,$A94)</f>
        <v>0</v>
      </c>
      <c r="I94" s="1">
        <f>SUMIFS(WorkingHoursUpdated!$P:$P,WorkingHoursUpdated!$A:$A,"&gt;="&amp;I$4,WorkingHoursUpdated!$A:$A,"&lt;"&amp;J$4,WorkingHoursUpdated!$K:$K,$A94)</f>
        <v>0</v>
      </c>
      <c r="J94" s="1">
        <f>SUMIFS(WorkingHoursUpdated!$P:$P,WorkingHoursUpdated!$A:$A,"&gt;="&amp;J$4,WorkingHoursUpdated!$A:$A,"&lt;"&amp;K$4,WorkingHoursUpdated!$K:$K,$A94)</f>
        <v>0</v>
      </c>
      <c r="K94" s="1">
        <f>SUMIFS(WorkingHoursUpdated!$P:$P,WorkingHoursUpdated!$A:$A,"&gt;="&amp;K$4,WorkingHoursUpdated!$A:$A,"&lt;"&amp;L$4,WorkingHoursUpdated!$K:$K,$A94)</f>
        <v>0</v>
      </c>
      <c r="L94" s="1">
        <f>SUMIFS(WorkingHoursUpdated!$P:$P,WorkingHoursUpdated!$A:$A,"&gt;="&amp;L$4,WorkingHoursUpdated!$A:$A,"&lt;"&amp;M$4,WorkingHoursUpdated!$K:$K,$A94)</f>
        <v>0</v>
      </c>
      <c r="M94" s="1">
        <f>SUMIFS(WorkingHoursUpdated!$P:$P,WorkingHoursUpdated!$A:$A,"&gt;="&amp;M$4,WorkingHoursUpdated!$A:$A,"&lt;"&amp;N$4,WorkingHoursUpdated!$K:$K,$A94)</f>
        <v>0</v>
      </c>
      <c r="N94" s="1">
        <f>SUMIFS(WorkingHoursUpdated!$P:$P,WorkingHoursUpdated!$A:$A,"&gt;="&amp;N$4,WorkingHoursUpdated!$A:$A,"&lt;"&amp;O$4,WorkingHoursUpdated!$K:$K,$A94)</f>
        <v>0</v>
      </c>
      <c r="O94" s="1">
        <f>SUMIFS(WorkingHoursUpdated!$P:$P,WorkingHoursUpdated!$A:$A,"&gt;="&amp;O$4,WorkingHoursUpdated!$A:$A,"&lt;"&amp;P$4,WorkingHoursUpdated!$K:$K,$A94)</f>
        <v>0</v>
      </c>
      <c r="P94" s="1">
        <f>SUMIFS(WorkingHoursUpdated!$P:$P,WorkingHoursUpdated!$A:$A,"&gt;="&amp;P$4,WorkingHoursUpdated!$A:$A,"&lt;"&amp;Q$4,WorkingHoursUpdated!$K:$K,$A94)</f>
        <v>0</v>
      </c>
      <c r="Q94" s="1">
        <f>SUMIFS(WorkingHoursUpdated!$P:$P,WorkingHoursUpdated!$A:$A,"&gt;="&amp;Q$4,WorkingHoursUpdated!$A:$A,"&lt;"&amp;R$4,WorkingHoursUpdated!$K:$K,$A94)</f>
        <v>0</v>
      </c>
      <c r="R94" s="1">
        <f>SUMIFS(WorkingHoursUpdated!$P:$P,WorkingHoursUpdated!$A:$A,"&gt;="&amp;R$4,WorkingHoursUpdated!$A:$A,"&lt;"&amp;S$4,WorkingHoursUpdated!$K:$K,$A94)</f>
        <v>0</v>
      </c>
      <c r="S94" s="1">
        <f>SUMIFS(WorkingHoursUpdated!$P:$P,WorkingHoursUpdated!$A:$A,"&gt;="&amp;S$4,WorkingHoursUpdated!$A:$A,"&lt;"&amp;T$4,WorkingHoursUpdated!$K:$K,$A94)</f>
        <v>0</v>
      </c>
      <c r="T94" s="1">
        <f>SUMIFS(WorkingHoursUpdated!$P:$P,WorkingHoursUpdated!$A:$A,"&gt;="&amp;T$4,WorkingHoursUpdated!$A:$A,"&lt;"&amp;U$4,WorkingHoursUpdated!$K:$K,$A94)</f>
        <v>0</v>
      </c>
      <c r="U94" s="1">
        <f>SUMIFS(WorkingHoursUpdated!$P:$P,WorkingHoursUpdated!$A:$A,"&gt;="&amp;U$4,WorkingHoursUpdated!$A:$A,"&lt;"&amp;V$4,WorkingHoursUpdated!$K:$K,$A94)</f>
        <v>0</v>
      </c>
      <c r="V94" s="1">
        <f>SUMIFS(WorkingHoursUpdated!$P:$P,WorkingHoursUpdated!$A:$A,"&gt;="&amp;V$4,WorkingHoursUpdated!$A:$A,"&lt;"&amp;W$4,WorkingHoursUpdated!$K:$K,$A94)</f>
        <v>0</v>
      </c>
      <c r="W94" s="1">
        <f>SUMIFS(WorkingHoursUpdated!$P:$P,WorkingHoursUpdated!$A:$A,"&gt;="&amp;W$4,WorkingHoursUpdated!$A:$A,"&lt;"&amp;X$4,WorkingHoursUpdated!$K:$K,$A94)</f>
        <v>0</v>
      </c>
      <c r="X94" s="1">
        <f>SUMIFS(WorkingHoursUpdated!$P:$P,WorkingHoursUpdated!$A:$A,"&gt;="&amp;X$4,WorkingHoursUpdated!$A:$A,"&lt;"&amp;Y$4,WorkingHoursUpdated!$K:$K,$A94)</f>
        <v>0</v>
      </c>
      <c r="Y94" s="1">
        <f>SUMIFS(WorkingHoursUpdated!$P:$P,WorkingHoursUpdated!$A:$A,"&gt;="&amp;Y$4,WorkingHoursUpdated!$A:$A,"&lt;"&amp;Z$4,WorkingHoursUpdated!$K:$K,$A94)</f>
        <v>0</v>
      </c>
      <c r="Z94" s="1">
        <f>SUMIFS(WorkingHoursUpdated!$P:$P,WorkingHoursUpdated!$A:$A,"&gt;="&amp;Z$4,WorkingHoursUpdated!$A:$A,"&lt;"&amp;AA$4,WorkingHoursUpdated!$K:$K,$A94)</f>
        <v>0</v>
      </c>
      <c r="AA94" s="1">
        <f>SUMIFS(WorkingHoursUpdated!$P:$P,WorkingHoursUpdated!$A:$A,"&gt;="&amp;AA$4,WorkingHoursUpdated!$A:$A,"&lt;"&amp;AB$4,WorkingHoursUpdated!$K:$K,$A94)</f>
        <v>0</v>
      </c>
      <c r="AB94" s="1">
        <f>SUMIFS(WorkingHoursUpdated!$P:$P,WorkingHoursUpdated!$A:$A,"&gt;="&amp;AB$4,WorkingHoursUpdated!$A:$A,"&lt;"&amp;AC$4,WorkingHoursUpdated!$K:$K,$A94)</f>
        <v>0</v>
      </c>
      <c r="AC94" s="1">
        <f>SUMIFS(WorkingHoursUpdated!$P:$P,WorkingHoursUpdated!$A:$A,"&gt;="&amp;AC$4,WorkingHoursUpdated!$A:$A,"&lt;"&amp;AD$4,WorkingHoursUpdated!$K:$K,$A94)</f>
        <v>0</v>
      </c>
      <c r="AD94" s="1">
        <f>SUMIFS(WorkingHoursUpdated!$P:$P,WorkingHoursUpdated!$A:$A,"&gt;="&amp;AD$4,WorkingHoursUpdated!$A:$A,"&lt;"&amp;AE$4,WorkingHoursUpdated!$K:$K,$A94)</f>
        <v>0</v>
      </c>
      <c r="AE94" s="1">
        <f>SUMIFS(WorkingHoursUpdated!$P:$P,WorkingHoursUpdated!$A:$A,"&gt;="&amp;AE$4,WorkingHoursUpdated!$A:$A,"&lt;"&amp;AF$4,WorkingHoursUpdated!$K:$K,$A94)</f>
        <v>0</v>
      </c>
      <c r="AF94" s="1">
        <f>SUMIFS(WorkingHoursUpdated!$P:$P,WorkingHoursUpdated!$A:$A,"&gt;="&amp;AF$4,WorkingHoursUpdated!$A:$A,"&lt;"&amp;AG$4,WorkingHoursUpdated!$K:$K,$A94)</f>
        <v>0</v>
      </c>
      <c r="AG94" s="1">
        <f>SUMIFS(WorkingHoursUpdated!$P:$P,WorkingHoursUpdated!$A:$A,"&gt;="&amp;AG$4,WorkingHoursUpdated!$A:$A,"&lt;"&amp;AH$4,WorkingHoursUpdated!$K:$K,$A94)</f>
        <v>0</v>
      </c>
      <c r="AH94" s="1">
        <f>SUMIFS(WorkingHoursUpdated!$P:$P,WorkingHoursUpdated!$A:$A,"&gt;="&amp;AH$4,WorkingHoursUpdated!$A:$A,"&lt;"&amp;AI$4,WorkingHoursUpdated!$K:$K,$A94)</f>
        <v>0</v>
      </c>
      <c r="AI94" s="1">
        <f>SUMIFS(WorkingHoursUpdated!$P:$P,WorkingHoursUpdated!$A:$A,"&gt;="&amp;AI$4,WorkingHoursUpdated!$A:$A,"&lt;"&amp;AJ$4,WorkingHoursUpdated!$K:$K,$A94)</f>
        <v>0</v>
      </c>
    </row>
    <row r="95" spans="1:35" x14ac:dyDescent="0.25">
      <c r="A95" t="s">
        <v>478</v>
      </c>
      <c r="B95" s="64">
        <f>_xlfn.MINIFS(WorkingHoursUpdated!$A:$A,WorkingHoursUpdated!$G:$G,$A95)</f>
        <v>0</v>
      </c>
      <c r="C95" s="7">
        <f>_xlfn.MAXIFS(WorkingHoursUpdated!$A:$A,WorkingHoursUpdated!$G:$G,$A95)</f>
        <v>0</v>
      </c>
      <c r="D95" s="1">
        <f>SUMIFS(WorkingHoursUpdated!$P:$P,WorkingHoursUpdated!$G:$G,$A95)</f>
        <v>0</v>
      </c>
      <c r="E95">
        <f t="shared" si="59"/>
        <v>0</v>
      </c>
      <c r="G95" s="1">
        <f>SUMIFS(WorkingHoursUpdated!$P:$P,WorkingHoursUpdated!$A:$A,"&gt;="&amp;G$4,WorkingHoursUpdated!$A:$A,"&lt;"&amp;H$4,WorkingHoursUpdated!$K:$K,$A95)</f>
        <v>0</v>
      </c>
      <c r="H95" s="1">
        <f>SUMIFS(WorkingHoursUpdated!$P:$P,WorkingHoursUpdated!$A:$A,"&gt;="&amp;H$4,WorkingHoursUpdated!$A:$A,"&lt;"&amp;I$4,WorkingHoursUpdated!$K:$K,$A95)</f>
        <v>0</v>
      </c>
      <c r="I95" s="1">
        <f>SUMIFS(WorkingHoursUpdated!$P:$P,WorkingHoursUpdated!$A:$A,"&gt;="&amp;I$4,WorkingHoursUpdated!$A:$A,"&lt;"&amp;J$4,WorkingHoursUpdated!$K:$K,$A95)</f>
        <v>0</v>
      </c>
      <c r="J95" s="1">
        <f>SUMIFS(WorkingHoursUpdated!$P:$P,WorkingHoursUpdated!$A:$A,"&gt;="&amp;J$4,WorkingHoursUpdated!$A:$A,"&lt;"&amp;K$4,WorkingHoursUpdated!$K:$K,$A95)</f>
        <v>0</v>
      </c>
      <c r="K95" s="1">
        <f>SUMIFS(WorkingHoursUpdated!$P:$P,WorkingHoursUpdated!$A:$A,"&gt;="&amp;K$4,WorkingHoursUpdated!$A:$A,"&lt;"&amp;L$4,WorkingHoursUpdated!$K:$K,$A95)</f>
        <v>0</v>
      </c>
      <c r="L95" s="1">
        <f>SUMIFS(WorkingHoursUpdated!$P:$P,WorkingHoursUpdated!$A:$A,"&gt;="&amp;L$4,WorkingHoursUpdated!$A:$A,"&lt;"&amp;M$4,WorkingHoursUpdated!$K:$K,$A95)</f>
        <v>0</v>
      </c>
      <c r="M95" s="1">
        <f>SUMIFS(WorkingHoursUpdated!$P:$P,WorkingHoursUpdated!$A:$A,"&gt;="&amp;M$4,WorkingHoursUpdated!$A:$A,"&lt;"&amp;N$4,WorkingHoursUpdated!$K:$K,$A95)</f>
        <v>0</v>
      </c>
      <c r="N95" s="1">
        <f>SUMIFS(WorkingHoursUpdated!$P:$P,WorkingHoursUpdated!$A:$A,"&gt;="&amp;N$4,WorkingHoursUpdated!$A:$A,"&lt;"&amp;O$4,WorkingHoursUpdated!$K:$K,$A95)</f>
        <v>0</v>
      </c>
      <c r="O95" s="1">
        <f>SUMIFS(WorkingHoursUpdated!$P:$P,WorkingHoursUpdated!$A:$A,"&gt;="&amp;O$4,WorkingHoursUpdated!$A:$A,"&lt;"&amp;P$4,WorkingHoursUpdated!$K:$K,$A95)</f>
        <v>0</v>
      </c>
      <c r="P95" s="1">
        <f>SUMIFS(WorkingHoursUpdated!$P:$P,WorkingHoursUpdated!$A:$A,"&gt;="&amp;P$4,WorkingHoursUpdated!$A:$A,"&lt;"&amp;Q$4,WorkingHoursUpdated!$K:$K,$A95)</f>
        <v>0</v>
      </c>
      <c r="Q95" s="1">
        <f>SUMIFS(WorkingHoursUpdated!$P:$P,WorkingHoursUpdated!$A:$A,"&gt;="&amp;Q$4,WorkingHoursUpdated!$A:$A,"&lt;"&amp;R$4,WorkingHoursUpdated!$K:$K,$A95)</f>
        <v>0</v>
      </c>
      <c r="R95" s="1">
        <f>SUMIFS(WorkingHoursUpdated!$P:$P,WorkingHoursUpdated!$A:$A,"&gt;="&amp;R$4,WorkingHoursUpdated!$A:$A,"&lt;"&amp;S$4,WorkingHoursUpdated!$K:$K,$A95)</f>
        <v>0</v>
      </c>
      <c r="S95" s="1">
        <f>SUMIFS(WorkingHoursUpdated!$P:$P,WorkingHoursUpdated!$A:$A,"&gt;="&amp;S$4,WorkingHoursUpdated!$A:$A,"&lt;"&amp;T$4,WorkingHoursUpdated!$K:$K,$A95)</f>
        <v>0</v>
      </c>
      <c r="T95" s="1">
        <f>SUMIFS(WorkingHoursUpdated!$P:$P,WorkingHoursUpdated!$A:$A,"&gt;="&amp;T$4,WorkingHoursUpdated!$A:$A,"&lt;"&amp;U$4,WorkingHoursUpdated!$K:$K,$A95)</f>
        <v>0</v>
      </c>
      <c r="U95" s="1">
        <f>SUMIFS(WorkingHoursUpdated!$P:$P,WorkingHoursUpdated!$A:$A,"&gt;="&amp;U$4,WorkingHoursUpdated!$A:$A,"&lt;"&amp;V$4,WorkingHoursUpdated!$K:$K,$A95)</f>
        <v>0</v>
      </c>
      <c r="V95" s="1">
        <f>SUMIFS(WorkingHoursUpdated!$P:$P,WorkingHoursUpdated!$A:$A,"&gt;="&amp;V$4,WorkingHoursUpdated!$A:$A,"&lt;"&amp;W$4,WorkingHoursUpdated!$K:$K,$A95)</f>
        <v>0</v>
      </c>
      <c r="W95" s="1">
        <f>SUMIFS(WorkingHoursUpdated!$P:$P,WorkingHoursUpdated!$A:$A,"&gt;="&amp;W$4,WorkingHoursUpdated!$A:$A,"&lt;"&amp;X$4,WorkingHoursUpdated!$K:$K,$A95)</f>
        <v>0</v>
      </c>
      <c r="X95" s="1">
        <f>SUMIFS(WorkingHoursUpdated!$P:$P,WorkingHoursUpdated!$A:$A,"&gt;="&amp;X$4,WorkingHoursUpdated!$A:$A,"&lt;"&amp;Y$4,WorkingHoursUpdated!$K:$K,$A95)</f>
        <v>0</v>
      </c>
      <c r="Y95" s="1">
        <f>SUMIFS(WorkingHoursUpdated!$P:$P,WorkingHoursUpdated!$A:$A,"&gt;="&amp;Y$4,WorkingHoursUpdated!$A:$A,"&lt;"&amp;Z$4,WorkingHoursUpdated!$K:$K,$A95)</f>
        <v>0</v>
      </c>
      <c r="Z95" s="1">
        <f>SUMIFS(WorkingHoursUpdated!$P:$P,WorkingHoursUpdated!$A:$A,"&gt;="&amp;Z$4,WorkingHoursUpdated!$A:$A,"&lt;"&amp;AA$4,WorkingHoursUpdated!$K:$K,$A95)</f>
        <v>0</v>
      </c>
      <c r="AA95" s="1">
        <f>SUMIFS(WorkingHoursUpdated!$P:$P,WorkingHoursUpdated!$A:$A,"&gt;="&amp;AA$4,WorkingHoursUpdated!$A:$A,"&lt;"&amp;AB$4,WorkingHoursUpdated!$K:$K,$A95)</f>
        <v>0</v>
      </c>
      <c r="AB95" s="1">
        <f>SUMIFS(WorkingHoursUpdated!$P:$P,WorkingHoursUpdated!$A:$A,"&gt;="&amp;AB$4,WorkingHoursUpdated!$A:$A,"&lt;"&amp;AC$4,WorkingHoursUpdated!$K:$K,$A95)</f>
        <v>0</v>
      </c>
      <c r="AC95" s="1">
        <f>SUMIFS(WorkingHoursUpdated!$P:$P,WorkingHoursUpdated!$A:$A,"&gt;="&amp;AC$4,WorkingHoursUpdated!$A:$A,"&lt;"&amp;AD$4,WorkingHoursUpdated!$K:$K,$A95)</f>
        <v>0</v>
      </c>
      <c r="AD95" s="1">
        <f>SUMIFS(WorkingHoursUpdated!$P:$P,WorkingHoursUpdated!$A:$A,"&gt;="&amp;AD$4,WorkingHoursUpdated!$A:$A,"&lt;"&amp;AE$4,WorkingHoursUpdated!$K:$K,$A95)</f>
        <v>0</v>
      </c>
      <c r="AE95" s="1">
        <f>SUMIFS(WorkingHoursUpdated!$P:$P,WorkingHoursUpdated!$A:$A,"&gt;="&amp;AE$4,WorkingHoursUpdated!$A:$A,"&lt;"&amp;AF$4,WorkingHoursUpdated!$K:$K,$A95)</f>
        <v>0</v>
      </c>
      <c r="AF95" s="1">
        <f>SUMIFS(WorkingHoursUpdated!$P:$P,WorkingHoursUpdated!$A:$A,"&gt;="&amp;AF$4,WorkingHoursUpdated!$A:$A,"&lt;"&amp;AG$4,WorkingHoursUpdated!$K:$K,$A95)</f>
        <v>0</v>
      </c>
      <c r="AG95" s="1">
        <f>SUMIFS(WorkingHoursUpdated!$P:$P,WorkingHoursUpdated!$A:$A,"&gt;="&amp;AG$4,WorkingHoursUpdated!$A:$A,"&lt;"&amp;AH$4,WorkingHoursUpdated!$K:$K,$A95)</f>
        <v>0</v>
      </c>
      <c r="AH95" s="1">
        <f>SUMIFS(WorkingHoursUpdated!$P:$P,WorkingHoursUpdated!$A:$A,"&gt;="&amp;AH$4,WorkingHoursUpdated!$A:$A,"&lt;"&amp;AI$4,WorkingHoursUpdated!$K:$K,$A95)</f>
        <v>0</v>
      </c>
      <c r="AI95" s="1">
        <f>SUMIFS(WorkingHoursUpdated!$P:$P,WorkingHoursUpdated!$A:$A,"&gt;="&amp;AI$4,WorkingHoursUpdated!$A:$A,"&lt;"&amp;AJ$4,WorkingHoursUpdated!$K:$K,$A95)</f>
        <v>0</v>
      </c>
    </row>
    <row r="96" spans="1:35" x14ac:dyDescent="0.25">
      <c r="A96" t="s">
        <v>374</v>
      </c>
      <c r="B96" s="64">
        <f>_xlfn.MINIFS(WorkingHoursUpdated!$A:$A,WorkingHoursUpdated!$G:$G,$A96)</f>
        <v>0</v>
      </c>
      <c r="C96" s="7">
        <f>_xlfn.MAXIFS(WorkingHoursUpdated!$A:$A,WorkingHoursUpdated!$G:$G,$A96)</f>
        <v>0</v>
      </c>
      <c r="D96" s="1">
        <f>SUMIFS(WorkingHoursUpdated!$P:$P,WorkingHoursUpdated!$G:$G,$A96)</f>
        <v>0</v>
      </c>
      <c r="E96">
        <f t="shared" si="59"/>
        <v>0</v>
      </c>
      <c r="G96" s="1">
        <f>SUMIFS(WorkingHoursUpdated!$P:$P,WorkingHoursUpdated!$A:$A,"&gt;="&amp;G$4,WorkingHoursUpdated!$A:$A,"&lt;"&amp;H$4,WorkingHoursUpdated!$K:$K,$A96)</f>
        <v>0</v>
      </c>
      <c r="H96" s="1">
        <f>SUMIFS(WorkingHoursUpdated!$P:$P,WorkingHoursUpdated!$A:$A,"&gt;="&amp;H$4,WorkingHoursUpdated!$A:$A,"&lt;"&amp;I$4,WorkingHoursUpdated!$K:$K,$A96)</f>
        <v>0</v>
      </c>
      <c r="I96" s="1">
        <f>SUMIFS(WorkingHoursUpdated!$P:$P,WorkingHoursUpdated!$A:$A,"&gt;="&amp;I$4,WorkingHoursUpdated!$A:$A,"&lt;"&amp;J$4,WorkingHoursUpdated!$K:$K,$A96)</f>
        <v>0</v>
      </c>
      <c r="J96" s="1">
        <f>SUMIFS(WorkingHoursUpdated!$P:$P,WorkingHoursUpdated!$A:$A,"&gt;="&amp;J$4,WorkingHoursUpdated!$A:$A,"&lt;"&amp;K$4,WorkingHoursUpdated!$K:$K,$A96)</f>
        <v>0</v>
      </c>
      <c r="K96" s="1">
        <f>SUMIFS(WorkingHoursUpdated!$P:$P,WorkingHoursUpdated!$A:$A,"&gt;="&amp;K$4,WorkingHoursUpdated!$A:$A,"&lt;"&amp;L$4,WorkingHoursUpdated!$K:$K,$A96)</f>
        <v>0</v>
      </c>
      <c r="L96" s="1">
        <f>SUMIFS(WorkingHoursUpdated!$P:$P,WorkingHoursUpdated!$A:$A,"&gt;="&amp;L$4,WorkingHoursUpdated!$A:$A,"&lt;"&amp;M$4,WorkingHoursUpdated!$K:$K,$A96)</f>
        <v>0</v>
      </c>
      <c r="M96" s="1">
        <f>SUMIFS(WorkingHoursUpdated!$P:$P,WorkingHoursUpdated!$A:$A,"&gt;="&amp;M$4,WorkingHoursUpdated!$A:$A,"&lt;"&amp;N$4,WorkingHoursUpdated!$K:$K,$A96)</f>
        <v>0</v>
      </c>
      <c r="N96" s="1">
        <f>SUMIFS(WorkingHoursUpdated!$P:$P,WorkingHoursUpdated!$A:$A,"&gt;="&amp;N$4,WorkingHoursUpdated!$A:$A,"&lt;"&amp;O$4,WorkingHoursUpdated!$K:$K,$A96)</f>
        <v>0</v>
      </c>
      <c r="O96" s="1">
        <f>SUMIFS(WorkingHoursUpdated!$P:$P,WorkingHoursUpdated!$A:$A,"&gt;="&amp;O$4,WorkingHoursUpdated!$A:$A,"&lt;"&amp;P$4,WorkingHoursUpdated!$K:$K,$A96)</f>
        <v>0</v>
      </c>
      <c r="P96" s="1">
        <f>SUMIFS(WorkingHoursUpdated!$P:$P,WorkingHoursUpdated!$A:$A,"&gt;="&amp;P$4,WorkingHoursUpdated!$A:$A,"&lt;"&amp;Q$4,WorkingHoursUpdated!$K:$K,$A96)</f>
        <v>0</v>
      </c>
      <c r="Q96" s="1">
        <f>SUMIFS(WorkingHoursUpdated!$P:$P,WorkingHoursUpdated!$A:$A,"&gt;="&amp;Q$4,WorkingHoursUpdated!$A:$A,"&lt;"&amp;R$4,WorkingHoursUpdated!$K:$K,$A96)</f>
        <v>0</v>
      </c>
      <c r="R96" s="1">
        <f>SUMIFS(WorkingHoursUpdated!$P:$P,WorkingHoursUpdated!$A:$A,"&gt;="&amp;R$4,WorkingHoursUpdated!$A:$A,"&lt;"&amp;S$4,WorkingHoursUpdated!$K:$K,$A96)</f>
        <v>0</v>
      </c>
      <c r="S96" s="1">
        <f>SUMIFS(WorkingHoursUpdated!$P:$P,WorkingHoursUpdated!$A:$A,"&gt;="&amp;S$4,WorkingHoursUpdated!$A:$A,"&lt;"&amp;T$4,WorkingHoursUpdated!$K:$K,$A96)</f>
        <v>0</v>
      </c>
      <c r="T96" s="1">
        <f>SUMIFS(WorkingHoursUpdated!$P:$P,WorkingHoursUpdated!$A:$A,"&gt;="&amp;T$4,WorkingHoursUpdated!$A:$A,"&lt;"&amp;U$4,WorkingHoursUpdated!$K:$K,$A96)</f>
        <v>0</v>
      </c>
      <c r="U96" s="1">
        <f>SUMIFS(WorkingHoursUpdated!$P:$P,WorkingHoursUpdated!$A:$A,"&gt;="&amp;U$4,WorkingHoursUpdated!$A:$A,"&lt;"&amp;V$4,WorkingHoursUpdated!$K:$K,$A96)</f>
        <v>0</v>
      </c>
      <c r="V96" s="1">
        <f>SUMIFS(WorkingHoursUpdated!$P:$P,WorkingHoursUpdated!$A:$A,"&gt;="&amp;V$4,WorkingHoursUpdated!$A:$A,"&lt;"&amp;W$4,WorkingHoursUpdated!$K:$K,$A96)</f>
        <v>0</v>
      </c>
      <c r="W96" s="1">
        <f>SUMIFS(WorkingHoursUpdated!$P:$P,WorkingHoursUpdated!$A:$A,"&gt;="&amp;W$4,WorkingHoursUpdated!$A:$A,"&lt;"&amp;X$4,WorkingHoursUpdated!$K:$K,$A96)</f>
        <v>0</v>
      </c>
      <c r="X96" s="1">
        <f>SUMIFS(WorkingHoursUpdated!$P:$P,WorkingHoursUpdated!$A:$A,"&gt;="&amp;X$4,WorkingHoursUpdated!$A:$A,"&lt;"&amp;Y$4,WorkingHoursUpdated!$K:$K,$A96)</f>
        <v>0</v>
      </c>
      <c r="Y96" s="1">
        <f>SUMIFS(WorkingHoursUpdated!$P:$P,WorkingHoursUpdated!$A:$A,"&gt;="&amp;Y$4,WorkingHoursUpdated!$A:$A,"&lt;"&amp;Z$4,WorkingHoursUpdated!$K:$K,$A96)</f>
        <v>0</v>
      </c>
      <c r="Z96" s="1">
        <f>SUMIFS(WorkingHoursUpdated!$P:$P,WorkingHoursUpdated!$A:$A,"&gt;="&amp;Z$4,WorkingHoursUpdated!$A:$A,"&lt;"&amp;AA$4,WorkingHoursUpdated!$K:$K,$A96)</f>
        <v>0</v>
      </c>
      <c r="AA96" s="1">
        <f>SUMIFS(WorkingHoursUpdated!$P:$P,WorkingHoursUpdated!$A:$A,"&gt;="&amp;AA$4,WorkingHoursUpdated!$A:$A,"&lt;"&amp;AB$4,WorkingHoursUpdated!$K:$K,$A96)</f>
        <v>0</v>
      </c>
      <c r="AB96" s="1">
        <f>SUMIFS(WorkingHoursUpdated!$P:$P,WorkingHoursUpdated!$A:$A,"&gt;="&amp;AB$4,WorkingHoursUpdated!$A:$A,"&lt;"&amp;AC$4,WorkingHoursUpdated!$K:$K,$A96)</f>
        <v>0</v>
      </c>
      <c r="AC96" s="1">
        <f>SUMIFS(WorkingHoursUpdated!$P:$P,WorkingHoursUpdated!$A:$A,"&gt;="&amp;AC$4,WorkingHoursUpdated!$A:$A,"&lt;"&amp;AD$4,WorkingHoursUpdated!$K:$K,$A96)</f>
        <v>0</v>
      </c>
      <c r="AD96" s="1">
        <f>SUMIFS(WorkingHoursUpdated!$P:$P,WorkingHoursUpdated!$A:$A,"&gt;="&amp;AD$4,WorkingHoursUpdated!$A:$A,"&lt;"&amp;AE$4,WorkingHoursUpdated!$K:$K,$A96)</f>
        <v>0</v>
      </c>
      <c r="AE96" s="1">
        <f>SUMIFS(WorkingHoursUpdated!$P:$P,WorkingHoursUpdated!$A:$A,"&gt;="&amp;AE$4,WorkingHoursUpdated!$A:$A,"&lt;"&amp;AF$4,WorkingHoursUpdated!$K:$K,$A96)</f>
        <v>0</v>
      </c>
      <c r="AF96" s="1">
        <f>SUMIFS(WorkingHoursUpdated!$P:$P,WorkingHoursUpdated!$A:$A,"&gt;="&amp;AF$4,WorkingHoursUpdated!$A:$A,"&lt;"&amp;AG$4,WorkingHoursUpdated!$K:$K,$A96)</f>
        <v>0</v>
      </c>
      <c r="AG96" s="1">
        <f>SUMIFS(WorkingHoursUpdated!$P:$P,WorkingHoursUpdated!$A:$A,"&gt;="&amp;AG$4,WorkingHoursUpdated!$A:$A,"&lt;"&amp;AH$4,WorkingHoursUpdated!$K:$K,$A96)</f>
        <v>0</v>
      </c>
      <c r="AH96" s="1">
        <f>SUMIFS(WorkingHoursUpdated!$P:$P,WorkingHoursUpdated!$A:$A,"&gt;="&amp;AH$4,WorkingHoursUpdated!$A:$A,"&lt;"&amp;AI$4,WorkingHoursUpdated!$K:$K,$A96)</f>
        <v>0</v>
      </c>
      <c r="AI96" s="1">
        <f>SUMIFS(WorkingHoursUpdated!$P:$P,WorkingHoursUpdated!$A:$A,"&gt;="&amp;AI$4,WorkingHoursUpdated!$A:$A,"&lt;"&amp;AJ$4,WorkingHoursUpdated!$K:$K,$A96)</f>
        <v>0</v>
      </c>
    </row>
    <row r="97" spans="1:35" x14ac:dyDescent="0.25">
      <c r="A97" t="s">
        <v>955</v>
      </c>
      <c r="B97" s="64">
        <f>_xlfn.MINIFS(WorkingHoursUpdated!$A:$A,WorkingHoursUpdated!$G:$G,$A97)</f>
        <v>0</v>
      </c>
      <c r="C97" s="7">
        <f>_xlfn.MAXIFS(WorkingHoursUpdated!$A:$A,WorkingHoursUpdated!$G:$G,$A97)</f>
        <v>0</v>
      </c>
      <c r="D97" s="1">
        <f>SUMIFS(WorkingHoursUpdated!$P:$P,WorkingHoursUpdated!$G:$G,$A97)</f>
        <v>0</v>
      </c>
      <c r="E97">
        <f t="shared" si="59"/>
        <v>0</v>
      </c>
      <c r="G97" s="1">
        <f>SUMIFS(WorkingHoursUpdated!$P:$P,WorkingHoursUpdated!$A:$A,"&gt;="&amp;G$4,WorkingHoursUpdated!$A:$A,"&lt;"&amp;H$4,WorkingHoursUpdated!$K:$K,$A97)</f>
        <v>0</v>
      </c>
      <c r="H97" s="1">
        <f>SUMIFS(WorkingHoursUpdated!$P:$P,WorkingHoursUpdated!$A:$A,"&gt;="&amp;H$4,WorkingHoursUpdated!$A:$A,"&lt;"&amp;I$4,WorkingHoursUpdated!$K:$K,$A97)</f>
        <v>0</v>
      </c>
      <c r="I97" s="1">
        <f>SUMIFS(WorkingHoursUpdated!$P:$P,WorkingHoursUpdated!$A:$A,"&gt;="&amp;I$4,WorkingHoursUpdated!$A:$A,"&lt;"&amp;J$4,WorkingHoursUpdated!$K:$K,$A97)</f>
        <v>0</v>
      </c>
      <c r="J97" s="1">
        <f>SUMIFS(WorkingHoursUpdated!$P:$P,WorkingHoursUpdated!$A:$A,"&gt;="&amp;J$4,WorkingHoursUpdated!$A:$A,"&lt;"&amp;K$4,WorkingHoursUpdated!$K:$K,$A97)</f>
        <v>0</v>
      </c>
      <c r="K97" s="1">
        <f>SUMIFS(WorkingHoursUpdated!$P:$P,WorkingHoursUpdated!$A:$A,"&gt;="&amp;K$4,WorkingHoursUpdated!$A:$A,"&lt;"&amp;L$4,WorkingHoursUpdated!$K:$K,$A97)</f>
        <v>0</v>
      </c>
      <c r="L97" s="1">
        <f>SUMIFS(WorkingHoursUpdated!$P:$P,WorkingHoursUpdated!$A:$A,"&gt;="&amp;L$4,WorkingHoursUpdated!$A:$A,"&lt;"&amp;M$4,WorkingHoursUpdated!$K:$K,$A97)</f>
        <v>0</v>
      </c>
      <c r="M97" s="1">
        <f>SUMIFS(WorkingHoursUpdated!$P:$P,WorkingHoursUpdated!$A:$A,"&gt;="&amp;M$4,WorkingHoursUpdated!$A:$A,"&lt;"&amp;N$4,WorkingHoursUpdated!$K:$K,$A97)</f>
        <v>0</v>
      </c>
      <c r="N97" s="1">
        <f>SUMIFS(WorkingHoursUpdated!$P:$P,WorkingHoursUpdated!$A:$A,"&gt;="&amp;N$4,WorkingHoursUpdated!$A:$A,"&lt;"&amp;O$4,WorkingHoursUpdated!$K:$K,$A97)</f>
        <v>0</v>
      </c>
      <c r="O97" s="1">
        <f>SUMIFS(WorkingHoursUpdated!$P:$P,WorkingHoursUpdated!$A:$A,"&gt;="&amp;O$4,WorkingHoursUpdated!$A:$A,"&lt;"&amp;P$4,WorkingHoursUpdated!$K:$K,$A97)</f>
        <v>0</v>
      </c>
      <c r="P97" s="1">
        <f>SUMIFS(WorkingHoursUpdated!$P:$P,WorkingHoursUpdated!$A:$A,"&gt;="&amp;P$4,WorkingHoursUpdated!$A:$A,"&lt;"&amp;Q$4,WorkingHoursUpdated!$K:$K,$A97)</f>
        <v>0</v>
      </c>
      <c r="Q97" s="1">
        <f>SUMIFS(WorkingHoursUpdated!$P:$P,WorkingHoursUpdated!$A:$A,"&gt;="&amp;Q$4,WorkingHoursUpdated!$A:$A,"&lt;"&amp;R$4,WorkingHoursUpdated!$K:$K,$A97)</f>
        <v>0</v>
      </c>
      <c r="R97" s="1">
        <f>SUMIFS(WorkingHoursUpdated!$P:$P,WorkingHoursUpdated!$A:$A,"&gt;="&amp;R$4,WorkingHoursUpdated!$A:$A,"&lt;"&amp;S$4,WorkingHoursUpdated!$K:$K,$A97)</f>
        <v>0</v>
      </c>
      <c r="S97" s="1">
        <f>SUMIFS(WorkingHoursUpdated!$P:$P,WorkingHoursUpdated!$A:$A,"&gt;="&amp;S$4,WorkingHoursUpdated!$A:$A,"&lt;"&amp;T$4,WorkingHoursUpdated!$K:$K,$A97)</f>
        <v>0</v>
      </c>
      <c r="T97" s="1">
        <f>SUMIFS(WorkingHoursUpdated!$P:$P,WorkingHoursUpdated!$A:$A,"&gt;="&amp;T$4,WorkingHoursUpdated!$A:$A,"&lt;"&amp;U$4,WorkingHoursUpdated!$K:$K,$A97)</f>
        <v>0</v>
      </c>
      <c r="U97" s="1">
        <f>SUMIFS(WorkingHoursUpdated!$P:$P,WorkingHoursUpdated!$A:$A,"&gt;="&amp;U$4,WorkingHoursUpdated!$A:$A,"&lt;"&amp;V$4,WorkingHoursUpdated!$K:$K,$A97)</f>
        <v>0</v>
      </c>
      <c r="V97" s="1">
        <f>SUMIFS(WorkingHoursUpdated!$P:$P,WorkingHoursUpdated!$A:$A,"&gt;="&amp;V$4,WorkingHoursUpdated!$A:$A,"&lt;"&amp;W$4,WorkingHoursUpdated!$K:$K,$A97)</f>
        <v>0</v>
      </c>
      <c r="W97" s="1">
        <f>SUMIFS(WorkingHoursUpdated!$P:$P,WorkingHoursUpdated!$A:$A,"&gt;="&amp;W$4,WorkingHoursUpdated!$A:$A,"&lt;"&amp;X$4,WorkingHoursUpdated!$K:$K,$A97)</f>
        <v>0</v>
      </c>
      <c r="X97" s="1">
        <f>SUMIFS(WorkingHoursUpdated!$P:$P,WorkingHoursUpdated!$A:$A,"&gt;="&amp;X$4,WorkingHoursUpdated!$A:$A,"&lt;"&amp;Y$4,WorkingHoursUpdated!$K:$K,$A97)</f>
        <v>0</v>
      </c>
      <c r="Y97" s="1">
        <f>SUMIFS(WorkingHoursUpdated!$P:$P,WorkingHoursUpdated!$A:$A,"&gt;="&amp;Y$4,WorkingHoursUpdated!$A:$A,"&lt;"&amp;Z$4,WorkingHoursUpdated!$K:$K,$A97)</f>
        <v>0</v>
      </c>
      <c r="Z97" s="1">
        <f>SUMIFS(WorkingHoursUpdated!$P:$P,WorkingHoursUpdated!$A:$A,"&gt;="&amp;Z$4,WorkingHoursUpdated!$A:$A,"&lt;"&amp;AA$4,WorkingHoursUpdated!$K:$K,$A97)</f>
        <v>0</v>
      </c>
      <c r="AA97" s="1">
        <f>SUMIFS(WorkingHoursUpdated!$P:$P,WorkingHoursUpdated!$A:$A,"&gt;="&amp;AA$4,WorkingHoursUpdated!$A:$A,"&lt;"&amp;AB$4,WorkingHoursUpdated!$K:$K,$A97)</f>
        <v>0</v>
      </c>
      <c r="AB97" s="1">
        <f>SUMIFS(WorkingHoursUpdated!$P:$P,WorkingHoursUpdated!$A:$A,"&gt;="&amp;AB$4,WorkingHoursUpdated!$A:$A,"&lt;"&amp;AC$4,WorkingHoursUpdated!$K:$K,$A97)</f>
        <v>0</v>
      </c>
      <c r="AC97" s="1">
        <f>SUMIFS(WorkingHoursUpdated!$P:$P,WorkingHoursUpdated!$A:$A,"&gt;="&amp;AC$4,WorkingHoursUpdated!$A:$A,"&lt;"&amp;AD$4,WorkingHoursUpdated!$K:$K,$A97)</f>
        <v>0</v>
      </c>
      <c r="AD97" s="1">
        <f>SUMIFS(WorkingHoursUpdated!$P:$P,WorkingHoursUpdated!$A:$A,"&gt;="&amp;AD$4,WorkingHoursUpdated!$A:$A,"&lt;"&amp;AE$4,WorkingHoursUpdated!$K:$K,$A97)</f>
        <v>0</v>
      </c>
      <c r="AE97" s="1">
        <f>SUMIFS(WorkingHoursUpdated!$P:$P,WorkingHoursUpdated!$A:$A,"&gt;="&amp;AE$4,WorkingHoursUpdated!$A:$A,"&lt;"&amp;AF$4,WorkingHoursUpdated!$K:$K,$A97)</f>
        <v>0</v>
      </c>
      <c r="AF97" s="1">
        <f>SUMIFS(WorkingHoursUpdated!$P:$P,WorkingHoursUpdated!$A:$A,"&gt;="&amp;AF$4,WorkingHoursUpdated!$A:$A,"&lt;"&amp;AG$4,WorkingHoursUpdated!$K:$K,$A97)</f>
        <v>0</v>
      </c>
      <c r="AG97" s="1">
        <f>SUMIFS(WorkingHoursUpdated!$P:$P,WorkingHoursUpdated!$A:$A,"&gt;="&amp;AG$4,WorkingHoursUpdated!$A:$A,"&lt;"&amp;AH$4,WorkingHoursUpdated!$K:$K,$A97)</f>
        <v>0</v>
      </c>
      <c r="AH97" s="1">
        <f>SUMIFS(WorkingHoursUpdated!$P:$P,WorkingHoursUpdated!$A:$A,"&gt;="&amp;AH$4,WorkingHoursUpdated!$A:$A,"&lt;"&amp;AI$4,WorkingHoursUpdated!$K:$K,$A97)</f>
        <v>0</v>
      </c>
      <c r="AI97" s="1">
        <f>SUMIFS(WorkingHoursUpdated!$P:$P,WorkingHoursUpdated!$A:$A,"&gt;="&amp;AI$4,WorkingHoursUpdated!$A:$A,"&lt;"&amp;AJ$4,WorkingHoursUpdated!$K:$K,$A97)</f>
        <v>0</v>
      </c>
    </row>
    <row r="98" spans="1:35" x14ac:dyDescent="0.25">
      <c r="A98" t="s">
        <v>922</v>
      </c>
      <c r="B98" s="64">
        <f>_xlfn.MINIFS(WorkingHoursUpdated!$A:$A,WorkingHoursUpdated!$G:$G,$A98)</f>
        <v>0</v>
      </c>
      <c r="C98" s="7">
        <f>_xlfn.MAXIFS(WorkingHoursUpdated!$A:$A,WorkingHoursUpdated!$G:$G,$A98)</f>
        <v>0</v>
      </c>
      <c r="D98" s="1">
        <f>SUMIFS(WorkingHoursUpdated!$P:$P,WorkingHoursUpdated!$G:$G,$A98)</f>
        <v>0</v>
      </c>
      <c r="E98">
        <f t="shared" ref="E98:E106" si="60">C98-B98</f>
        <v>0</v>
      </c>
      <c r="G98" s="1">
        <f>SUMIFS(WorkingHoursUpdated!$P:$P,WorkingHoursUpdated!$A:$A,"&gt;="&amp;G$4,WorkingHoursUpdated!$A:$A,"&lt;"&amp;H$4,WorkingHoursUpdated!$K:$K,$A98)</f>
        <v>0</v>
      </c>
      <c r="H98" s="1">
        <f>SUMIFS(WorkingHoursUpdated!$P:$P,WorkingHoursUpdated!$A:$A,"&gt;="&amp;H$4,WorkingHoursUpdated!$A:$A,"&lt;"&amp;I$4,WorkingHoursUpdated!$K:$K,$A98)</f>
        <v>0</v>
      </c>
      <c r="I98" s="1">
        <f>SUMIFS(WorkingHoursUpdated!$P:$P,WorkingHoursUpdated!$A:$A,"&gt;="&amp;I$4,WorkingHoursUpdated!$A:$A,"&lt;"&amp;J$4,WorkingHoursUpdated!$K:$K,$A98)</f>
        <v>0</v>
      </c>
      <c r="J98" s="1">
        <f>SUMIFS(WorkingHoursUpdated!$P:$P,WorkingHoursUpdated!$A:$A,"&gt;="&amp;J$4,WorkingHoursUpdated!$A:$A,"&lt;"&amp;K$4,WorkingHoursUpdated!$K:$K,$A98)</f>
        <v>0</v>
      </c>
      <c r="K98" s="1">
        <f>SUMIFS(WorkingHoursUpdated!$P:$P,WorkingHoursUpdated!$A:$A,"&gt;="&amp;K$4,WorkingHoursUpdated!$A:$A,"&lt;"&amp;L$4,WorkingHoursUpdated!$K:$K,$A98)</f>
        <v>0</v>
      </c>
      <c r="L98" s="1">
        <f>SUMIFS(WorkingHoursUpdated!$P:$P,WorkingHoursUpdated!$A:$A,"&gt;="&amp;L$4,WorkingHoursUpdated!$A:$A,"&lt;"&amp;M$4,WorkingHoursUpdated!$K:$K,$A98)</f>
        <v>0</v>
      </c>
      <c r="M98" s="1">
        <f>SUMIFS(WorkingHoursUpdated!$P:$P,WorkingHoursUpdated!$A:$A,"&gt;="&amp;M$4,WorkingHoursUpdated!$A:$A,"&lt;"&amp;N$4,WorkingHoursUpdated!$K:$K,$A98)</f>
        <v>0</v>
      </c>
      <c r="N98" s="1">
        <f>SUMIFS(WorkingHoursUpdated!$P:$P,WorkingHoursUpdated!$A:$A,"&gt;="&amp;N$4,WorkingHoursUpdated!$A:$A,"&lt;"&amp;O$4,WorkingHoursUpdated!$K:$K,$A98)</f>
        <v>0</v>
      </c>
      <c r="O98" s="1">
        <f>SUMIFS(WorkingHoursUpdated!$P:$P,WorkingHoursUpdated!$A:$A,"&gt;="&amp;O$4,WorkingHoursUpdated!$A:$A,"&lt;"&amp;P$4,WorkingHoursUpdated!$K:$K,$A98)</f>
        <v>0</v>
      </c>
      <c r="P98" s="1">
        <f>SUMIFS(WorkingHoursUpdated!$P:$P,WorkingHoursUpdated!$A:$A,"&gt;="&amp;P$4,WorkingHoursUpdated!$A:$A,"&lt;"&amp;Q$4,WorkingHoursUpdated!$K:$K,$A98)</f>
        <v>0</v>
      </c>
      <c r="Q98" s="1">
        <f>SUMIFS(WorkingHoursUpdated!$P:$P,WorkingHoursUpdated!$A:$A,"&gt;="&amp;Q$4,WorkingHoursUpdated!$A:$A,"&lt;"&amp;R$4,WorkingHoursUpdated!$K:$K,$A98)</f>
        <v>0</v>
      </c>
      <c r="R98" s="1">
        <f>SUMIFS(WorkingHoursUpdated!$P:$P,WorkingHoursUpdated!$A:$A,"&gt;="&amp;R$4,WorkingHoursUpdated!$A:$A,"&lt;"&amp;S$4,WorkingHoursUpdated!$K:$K,$A98)</f>
        <v>0</v>
      </c>
      <c r="S98" s="1">
        <f>SUMIFS(WorkingHoursUpdated!$P:$P,WorkingHoursUpdated!$A:$A,"&gt;="&amp;S$4,WorkingHoursUpdated!$A:$A,"&lt;"&amp;T$4,WorkingHoursUpdated!$K:$K,$A98)</f>
        <v>0</v>
      </c>
      <c r="T98" s="1">
        <f>SUMIFS(WorkingHoursUpdated!$P:$P,WorkingHoursUpdated!$A:$A,"&gt;="&amp;T$4,WorkingHoursUpdated!$A:$A,"&lt;"&amp;U$4,WorkingHoursUpdated!$K:$K,$A98)</f>
        <v>0</v>
      </c>
      <c r="U98" s="1">
        <f>SUMIFS(WorkingHoursUpdated!$P:$P,WorkingHoursUpdated!$A:$A,"&gt;="&amp;U$4,WorkingHoursUpdated!$A:$A,"&lt;"&amp;V$4,WorkingHoursUpdated!$K:$K,$A98)</f>
        <v>0</v>
      </c>
      <c r="V98" s="1">
        <f>SUMIFS(WorkingHoursUpdated!$P:$P,WorkingHoursUpdated!$A:$A,"&gt;="&amp;V$4,WorkingHoursUpdated!$A:$A,"&lt;"&amp;W$4,WorkingHoursUpdated!$K:$K,$A98)</f>
        <v>0</v>
      </c>
      <c r="W98" s="1">
        <f>SUMIFS(WorkingHoursUpdated!$P:$P,WorkingHoursUpdated!$A:$A,"&gt;="&amp;W$4,WorkingHoursUpdated!$A:$A,"&lt;"&amp;X$4,WorkingHoursUpdated!$K:$K,$A98)</f>
        <v>0</v>
      </c>
      <c r="X98" s="1">
        <f>SUMIFS(WorkingHoursUpdated!$P:$P,WorkingHoursUpdated!$A:$A,"&gt;="&amp;X$4,WorkingHoursUpdated!$A:$A,"&lt;"&amp;Y$4,WorkingHoursUpdated!$K:$K,$A98)</f>
        <v>0</v>
      </c>
      <c r="Y98" s="1">
        <f>SUMIFS(WorkingHoursUpdated!$P:$P,WorkingHoursUpdated!$A:$A,"&gt;="&amp;Y$4,WorkingHoursUpdated!$A:$A,"&lt;"&amp;Z$4,WorkingHoursUpdated!$K:$K,$A98)</f>
        <v>0</v>
      </c>
      <c r="Z98" s="1">
        <f>SUMIFS(WorkingHoursUpdated!$P:$P,WorkingHoursUpdated!$A:$A,"&gt;="&amp;Z$4,WorkingHoursUpdated!$A:$A,"&lt;"&amp;AA$4,WorkingHoursUpdated!$K:$K,$A98)</f>
        <v>0</v>
      </c>
      <c r="AA98" s="1">
        <f>SUMIFS(WorkingHoursUpdated!$P:$P,WorkingHoursUpdated!$A:$A,"&gt;="&amp;AA$4,WorkingHoursUpdated!$A:$A,"&lt;"&amp;AB$4,WorkingHoursUpdated!$K:$K,$A98)</f>
        <v>0</v>
      </c>
      <c r="AB98" s="1">
        <f>SUMIFS(WorkingHoursUpdated!$P:$P,WorkingHoursUpdated!$A:$A,"&gt;="&amp;AB$4,WorkingHoursUpdated!$A:$A,"&lt;"&amp;AC$4,WorkingHoursUpdated!$K:$K,$A98)</f>
        <v>0</v>
      </c>
      <c r="AC98" s="1">
        <f>SUMIFS(WorkingHoursUpdated!$P:$P,WorkingHoursUpdated!$A:$A,"&gt;="&amp;AC$4,WorkingHoursUpdated!$A:$A,"&lt;"&amp;AD$4,WorkingHoursUpdated!$K:$K,$A98)</f>
        <v>0</v>
      </c>
      <c r="AD98" s="1">
        <f>SUMIFS(WorkingHoursUpdated!$P:$P,WorkingHoursUpdated!$A:$A,"&gt;="&amp;AD$4,WorkingHoursUpdated!$A:$A,"&lt;"&amp;AE$4,WorkingHoursUpdated!$K:$K,$A98)</f>
        <v>0</v>
      </c>
      <c r="AE98" s="1">
        <f>SUMIFS(WorkingHoursUpdated!$P:$P,WorkingHoursUpdated!$A:$A,"&gt;="&amp;AE$4,WorkingHoursUpdated!$A:$A,"&lt;"&amp;AF$4,WorkingHoursUpdated!$K:$K,$A98)</f>
        <v>0</v>
      </c>
      <c r="AF98" s="1">
        <f>SUMIFS(WorkingHoursUpdated!$P:$P,WorkingHoursUpdated!$A:$A,"&gt;="&amp;AF$4,WorkingHoursUpdated!$A:$A,"&lt;"&amp;AG$4,WorkingHoursUpdated!$K:$K,$A98)</f>
        <v>0</v>
      </c>
      <c r="AG98" s="1">
        <f>SUMIFS(WorkingHoursUpdated!$P:$P,WorkingHoursUpdated!$A:$A,"&gt;="&amp;AG$4,WorkingHoursUpdated!$A:$A,"&lt;"&amp;AH$4,WorkingHoursUpdated!$K:$K,$A98)</f>
        <v>0</v>
      </c>
      <c r="AH98" s="1">
        <f>SUMIFS(WorkingHoursUpdated!$P:$P,WorkingHoursUpdated!$A:$A,"&gt;="&amp;AH$4,WorkingHoursUpdated!$A:$A,"&lt;"&amp;AI$4,WorkingHoursUpdated!$K:$K,$A98)</f>
        <v>0</v>
      </c>
      <c r="AI98" s="1">
        <f>SUMIFS(WorkingHoursUpdated!$P:$P,WorkingHoursUpdated!$A:$A,"&gt;="&amp;AI$4,WorkingHoursUpdated!$A:$A,"&lt;"&amp;AJ$4,WorkingHoursUpdated!$K:$K,$A98)</f>
        <v>0</v>
      </c>
    </row>
    <row r="99" spans="1:35" x14ac:dyDescent="0.25">
      <c r="A99" t="s">
        <v>941</v>
      </c>
      <c r="B99" s="64">
        <f>_xlfn.MINIFS(WorkingHoursUpdated!$A:$A,WorkingHoursUpdated!$G:$G,$A99)</f>
        <v>0</v>
      </c>
      <c r="C99" s="7">
        <f>_xlfn.MAXIFS(WorkingHoursUpdated!$A:$A,WorkingHoursUpdated!$G:$G,$A99)</f>
        <v>0</v>
      </c>
      <c r="D99" s="1">
        <f>SUMIFS(WorkingHoursUpdated!$P:$P,WorkingHoursUpdated!$G:$G,$A99)</f>
        <v>0</v>
      </c>
      <c r="E99">
        <f t="shared" si="60"/>
        <v>0</v>
      </c>
      <c r="G99" s="1">
        <f>SUMIFS(WorkingHoursUpdated!$P:$P,WorkingHoursUpdated!$A:$A,"&gt;="&amp;G$4,WorkingHoursUpdated!$A:$A,"&lt;"&amp;H$4,WorkingHoursUpdated!$K:$K,$A99)</f>
        <v>0</v>
      </c>
      <c r="H99" s="1">
        <f>SUMIFS(WorkingHoursUpdated!$P:$P,WorkingHoursUpdated!$A:$A,"&gt;="&amp;H$4,WorkingHoursUpdated!$A:$A,"&lt;"&amp;I$4,WorkingHoursUpdated!$K:$K,$A99)</f>
        <v>0</v>
      </c>
      <c r="I99" s="1">
        <f>SUMIFS(WorkingHoursUpdated!$P:$P,WorkingHoursUpdated!$A:$A,"&gt;="&amp;I$4,WorkingHoursUpdated!$A:$A,"&lt;"&amp;J$4,WorkingHoursUpdated!$K:$K,$A99)</f>
        <v>0</v>
      </c>
      <c r="J99" s="1">
        <f>SUMIFS(WorkingHoursUpdated!$P:$P,WorkingHoursUpdated!$A:$A,"&gt;="&amp;J$4,WorkingHoursUpdated!$A:$A,"&lt;"&amp;K$4,WorkingHoursUpdated!$K:$K,$A99)</f>
        <v>0</v>
      </c>
      <c r="K99" s="1">
        <f>SUMIFS(WorkingHoursUpdated!$P:$P,WorkingHoursUpdated!$A:$A,"&gt;="&amp;K$4,WorkingHoursUpdated!$A:$A,"&lt;"&amp;L$4,WorkingHoursUpdated!$K:$K,$A99)</f>
        <v>0</v>
      </c>
      <c r="L99" s="1">
        <f>SUMIFS(WorkingHoursUpdated!$P:$P,WorkingHoursUpdated!$A:$A,"&gt;="&amp;L$4,WorkingHoursUpdated!$A:$A,"&lt;"&amp;M$4,WorkingHoursUpdated!$K:$K,$A99)</f>
        <v>0</v>
      </c>
      <c r="M99" s="1">
        <f>SUMIFS(WorkingHoursUpdated!$P:$P,WorkingHoursUpdated!$A:$A,"&gt;="&amp;M$4,WorkingHoursUpdated!$A:$A,"&lt;"&amp;N$4,WorkingHoursUpdated!$K:$K,$A99)</f>
        <v>0</v>
      </c>
      <c r="N99" s="1">
        <f>SUMIFS(WorkingHoursUpdated!$P:$P,WorkingHoursUpdated!$A:$A,"&gt;="&amp;N$4,WorkingHoursUpdated!$A:$A,"&lt;"&amp;O$4,WorkingHoursUpdated!$K:$K,$A99)</f>
        <v>0</v>
      </c>
      <c r="O99" s="1">
        <f>SUMIFS(WorkingHoursUpdated!$P:$P,WorkingHoursUpdated!$A:$A,"&gt;="&amp;O$4,WorkingHoursUpdated!$A:$A,"&lt;"&amp;P$4,WorkingHoursUpdated!$K:$K,$A99)</f>
        <v>0</v>
      </c>
      <c r="P99" s="1">
        <f>SUMIFS(WorkingHoursUpdated!$P:$P,WorkingHoursUpdated!$A:$A,"&gt;="&amp;P$4,WorkingHoursUpdated!$A:$A,"&lt;"&amp;Q$4,WorkingHoursUpdated!$K:$K,$A99)</f>
        <v>0</v>
      </c>
      <c r="Q99" s="1">
        <f>SUMIFS(WorkingHoursUpdated!$P:$P,WorkingHoursUpdated!$A:$A,"&gt;="&amp;Q$4,WorkingHoursUpdated!$A:$A,"&lt;"&amp;R$4,WorkingHoursUpdated!$K:$K,$A99)</f>
        <v>0</v>
      </c>
      <c r="R99" s="1">
        <f>SUMIFS(WorkingHoursUpdated!$P:$P,WorkingHoursUpdated!$A:$A,"&gt;="&amp;R$4,WorkingHoursUpdated!$A:$A,"&lt;"&amp;S$4,WorkingHoursUpdated!$K:$K,$A99)</f>
        <v>0</v>
      </c>
      <c r="S99" s="1">
        <f>SUMIFS(WorkingHoursUpdated!$P:$P,WorkingHoursUpdated!$A:$A,"&gt;="&amp;S$4,WorkingHoursUpdated!$A:$A,"&lt;"&amp;T$4,WorkingHoursUpdated!$K:$K,$A99)</f>
        <v>0</v>
      </c>
      <c r="T99" s="1">
        <f>SUMIFS(WorkingHoursUpdated!$P:$P,WorkingHoursUpdated!$A:$A,"&gt;="&amp;T$4,WorkingHoursUpdated!$A:$A,"&lt;"&amp;U$4,WorkingHoursUpdated!$K:$K,$A99)</f>
        <v>0</v>
      </c>
      <c r="U99" s="1">
        <f>SUMIFS(WorkingHoursUpdated!$P:$P,WorkingHoursUpdated!$A:$A,"&gt;="&amp;U$4,WorkingHoursUpdated!$A:$A,"&lt;"&amp;V$4,WorkingHoursUpdated!$K:$K,$A99)</f>
        <v>0</v>
      </c>
      <c r="V99" s="1">
        <f>SUMIFS(WorkingHoursUpdated!$P:$P,WorkingHoursUpdated!$A:$A,"&gt;="&amp;V$4,WorkingHoursUpdated!$A:$A,"&lt;"&amp;W$4,WorkingHoursUpdated!$K:$K,$A99)</f>
        <v>0</v>
      </c>
      <c r="W99" s="1">
        <f>SUMIFS(WorkingHoursUpdated!$P:$P,WorkingHoursUpdated!$A:$A,"&gt;="&amp;W$4,WorkingHoursUpdated!$A:$A,"&lt;"&amp;X$4,WorkingHoursUpdated!$K:$K,$A99)</f>
        <v>0</v>
      </c>
      <c r="X99" s="1">
        <f>SUMIFS(WorkingHoursUpdated!$P:$P,WorkingHoursUpdated!$A:$A,"&gt;="&amp;X$4,WorkingHoursUpdated!$A:$A,"&lt;"&amp;Y$4,WorkingHoursUpdated!$K:$K,$A99)</f>
        <v>0</v>
      </c>
      <c r="Y99" s="1">
        <f>SUMIFS(WorkingHoursUpdated!$P:$P,WorkingHoursUpdated!$A:$A,"&gt;="&amp;Y$4,WorkingHoursUpdated!$A:$A,"&lt;"&amp;Z$4,WorkingHoursUpdated!$K:$K,$A99)</f>
        <v>0</v>
      </c>
      <c r="Z99" s="1">
        <f>SUMIFS(WorkingHoursUpdated!$P:$P,WorkingHoursUpdated!$A:$A,"&gt;="&amp;Z$4,WorkingHoursUpdated!$A:$A,"&lt;"&amp;AA$4,WorkingHoursUpdated!$K:$K,$A99)</f>
        <v>0</v>
      </c>
      <c r="AA99" s="1">
        <f>SUMIFS(WorkingHoursUpdated!$P:$P,WorkingHoursUpdated!$A:$A,"&gt;="&amp;AA$4,WorkingHoursUpdated!$A:$A,"&lt;"&amp;AB$4,WorkingHoursUpdated!$K:$K,$A99)</f>
        <v>0</v>
      </c>
      <c r="AB99" s="1">
        <f>SUMIFS(WorkingHoursUpdated!$P:$P,WorkingHoursUpdated!$A:$A,"&gt;="&amp;AB$4,WorkingHoursUpdated!$A:$A,"&lt;"&amp;AC$4,WorkingHoursUpdated!$K:$K,$A99)</f>
        <v>0</v>
      </c>
      <c r="AC99" s="1">
        <f>SUMIFS(WorkingHoursUpdated!$P:$P,WorkingHoursUpdated!$A:$A,"&gt;="&amp;AC$4,WorkingHoursUpdated!$A:$A,"&lt;"&amp;AD$4,WorkingHoursUpdated!$K:$K,$A99)</f>
        <v>0</v>
      </c>
      <c r="AD99" s="1">
        <f>SUMIFS(WorkingHoursUpdated!$P:$P,WorkingHoursUpdated!$A:$A,"&gt;="&amp;AD$4,WorkingHoursUpdated!$A:$A,"&lt;"&amp;AE$4,WorkingHoursUpdated!$K:$K,$A99)</f>
        <v>0</v>
      </c>
      <c r="AE99" s="1">
        <f>SUMIFS(WorkingHoursUpdated!$P:$P,WorkingHoursUpdated!$A:$A,"&gt;="&amp;AE$4,WorkingHoursUpdated!$A:$A,"&lt;"&amp;AF$4,WorkingHoursUpdated!$K:$K,$A99)</f>
        <v>0</v>
      </c>
      <c r="AF99" s="1">
        <f>SUMIFS(WorkingHoursUpdated!$P:$P,WorkingHoursUpdated!$A:$A,"&gt;="&amp;AF$4,WorkingHoursUpdated!$A:$A,"&lt;"&amp;AG$4,WorkingHoursUpdated!$K:$K,$A99)</f>
        <v>0</v>
      </c>
      <c r="AG99" s="1">
        <f>SUMIFS(WorkingHoursUpdated!$P:$P,WorkingHoursUpdated!$A:$A,"&gt;="&amp;AG$4,WorkingHoursUpdated!$A:$A,"&lt;"&amp;AH$4,WorkingHoursUpdated!$K:$K,$A99)</f>
        <v>0</v>
      </c>
      <c r="AH99" s="1">
        <f>SUMIFS(WorkingHoursUpdated!$P:$P,WorkingHoursUpdated!$A:$A,"&gt;="&amp;AH$4,WorkingHoursUpdated!$A:$A,"&lt;"&amp;AI$4,WorkingHoursUpdated!$K:$K,$A99)</f>
        <v>0</v>
      </c>
      <c r="AI99" s="1">
        <f>SUMIFS(WorkingHoursUpdated!$P:$P,WorkingHoursUpdated!$A:$A,"&gt;="&amp;AI$4,WorkingHoursUpdated!$A:$A,"&lt;"&amp;AJ$4,WorkingHoursUpdated!$K:$K,$A99)</f>
        <v>0</v>
      </c>
    </row>
    <row r="100" spans="1:35" x14ac:dyDescent="0.25">
      <c r="A100" t="s">
        <v>526</v>
      </c>
      <c r="B100" s="64">
        <f>_xlfn.MINIFS(WorkingHoursUpdated!$A:$A,WorkingHoursUpdated!$G:$G,$A100)</f>
        <v>0</v>
      </c>
      <c r="C100" s="7">
        <f>_xlfn.MAXIFS(WorkingHoursUpdated!$A:$A,WorkingHoursUpdated!$G:$G,$A100)</f>
        <v>0</v>
      </c>
      <c r="D100" s="1">
        <f>SUMIFS(WorkingHoursUpdated!$P:$P,WorkingHoursUpdated!$G:$G,$A100)</f>
        <v>0</v>
      </c>
      <c r="E100">
        <f t="shared" si="60"/>
        <v>0</v>
      </c>
      <c r="G100" s="1">
        <f>SUMIFS(WorkingHoursUpdated!$P:$P,WorkingHoursUpdated!$A:$A,"&gt;="&amp;G$4,WorkingHoursUpdated!$A:$A,"&lt;"&amp;H$4,WorkingHoursUpdated!$K:$K,$A100)</f>
        <v>0</v>
      </c>
      <c r="H100" s="1">
        <f>SUMIFS(WorkingHoursUpdated!$P:$P,WorkingHoursUpdated!$A:$A,"&gt;="&amp;H$4,WorkingHoursUpdated!$A:$A,"&lt;"&amp;I$4,WorkingHoursUpdated!$K:$K,$A100)</f>
        <v>0</v>
      </c>
      <c r="I100" s="1">
        <f>SUMIFS(WorkingHoursUpdated!$P:$P,WorkingHoursUpdated!$A:$A,"&gt;="&amp;I$4,WorkingHoursUpdated!$A:$A,"&lt;"&amp;J$4,WorkingHoursUpdated!$K:$K,$A100)</f>
        <v>0</v>
      </c>
      <c r="J100" s="1">
        <f>SUMIFS(WorkingHoursUpdated!$P:$P,WorkingHoursUpdated!$A:$A,"&gt;="&amp;J$4,WorkingHoursUpdated!$A:$A,"&lt;"&amp;K$4,WorkingHoursUpdated!$K:$K,$A100)</f>
        <v>0</v>
      </c>
      <c r="K100" s="1">
        <f>SUMIFS(WorkingHoursUpdated!$P:$P,WorkingHoursUpdated!$A:$A,"&gt;="&amp;K$4,WorkingHoursUpdated!$A:$A,"&lt;"&amp;L$4,WorkingHoursUpdated!$K:$K,$A100)</f>
        <v>0</v>
      </c>
      <c r="L100" s="1">
        <f>SUMIFS(WorkingHoursUpdated!$P:$P,WorkingHoursUpdated!$A:$A,"&gt;="&amp;L$4,WorkingHoursUpdated!$A:$A,"&lt;"&amp;M$4,WorkingHoursUpdated!$K:$K,$A100)</f>
        <v>0</v>
      </c>
      <c r="M100" s="1">
        <f>SUMIFS(WorkingHoursUpdated!$P:$P,WorkingHoursUpdated!$A:$A,"&gt;="&amp;M$4,WorkingHoursUpdated!$A:$A,"&lt;"&amp;N$4,WorkingHoursUpdated!$K:$K,$A100)</f>
        <v>0</v>
      </c>
      <c r="N100" s="1">
        <f>SUMIFS(WorkingHoursUpdated!$P:$P,WorkingHoursUpdated!$A:$A,"&gt;="&amp;N$4,WorkingHoursUpdated!$A:$A,"&lt;"&amp;O$4,WorkingHoursUpdated!$K:$K,$A100)</f>
        <v>0</v>
      </c>
      <c r="O100" s="1">
        <f>SUMIFS(WorkingHoursUpdated!$P:$P,WorkingHoursUpdated!$A:$A,"&gt;="&amp;O$4,WorkingHoursUpdated!$A:$A,"&lt;"&amp;P$4,WorkingHoursUpdated!$K:$K,$A100)</f>
        <v>0</v>
      </c>
      <c r="P100" s="1">
        <f>SUMIFS(WorkingHoursUpdated!$P:$P,WorkingHoursUpdated!$A:$A,"&gt;="&amp;P$4,WorkingHoursUpdated!$A:$A,"&lt;"&amp;Q$4,WorkingHoursUpdated!$K:$K,$A100)</f>
        <v>0</v>
      </c>
      <c r="Q100" s="1">
        <f>SUMIFS(WorkingHoursUpdated!$P:$P,WorkingHoursUpdated!$A:$A,"&gt;="&amp;Q$4,WorkingHoursUpdated!$A:$A,"&lt;"&amp;R$4,WorkingHoursUpdated!$K:$K,$A100)</f>
        <v>0</v>
      </c>
      <c r="R100" s="1">
        <f>SUMIFS(WorkingHoursUpdated!$P:$P,WorkingHoursUpdated!$A:$A,"&gt;="&amp;R$4,WorkingHoursUpdated!$A:$A,"&lt;"&amp;S$4,WorkingHoursUpdated!$K:$K,$A100)</f>
        <v>0</v>
      </c>
      <c r="S100" s="1">
        <f>SUMIFS(WorkingHoursUpdated!$P:$P,WorkingHoursUpdated!$A:$A,"&gt;="&amp;S$4,WorkingHoursUpdated!$A:$A,"&lt;"&amp;T$4,WorkingHoursUpdated!$K:$K,$A100)</f>
        <v>0</v>
      </c>
      <c r="T100" s="1">
        <f>SUMIFS(WorkingHoursUpdated!$P:$P,WorkingHoursUpdated!$A:$A,"&gt;="&amp;T$4,WorkingHoursUpdated!$A:$A,"&lt;"&amp;U$4,WorkingHoursUpdated!$K:$K,$A100)</f>
        <v>0</v>
      </c>
      <c r="U100" s="1">
        <f>SUMIFS(WorkingHoursUpdated!$P:$P,WorkingHoursUpdated!$A:$A,"&gt;="&amp;U$4,WorkingHoursUpdated!$A:$A,"&lt;"&amp;V$4,WorkingHoursUpdated!$K:$K,$A100)</f>
        <v>0</v>
      </c>
      <c r="V100" s="1">
        <f>SUMIFS(WorkingHoursUpdated!$P:$P,WorkingHoursUpdated!$A:$A,"&gt;="&amp;V$4,WorkingHoursUpdated!$A:$A,"&lt;"&amp;W$4,WorkingHoursUpdated!$K:$K,$A100)</f>
        <v>0</v>
      </c>
      <c r="W100" s="1">
        <f>SUMIFS(WorkingHoursUpdated!$P:$P,WorkingHoursUpdated!$A:$A,"&gt;="&amp;W$4,WorkingHoursUpdated!$A:$A,"&lt;"&amp;X$4,WorkingHoursUpdated!$K:$K,$A100)</f>
        <v>0</v>
      </c>
      <c r="X100" s="1">
        <f>SUMIFS(WorkingHoursUpdated!$P:$P,WorkingHoursUpdated!$A:$A,"&gt;="&amp;X$4,WorkingHoursUpdated!$A:$A,"&lt;"&amp;Y$4,WorkingHoursUpdated!$K:$K,$A100)</f>
        <v>0</v>
      </c>
      <c r="Y100" s="1">
        <f>SUMIFS(WorkingHoursUpdated!$P:$P,WorkingHoursUpdated!$A:$A,"&gt;="&amp;Y$4,WorkingHoursUpdated!$A:$A,"&lt;"&amp;Z$4,WorkingHoursUpdated!$K:$K,$A100)</f>
        <v>0</v>
      </c>
      <c r="Z100" s="1">
        <f>SUMIFS(WorkingHoursUpdated!$P:$P,WorkingHoursUpdated!$A:$A,"&gt;="&amp;Z$4,WorkingHoursUpdated!$A:$A,"&lt;"&amp;AA$4,WorkingHoursUpdated!$K:$K,$A100)</f>
        <v>0</v>
      </c>
      <c r="AA100" s="1">
        <f>SUMIFS(WorkingHoursUpdated!$P:$P,WorkingHoursUpdated!$A:$A,"&gt;="&amp;AA$4,WorkingHoursUpdated!$A:$A,"&lt;"&amp;AB$4,WorkingHoursUpdated!$K:$K,$A100)</f>
        <v>0</v>
      </c>
      <c r="AB100" s="1">
        <f>SUMIFS(WorkingHoursUpdated!$P:$P,WorkingHoursUpdated!$A:$A,"&gt;="&amp;AB$4,WorkingHoursUpdated!$A:$A,"&lt;"&amp;AC$4,WorkingHoursUpdated!$K:$K,$A100)</f>
        <v>0</v>
      </c>
      <c r="AC100" s="1">
        <f>SUMIFS(WorkingHoursUpdated!$P:$P,WorkingHoursUpdated!$A:$A,"&gt;="&amp;AC$4,WorkingHoursUpdated!$A:$A,"&lt;"&amp;AD$4,WorkingHoursUpdated!$K:$K,$A100)</f>
        <v>0</v>
      </c>
      <c r="AD100" s="1">
        <f>SUMIFS(WorkingHoursUpdated!$P:$P,WorkingHoursUpdated!$A:$A,"&gt;="&amp;AD$4,WorkingHoursUpdated!$A:$A,"&lt;"&amp;AE$4,WorkingHoursUpdated!$K:$K,$A100)</f>
        <v>0</v>
      </c>
      <c r="AE100" s="1">
        <f>SUMIFS(WorkingHoursUpdated!$P:$P,WorkingHoursUpdated!$A:$A,"&gt;="&amp;AE$4,WorkingHoursUpdated!$A:$A,"&lt;"&amp;AF$4,WorkingHoursUpdated!$K:$K,$A100)</f>
        <v>0</v>
      </c>
      <c r="AF100" s="1">
        <f>SUMIFS(WorkingHoursUpdated!$P:$P,WorkingHoursUpdated!$A:$A,"&gt;="&amp;AF$4,WorkingHoursUpdated!$A:$A,"&lt;"&amp;AG$4,WorkingHoursUpdated!$K:$K,$A100)</f>
        <v>0</v>
      </c>
      <c r="AG100" s="1">
        <f>SUMIFS(WorkingHoursUpdated!$P:$P,WorkingHoursUpdated!$A:$A,"&gt;="&amp;AG$4,WorkingHoursUpdated!$A:$A,"&lt;"&amp;AH$4,WorkingHoursUpdated!$K:$K,$A100)</f>
        <v>0</v>
      </c>
      <c r="AH100" s="1">
        <f>SUMIFS(WorkingHoursUpdated!$P:$P,WorkingHoursUpdated!$A:$A,"&gt;="&amp;AH$4,WorkingHoursUpdated!$A:$A,"&lt;"&amp;AI$4,WorkingHoursUpdated!$K:$K,$A100)</f>
        <v>0</v>
      </c>
      <c r="AI100" s="1">
        <f>SUMIFS(WorkingHoursUpdated!$P:$P,WorkingHoursUpdated!$A:$A,"&gt;="&amp;AI$4,WorkingHoursUpdated!$A:$A,"&lt;"&amp;AJ$4,WorkingHoursUpdated!$K:$K,$A100)</f>
        <v>0</v>
      </c>
    </row>
    <row r="101" spans="1:35" x14ac:dyDescent="0.25">
      <c r="A101" t="s">
        <v>472</v>
      </c>
      <c r="B101" s="64">
        <f>_xlfn.MINIFS(WorkingHoursUpdated!$A:$A,WorkingHoursUpdated!$G:$G,$A101)</f>
        <v>0</v>
      </c>
      <c r="C101" s="7">
        <f>_xlfn.MAXIFS(WorkingHoursUpdated!$A:$A,WorkingHoursUpdated!$G:$G,$A101)</f>
        <v>0</v>
      </c>
      <c r="D101" s="1">
        <f>SUMIFS(WorkingHoursUpdated!$P:$P,WorkingHoursUpdated!$G:$G,$A101)</f>
        <v>0</v>
      </c>
      <c r="E101">
        <f t="shared" si="60"/>
        <v>0</v>
      </c>
      <c r="G101" s="1">
        <f>SUMIFS(WorkingHoursUpdated!$P:$P,WorkingHoursUpdated!$A:$A,"&gt;="&amp;G$4,WorkingHoursUpdated!$A:$A,"&lt;"&amp;H$4,WorkingHoursUpdated!$K:$K,$A101)</f>
        <v>0</v>
      </c>
      <c r="H101" s="1">
        <f>SUMIFS(WorkingHoursUpdated!$P:$P,WorkingHoursUpdated!$A:$A,"&gt;="&amp;H$4,WorkingHoursUpdated!$A:$A,"&lt;"&amp;I$4,WorkingHoursUpdated!$K:$K,$A101)</f>
        <v>0</v>
      </c>
      <c r="I101" s="1">
        <f>SUMIFS(WorkingHoursUpdated!$P:$P,WorkingHoursUpdated!$A:$A,"&gt;="&amp;I$4,WorkingHoursUpdated!$A:$A,"&lt;"&amp;J$4,WorkingHoursUpdated!$K:$K,$A101)</f>
        <v>0</v>
      </c>
      <c r="J101" s="1">
        <f>SUMIFS(WorkingHoursUpdated!$P:$P,WorkingHoursUpdated!$A:$A,"&gt;="&amp;J$4,WorkingHoursUpdated!$A:$A,"&lt;"&amp;K$4,WorkingHoursUpdated!$K:$K,$A101)</f>
        <v>0</v>
      </c>
      <c r="K101" s="1">
        <f>SUMIFS(WorkingHoursUpdated!$P:$P,WorkingHoursUpdated!$A:$A,"&gt;="&amp;K$4,WorkingHoursUpdated!$A:$A,"&lt;"&amp;L$4,WorkingHoursUpdated!$K:$K,$A101)</f>
        <v>0</v>
      </c>
      <c r="L101" s="1">
        <f>SUMIFS(WorkingHoursUpdated!$P:$P,WorkingHoursUpdated!$A:$A,"&gt;="&amp;L$4,WorkingHoursUpdated!$A:$A,"&lt;"&amp;M$4,WorkingHoursUpdated!$K:$K,$A101)</f>
        <v>0</v>
      </c>
      <c r="M101" s="1">
        <f>SUMIFS(WorkingHoursUpdated!$P:$P,WorkingHoursUpdated!$A:$A,"&gt;="&amp;M$4,WorkingHoursUpdated!$A:$A,"&lt;"&amp;N$4,WorkingHoursUpdated!$K:$K,$A101)</f>
        <v>0</v>
      </c>
      <c r="N101" s="1">
        <f>SUMIFS(WorkingHoursUpdated!$P:$P,WorkingHoursUpdated!$A:$A,"&gt;="&amp;N$4,WorkingHoursUpdated!$A:$A,"&lt;"&amp;O$4,WorkingHoursUpdated!$K:$K,$A101)</f>
        <v>0</v>
      </c>
      <c r="O101" s="1">
        <f>SUMIFS(WorkingHoursUpdated!$P:$P,WorkingHoursUpdated!$A:$A,"&gt;="&amp;O$4,WorkingHoursUpdated!$A:$A,"&lt;"&amp;P$4,WorkingHoursUpdated!$K:$K,$A101)</f>
        <v>0</v>
      </c>
      <c r="P101" s="1">
        <f>SUMIFS(WorkingHoursUpdated!$P:$P,WorkingHoursUpdated!$A:$A,"&gt;="&amp;P$4,WorkingHoursUpdated!$A:$A,"&lt;"&amp;Q$4,WorkingHoursUpdated!$K:$K,$A101)</f>
        <v>0</v>
      </c>
      <c r="Q101" s="1">
        <f>SUMIFS(WorkingHoursUpdated!$P:$P,WorkingHoursUpdated!$A:$A,"&gt;="&amp;Q$4,WorkingHoursUpdated!$A:$A,"&lt;"&amp;R$4,WorkingHoursUpdated!$K:$K,$A101)</f>
        <v>0</v>
      </c>
      <c r="R101" s="1">
        <f>SUMIFS(WorkingHoursUpdated!$P:$P,WorkingHoursUpdated!$A:$A,"&gt;="&amp;R$4,WorkingHoursUpdated!$A:$A,"&lt;"&amp;S$4,WorkingHoursUpdated!$K:$K,$A101)</f>
        <v>0</v>
      </c>
      <c r="S101" s="1">
        <f>SUMIFS(WorkingHoursUpdated!$P:$P,WorkingHoursUpdated!$A:$A,"&gt;="&amp;S$4,WorkingHoursUpdated!$A:$A,"&lt;"&amp;T$4,WorkingHoursUpdated!$K:$K,$A101)</f>
        <v>0</v>
      </c>
      <c r="T101" s="1">
        <f>SUMIFS(WorkingHoursUpdated!$P:$P,WorkingHoursUpdated!$A:$A,"&gt;="&amp;T$4,WorkingHoursUpdated!$A:$A,"&lt;"&amp;U$4,WorkingHoursUpdated!$K:$K,$A101)</f>
        <v>0</v>
      </c>
      <c r="U101" s="1">
        <f>SUMIFS(WorkingHoursUpdated!$P:$P,WorkingHoursUpdated!$A:$A,"&gt;="&amp;U$4,WorkingHoursUpdated!$A:$A,"&lt;"&amp;V$4,WorkingHoursUpdated!$K:$K,$A101)</f>
        <v>0</v>
      </c>
      <c r="V101" s="1">
        <f>SUMIFS(WorkingHoursUpdated!$P:$P,WorkingHoursUpdated!$A:$A,"&gt;="&amp;V$4,WorkingHoursUpdated!$A:$A,"&lt;"&amp;W$4,WorkingHoursUpdated!$K:$K,$A101)</f>
        <v>0</v>
      </c>
      <c r="W101" s="1">
        <f>SUMIFS(WorkingHoursUpdated!$P:$P,WorkingHoursUpdated!$A:$A,"&gt;="&amp;W$4,WorkingHoursUpdated!$A:$A,"&lt;"&amp;X$4,WorkingHoursUpdated!$K:$K,$A101)</f>
        <v>0</v>
      </c>
      <c r="X101" s="1">
        <f>SUMIFS(WorkingHoursUpdated!$P:$P,WorkingHoursUpdated!$A:$A,"&gt;="&amp;X$4,WorkingHoursUpdated!$A:$A,"&lt;"&amp;Y$4,WorkingHoursUpdated!$K:$K,$A101)</f>
        <v>0</v>
      </c>
      <c r="Y101" s="1">
        <f>SUMIFS(WorkingHoursUpdated!$P:$P,WorkingHoursUpdated!$A:$A,"&gt;="&amp;Y$4,WorkingHoursUpdated!$A:$A,"&lt;"&amp;Z$4,WorkingHoursUpdated!$K:$K,$A101)</f>
        <v>0</v>
      </c>
      <c r="Z101" s="1">
        <f>SUMIFS(WorkingHoursUpdated!$P:$P,WorkingHoursUpdated!$A:$A,"&gt;="&amp;Z$4,WorkingHoursUpdated!$A:$A,"&lt;"&amp;AA$4,WorkingHoursUpdated!$K:$K,$A101)</f>
        <v>0</v>
      </c>
      <c r="AA101" s="1">
        <f>SUMIFS(WorkingHoursUpdated!$P:$P,WorkingHoursUpdated!$A:$A,"&gt;="&amp;AA$4,WorkingHoursUpdated!$A:$A,"&lt;"&amp;AB$4,WorkingHoursUpdated!$K:$K,$A101)</f>
        <v>0</v>
      </c>
      <c r="AB101" s="1">
        <f>SUMIFS(WorkingHoursUpdated!$P:$P,WorkingHoursUpdated!$A:$A,"&gt;="&amp;AB$4,WorkingHoursUpdated!$A:$A,"&lt;"&amp;AC$4,WorkingHoursUpdated!$K:$K,$A101)</f>
        <v>0</v>
      </c>
      <c r="AC101" s="1">
        <f>SUMIFS(WorkingHoursUpdated!$P:$P,WorkingHoursUpdated!$A:$A,"&gt;="&amp;AC$4,WorkingHoursUpdated!$A:$A,"&lt;"&amp;AD$4,WorkingHoursUpdated!$K:$K,$A101)</f>
        <v>0</v>
      </c>
      <c r="AD101" s="1">
        <f>SUMIFS(WorkingHoursUpdated!$P:$P,WorkingHoursUpdated!$A:$A,"&gt;="&amp;AD$4,WorkingHoursUpdated!$A:$A,"&lt;"&amp;AE$4,WorkingHoursUpdated!$K:$K,$A101)</f>
        <v>0</v>
      </c>
      <c r="AE101" s="1">
        <f>SUMIFS(WorkingHoursUpdated!$P:$P,WorkingHoursUpdated!$A:$A,"&gt;="&amp;AE$4,WorkingHoursUpdated!$A:$A,"&lt;"&amp;AF$4,WorkingHoursUpdated!$K:$K,$A101)</f>
        <v>0</v>
      </c>
      <c r="AF101" s="1">
        <f>SUMIFS(WorkingHoursUpdated!$P:$P,WorkingHoursUpdated!$A:$A,"&gt;="&amp;AF$4,WorkingHoursUpdated!$A:$A,"&lt;"&amp;AG$4,WorkingHoursUpdated!$K:$K,$A101)</f>
        <v>0</v>
      </c>
      <c r="AG101" s="1">
        <f>SUMIFS(WorkingHoursUpdated!$P:$P,WorkingHoursUpdated!$A:$A,"&gt;="&amp;AG$4,WorkingHoursUpdated!$A:$A,"&lt;"&amp;AH$4,WorkingHoursUpdated!$K:$K,$A101)</f>
        <v>0</v>
      </c>
      <c r="AH101" s="1">
        <f>SUMIFS(WorkingHoursUpdated!$P:$P,WorkingHoursUpdated!$A:$A,"&gt;="&amp;AH$4,WorkingHoursUpdated!$A:$A,"&lt;"&amp;AI$4,WorkingHoursUpdated!$K:$K,$A101)</f>
        <v>0</v>
      </c>
      <c r="AI101" s="1">
        <f>SUMIFS(WorkingHoursUpdated!$P:$P,WorkingHoursUpdated!$A:$A,"&gt;="&amp;AI$4,WorkingHoursUpdated!$A:$A,"&lt;"&amp;AJ$4,WorkingHoursUpdated!$K:$K,$A101)</f>
        <v>0</v>
      </c>
    </row>
    <row r="102" spans="1:35" x14ac:dyDescent="0.25">
      <c r="A102" t="s">
        <v>411</v>
      </c>
      <c r="B102" s="64">
        <f>_xlfn.MINIFS(WorkingHoursUpdated!$A:$A,WorkingHoursUpdated!$G:$G,$A102)</f>
        <v>0</v>
      </c>
      <c r="C102" s="7">
        <f>_xlfn.MAXIFS(WorkingHoursUpdated!$A:$A,WorkingHoursUpdated!$G:$G,$A102)</f>
        <v>0</v>
      </c>
      <c r="D102" s="1">
        <f>SUMIFS(WorkingHoursUpdated!$P:$P,WorkingHoursUpdated!$G:$G,$A102)</f>
        <v>0</v>
      </c>
      <c r="E102">
        <f t="shared" si="60"/>
        <v>0</v>
      </c>
      <c r="G102" s="1">
        <f>SUMIFS(WorkingHoursUpdated!$P:$P,WorkingHoursUpdated!$A:$A,"&gt;="&amp;G$4,WorkingHoursUpdated!$A:$A,"&lt;"&amp;H$4,WorkingHoursUpdated!$K:$K,$A102)</f>
        <v>0</v>
      </c>
      <c r="H102" s="1">
        <f>SUMIFS(WorkingHoursUpdated!$P:$P,WorkingHoursUpdated!$A:$A,"&gt;="&amp;H$4,WorkingHoursUpdated!$A:$A,"&lt;"&amp;I$4,WorkingHoursUpdated!$K:$K,$A102)</f>
        <v>0</v>
      </c>
      <c r="I102" s="1">
        <f>SUMIFS(WorkingHoursUpdated!$P:$P,WorkingHoursUpdated!$A:$A,"&gt;="&amp;I$4,WorkingHoursUpdated!$A:$A,"&lt;"&amp;J$4,WorkingHoursUpdated!$K:$K,$A102)</f>
        <v>0</v>
      </c>
      <c r="J102" s="1">
        <f>SUMIFS(WorkingHoursUpdated!$P:$P,WorkingHoursUpdated!$A:$A,"&gt;="&amp;J$4,WorkingHoursUpdated!$A:$A,"&lt;"&amp;K$4,WorkingHoursUpdated!$K:$K,$A102)</f>
        <v>0</v>
      </c>
      <c r="K102" s="1">
        <f>SUMIFS(WorkingHoursUpdated!$P:$P,WorkingHoursUpdated!$A:$A,"&gt;="&amp;K$4,WorkingHoursUpdated!$A:$A,"&lt;"&amp;L$4,WorkingHoursUpdated!$K:$K,$A102)</f>
        <v>0</v>
      </c>
      <c r="L102" s="1">
        <f>SUMIFS(WorkingHoursUpdated!$P:$P,WorkingHoursUpdated!$A:$A,"&gt;="&amp;L$4,WorkingHoursUpdated!$A:$A,"&lt;"&amp;M$4,WorkingHoursUpdated!$K:$K,$A102)</f>
        <v>0</v>
      </c>
      <c r="M102" s="1">
        <f>SUMIFS(WorkingHoursUpdated!$P:$P,WorkingHoursUpdated!$A:$A,"&gt;="&amp;M$4,WorkingHoursUpdated!$A:$A,"&lt;"&amp;N$4,WorkingHoursUpdated!$K:$K,$A102)</f>
        <v>0</v>
      </c>
      <c r="N102" s="1">
        <f>SUMIFS(WorkingHoursUpdated!$P:$P,WorkingHoursUpdated!$A:$A,"&gt;="&amp;N$4,WorkingHoursUpdated!$A:$A,"&lt;"&amp;O$4,WorkingHoursUpdated!$K:$K,$A102)</f>
        <v>0</v>
      </c>
      <c r="O102" s="1">
        <f>SUMIFS(WorkingHoursUpdated!$P:$P,WorkingHoursUpdated!$A:$A,"&gt;="&amp;O$4,WorkingHoursUpdated!$A:$A,"&lt;"&amp;P$4,WorkingHoursUpdated!$K:$K,$A102)</f>
        <v>0</v>
      </c>
      <c r="P102" s="1">
        <f>SUMIFS(WorkingHoursUpdated!$P:$P,WorkingHoursUpdated!$A:$A,"&gt;="&amp;P$4,WorkingHoursUpdated!$A:$A,"&lt;"&amp;Q$4,WorkingHoursUpdated!$K:$K,$A102)</f>
        <v>0</v>
      </c>
      <c r="Q102" s="1">
        <f>SUMIFS(WorkingHoursUpdated!$P:$P,WorkingHoursUpdated!$A:$A,"&gt;="&amp;Q$4,WorkingHoursUpdated!$A:$A,"&lt;"&amp;R$4,WorkingHoursUpdated!$K:$K,$A102)</f>
        <v>0</v>
      </c>
      <c r="R102" s="1">
        <f>SUMIFS(WorkingHoursUpdated!$P:$P,WorkingHoursUpdated!$A:$A,"&gt;="&amp;R$4,WorkingHoursUpdated!$A:$A,"&lt;"&amp;S$4,WorkingHoursUpdated!$K:$K,$A102)</f>
        <v>0</v>
      </c>
      <c r="S102" s="1">
        <f>SUMIFS(WorkingHoursUpdated!$P:$P,WorkingHoursUpdated!$A:$A,"&gt;="&amp;S$4,WorkingHoursUpdated!$A:$A,"&lt;"&amp;T$4,WorkingHoursUpdated!$K:$K,$A102)</f>
        <v>0</v>
      </c>
      <c r="T102" s="1">
        <f>SUMIFS(WorkingHoursUpdated!$P:$P,WorkingHoursUpdated!$A:$A,"&gt;="&amp;T$4,WorkingHoursUpdated!$A:$A,"&lt;"&amp;U$4,WorkingHoursUpdated!$K:$K,$A102)</f>
        <v>0</v>
      </c>
      <c r="U102" s="1">
        <f>SUMIFS(WorkingHoursUpdated!$P:$P,WorkingHoursUpdated!$A:$A,"&gt;="&amp;U$4,WorkingHoursUpdated!$A:$A,"&lt;"&amp;V$4,WorkingHoursUpdated!$K:$K,$A102)</f>
        <v>0</v>
      </c>
      <c r="V102" s="1">
        <f>SUMIFS(WorkingHoursUpdated!$P:$P,WorkingHoursUpdated!$A:$A,"&gt;="&amp;V$4,WorkingHoursUpdated!$A:$A,"&lt;"&amp;W$4,WorkingHoursUpdated!$K:$K,$A102)</f>
        <v>0</v>
      </c>
      <c r="W102" s="1">
        <f>SUMIFS(WorkingHoursUpdated!$P:$P,WorkingHoursUpdated!$A:$A,"&gt;="&amp;W$4,WorkingHoursUpdated!$A:$A,"&lt;"&amp;X$4,WorkingHoursUpdated!$K:$K,$A102)</f>
        <v>0</v>
      </c>
      <c r="X102" s="1">
        <f>SUMIFS(WorkingHoursUpdated!$P:$P,WorkingHoursUpdated!$A:$A,"&gt;="&amp;X$4,WorkingHoursUpdated!$A:$A,"&lt;"&amp;Y$4,WorkingHoursUpdated!$K:$K,$A102)</f>
        <v>0</v>
      </c>
      <c r="Y102" s="1">
        <f>SUMIFS(WorkingHoursUpdated!$P:$P,WorkingHoursUpdated!$A:$A,"&gt;="&amp;Y$4,WorkingHoursUpdated!$A:$A,"&lt;"&amp;Z$4,WorkingHoursUpdated!$K:$K,$A102)</f>
        <v>0</v>
      </c>
      <c r="Z102" s="1">
        <f>SUMIFS(WorkingHoursUpdated!$P:$P,WorkingHoursUpdated!$A:$A,"&gt;="&amp;Z$4,WorkingHoursUpdated!$A:$A,"&lt;"&amp;AA$4,WorkingHoursUpdated!$K:$K,$A102)</f>
        <v>0</v>
      </c>
      <c r="AA102" s="1">
        <f>SUMIFS(WorkingHoursUpdated!$P:$P,WorkingHoursUpdated!$A:$A,"&gt;="&amp;AA$4,WorkingHoursUpdated!$A:$A,"&lt;"&amp;AB$4,WorkingHoursUpdated!$K:$K,$A102)</f>
        <v>0</v>
      </c>
      <c r="AB102" s="1">
        <f>SUMIFS(WorkingHoursUpdated!$P:$P,WorkingHoursUpdated!$A:$A,"&gt;="&amp;AB$4,WorkingHoursUpdated!$A:$A,"&lt;"&amp;AC$4,WorkingHoursUpdated!$K:$K,$A102)</f>
        <v>0</v>
      </c>
      <c r="AC102" s="1">
        <f>SUMIFS(WorkingHoursUpdated!$P:$P,WorkingHoursUpdated!$A:$A,"&gt;="&amp;AC$4,WorkingHoursUpdated!$A:$A,"&lt;"&amp;AD$4,WorkingHoursUpdated!$K:$K,$A102)</f>
        <v>0</v>
      </c>
      <c r="AD102" s="1">
        <f>SUMIFS(WorkingHoursUpdated!$P:$P,WorkingHoursUpdated!$A:$A,"&gt;="&amp;AD$4,WorkingHoursUpdated!$A:$A,"&lt;"&amp;AE$4,WorkingHoursUpdated!$K:$K,$A102)</f>
        <v>0</v>
      </c>
      <c r="AE102" s="1">
        <f>SUMIFS(WorkingHoursUpdated!$P:$P,WorkingHoursUpdated!$A:$A,"&gt;="&amp;AE$4,WorkingHoursUpdated!$A:$A,"&lt;"&amp;AF$4,WorkingHoursUpdated!$K:$K,$A102)</f>
        <v>0</v>
      </c>
      <c r="AF102" s="1">
        <f>SUMIFS(WorkingHoursUpdated!$P:$P,WorkingHoursUpdated!$A:$A,"&gt;="&amp;AF$4,WorkingHoursUpdated!$A:$A,"&lt;"&amp;AG$4,WorkingHoursUpdated!$K:$K,$A102)</f>
        <v>0</v>
      </c>
      <c r="AG102" s="1">
        <f>SUMIFS(WorkingHoursUpdated!$P:$P,WorkingHoursUpdated!$A:$A,"&gt;="&amp;AG$4,WorkingHoursUpdated!$A:$A,"&lt;"&amp;AH$4,WorkingHoursUpdated!$K:$K,$A102)</f>
        <v>0</v>
      </c>
      <c r="AH102" s="1">
        <f>SUMIFS(WorkingHoursUpdated!$P:$P,WorkingHoursUpdated!$A:$A,"&gt;="&amp;AH$4,WorkingHoursUpdated!$A:$A,"&lt;"&amp;AI$4,WorkingHoursUpdated!$K:$K,$A102)</f>
        <v>0</v>
      </c>
      <c r="AI102" s="1">
        <f>SUMIFS(WorkingHoursUpdated!$P:$P,WorkingHoursUpdated!$A:$A,"&gt;="&amp;AI$4,WorkingHoursUpdated!$A:$A,"&lt;"&amp;AJ$4,WorkingHoursUpdated!$K:$K,$A102)</f>
        <v>0</v>
      </c>
    </row>
    <row r="103" spans="1:35" x14ac:dyDescent="0.25">
      <c r="A103" t="s">
        <v>1222</v>
      </c>
      <c r="B103" s="64">
        <f>_xlfn.MINIFS(WorkingHoursUpdated!$A:$A,WorkingHoursUpdated!$G:$G,$A103)</f>
        <v>0</v>
      </c>
      <c r="C103" s="7">
        <f>_xlfn.MAXIFS(WorkingHoursUpdated!$A:$A,WorkingHoursUpdated!$G:$G,$A103)</f>
        <v>0</v>
      </c>
      <c r="D103" s="1">
        <f>SUMIFS(WorkingHoursUpdated!$P:$P,WorkingHoursUpdated!$G:$G,$A103)</f>
        <v>0</v>
      </c>
      <c r="E103">
        <f t="shared" si="60"/>
        <v>0</v>
      </c>
      <c r="G103" s="1">
        <f>SUMIFS(WorkingHoursUpdated!$P:$P,WorkingHoursUpdated!$A:$A,"&gt;="&amp;G$4,WorkingHoursUpdated!$A:$A,"&lt;"&amp;H$4,WorkingHoursUpdated!$K:$K,$A103)</f>
        <v>0</v>
      </c>
      <c r="H103" s="1">
        <f>SUMIFS(WorkingHoursUpdated!$P:$P,WorkingHoursUpdated!$A:$A,"&gt;="&amp;H$4,WorkingHoursUpdated!$A:$A,"&lt;"&amp;I$4,WorkingHoursUpdated!$K:$K,$A103)</f>
        <v>0</v>
      </c>
      <c r="I103" s="1">
        <f>SUMIFS(WorkingHoursUpdated!$P:$P,WorkingHoursUpdated!$A:$A,"&gt;="&amp;I$4,WorkingHoursUpdated!$A:$A,"&lt;"&amp;J$4,WorkingHoursUpdated!$K:$K,$A103)</f>
        <v>0</v>
      </c>
      <c r="J103" s="1">
        <f>SUMIFS(WorkingHoursUpdated!$P:$P,WorkingHoursUpdated!$A:$A,"&gt;="&amp;J$4,WorkingHoursUpdated!$A:$A,"&lt;"&amp;K$4,WorkingHoursUpdated!$K:$K,$A103)</f>
        <v>0</v>
      </c>
      <c r="K103" s="1">
        <f>SUMIFS(WorkingHoursUpdated!$P:$P,WorkingHoursUpdated!$A:$A,"&gt;="&amp;K$4,WorkingHoursUpdated!$A:$A,"&lt;"&amp;L$4,WorkingHoursUpdated!$K:$K,$A103)</f>
        <v>0</v>
      </c>
      <c r="L103" s="1">
        <f>SUMIFS(WorkingHoursUpdated!$P:$P,WorkingHoursUpdated!$A:$A,"&gt;="&amp;L$4,WorkingHoursUpdated!$A:$A,"&lt;"&amp;M$4,WorkingHoursUpdated!$K:$K,$A103)</f>
        <v>0</v>
      </c>
      <c r="M103" s="1">
        <f>SUMIFS(WorkingHoursUpdated!$P:$P,WorkingHoursUpdated!$A:$A,"&gt;="&amp;M$4,WorkingHoursUpdated!$A:$A,"&lt;"&amp;N$4,WorkingHoursUpdated!$K:$K,$A103)</f>
        <v>0</v>
      </c>
      <c r="N103" s="1">
        <f>SUMIFS(WorkingHoursUpdated!$P:$P,WorkingHoursUpdated!$A:$A,"&gt;="&amp;N$4,WorkingHoursUpdated!$A:$A,"&lt;"&amp;O$4,WorkingHoursUpdated!$K:$K,$A103)</f>
        <v>0</v>
      </c>
      <c r="O103" s="1">
        <f>SUMIFS(WorkingHoursUpdated!$P:$P,WorkingHoursUpdated!$A:$A,"&gt;="&amp;O$4,WorkingHoursUpdated!$A:$A,"&lt;"&amp;P$4,WorkingHoursUpdated!$K:$K,$A103)</f>
        <v>0</v>
      </c>
      <c r="P103" s="1">
        <f>SUMIFS(WorkingHoursUpdated!$P:$P,WorkingHoursUpdated!$A:$A,"&gt;="&amp;P$4,WorkingHoursUpdated!$A:$A,"&lt;"&amp;Q$4,WorkingHoursUpdated!$K:$K,$A103)</f>
        <v>0</v>
      </c>
      <c r="Q103" s="1">
        <f>SUMIFS(WorkingHoursUpdated!$P:$P,WorkingHoursUpdated!$A:$A,"&gt;="&amp;Q$4,WorkingHoursUpdated!$A:$A,"&lt;"&amp;R$4,WorkingHoursUpdated!$K:$K,$A103)</f>
        <v>0</v>
      </c>
      <c r="R103" s="1">
        <f>SUMIFS(WorkingHoursUpdated!$P:$P,WorkingHoursUpdated!$A:$A,"&gt;="&amp;R$4,WorkingHoursUpdated!$A:$A,"&lt;"&amp;S$4,WorkingHoursUpdated!$K:$K,$A103)</f>
        <v>0</v>
      </c>
      <c r="S103" s="1">
        <f>SUMIFS(WorkingHoursUpdated!$P:$P,WorkingHoursUpdated!$A:$A,"&gt;="&amp;S$4,WorkingHoursUpdated!$A:$A,"&lt;"&amp;T$4,WorkingHoursUpdated!$K:$K,$A103)</f>
        <v>0</v>
      </c>
      <c r="T103" s="1">
        <f>SUMIFS(WorkingHoursUpdated!$P:$P,WorkingHoursUpdated!$A:$A,"&gt;="&amp;T$4,WorkingHoursUpdated!$A:$A,"&lt;"&amp;U$4,WorkingHoursUpdated!$K:$K,$A103)</f>
        <v>0</v>
      </c>
      <c r="U103" s="1">
        <f>SUMIFS(WorkingHoursUpdated!$P:$P,WorkingHoursUpdated!$A:$A,"&gt;="&amp;U$4,WorkingHoursUpdated!$A:$A,"&lt;"&amp;V$4,WorkingHoursUpdated!$K:$K,$A103)</f>
        <v>0</v>
      </c>
      <c r="V103" s="1">
        <f>SUMIFS(WorkingHoursUpdated!$P:$P,WorkingHoursUpdated!$A:$A,"&gt;="&amp;V$4,WorkingHoursUpdated!$A:$A,"&lt;"&amp;W$4,WorkingHoursUpdated!$K:$K,$A103)</f>
        <v>0</v>
      </c>
      <c r="W103" s="1">
        <f>SUMIFS(WorkingHoursUpdated!$P:$P,WorkingHoursUpdated!$A:$A,"&gt;="&amp;W$4,WorkingHoursUpdated!$A:$A,"&lt;"&amp;X$4,WorkingHoursUpdated!$K:$K,$A103)</f>
        <v>0</v>
      </c>
      <c r="X103" s="1">
        <f>SUMIFS(WorkingHoursUpdated!$P:$P,WorkingHoursUpdated!$A:$A,"&gt;="&amp;X$4,WorkingHoursUpdated!$A:$A,"&lt;"&amp;Y$4,WorkingHoursUpdated!$K:$K,$A103)</f>
        <v>0</v>
      </c>
      <c r="Y103" s="1">
        <f>SUMIFS(WorkingHoursUpdated!$P:$P,WorkingHoursUpdated!$A:$A,"&gt;="&amp;Y$4,WorkingHoursUpdated!$A:$A,"&lt;"&amp;Z$4,WorkingHoursUpdated!$K:$K,$A103)</f>
        <v>0</v>
      </c>
      <c r="Z103" s="1">
        <f>SUMIFS(WorkingHoursUpdated!$P:$P,WorkingHoursUpdated!$A:$A,"&gt;="&amp;Z$4,WorkingHoursUpdated!$A:$A,"&lt;"&amp;AA$4,WorkingHoursUpdated!$K:$K,$A103)</f>
        <v>0</v>
      </c>
      <c r="AA103" s="1">
        <f>SUMIFS(WorkingHoursUpdated!$P:$P,WorkingHoursUpdated!$A:$A,"&gt;="&amp;AA$4,WorkingHoursUpdated!$A:$A,"&lt;"&amp;AB$4,WorkingHoursUpdated!$K:$K,$A103)</f>
        <v>0</v>
      </c>
      <c r="AB103" s="1">
        <f>SUMIFS(WorkingHoursUpdated!$P:$P,WorkingHoursUpdated!$A:$A,"&gt;="&amp;AB$4,WorkingHoursUpdated!$A:$A,"&lt;"&amp;AC$4,WorkingHoursUpdated!$K:$K,$A103)</f>
        <v>0</v>
      </c>
      <c r="AC103" s="1">
        <f>SUMIFS(WorkingHoursUpdated!$P:$P,WorkingHoursUpdated!$A:$A,"&gt;="&amp;AC$4,WorkingHoursUpdated!$A:$A,"&lt;"&amp;AD$4,WorkingHoursUpdated!$K:$K,$A103)</f>
        <v>0</v>
      </c>
      <c r="AD103" s="1">
        <f>SUMIFS(WorkingHoursUpdated!$P:$P,WorkingHoursUpdated!$A:$A,"&gt;="&amp;AD$4,WorkingHoursUpdated!$A:$A,"&lt;"&amp;AE$4,WorkingHoursUpdated!$K:$K,$A103)</f>
        <v>0</v>
      </c>
      <c r="AE103" s="1">
        <f>SUMIFS(WorkingHoursUpdated!$P:$P,WorkingHoursUpdated!$A:$A,"&gt;="&amp;AE$4,WorkingHoursUpdated!$A:$A,"&lt;"&amp;AF$4,WorkingHoursUpdated!$K:$K,$A103)</f>
        <v>0</v>
      </c>
      <c r="AF103" s="1">
        <f>SUMIFS(WorkingHoursUpdated!$P:$P,WorkingHoursUpdated!$A:$A,"&gt;="&amp;AF$4,WorkingHoursUpdated!$A:$A,"&lt;"&amp;AG$4,WorkingHoursUpdated!$K:$K,$A103)</f>
        <v>0</v>
      </c>
      <c r="AG103" s="1">
        <f>SUMIFS(WorkingHoursUpdated!$P:$P,WorkingHoursUpdated!$A:$A,"&gt;="&amp;AG$4,WorkingHoursUpdated!$A:$A,"&lt;"&amp;AH$4,WorkingHoursUpdated!$K:$K,$A103)</f>
        <v>0</v>
      </c>
      <c r="AH103" s="1">
        <f>SUMIFS(WorkingHoursUpdated!$P:$P,WorkingHoursUpdated!$A:$A,"&gt;="&amp;AH$4,WorkingHoursUpdated!$A:$A,"&lt;"&amp;AI$4,WorkingHoursUpdated!$K:$K,$A103)</f>
        <v>0</v>
      </c>
      <c r="AI103" s="1">
        <f>SUMIFS(WorkingHoursUpdated!$P:$P,WorkingHoursUpdated!$A:$A,"&gt;="&amp;AI$4,WorkingHoursUpdated!$A:$A,"&lt;"&amp;AJ$4,WorkingHoursUpdated!$K:$K,$A103)</f>
        <v>0</v>
      </c>
    </row>
    <row r="104" spans="1:35" x14ac:dyDescent="0.25">
      <c r="A104" t="s">
        <v>383</v>
      </c>
      <c r="B104" s="64">
        <f>_xlfn.MINIFS(WorkingHoursUpdated!$A:$A,WorkingHoursUpdated!$G:$G,$A104)</f>
        <v>0</v>
      </c>
      <c r="C104" s="7">
        <f>_xlfn.MAXIFS(WorkingHoursUpdated!$A:$A,WorkingHoursUpdated!$G:$G,$A104)</f>
        <v>0</v>
      </c>
      <c r="D104" s="1">
        <f>SUMIFS(WorkingHoursUpdated!$P:$P,WorkingHoursUpdated!$G:$G,$A104)</f>
        <v>0</v>
      </c>
      <c r="E104">
        <f t="shared" si="60"/>
        <v>0</v>
      </c>
      <c r="G104" s="1">
        <f>SUMIFS(WorkingHoursUpdated!$P:$P,WorkingHoursUpdated!$A:$A,"&gt;="&amp;G$4,WorkingHoursUpdated!$A:$A,"&lt;"&amp;H$4,WorkingHoursUpdated!$K:$K,$A104)</f>
        <v>0</v>
      </c>
      <c r="H104" s="1">
        <f>SUMIFS(WorkingHoursUpdated!$P:$P,WorkingHoursUpdated!$A:$A,"&gt;="&amp;H$4,WorkingHoursUpdated!$A:$A,"&lt;"&amp;I$4,WorkingHoursUpdated!$K:$K,$A104)</f>
        <v>0</v>
      </c>
      <c r="I104" s="1">
        <f>SUMIFS(WorkingHoursUpdated!$P:$P,WorkingHoursUpdated!$A:$A,"&gt;="&amp;I$4,WorkingHoursUpdated!$A:$A,"&lt;"&amp;J$4,WorkingHoursUpdated!$K:$K,$A104)</f>
        <v>0</v>
      </c>
      <c r="J104" s="1">
        <f>SUMIFS(WorkingHoursUpdated!$P:$P,WorkingHoursUpdated!$A:$A,"&gt;="&amp;J$4,WorkingHoursUpdated!$A:$A,"&lt;"&amp;K$4,WorkingHoursUpdated!$K:$K,$A104)</f>
        <v>0</v>
      </c>
      <c r="K104" s="1">
        <f>SUMIFS(WorkingHoursUpdated!$P:$P,WorkingHoursUpdated!$A:$A,"&gt;="&amp;K$4,WorkingHoursUpdated!$A:$A,"&lt;"&amp;L$4,WorkingHoursUpdated!$K:$K,$A104)</f>
        <v>0</v>
      </c>
      <c r="L104" s="1">
        <f>SUMIFS(WorkingHoursUpdated!$P:$P,WorkingHoursUpdated!$A:$A,"&gt;="&amp;L$4,WorkingHoursUpdated!$A:$A,"&lt;"&amp;M$4,WorkingHoursUpdated!$K:$K,$A104)</f>
        <v>0</v>
      </c>
      <c r="M104" s="1">
        <f>SUMIFS(WorkingHoursUpdated!$P:$P,WorkingHoursUpdated!$A:$A,"&gt;="&amp;M$4,WorkingHoursUpdated!$A:$A,"&lt;"&amp;N$4,WorkingHoursUpdated!$K:$K,$A104)</f>
        <v>0</v>
      </c>
      <c r="N104" s="1">
        <f>SUMIFS(WorkingHoursUpdated!$P:$P,WorkingHoursUpdated!$A:$A,"&gt;="&amp;N$4,WorkingHoursUpdated!$A:$A,"&lt;"&amp;O$4,WorkingHoursUpdated!$K:$K,$A104)</f>
        <v>0</v>
      </c>
      <c r="O104" s="1">
        <f>SUMIFS(WorkingHoursUpdated!$P:$P,WorkingHoursUpdated!$A:$A,"&gt;="&amp;O$4,WorkingHoursUpdated!$A:$A,"&lt;"&amp;P$4,WorkingHoursUpdated!$K:$K,$A104)</f>
        <v>0</v>
      </c>
      <c r="P104" s="1">
        <f>SUMIFS(WorkingHoursUpdated!$P:$P,WorkingHoursUpdated!$A:$A,"&gt;="&amp;P$4,WorkingHoursUpdated!$A:$A,"&lt;"&amp;Q$4,WorkingHoursUpdated!$K:$K,$A104)</f>
        <v>0</v>
      </c>
      <c r="Q104" s="1">
        <f>SUMIFS(WorkingHoursUpdated!$P:$P,WorkingHoursUpdated!$A:$A,"&gt;="&amp;Q$4,WorkingHoursUpdated!$A:$A,"&lt;"&amp;R$4,WorkingHoursUpdated!$K:$K,$A104)</f>
        <v>0</v>
      </c>
      <c r="R104" s="1">
        <f>SUMIFS(WorkingHoursUpdated!$P:$P,WorkingHoursUpdated!$A:$A,"&gt;="&amp;R$4,WorkingHoursUpdated!$A:$A,"&lt;"&amp;S$4,WorkingHoursUpdated!$K:$K,$A104)</f>
        <v>0</v>
      </c>
      <c r="S104" s="1">
        <f>SUMIFS(WorkingHoursUpdated!$P:$P,WorkingHoursUpdated!$A:$A,"&gt;="&amp;S$4,WorkingHoursUpdated!$A:$A,"&lt;"&amp;T$4,WorkingHoursUpdated!$K:$K,$A104)</f>
        <v>0</v>
      </c>
      <c r="T104" s="1">
        <f>SUMIFS(WorkingHoursUpdated!$P:$P,WorkingHoursUpdated!$A:$A,"&gt;="&amp;T$4,WorkingHoursUpdated!$A:$A,"&lt;"&amp;U$4,WorkingHoursUpdated!$K:$K,$A104)</f>
        <v>0</v>
      </c>
      <c r="U104" s="1">
        <f>SUMIFS(WorkingHoursUpdated!$P:$P,WorkingHoursUpdated!$A:$A,"&gt;="&amp;U$4,WorkingHoursUpdated!$A:$A,"&lt;"&amp;V$4,WorkingHoursUpdated!$K:$K,$A104)</f>
        <v>0</v>
      </c>
      <c r="V104" s="1">
        <f>SUMIFS(WorkingHoursUpdated!$P:$P,WorkingHoursUpdated!$A:$A,"&gt;="&amp;V$4,WorkingHoursUpdated!$A:$A,"&lt;"&amp;W$4,WorkingHoursUpdated!$K:$K,$A104)</f>
        <v>0</v>
      </c>
      <c r="W104" s="1">
        <f>SUMIFS(WorkingHoursUpdated!$P:$P,WorkingHoursUpdated!$A:$A,"&gt;="&amp;W$4,WorkingHoursUpdated!$A:$A,"&lt;"&amp;X$4,WorkingHoursUpdated!$K:$K,$A104)</f>
        <v>0</v>
      </c>
      <c r="X104" s="1">
        <f>SUMIFS(WorkingHoursUpdated!$P:$P,WorkingHoursUpdated!$A:$A,"&gt;="&amp;X$4,WorkingHoursUpdated!$A:$A,"&lt;"&amp;Y$4,WorkingHoursUpdated!$K:$K,$A104)</f>
        <v>0</v>
      </c>
      <c r="Y104" s="1">
        <f>SUMIFS(WorkingHoursUpdated!$P:$P,WorkingHoursUpdated!$A:$A,"&gt;="&amp;Y$4,WorkingHoursUpdated!$A:$A,"&lt;"&amp;Z$4,WorkingHoursUpdated!$K:$K,$A104)</f>
        <v>0</v>
      </c>
      <c r="Z104" s="1">
        <f>SUMIFS(WorkingHoursUpdated!$P:$P,WorkingHoursUpdated!$A:$A,"&gt;="&amp;Z$4,WorkingHoursUpdated!$A:$A,"&lt;"&amp;AA$4,WorkingHoursUpdated!$K:$K,$A104)</f>
        <v>0</v>
      </c>
      <c r="AA104" s="1">
        <f>SUMIFS(WorkingHoursUpdated!$P:$P,WorkingHoursUpdated!$A:$A,"&gt;="&amp;AA$4,WorkingHoursUpdated!$A:$A,"&lt;"&amp;AB$4,WorkingHoursUpdated!$K:$K,$A104)</f>
        <v>0</v>
      </c>
      <c r="AB104" s="1">
        <f>SUMIFS(WorkingHoursUpdated!$P:$P,WorkingHoursUpdated!$A:$A,"&gt;="&amp;AB$4,WorkingHoursUpdated!$A:$A,"&lt;"&amp;AC$4,WorkingHoursUpdated!$K:$K,$A104)</f>
        <v>0</v>
      </c>
      <c r="AC104" s="1">
        <f>SUMIFS(WorkingHoursUpdated!$P:$P,WorkingHoursUpdated!$A:$A,"&gt;="&amp;AC$4,WorkingHoursUpdated!$A:$A,"&lt;"&amp;AD$4,WorkingHoursUpdated!$K:$K,$A104)</f>
        <v>0</v>
      </c>
      <c r="AD104" s="1">
        <f>SUMIFS(WorkingHoursUpdated!$P:$P,WorkingHoursUpdated!$A:$A,"&gt;="&amp;AD$4,WorkingHoursUpdated!$A:$A,"&lt;"&amp;AE$4,WorkingHoursUpdated!$K:$K,$A104)</f>
        <v>0</v>
      </c>
      <c r="AE104" s="1">
        <f>SUMIFS(WorkingHoursUpdated!$P:$P,WorkingHoursUpdated!$A:$A,"&gt;="&amp;AE$4,WorkingHoursUpdated!$A:$A,"&lt;"&amp;AF$4,WorkingHoursUpdated!$K:$K,$A104)</f>
        <v>0</v>
      </c>
      <c r="AF104" s="1">
        <f>SUMIFS(WorkingHoursUpdated!$P:$P,WorkingHoursUpdated!$A:$A,"&gt;="&amp;AF$4,WorkingHoursUpdated!$A:$A,"&lt;"&amp;AG$4,WorkingHoursUpdated!$K:$K,$A104)</f>
        <v>0</v>
      </c>
      <c r="AG104" s="1">
        <f>SUMIFS(WorkingHoursUpdated!$P:$P,WorkingHoursUpdated!$A:$A,"&gt;="&amp;AG$4,WorkingHoursUpdated!$A:$A,"&lt;"&amp;AH$4,WorkingHoursUpdated!$K:$K,$A104)</f>
        <v>0</v>
      </c>
      <c r="AH104" s="1">
        <f>SUMIFS(WorkingHoursUpdated!$P:$P,WorkingHoursUpdated!$A:$A,"&gt;="&amp;AH$4,WorkingHoursUpdated!$A:$A,"&lt;"&amp;AI$4,WorkingHoursUpdated!$K:$K,$A104)</f>
        <v>0</v>
      </c>
      <c r="AI104" s="1">
        <f>SUMIFS(WorkingHoursUpdated!$P:$P,WorkingHoursUpdated!$A:$A,"&gt;="&amp;AI$4,WorkingHoursUpdated!$A:$A,"&lt;"&amp;AJ$4,WorkingHoursUpdated!$K:$K,$A104)</f>
        <v>0</v>
      </c>
    </row>
    <row r="105" spans="1:35" x14ac:dyDescent="0.25">
      <c r="A105" t="s">
        <v>770</v>
      </c>
      <c r="B105" s="64">
        <f>_xlfn.MINIFS(WorkingHoursUpdated!$A:$A,WorkingHoursUpdated!$G:$G,$A105)</f>
        <v>0</v>
      </c>
      <c r="C105" s="7">
        <f>_xlfn.MAXIFS(WorkingHoursUpdated!$A:$A,WorkingHoursUpdated!$G:$G,$A105)</f>
        <v>0</v>
      </c>
      <c r="D105" s="1">
        <f>SUMIFS(WorkingHoursUpdated!$P:$P,WorkingHoursUpdated!$G:$G,$A105)</f>
        <v>0</v>
      </c>
      <c r="E105">
        <f t="shared" si="60"/>
        <v>0</v>
      </c>
      <c r="G105" s="1">
        <f>SUMIFS(WorkingHoursUpdated!$P:$P,WorkingHoursUpdated!$A:$A,"&gt;="&amp;G$4,WorkingHoursUpdated!$A:$A,"&lt;"&amp;H$4,WorkingHoursUpdated!$K:$K,$A105)</f>
        <v>0</v>
      </c>
      <c r="H105" s="1">
        <f>SUMIFS(WorkingHoursUpdated!$P:$P,WorkingHoursUpdated!$A:$A,"&gt;="&amp;H$4,WorkingHoursUpdated!$A:$A,"&lt;"&amp;I$4,WorkingHoursUpdated!$K:$K,$A105)</f>
        <v>0</v>
      </c>
      <c r="I105" s="1">
        <f>SUMIFS(WorkingHoursUpdated!$P:$P,WorkingHoursUpdated!$A:$A,"&gt;="&amp;I$4,WorkingHoursUpdated!$A:$A,"&lt;"&amp;J$4,WorkingHoursUpdated!$K:$K,$A105)</f>
        <v>0</v>
      </c>
      <c r="J105" s="1">
        <f>SUMIFS(WorkingHoursUpdated!$P:$P,WorkingHoursUpdated!$A:$A,"&gt;="&amp;J$4,WorkingHoursUpdated!$A:$A,"&lt;"&amp;K$4,WorkingHoursUpdated!$K:$K,$A105)</f>
        <v>0</v>
      </c>
      <c r="K105" s="1">
        <f>SUMIFS(WorkingHoursUpdated!$P:$P,WorkingHoursUpdated!$A:$A,"&gt;="&amp;K$4,WorkingHoursUpdated!$A:$A,"&lt;"&amp;L$4,WorkingHoursUpdated!$K:$K,$A105)</f>
        <v>0</v>
      </c>
      <c r="L105" s="1">
        <f>SUMIFS(WorkingHoursUpdated!$P:$P,WorkingHoursUpdated!$A:$A,"&gt;="&amp;L$4,WorkingHoursUpdated!$A:$A,"&lt;"&amp;M$4,WorkingHoursUpdated!$K:$K,$A105)</f>
        <v>0</v>
      </c>
      <c r="M105" s="1">
        <f>SUMIFS(WorkingHoursUpdated!$P:$P,WorkingHoursUpdated!$A:$A,"&gt;="&amp;M$4,WorkingHoursUpdated!$A:$A,"&lt;"&amp;N$4,WorkingHoursUpdated!$K:$K,$A105)</f>
        <v>0</v>
      </c>
      <c r="N105" s="1">
        <f>SUMIFS(WorkingHoursUpdated!$P:$P,WorkingHoursUpdated!$A:$A,"&gt;="&amp;N$4,WorkingHoursUpdated!$A:$A,"&lt;"&amp;O$4,WorkingHoursUpdated!$K:$K,$A105)</f>
        <v>0</v>
      </c>
      <c r="O105" s="1">
        <f>SUMIFS(WorkingHoursUpdated!$P:$P,WorkingHoursUpdated!$A:$A,"&gt;="&amp;O$4,WorkingHoursUpdated!$A:$A,"&lt;"&amp;P$4,WorkingHoursUpdated!$K:$K,$A105)</f>
        <v>0</v>
      </c>
      <c r="P105" s="1">
        <f>SUMIFS(WorkingHoursUpdated!$P:$P,WorkingHoursUpdated!$A:$A,"&gt;="&amp;P$4,WorkingHoursUpdated!$A:$A,"&lt;"&amp;Q$4,WorkingHoursUpdated!$K:$K,$A105)</f>
        <v>0</v>
      </c>
      <c r="Q105" s="1">
        <f>SUMIFS(WorkingHoursUpdated!$P:$P,WorkingHoursUpdated!$A:$A,"&gt;="&amp;Q$4,WorkingHoursUpdated!$A:$A,"&lt;"&amp;R$4,WorkingHoursUpdated!$K:$K,$A105)</f>
        <v>0</v>
      </c>
      <c r="R105" s="1">
        <f>SUMIFS(WorkingHoursUpdated!$P:$P,WorkingHoursUpdated!$A:$A,"&gt;="&amp;R$4,WorkingHoursUpdated!$A:$A,"&lt;"&amp;S$4,WorkingHoursUpdated!$K:$K,$A105)</f>
        <v>0</v>
      </c>
      <c r="S105" s="1">
        <f>SUMIFS(WorkingHoursUpdated!$P:$P,WorkingHoursUpdated!$A:$A,"&gt;="&amp;S$4,WorkingHoursUpdated!$A:$A,"&lt;"&amp;T$4,WorkingHoursUpdated!$K:$K,$A105)</f>
        <v>0</v>
      </c>
      <c r="T105" s="1">
        <f>SUMIFS(WorkingHoursUpdated!$P:$P,WorkingHoursUpdated!$A:$A,"&gt;="&amp;T$4,WorkingHoursUpdated!$A:$A,"&lt;"&amp;U$4,WorkingHoursUpdated!$K:$K,$A105)</f>
        <v>0</v>
      </c>
      <c r="U105" s="1">
        <f>SUMIFS(WorkingHoursUpdated!$P:$P,WorkingHoursUpdated!$A:$A,"&gt;="&amp;U$4,WorkingHoursUpdated!$A:$A,"&lt;"&amp;V$4,WorkingHoursUpdated!$K:$K,$A105)</f>
        <v>0</v>
      </c>
      <c r="V105" s="1">
        <f>SUMIFS(WorkingHoursUpdated!$P:$P,WorkingHoursUpdated!$A:$A,"&gt;="&amp;V$4,WorkingHoursUpdated!$A:$A,"&lt;"&amp;W$4,WorkingHoursUpdated!$K:$K,$A105)</f>
        <v>0</v>
      </c>
      <c r="W105" s="1">
        <f>SUMIFS(WorkingHoursUpdated!$P:$P,WorkingHoursUpdated!$A:$A,"&gt;="&amp;W$4,WorkingHoursUpdated!$A:$A,"&lt;"&amp;X$4,WorkingHoursUpdated!$K:$K,$A105)</f>
        <v>0</v>
      </c>
      <c r="X105" s="1">
        <f>SUMIFS(WorkingHoursUpdated!$P:$P,WorkingHoursUpdated!$A:$A,"&gt;="&amp;X$4,WorkingHoursUpdated!$A:$A,"&lt;"&amp;Y$4,WorkingHoursUpdated!$K:$K,$A105)</f>
        <v>0</v>
      </c>
      <c r="Y105" s="1">
        <f>SUMIFS(WorkingHoursUpdated!$P:$P,WorkingHoursUpdated!$A:$A,"&gt;="&amp;Y$4,WorkingHoursUpdated!$A:$A,"&lt;"&amp;Z$4,WorkingHoursUpdated!$K:$K,$A105)</f>
        <v>0</v>
      </c>
      <c r="Z105" s="1">
        <f>SUMIFS(WorkingHoursUpdated!$P:$P,WorkingHoursUpdated!$A:$A,"&gt;="&amp;Z$4,WorkingHoursUpdated!$A:$A,"&lt;"&amp;AA$4,WorkingHoursUpdated!$K:$K,$A105)</f>
        <v>0</v>
      </c>
      <c r="AA105" s="1">
        <f>SUMIFS(WorkingHoursUpdated!$P:$P,WorkingHoursUpdated!$A:$A,"&gt;="&amp;AA$4,WorkingHoursUpdated!$A:$A,"&lt;"&amp;AB$4,WorkingHoursUpdated!$K:$K,$A105)</f>
        <v>0</v>
      </c>
      <c r="AB105" s="1">
        <f>SUMIFS(WorkingHoursUpdated!$P:$P,WorkingHoursUpdated!$A:$A,"&gt;="&amp;AB$4,WorkingHoursUpdated!$A:$A,"&lt;"&amp;AC$4,WorkingHoursUpdated!$K:$K,$A105)</f>
        <v>0</v>
      </c>
      <c r="AC105" s="1">
        <f>SUMIFS(WorkingHoursUpdated!$P:$P,WorkingHoursUpdated!$A:$A,"&gt;="&amp;AC$4,WorkingHoursUpdated!$A:$A,"&lt;"&amp;AD$4,WorkingHoursUpdated!$K:$K,$A105)</f>
        <v>0</v>
      </c>
      <c r="AD105" s="1">
        <f>SUMIFS(WorkingHoursUpdated!$P:$P,WorkingHoursUpdated!$A:$A,"&gt;="&amp;AD$4,WorkingHoursUpdated!$A:$A,"&lt;"&amp;AE$4,WorkingHoursUpdated!$K:$K,$A105)</f>
        <v>0</v>
      </c>
      <c r="AE105" s="1">
        <f>SUMIFS(WorkingHoursUpdated!$P:$P,WorkingHoursUpdated!$A:$A,"&gt;="&amp;AE$4,WorkingHoursUpdated!$A:$A,"&lt;"&amp;AF$4,WorkingHoursUpdated!$K:$K,$A105)</f>
        <v>0</v>
      </c>
      <c r="AF105" s="1">
        <f>SUMIFS(WorkingHoursUpdated!$P:$P,WorkingHoursUpdated!$A:$A,"&gt;="&amp;AF$4,WorkingHoursUpdated!$A:$A,"&lt;"&amp;AG$4,WorkingHoursUpdated!$K:$K,$A105)</f>
        <v>0</v>
      </c>
      <c r="AG105" s="1">
        <f>SUMIFS(WorkingHoursUpdated!$P:$P,WorkingHoursUpdated!$A:$A,"&gt;="&amp;AG$4,WorkingHoursUpdated!$A:$A,"&lt;"&amp;AH$4,WorkingHoursUpdated!$K:$K,$A105)</f>
        <v>0</v>
      </c>
      <c r="AH105" s="1">
        <f>SUMIFS(WorkingHoursUpdated!$P:$P,WorkingHoursUpdated!$A:$A,"&gt;="&amp;AH$4,WorkingHoursUpdated!$A:$A,"&lt;"&amp;AI$4,WorkingHoursUpdated!$K:$K,$A105)</f>
        <v>0</v>
      </c>
      <c r="AI105" s="1">
        <f>SUMIFS(WorkingHoursUpdated!$P:$P,WorkingHoursUpdated!$A:$A,"&gt;="&amp;AI$4,WorkingHoursUpdated!$A:$A,"&lt;"&amp;AJ$4,WorkingHoursUpdated!$K:$K,$A105)</f>
        <v>0</v>
      </c>
    </row>
    <row r="106" spans="1:35" x14ac:dyDescent="0.25">
      <c r="A106" t="s">
        <v>1220</v>
      </c>
      <c r="B106" s="64">
        <f>_xlfn.MINIFS(WorkingHoursUpdated!$A:$A,WorkingHoursUpdated!$G:$G,$A106)</f>
        <v>0</v>
      </c>
      <c r="C106" s="7">
        <f>_xlfn.MAXIFS(WorkingHoursUpdated!$A:$A,WorkingHoursUpdated!$G:$G,$A106)</f>
        <v>0</v>
      </c>
      <c r="D106" s="1">
        <f>SUMIFS(WorkingHoursUpdated!$P:$P,WorkingHoursUpdated!$G:$G,$A106)</f>
        <v>0</v>
      </c>
      <c r="E106">
        <f t="shared" si="60"/>
        <v>0</v>
      </c>
      <c r="G106" s="1">
        <f>SUMIFS(WorkingHoursUpdated!$P:$P,WorkingHoursUpdated!$A:$A,"&gt;="&amp;G$4,WorkingHoursUpdated!$A:$A,"&lt;"&amp;H$4,WorkingHoursUpdated!$K:$K,$A106)</f>
        <v>0</v>
      </c>
      <c r="H106" s="1">
        <f>SUMIFS(WorkingHoursUpdated!$P:$P,WorkingHoursUpdated!$A:$A,"&gt;="&amp;H$4,WorkingHoursUpdated!$A:$A,"&lt;"&amp;I$4,WorkingHoursUpdated!$K:$K,$A106)</f>
        <v>0</v>
      </c>
      <c r="I106" s="1">
        <f>SUMIFS(WorkingHoursUpdated!$P:$P,WorkingHoursUpdated!$A:$A,"&gt;="&amp;I$4,WorkingHoursUpdated!$A:$A,"&lt;"&amp;J$4,WorkingHoursUpdated!$K:$K,$A106)</f>
        <v>0</v>
      </c>
      <c r="J106" s="1">
        <f>SUMIFS(WorkingHoursUpdated!$P:$P,WorkingHoursUpdated!$A:$A,"&gt;="&amp;J$4,WorkingHoursUpdated!$A:$A,"&lt;"&amp;K$4,WorkingHoursUpdated!$K:$K,$A106)</f>
        <v>0</v>
      </c>
      <c r="K106" s="1">
        <f>SUMIFS(WorkingHoursUpdated!$P:$P,WorkingHoursUpdated!$A:$A,"&gt;="&amp;K$4,WorkingHoursUpdated!$A:$A,"&lt;"&amp;L$4,WorkingHoursUpdated!$K:$K,$A106)</f>
        <v>0</v>
      </c>
      <c r="L106" s="1">
        <f>SUMIFS(WorkingHoursUpdated!$P:$P,WorkingHoursUpdated!$A:$A,"&gt;="&amp;L$4,WorkingHoursUpdated!$A:$A,"&lt;"&amp;M$4,WorkingHoursUpdated!$K:$K,$A106)</f>
        <v>0</v>
      </c>
      <c r="M106" s="1">
        <f>SUMIFS(WorkingHoursUpdated!$P:$P,WorkingHoursUpdated!$A:$A,"&gt;="&amp;M$4,WorkingHoursUpdated!$A:$A,"&lt;"&amp;N$4,WorkingHoursUpdated!$K:$K,$A106)</f>
        <v>0</v>
      </c>
      <c r="N106" s="1">
        <f>SUMIFS(WorkingHoursUpdated!$P:$P,WorkingHoursUpdated!$A:$A,"&gt;="&amp;N$4,WorkingHoursUpdated!$A:$A,"&lt;"&amp;O$4,WorkingHoursUpdated!$K:$K,$A106)</f>
        <v>0</v>
      </c>
      <c r="O106" s="1">
        <f>SUMIFS(WorkingHoursUpdated!$P:$P,WorkingHoursUpdated!$A:$A,"&gt;="&amp;O$4,WorkingHoursUpdated!$A:$A,"&lt;"&amp;P$4,WorkingHoursUpdated!$K:$K,$A106)</f>
        <v>0</v>
      </c>
      <c r="P106" s="1">
        <f>SUMIFS(WorkingHoursUpdated!$P:$P,WorkingHoursUpdated!$A:$A,"&gt;="&amp;P$4,WorkingHoursUpdated!$A:$A,"&lt;"&amp;Q$4,WorkingHoursUpdated!$K:$K,$A106)</f>
        <v>0</v>
      </c>
      <c r="Q106" s="1">
        <f>SUMIFS(WorkingHoursUpdated!$P:$P,WorkingHoursUpdated!$A:$A,"&gt;="&amp;Q$4,WorkingHoursUpdated!$A:$A,"&lt;"&amp;R$4,WorkingHoursUpdated!$K:$K,$A106)</f>
        <v>0</v>
      </c>
      <c r="R106" s="1">
        <f>SUMIFS(WorkingHoursUpdated!$P:$P,WorkingHoursUpdated!$A:$A,"&gt;="&amp;R$4,WorkingHoursUpdated!$A:$A,"&lt;"&amp;S$4,WorkingHoursUpdated!$K:$K,$A106)</f>
        <v>0</v>
      </c>
      <c r="S106" s="1">
        <f>SUMIFS(WorkingHoursUpdated!$P:$P,WorkingHoursUpdated!$A:$A,"&gt;="&amp;S$4,WorkingHoursUpdated!$A:$A,"&lt;"&amp;T$4,WorkingHoursUpdated!$K:$K,$A106)</f>
        <v>0</v>
      </c>
      <c r="T106" s="1">
        <f>SUMIFS(WorkingHoursUpdated!$P:$P,WorkingHoursUpdated!$A:$A,"&gt;="&amp;T$4,WorkingHoursUpdated!$A:$A,"&lt;"&amp;U$4,WorkingHoursUpdated!$K:$K,$A106)</f>
        <v>0</v>
      </c>
      <c r="U106" s="1">
        <f>SUMIFS(WorkingHoursUpdated!$P:$P,WorkingHoursUpdated!$A:$A,"&gt;="&amp;U$4,WorkingHoursUpdated!$A:$A,"&lt;"&amp;V$4,WorkingHoursUpdated!$K:$K,$A106)</f>
        <v>0</v>
      </c>
      <c r="V106" s="1">
        <f>SUMIFS(WorkingHoursUpdated!$P:$P,WorkingHoursUpdated!$A:$A,"&gt;="&amp;V$4,WorkingHoursUpdated!$A:$A,"&lt;"&amp;W$4,WorkingHoursUpdated!$K:$K,$A106)</f>
        <v>0</v>
      </c>
      <c r="W106" s="1">
        <f>SUMIFS(WorkingHoursUpdated!$P:$P,WorkingHoursUpdated!$A:$A,"&gt;="&amp;W$4,WorkingHoursUpdated!$A:$A,"&lt;"&amp;X$4,WorkingHoursUpdated!$K:$K,$A106)</f>
        <v>0</v>
      </c>
      <c r="X106" s="1">
        <f>SUMIFS(WorkingHoursUpdated!$P:$P,WorkingHoursUpdated!$A:$A,"&gt;="&amp;X$4,WorkingHoursUpdated!$A:$A,"&lt;"&amp;Y$4,WorkingHoursUpdated!$K:$K,$A106)</f>
        <v>0</v>
      </c>
      <c r="Y106" s="1">
        <f>SUMIFS(WorkingHoursUpdated!$P:$P,WorkingHoursUpdated!$A:$A,"&gt;="&amp;Y$4,WorkingHoursUpdated!$A:$A,"&lt;"&amp;Z$4,WorkingHoursUpdated!$K:$K,$A106)</f>
        <v>0</v>
      </c>
      <c r="Z106" s="1">
        <f>SUMIFS(WorkingHoursUpdated!$P:$P,WorkingHoursUpdated!$A:$A,"&gt;="&amp;Z$4,WorkingHoursUpdated!$A:$A,"&lt;"&amp;AA$4,WorkingHoursUpdated!$K:$K,$A106)</f>
        <v>0</v>
      </c>
      <c r="AA106" s="1">
        <f>SUMIFS(WorkingHoursUpdated!$P:$P,WorkingHoursUpdated!$A:$A,"&gt;="&amp;AA$4,WorkingHoursUpdated!$A:$A,"&lt;"&amp;AB$4,WorkingHoursUpdated!$K:$K,$A106)</f>
        <v>0</v>
      </c>
      <c r="AB106" s="1">
        <f>SUMIFS(WorkingHoursUpdated!$P:$P,WorkingHoursUpdated!$A:$A,"&gt;="&amp;AB$4,WorkingHoursUpdated!$A:$A,"&lt;"&amp;AC$4,WorkingHoursUpdated!$K:$K,$A106)</f>
        <v>0</v>
      </c>
      <c r="AC106" s="1">
        <f>SUMIFS(WorkingHoursUpdated!$P:$P,WorkingHoursUpdated!$A:$A,"&gt;="&amp;AC$4,WorkingHoursUpdated!$A:$A,"&lt;"&amp;AD$4,WorkingHoursUpdated!$K:$K,$A106)</f>
        <v>0</v>
      </c>
      <c r="AD106" s="1">
        <f>SUMIFS(WorkingHoursUpdated!$P:$P,WorkingHoursUpdated!$A:$A,"&gt;="&amp;AD$4,WorkingHoursUpdated!$A:$A,"&lt;"&amp;AE$4,WorkingHoursUpdated!$K:$K,$A106)</f>
        <v>0</v>
      </c>
      <c r="AE106" s="1">
        <f>SUMIFS(WorkingHoursUpdated!$P:$P,WorkingHoursUpdated!$A:$A,"&gt;="&amp;AE$4,WorkingHoursUpdated!$A:$A,"&lt;"&amp;AF$4,WorkingHoursUpdated!$K:$K,$A106)</f>
        <v>0</v>
      </c>
      <c r="AF106" s="1">
        <f>SUMIFS(WorkingHoursUpdated!$P:$P,WorkingHoursUpdated!$A:$A,"&gt;="&amp;AF$4,WorkingHoursUpdated!$A:$A,"&lt;"&amp;AG$4,WorkingHoursUpdated!$K:$K,$A106)</f>
        <v>0</v>
      </c>
      <c r="AG106" s="1">
        <f>SUMIFS(WorkingHoursUpdated!$P:$P,WorkingHoursUpdated!$A:$A,"&gt;="&amp;AG$4,WorkingHoursUpdated!$A:$A,"&lt;"&amp;AH$4,WorkingHoursUpdated!$K:$K,$A106)</f>
        <v>0</v>
      </c>
      <c r="AH106" s="1">
        <f>SUMIFS(WorkingHoursUpdated!$P:$P,WorkingHoursUpdated!$A:$A,"&gt;="&amp;AH$4,WorkingHoursUpdated!$A:$A,"&lt;"&amp;AI$4,WorkingHoursUpdated!$K:$K,$A106)</f>
        <v>0</v>
      </c>
      <c r="AI106" s="1">
        <f>SUMIFS(WorkingHoursUpdated!$P:$P,WorkingHoursUpdated!$A:$A,"&gt;="&amp;AI$4,WorkingHoursUpdated!$A:$A,"&lt;"&amp;AJ$4,WorkingHoursUpdated!$K:$K,$A106)</f>
        <v>0</v>
      </c>
    </row>
    <row r="107" spans="1:35" x14ac:dyDescent="0.25">
      <c r="A107" t="s">
        <v>1009</v>
      </c>
      <c r="B107" s="64"/>
      <c r="C107" s="7"/>
      <c r="D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x14ac:dyDescent="0.25">
      <c r="A108" t="s">
        <v>589</v>
      </c>
      <c r="B108" s="64"/>
      <c r="C108" s="7"/>
      <c r="D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x14ac:dyDescent="0.25">
      <c r="A109" t="s">
        <v>1012</v>
      </c>
      <c r="B109" s="64"/>
      <c r="C109" s="7"/>
      <c r="D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x14ac:dyDescent="0.25">
      <c r="A110" t="s">
        <v>668</v>
      </c>
      <c r="B110" s="64"/>
      <c r="C110" s="7"/>
      <c r="D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x14ac:dyDescent="0.25">
      <c r="A111" t="s">
        <v>576</v>
      </c>
      <c r="B111" s="64"/>
      <c r="C111" s="7"/>
      <c r="D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5.75" thickBot="1" x14ac:dyDescent="0.3">
      <c r="A112" t="s">
        <v>660</v>
      </c>
      <c r="B112" s="70"/>
      <c r="C112" s="26"/>
      <c r="D112" s="26"/>
      <c r="E112" s="26"/>
      <c r="F112" s="78"/>
      <c r="G112" s="26"/>
    </row>
    <row r="113" spans="1:1" x14ac:dyDescent="0.25">
      <c r="A113" t="s">
        <v>1032</v>
      </c>
    </row>
    <row r="114" spans="1:1" x14ac:dyDescent="0.25">
      <c r="A114" t="s">
        <v>572</v>
      </c>
    </row>
    <row r="115" spans="1:1" x14ac:dyDescent="0.25">
      <c r="A115" t="s">
        <v>212</v>
      </c>
    </row>
    <row r="116" spans="1:1" x14ac:dyDescent="0.25">
      <c r="A116" t="s">
        <v>825</v>
      </c>
    </row>
    <row r="117" spans="1:1" x14ac:dyDescent="0.25">
      <c r="A117" t="s">
        <v>186</v>
      </c>
    </row>
    <row r="118" spans="1:1" x14ac:dyDescent="0.25">
      <c r="A118" t="s">
        <v>200</v>
      </c>
    </row>
    <row r="119" spans="1:1" x14ac:dyDescent="0.25">
      <c r="A119" t="s">
        <v>209</v>
      </c>
    </row>
    <row r="120" spans="1:1" x14ac:dyDescent="0.25">
      <c r="A120" t="s">
        <v>301</v>
      </c>
    </row>
    <row r="121" spans="1:1" x14ac:dyDescent="0.25">
      <c r="A121" t="s">
        <v>709</v>
      </c>
    </row>
    <row r="122" spans="1:1" x14ac:dyDescent="0.25">
      <c r="A122" t="s">
        <v>829</v>
      </c>
    </row>
    <row r="123" spans="1:1" x14ac:dyDescent="0.25">
      <c r="A123" t="s">
        <v>191</v>
      </c>
    </row>
    <row r="124" spans="1:1" x14ac:dyDescent="0.25">
      <c r="A124" t="s">
        <v>184</v>
      </c>
    </row>
    <row r="125" spans="1:1" x14ac:dyDescent="0.25">
      <c r="A125" t="s">
        <v>222</v>
      </c>
    </row>
    <row r="126" spans="1:1" x14ac:dyDescent="0.25">
      <c r="A126" t="s">
        <v>255</v>
      </c>
    </row>
    <row r="127" spans="1:1" x14ac:dyDescent="0.25">
      <c r="A127" t="s">
        <v>831</v>
      </c>
    </row>
    <row r="128" spans="1:1" x14ac:dyDescent="0.25">
      <c r="A128" t="s">
        <v>827</v>
      </c>
    </row>
    <row r="129" spans="1:1" x14ac:dyDescent="0.25">
      <c r="A129" t="s">
        <v>268</v>
      </c>
    </row>
    <row r="130" spans="1:1" x14ac:dyDescent="0.25">
      <c r="A130" t="s">
        <v>181</v>
      </c>
    </row>
    <row r="131" spans="1:1" x14ac:dyDescent="0.25">
      <c r="A131" t="s">
        <v>179</v>
      </c>
    </row>
    <row r="132" spans="1:1" x14ac:dyDescent="0.25">
      <c r="A132" t="s">
        <v>176</v>
      </c>
    </row>
    <row r="133" spans="1:1" x14ac:dyDescent="0.25">
      <c r="A133" t="s">
        <v>1082</v>
      </c>
    </row>
    <row r="134" spans="1:1" x14ac:dyDescent="0.25">
      <c r="A134" t="s">
        <v>835</v>
      </c>
    </row>
    <row r="135" spans="1:1" x14ac:dyDescent="0.25">
      <c r="A135" t="s">
        <v>326</v>
      </c>
    </row>
    <row r="136" spans="1:1" x14ac:dyDescent="0.25">
      <c r="A136" t="s">
        <v>850</v>
      </c>
    </row>
    <row r="137" spans="1:1" x14ac:dyDescent="0.25">
      <c r="A137" t="s">
        <v>280</v>
      </c>
    </row>
    <row r="138" spans="1:1" x14ac:dyDescent="0.25">
      <c r="A138" t="s">
        <v>936</v>
      </c>
    </row>
    <row r="139" spans="1:1" x14ac:dyDescent="0.25">
      <c r="A139" t="s">
        <v>944</v>
      </c>
    </row>
    <row r="140" spans="1:1" x14ac:dyDescent="0.25">
      <c r="A140" t="s">
        <v>1168</v>
      </c>
    </row>
    <row r="141" spans="1:1" x14ac:dyDescent="0.25">
      <c r="A141" t="s">
        <v>294</v>
      </c>
    </row>
    <row r="142" spans="1:1" x14ac:dyDescent="0.25">
      <c r="A142" t="s">
        <v>194</v>
      </c>
    </row>
    <row r="143" spans="1:1" x14ac:dyDescent="0.25">
      <c r="A143" t="s">
        <v>704</v>
      </c>
    </row>
  </sheetData>
  <conditionalFormatting sqref="G73:G74">
    <cfRule type="cellIs" dxfId="6" priority="80" operator="greaterThan">
      <formula>0</formula>
    </cfRule>
    <cfRule type="cellIs" dxfId="5" priority="81" operator="equal">
      <formula>TRUE</formula>
    </cfRule>
  </conditionalFormatting>
  <conditionalFormatting sqref="G9:AI10">
    <cfRule type="cellIs" dxfId="4" priority="3" operator="greaterThan">
      <formula>0</formula>
    </cfRule>
    <cfRule type="cellIs" dxfId="3" priority="4" operator="equal">
      <formula>TRUE</formula>
    </cfRule>
  </conditionalFormatting>
  <conditionalFormatting sqref="G11:AI58">
    <cfRule type="cellIs" dxfId="2" priority="2" operator="greaterThan">
      <formula>0</formula>
    </cfRule>
  </conditionalFormatting>
  <conditionalFormatting sqref="G64:AI64">
    <cfRule type="cellIs" dxfId="1" priority="87" operator="greaterThan">
      <formula>0</formula>
    </cfRule>
  </conditionalFormatting>
  <conditionalFormatting sqref="G75:AI111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EB8F6-087C-4993-A5FE-F2B43237E235}">
  <dimension ref="A1:M66"/>
  <sheetViews>
    <sheetView workbookViewId="0">
      <selection activeCell="A2" sqref="A2:A66"/>
    </sheetView>
  </sheetViews>
  <sheetFormatPr defaultRowHeight="15" x14ac:dyDescent="0.25"/>
  <sheetData>
    <row r="1" spans="1:13" x14ac:dyDescent="0.25">
      <c r="A1" t="s">
        <v>52</v>
      </c>
    </row>
    <row r="2" spans="1:13" x14ac:dyDescent="0.25">
      <c r="A2" t="s">
        <v>785</v>
      </c>
    </row>
    <row r="3" spans="1:13" x14ac:dyDescent="0.25">
      <c r="A3" t="s">
        <v>751</v>
      </c>
    </row>
    <row r="4" spans="1:13" x14ac:dyDescent="0.25">
      <c r="A4" t="s">
        <v>978</v>
      </c>
    </row>
    <row r="5" spans="1:13" x14ac:dyDescent="0.25">
      <c r="A5" t="s">
        <v>893</v>
      </c>
    </row>
    <row r="6" spans="1:13" x14ac:dyDescent="0.25">
      <c r="A6" t="s">
        <v>767</v>
      </c>
    </row>
    <row r="7" spans="1:13" x14ac:dyDescent="0.25">
      <c r="A7" t="s">
        <v>991</v>
      </c>
    </row>
    <row r="8" spans="1:13" x14ac:dyDescent="0.25">
      <c r="A8" t="s">
        <v>754</v>
      </c>
    </row>
    <row r="9" spans="1:13" x14ac:dyDescent="0.25">
      <c r="A9" t="s">
        <v>869</v>
      </c>
      <c r="I9" s="110"/>
      <c r="K9" s="96"/>
      <c r="M9" s="110"/>
    </row>
    <row r="10" spans="1:13" x14ac:dyDescent="0.25">
      <c r="A10" t="s">
        <v>761</v>
      </c>
      <c r="I10" s="110"/>
      <c r="K10" s="110"/>
      <c r="M10" s="96"/>
    </row>
    <row r="11" spans="1:13" x14ac:dyDescent="0.25">
      <c r="A11" t="s">
        <v>727</v>
      </c>
      <c r="I11" s="110"/>
    </row>
    <row r="12" spans="1:13" x14ac:dyDescent="0.25">
      <c r="A12" t="s">
        <v>716</v>
      </c>
      <c r="I12" s="110"/>
    </row>
    <row r="13" spans="1:13" x14ac:dyDescent="0.25">
      <c r="A13" t="s">
        <v>788</v>
      </c>
      <c r="I13" s="110"/>
    </row>
    <row r="14" spans="1:13" x14ac:dyDescent="0.25">
      <c r="A14" t="s">
        <v>1256</v>
      </c>
      <c r="I14" s="110"/>
    </row>
    <row r="15" spans="1:13" x14ac:dyDescent="0.25">
      <c r="A15" t="s">
        <v>737</v>
      </c>
      <c r="I15" s="110"/>
    </row>
    <row r="16" spans="1:13" x14ac:dyDescent="0.25">
      <c r="A16" t="s">
        <v>386</v>
      </c>
      <c r="I16" s="110"/>
    </row>
    <row r="17" spans="1:1" x14ac:dyDescent="0.25">
      <c r="A17" t="s">
        <v>441</v>
      </c>
    </row>
    <row r="18" spans="1:1" x14ac:dyDescent="0.25">
      <c r="A18" t="s">
        <v>478</v>
      </c>
    </row>
    <row r="19" spans="1:1" x14ac:dyDescent="0.25">
      <c r="A19" t="s">
        <v>374</v>
      </c>
    </row>
    <row r="20" spans="1:1" x14ac:dyDescent="0.25">
      <c r="A20" t="s">
        <v>955</v>
      </c>
    </row>
    <row r="21" spans="1:1" x14ac:dyDescent="0.25">
      <c r="A21" t="s">
        <v>922</v>
      </c>
    </row>
    <row r="22" spans="1:1" x14ac:dyDescent="0.25">
      <c r="A22" t="s">
        <v>941</v>
      </c>
    </row>
    <row r="23" spans="1:1" x14ac:dyDescent="0.25">
      <c r="A23" t="s">
        <v>526</v>
      </c>
    </row>
    <row r="24" spans="1:1" x14ac:dyDescent="0.25">
      <c r="A24" t="s">
        <v>472</v>
      </c>
    </row>
    <row r="25" spans="1:1" x14ac:dyDescent="0.25">
      <c r="A25" t="s">
        <v>411</v>
      </c>
    </row>
    <row r="26" spans="1:1" x14ac:dyDescent="0.25">
      <c r="A26" t="s">
        <v>1222</v>
      </c>
    </row>
    <row r="27" spans="1:1" x14ac:dyDescent="0.25">
      <c r="A27" t="s">
        <v>383</v>
      </c>
    </row>
    <row r="28" spans="1:1" x14ac:dyDescent="0.25">
      <c r="A28" t="s">
        <v>770</v>
      </c>
    </row>
    <row r="29" spans="1:1" x14ac:dyDescent="0.25">
      <c r="A29" t="s">
        <v>1220</v>
      </c>
    </row>
    <row r="30" spans="1:1" x14ac:dyDescent="0.25">
      <c r="A30" t="s">
        <v>1009</v>
      </c>
    </row>
    <row r="31" spans="1:1" x14ac:dyDescent="0.25">
      <c r="A31" t="s">
        <v>589</v>
      </c>
    </row>
    <row r="32" spans="1:1" x14ac:dyDescent="0.25">
      <c r="A32" t="s">
        <v>1012</v>
      </c>
    </row>
    <row r="33" spans="1:1" x14ac:dyDescent="0.25">
      <c r="A33" t="s">
        <v>668</v>
      </c>
    </row>
    <row r="34" spans="1:1" x14ac:dyDescent="0.25">
      <c r="A34" t="s">
        <v>576</v>
      </c>
    </row>
    <row r="35" spans="1:1" x14ac:dyDescent="0.25">
      <c r="A35" t="s">
        <v>660</v>
      </c>
    </row>
    <row r="36" spans="1:1" x14ac:dyDescent="0.25">
      <c r="A36" t="s">
        <v>1032</v>
      </c>
    </row>
    <row r="37" spans="1:1" x14ac:dyDescent="0.25">
      <c r="A37" t="s">
        <v>572</v>
      </c>
    </row>
    <row r="38" spans="1:1" x14ac:dyDescent="0.25">
      <c r="A38" t="s">
        <v>212</v>
      </c>
    </row>
    <row r="39" spans="1:1" x14ac:dyDescent="0.25">
      <c r="A39" t="s">
        <v>825</v>
      </c>
    </row>
    <row r="40" spans="1:1" x14ac:dyDescent="0.25">
      <c r="A40" t="s">
        <v>186</v>
      </c>
    </row>
    <row r="41" spans="1:1" x14ac:dyDescent="0.25">
      <c r="A41" t="s">
        <v>200</v>
      </c>
    </row>
    <row r="42" spans="1:1" x14ac:dyDescent="0.25">
      <c r="A42" t="s">
        <v>209</v>
      </c>
    </row>
    <row r="43" spans="1:1" x14ac:dyDescent="0.25">
      <c r="A43" t="s">
        <v>301</v>
      </c>
    </row>
    <row r="44" spans="1:1" x14ac:dyDescent="0.25">
      <c r="A44" t="s">
        <v>709</v>
      </c>
    </row>
    <row r="45" spans="1:1" x14ac:dyDescent="0.25">
      <c r="A45" t="s">
        <v>829</v>
      </c>
    </row>
    <row r="46" spans="1:1" x14ac:dyDescent="0.25">
      <c r="A46" t="s">
        <v>191</v>
      </c>
    </row>
    <row r="47" spans="1:1" x14ac:dyDescent="0.25">
      <c r="A47" t="s">
        <v>184</v>
      </c>
    </row>
    <row r="48" spans="1:1" x14ac:dyDescent="0.25">
      <c r="A48" t="s">
        <v>222</v>
      </c>
    </row>
    <row r="49" spans="1:1" x14ac:dyDescent="0.25">
      <c r="A49" t="s">
        <v>255</v>
      </c>
    </row>
    <row r="50" spans="1:1" x14ac:dyDescent="0.25">
      <c r="A50" t="s">
        <v>831</v>
      </c>
    </row>
    <row r="51" spans="1:1" x14ac:dyDescent="0.25">
      <c r="A51" t="s">
        <v>827</v>
      </c>
    </row>
    <row r="52" spans="1:1" x14ac:dyDescent="0.25">
      <c r="A52" t="s">
        <v>268</v>
      </c>
    </row>
    <row r="53" spans="1:1" x14ac:dyDescent="0.25">
      <c r="A53" t="s">
        <v>181</v>
      </c>
    </row>
    <row r="54" spans="1:1" x14ac:dyDescent="0.25">
      <c r="A54" t="s">
        <v>179</v>
      </c>
    </row>
    <row r="55" spans="1:1" x14ac:dyDescent="0.25">
      <c r="A55" t="s">
        <v>176</v>
      </c>
    </row>
    <row r="56" spans="1:1" x14ac:dyDescent="0.25">
      <c r="A56" t="s">
        <v>1082</v>
      </c>
    </row>
    <row r="57" spans="1:1" x14ac:dyDescent="0.25">
      <c r="A57" t="s">
        <v>835</v>
      </c>
    </row>
    <row r="58" spans="1:1" x14ac:dyDescent="0.25">
      <c r="A58" t="s">
        <v>326</v>
      </c>
    </row>
    <row r="59" spans="1:1" x14ac:dyDescent="0.25">
      <c r="A59" t="s">
        <v>850</v>
      </c>
    </row>
    <row r="60" spans="1:1" x14ac:dyDescent="0.25">
      <c r="A60" t="s">
        <v>280</v>
      </c>
    </row>
    <row r="61" spans="1:1" x14ac:dyDescent="0.25">
      <c r="A61" t="s">
        <v>936</v>
      </c>
    </row>
    <row r="62" spans="1:1" x14ac:dyDescent="0.25">
      <c r="A62" t="s">
        <v>944</v>
      </c>
    </row>
    <row r="63" spans="1:1" x14ac:dyDescent="0.25">
      <c r="A63" t="s">
        <v>1168</v>
      </c>
    </row>
    <row r="64" spans="1:1" x14ac:dyDescent="0.25">
      <c r="A64" t="s">
        <v>294</v>
      </c>
    </row>
    <row r="65" spans="1:1" x14ac:dyDescent="0.25">
      <c r="A65" t="s">
        <v>194</v>
      </c>
    </row>
    <row r="66" spans="1:1" x14ac:dyDescent="0.25">
      <c r="A66" t="s">
        <v>704</v>
      </c>
    </row>
  </sheetData>
  <sortState xmlns:xlrd2="http://schemas.microsoft.com/office/spreadsheetml/2017/richdata2" ref="A2:A66">
    <sortCondition ref="A2:A6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d f a a 1 8 6 - a 1 6 5 - 4 e f 8 - 9 6 e 3 - 5 0 e 9 a a 1 3 b 6 a 1 "   x m l n s = " h t t p : / / s c h e m a s . m i c r o s o f t . c o m / D a t a M a s h u p " > A A A A A G I E A A B Q S w M E F A A C A A g A Z g I F V x z I d W 6 l A A A A 9 g A A A B I A H A B D b 2 5 m a W c v U G F j a 2 F n Z S 5 4 b W w g o h g A K K A U A A A A A A A A A A A A A A A A A A A A A A A A A A A A h Y + 9 D o I w G E V f h X S n P 8 i g 5 K M k O r h I Y m J i X J t S o R G K o c X y b g 4 + k q 8 g R l E 3 x 3 v u G e 6 9 X 2 + Q D U 0 d X F R n d W t S x D B F g T K y L b Q p U 9 S 7 Y z h H G Y e t k C d R q m C U j U 0 G W 6 S o c u 6 c E O K 9 x 3 6 G 2 6 4 k E a W M H P L N T l a q E e g j 6 / 9 y q I 1 1 w k i F O O x f Y 3 i E G V v g m M a Y A p k g 5 N p 8 h W j c + 2 x / I K z 6 2 v W d 4 s q E 6 y W Q K Q J 5 f + A P U E s D B B Q A A g A I A G Y C B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A g V X o 0 2 s c l s B A A B a A g A A E w A c A E Z v c m 1 1 b G F z L 1 N l Y 3 R p b 2 4 x L m 0 g o h g A K K A U A A A A A A A A A A A A A A A A A A A A A A A A A A A A b V H B T g I x E L 2 T 8 A + T 9 Q J J J X D Q G M k e z C 7 K g S i 6 a z y w H m o 7 Q k O 3 J Z 0 u k R D + 3 c K C Y K C X t u + 9 e Z 0 3 J R R e W Q N Z v f f 6 z U a z Q T P u U M K H d X N l p k N b O Y I Y N P p m A 8 L K A i A w I A k t O 6 k V V Y n G t x 6 V x k 5 i j Q 8 X a k X J f f F O 6 K h 4 U y L Y y S f H V 8 W L w d S p J c I 1 Z P k I c h Q z G K l S e Z T F O I i t 4 R q C I x W 5 K p F m i J 6 K 0 z Y 6 g p Z R m 0 1 S 1 L s y F 0 c s Y p B Y X Z W G 4 j s G A y O s D P L 4 9 q b b 7 T F 4 r a z H z K 8 0 x s d j 5 9 k a / G y z O s 9 V N H a 2 D J y E I X I Z + o h C u J x / B e G e 2 e O t O j q D y R 5 / 0 D o T X H N H s X f V q W U y 4 2 Y a H P P V A o 9 2 u e O G v q 0 r 6 4 6 3 J L U u v M / W 6 y j l q x D N B w l I 7 n H D Y B 1 l n j t / Q H 2 Y 0 Q 4 d G H m G b a c G l V E e J J J w a r H 9 3 j 8 V / v i d K q 0 c / 0 c c y n N O 8 z N 1 z q f 0 D 9 y 0 m w 1 l L k b u / w J Q S w E C L Q A U A A I A C A B m A g V X H M h 1 b q U A A A D 2 A A A A E g A A A A A A A A A A A A A A A A A A A A A A Q 2 9 u Z m l n L 1 B h Y 2 t h Z 2 U u e G 1 s U E s B A i 0 A F A A C A A g A Z g I F V w / K 6 a u k A A A A 6 Q A A A B M A A A A A A A A A A A A A A A A A 8 Q A A A F t D b 2 5 0 Z W 5 0 X 1 R 5 c G V z X S 5 4 b W x Q S w E C L Q A U A A I A C A B m A g V X o 0 2 s c l s B A A B a A g A A E w A A A A A A A A A A A A A A A A D i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R D Q A A A A A A A C 8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b 3 J r a W 5 n S G 9 1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2 9 y a 2 l u Z 0 h v d X J z I i A v P j x F b n R y e S B U e X B l P S J G a W x s Z W R D b 2 1 w b G V 0 Z V J l c 3 V s d F R v V 2 9 y a 3 N o Z W V 0 I i B W Y W x 1 Z T 0 i b D E i I C 8 + P E V u d H J 5 I F R 5 c G U 9 I l F 1 Z X J 5 S U Q i I F Z h b H V l P S J z Z T R h O D h l N z Y t Y 2 V k M S 0 0 O D A x L W I 1 Z j U t M j M 2 M j g y O D V k N j I x I i A v P j x F b n R y e S B U e X B l P S J G a W x s R X J y b 3 J D b 3 V u d C I g V m F s d W U 9 I m w x I i A v P j x F b n R y e S B U e X B l P S J G a W x s T G F z d F V w Z G F 0 Z W Q i I F Z h b H V l P S J k M j A y M y 0 w O C 0 w N F Q y M z o x O T o x M y 4 x M z c 2 M D k 2 W i I g L z 4 8 R W 5 0 c n k g V H l w Z T 0 i R m l s b E N v b H V t b l R 5 c G V z I i B W Y W x 1 Z T 0 i c 0 N R b 0 t C Z 2 9 H Q m d Z P S I g L z 4 8 R W 5 0 c n k g V H l w Z T 0 i R m l s b E V y c m 9 y Q 2 9 k Z S I g V m F s d W U 9 I n N V b m t u b 3 d u I i A v P j x F b n R y e S B U e X B l P S J G a W x s Q 2 9 s d W 1 u T m F t Z X M i I F Z h b H V l P S J z W y Z x d W 9 0 O 0 R h e S Z x d W 9 0 O y w m c X V v d D t T d G F y d C Z x d W 9 0 O y w m c X V v d D t F b m Q m c X V v d D s s J n F 1 b 3 Q 7 V 2 9 y a y B 1 b m l 0 I G R l c 2 N y a X B 0 a W 9 u J n F 1 b 3 Q 7 L C Z x d W 9 0 O 0 R 1 c m F 0 a W 9 u J n F 1 b 3 Q 7 L C Z x d W 9 0 O 1 R h c 2 s m c X V v d D s s J n F 1 b 3 Q 7 V G F n c y Z x d W 9 0 O y w m c X V v d D t D b 2 x 1 b W 4 x J n F 1 b 3 Q 7 X S I g L z 4 8 R W 5 0 c n k g V H l w Z T 0 i R m l s b E N v d W 5 0 I i B W Y W x 1 Z T 0 i b D E 4 N j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v c m t p b m d I b 3 V y c y 9 B d X R v U m V t b 3 Z l Z E N v b H V t b n M x L n t E Y X k s M H 0 m c X V v d D s s J n F 1 b 3 Q 7 U 2 V j d G l v b j E v V 2 9 y a 2 l u Z 0 h v d X J z L 0 F 1 d G 9 S Z W 1 v d m V k Q 2 9 s d W 1 u c z E u e 1 N 0 Y X J 0 L D F 9 J n F 1 b 3 Q 7 L C Z x d W 9 0 O 1 N l Y 3 R p b 2 4 x L 1 d v c m t p b m d I b 3 V y c y 9 B d X R v U m V t b 3 Z l Z E N v b H V t b n M x L n t F b m Q s M n 0 m c X V v d D s s J n F 1 b 3 Q 7 U 2 V j d G l v b j E v V 2 9 y a 2 l u Z 0 h v d X J z L 0 F 1 d G 9 S Z W 1 v d m V k Q 2 9 s d W 1 u c z E u e 1 d v c m s g d W 5 p d C B k Z X N j c m l w d G l v b i w z f S Z x d W 9 0 O y w m c X V v d D t T Z W N 0 a W 9 u M S 9 X b 3 J r a W 5 n S G 9 1 c n M v Q X V 0 b 1 J l b W 9 2 Z W R D b 2 x 1 b W 5 z M S 5 7 R H V y Y X R p b 2 4 s N H 0 m c X V v d D s s J n F 1 b 3 Q 7 U 2 V j d G l v b j E v V 2 9 y a 2 l u Z 0 h v d X J z L 0 F 1 d G 9 S Z W 1 v d m V k Q 2 9 s d W 1 u c z E u e 1 R h c 2 s s N X 0 m c X V v d D s s J n F 1 b 3 Q 7 U 2 V j d G l v b j E v V 2 9 y a 2 l u Z 0 h v d X J z L 0 F 1 d G 9 S Z W 1 v d m V k Q 2 9 s d W 1 u c z E u e 1 R h Z 3 M s N n 0 m c X V v d D s s J n F 1 b 3 Q 7 U 2 V j d G l v b j E v V 2 9 y a 2 l u Z 0 h v d X J z L 0 F 1 d G 9 S Z W 1 v d m V k Q 2 9 s d W 1 u c z E u e 0 N v b H V t b j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2 9 y a 2 l u Z 0 h v d X J z L 0 F 1 d G 9 S Z W 1 v d m V k Q 2 9 s d W 1 u c z E u e 0 R h e S w w f S Z x d W 9 0 O y w m c X V v d D t T Z W N 0 a W 9 u M S 9 X b 3 J r a W 5 n S G 9 1 c n M v Q X V 0 b 1 J l b W 9 2 Z W R D b 2 x 1 b W 5 z M S 5 7 U 3 R h c n Q s M X 0 m c X V v d D s s J n F 1 b 3 Q 7 U 2 V j d G l v b j E v V 2 9 y a 2 l u Z 0 h v d X J z L 0 F 1 d G 9 S Z W 1 v d m V k Q 2 9 s d W 1 u c z E u e 0 V u Z C w y f S Z x d W 9 0 O y w m c X V v d D t T Z W N 0 a W 9 u M S 9 X b 3 J r a W 5 n S G 9 1 c n M v Q X V 0 b 1 J l b W 9 2 Z W R D b 2 x 1 b W 5 z M S 5 7 V 2 9 y a y B 1 b m l 0 I G R l c 2 N y a X B 0 a W 9 u L D N 9 J n F 1 b 3 Q 7 L C Z x d W 9 0 O 1 N l Y 3 R p b 2 4 x L 1 d v c m t p b m d I b 3 V y c y 9 B d X R v U m V t b 3 Z l Z E N v b H V t b n M x L n t E d X J h d G l v b i w 0 f S Z x d W 9 0 O y w m c X V v d D t T Z W N 0 a W 9 u M S 9 X b 3 J r a W 5 n S G 9 1 c n M v Q X V 0 b 1 J l b W 9 2 Z W R D b 2 x 1 b W 5 z M S 5 7 V G F z a y w 1 f S Z x d W 9 0 O y w m c X V v d D t T Z W N 0 a W 9 u M S 9 X b 3 J r a W 5 n S G 9 1 c n M v Q X V 0 b 1 J l b W 9 2 Z W R D b 2 x 1 b W 5 z M S 5 7 V G F n c y w 2 f S Z x d W 9 0 O y w m c X V v d D t T Z W N 0 a W 9 u M S 9 X b 3 J r a W 5 n S G 9 1 c n M v Q X V 0 b 1 J l b W 9 2 Z W R D b 2 x 1 b W 5 z M S 5 7 Q 2 9 s d W 1 u M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b 3 J r a W 5 n S G 9 1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a 2 l u Z 0 h v d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t p b m d I b 3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x k M G B L f y H S 4 p I H k m 5 e r b F A A A A A A I A A A A A A B B m A A A A A Q A A I A A A A A e R + B p z P 4 9 n h 7 9 T j t r I P K L I X 5 F s Y X i / N W 5 z P 9 q 1 S Z y h A A A A A A 6 A A A A A A g A A I A A A A E J w q C x d g D L D P p k k U V s 0 U b K X Z 6 F A 2 q v s w I B H 2 R 6 0 7 y S t U A A A A J G t P L U t o 0 Z F n H N t B 6 o 4 Q p n W G 0 g y M T B C b O G e D 9 u i q Z 4 4 V d i i q N / p A d P O H Z F K c r E 0 o L 8 o a b + Q t Y 0 i S m c r W 6 b Q r Z 9 Q y 3 G D U y M v y R 6 A K X M L y e b g Q A A A A P o U y y h T G E k D w K z z G 7 j U 8 P c o 6 r S h / Z 0 s P H N Q U M O B f X i P D l S r 9 d m 0 6 g L l 2 c N g h D 6 R m 0 z A q R W V y P e s 4 3 + M 0 6 K w u N c = < / D a t a M a s h u p > 
</file>

<file path=customXml/itemProps1.xml><?xml version="1.0" encoding="utf-8"?>
<ds:datastoreItem xmlns:ds="http://schemas.openxmlformats.org/officeDocument/2006/customXml" ds:itemID="{A8AB4DB9-8244-497A-8B09-B264D6C9BD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WorkingHours</vt:lpstr>
      <vt:lpstr>WorkingHoursUpdated</vt:lpstr>
      <vt:lpstr>Timesheet - Week</vt:lpstr>
      <vt:lpstr>Timesheet - Summary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Gray</cp:lastModifiedBy>
  <dcterms:created xsi:type="dcterms:W3CDTF">2021-08-20T07:09:57Z</dcterms:created>
  <dcterms:modified xsi:type="dcterms:W3CDTF">2023-08-04T23:29:48Z</dcterms:modified>
</cp:coreProperties>
</file>