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ltechnology-my.sharepoint.com/personal/rgray_stl-tech_co_uk/Documents/Company Docs/Lab-Test/Scripts/STL/Rab/"/>
    </mc:Choice>
  </mc:AlternateContent>
  <xr:revisionPtr revIDLastSave="164" documentId="8_{0A9FEEE6-06FC-41BE-A40D-B243978F8823}" xr6:coauthVersionLast="47" xr6:coauthVersionMax="47" xr10:uidLastSave="{FEE9B632-B464-4ACA-BD81-7F7973B51EB8}"/>
  <bookViews>
    <workbookView xWindow="-108" yWindow="-108" windowWidth="23256" windowHeight="12576" xr2:uid="{00000000-000D-0000-FFFF-FFFF00000000}"/>
  </bookViews>
  <sheets>
    <sheet name="Sheet1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7" i="2" l="1"/>
  <c r="S8" i="2"/>
  <c r="S9" i="2"/>
  <c r="S10" i="2"/>
  <c r="S11" i="2"/>
  <c r="S6" i="2"/>
  <c r="P7" i="2"/>
  <c r="P8" i="2"/>
  <c r="P9" i="2"/>
  <c r="P10" i="2"/>
  <c r="P11" i="2"/>
  <c r="P6" i="2"/>
  <c r="L6" i="2"/>
  <c r="L7" i="2"/>
  <c r="M7" i="2" s="1"/>
  <c r="L8" i="2"/>
  <c r="L9" i="2"/>
  <c r="L10" i="2"/>
  <c r="L11" i="2"/>
  <c r="G7" i="2"/>
  <c r="H7" i="2" s="1"/>
  <c r="Q7" i="2" s="1"/>
  <c r="G8" i="2"/>
  <c r="H8" i="2" s="1"/>
  <c r="Q8" i="2" s="1"/>
  <c r="G9" i="2"/>
  <c r="H9" i="2" s="1"/>
  <c r="Q9" i="2" s="1"/>
  <c r="G10" i="2"/>
  <c r="H10" i="2" s="1"/>
  <c r="Q10" i="2" s="1"/>
  <c r="G11" i="2"/>
  <c r="H11" i="2" s="1"/>
  <c r="Q11" i="2" s="1"/>
  <c r="G6" i="2"/>
  <c r="H6" i="2" s="1"/>
  <c r="Q6" i="2" s="1"/>
  <c r="K7" i="2"/>
  <c r="K8" i="2"/>
  <c r="K9" i="2"/>
  <c r="K10" i="2"/>
  <c r="K11" i="2"/>
  <c r="K6" i="2"/>
  <c r="F3" i="2"/>
  <c r="E7" i="2" s="1"/>
  <c r="M11" i="2" l="1"/>
  <c r="E9" i="2"/>
  <c r="E8" i="2"/>
  <c r="E6" i="2"/>
  <c r="E11" i="2"/>
  <c r="E10" i="2"/>
  <c r="M10" i="2"/>
  <c r="M9" i="2"/>
  <c r="M8" i="2"/>
</calcChain>
</file>

<file path=xl/sharedStrings.xml><?xml version="1.0" encoding="utf-8"?>
<sst xmlns="http://schemas.openxmlformats.org/spreadsheetml/2006/main" count="27" uniqueCount="21">
  <si>
    <t>OFF</t>
  </si>
  <si>
    <t>Measured</t>
  </si>
  <si>
    <t>Voltage</t>
  </si>
  <si>
    <t>Reported</t>
  </si>
  <si>
    <t>Power</t>
  </si>
  <si>
    <t>Freq</t>
  </si>
  <si>
    <t>PWM</t>
  </si>
  <si>
    <t>ADC Reading</t>
  </si>
  <si>
    <t>Current(V)</t>
  </si>
  <si>
    <t>Current Gain</t>
  </si>
  <si>
    <t>Shunt Resistor</t>
  </si>
  <si>
    <t>Current (mA)</t>
  </si>
  <si>
    <t>Current Error (mA)</t>
  </si>
  <si>
    <t>Power (mW)</t>
  </si>
  <si>
    <t>Current (V)</t>
  </si>
  <si>
    <t>R1</t>
  </si>
  <si>
    <t>R2</t>
  </si>
  <si>
    <t>Factor</t>
  </si>
  <si>
    <t>Current (V) - Amp</t>
  </si>
  <si>
    <t>Current Corrected</t>
  </si>
  <si>
    <t>Current (A)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</si>
</sst>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0" fontId="0" fillId="0" borderId="10" xfId="0" applyBorder="1"/>
    <xf numFmtId="0" fontId="0" fillId="0" borderId="15" xfId="0" applyBorder="1"/>
    <xf numFmtId="0" fontId="0" fillId="0" borderId="17" xfId="0" applyBorder="1"/>
    <xf numFmtId="0" fontId="0" fillId="0" borderId="18" xfId="0" applyBorder="1"/>
    <xf numFmtId="0" fontId="16" fillId="0" borderId="0" xfId="0" applyFont="1"/>
    <xf numFmtId="0" fontId="0" fillId="33" borderId="11" xfId="0" applyFill="1" applyBorder="1"/>
    <xf numFmtId="0" fontId="16" fillId="33" borderId="12" xfId="0" applyFont="1" applyFill="1" applyBorder="1" applyAlignment="1">
      <alignment horizontal="center"/>
    </xf>
    <xf numFmtId="0" fontId="16" fillId="33" borderId="13" xfId="0" applyFont="1" applyFill="1" applyBorder="1" applyAlignment="1">
      <alignment horizontal="center"/>
    </xf>
    <xf numFmtId="0" fontId="0" fillId="33" borderId="14" xfId="0" applyFill="1" applyBorder="1"/>
    <xf numFmtId="0" fontId="16" fillId="33" borderId="10" xfId="0" applyFont="1" applyFill="1" applyBorder="1"/>
    <xf numFmtId="0" fontId="16" fillId="33" borderId="15" xfId="0" applyFont="1" applyFill="1" applyBorder="1"/>
    <xf numFmtId="0" fontId="16" fillId="33" borderId="14" xfId="0" applyFont="1" applyFill="1" applyBorder="1"/>
    <xf numFmtId="0" fontId="16" fillId="33" borderId="16" xfId="0" applyFont="1" applyFill="1" applyBorder="1"/>
    <xf numFmtId="0" fontId="16" fillId="33" borderId="19" xfId="0" applyFont="1" applyFill="1" applyBorder="1" applyAlignment="1">
      <alignment horizontal="center"/>
    </xf>
    <xf numFmtId="0" fontId="16" fillId="33" borderId="20" xfId="0" applyFont="1" applyFill="1" applyBorder="1"/>
    <xf numFmtId="0" fontId="0" fillId="0" borderId="20" xfId="0" applyBorder="1"/>
    <xf numFmtId="0" fontId="0" fillId="0" borderId="21" xfId="0" applyBorder="1"/>
    <xf numFmtId="0" fontId="16" fillId="33" borderId="22" xfId="0" applyFont="1" applyFill="1" applyBorder="1"/>
    <xf numFmtId="0" fontId="16" fillId="33" borderId="23" xfId="0" applyFont="1" applyFill="1" applyBorder="1" applyAlignment="1">
      <alignment horizontal="center"/>
    </xf>
    <xf numFmtId="0" fontId="16" fillId="33" borderId="24" xfId="0" applyFont="1" applyFill="1" applyBorder="1" applyAlignment="1">
      <alignment horizontal="center"/>
    </xf>
    <xf numFmtId="0" fontId="16" fillId="33" borderId="0" xfId="0" applyFont="1" applyFill="1" applyBorder="1" applyAlignment="1">
      <alignment horizontal="center"/>
    </xf>
    <xf numFmtId="0" fontId="0" fillId="0" borderId="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Measured Current vs STM32</a:t>
            </a:r>
            <a:r>
              <a:rPr lang="en-GB" baseline="0"/>
              <a:t> Reading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Sheet1!$G$5</c:f>
              <c:strCache>
                <c:ptCount val="1"/>
                <c:pt idx="0">
                  <c:v>Current Corrected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Sheet1!$E$6:$E$11</c:f>
              <c:numCache>
                <c:formatCode>General</c:formatCode>
                <c:ptCount val="6"/>
                <c:pt idx="0">
                  <c:v>0</c:v>
                </c:pt>
                <c:pt idx="1">
                  <c:v>4.6394314142222219</c:v>
                </c:pt>
                <c:pt idx="2">
                  <c:v>6.2329753277037039</c:v>
                </c:pt>
                <c:pt idx="3">
                  <c:v>11.21532071111111</c:v>
                </c:pt>
                <c:pt idx="4">
                  <c:v>16.197666495111111</c:v>
                </c:pt>
                <c:pt idx="5">
                  <c:v>21.159841265333334</c:v>
                </c:pt>
              </c:numCache>
            </c:numRef>
          </c:xVal>
          <c:yVal>
            <c:numRef>
              <c:f>Sheet1!$G$6:$G$11</c:f>
              <c:numCache>
                <c:formatCode>General</c:formatCode>
                <c:ptCount val="6"/>
                <c:pt idx="0">
                  <c:v>0</c:v>
                </c:pt>
                <c:pt idx="1">
                  <c:v>0.15227051099999997</c:v>
                </c:pt>
                <c:pt idx="2">
                  <c:v>0.23444824</c:v>
                </c:pt>
                <c:pt idx="3">
                  <c:v>0.45117186100000006</c:v>
                </c:pt>
                <c:pt idx="4">
                  <c:v>0.65903322399999997</c:v>
                </c:pt>
                <c:pt idx="5">
                  <c:v>0.81372068900000005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41B-48D9-95C1-1857FBEC70FA}"/>
            </c:ext>
          </c:extLst>
        </c:ser>
        <c:ser>
          <c:idx val="1"/>
          <c:order val="1"/>
          <c:tx>
            <c:strRef>
              <c:f>Sheet1!$K$5</c:f>
              <c:strCache>
                <c:ptCount val="1"/>
                <c:pt idx="0">
                  <c:v>Current (V) - Amp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Sheet1!$E$6:$E$11</c:f>
              <c:numCache>
                <c:formatCode>General</c:formatCode>
                <c:ptCount val="6"/>
                <c:pt idx="0">
                  <c:v>0</c:v>
                </c:pt>
                <c:pt idx="1">
                  <c:v>4.6394314142222219</c:v>
                </c:pt>
                <c:pt idx="2">
                  <c:v>6.2329753277037039</c:v>
                </c:pt>
                <c:pt idx="3">
                  <c:v>11.21532071111111</c:v>
                </c:pt>
                <c:pt idx="4">
                  <c:v>16.197666495111111</c:v>
                </c:pt>
                <c:pt idx="5">
                  <c:v>21.159841265333334</c:v>
                </c:pt>
              </c:numCache>
            </c:numRef>
          </c:xVal>
          <c:yVal>
            <c:numRef>
              <c:f>Sheet1!$K$6:$K$11</c:f>
              <c:numCache>
                <c:formatCode>General</c:formatCode>
                <c:ptCount val="6"/>
                <c:pt idx="0">
                  <c:v>8.0000000000000002E-3</c:v>
                </c:pt>
                <c:pt idx="1">
                  <c:v>0.16</c:v>
                </c:pt>
                <c:pt idx="2">
                  <c:v>0.23200000000000001</c:v>
                </c:pt>
                <c:pt idx="3">
                  <c:v>0.44</c:v>
                </c:pt>
                <c:pt idx="4">
                  <c:v>0.64</c:v>
                </c:pt>
                <c:pt idx="5">
                  <c:v>0.78400000000000003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41B-48D9-95C1-1857FBEC70FA}"/>
            </c:ext>
          </c:extLst>
        </c:ser>
        <c:ser>
          <c:idx val="2"/>
          <c:order val="2"/>
          <c:tx>
            <c:strRef>
              <c:f>Sheet1!$F$5</c:f>
              <c:strCache>
                <c:ptCount val="1"/>
                <c:pt idx="0">
                  <c:v>Current (V)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Sheet1!$E$6:$E$11</c:f>
              <c:numCache>
                <c:formatCode>General</c:formatCode>
                <c:ptCount val="6"/>
                <c:pt idx="0">
                  <c:v>0</c:v>
                </c:pt>
                <c:pt idx="1">
                  <c:v>4.6394314142222219</c:v>
                </c:pt>
                <c:pt idx="2">
                  <c:v>6.2329753277037039</c:v>
                </c:pt>
                <c:pt idx="3">
                  <c:v>11.21532071111111</c:v>
                </c:pt>
                <c:pt idx="4">
                  <c:v>16.197666495111111</c:v>
                </c:pt>
                <c:pt idx="5">
                  <c:v>21.159841265333334</c:v>
                </c:pt>
              </c:numCache>
            </c:numRef>
          </c:xVal>
          <c:yVal>
            <c:numRef>
              <c:f>Sheet1!$F$6:$F$11</c:f>
              <c:numCache>
                <c:formatCode>General</c:formatCode>
                <c:ptCount val="6"/>
                <c:pt idx="0">
                  <c:v>0.12729491200000001</c:v>
                </c:pt>
                <c:pt idx="1">
                  <c:v>0.27956542299999998</c:v>
                </c:pt>
                <c:pt idx="2">
                  <c:v>0.36174315200000001</c:v>
                </c:pt>
                <c:pt idx="3">
                  <c:v>0.57846677300000005</c:v>
                </c:pt>
                <c:pt idx="4">
                  <c:v>0.78632813599999996</c:v>
                </c:pt>
                <c:pt idx="5">
                  <c:v>0.94101560100000003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41B-48D9-95C1-1857FBEC70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682704"/>
        <c:axId val="165681872"/>
      </c:scatterChart>
      <c:valAx>
        <c:axId val="165682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681872"/>
        <c:crosses val="autoZero"/>
        <c:crossBetween val="midCat"/>
      </c:valAx>
      <c:valAx>
        <c:axId val="16568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682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Voltage Reading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ADC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Sheet1!$C$7:$C$11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xVal>
          <c:yVal>
            <c:numRef>
              <c:f>Sheet1!$E$7:$E$11</c:f>
              <c:numCache>
                <c:formatCode>General</c:formatCode>
                <c:ptCount val="5"/>
                <c:pt idx="0">
                  <c:v>4.6394314142222219</c:v>
                </c:pt>
                <c:pt idx="1">
                  <c:v>6.2329753277037039</c:v>
                </c:pt>
                <c:pt idx="2">
                  <c:v>11.21532071111111</c:v>
                </c:pt>
                <c:pt idx="3">
                  <c:v>16.197666495111111</c:v>
                </c:pt>
                <c:pt idx="4">
                  <c:v>21.159841265333334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457-4679-B480-7E446E95DC38}"/>
            </c:ext>
          </c:extLst>
        </c:ser>
        <c:ser>
          <c:idx val="1"/>
          <c:order val="1"/>
          <c:tx>
            <c:v>DVM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Sheet1!$C$7:$C$11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xVal>
          <c:yVal>
            <c:numRef>
              <c:f>Sheet1!$I$7:$I$11</c:f>
              <c:numCache>
                <c:formatCode>General</c:formatCode>
                <c:ptCount val="5"/>
                <c:pt idx="0">
                  <c:v>4.6900000000000004</c:v>
                </c:pt>
                <c:pt idx="1">
                  <c:v>6.2809999999999997</c:v>
                </c:pt>
                <c:pt idx="2">
                  <c:v>11.32</c:v>
                </c:pt>
                <c:pt idx="3">
                  <c:v>16.350000000000001</c:v>
                </c:pt>
                <c:pt idx="4">
                  <c:v>21.37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457-4679-B480-7E446E95DC38}"/>
            </c:ext>
          </c:extLst>
        </c:ser>
        <c:ser>
          <c:idx val="2"/>
          <c:order val="2"/>
          <c:tx>
            <c:v>Boost Report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Sheet1!$C$7:$C$11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xVal>
          <c:yVal>
            <c:numRef>
              <c:f>Sheet1!$N$7:$N$11</c:f>
              <c:numCache>
                <c:formatCode>General</c:formatCode>
                <c:ptCount val="5"/>
                <c:pt idx="0">
                  <c:v>4.6192598340000002</c:v>
                </c:pt>
                <c:pt idx="1">
                  <c:v>6.2128033629999999</c:v>
                </c:pt>
                <c:pt idx="2">
                  <c:v>11.235492706</c:v>
                </c:pt>
                <c:pt idx="3">
                  <c:v>16.177494049</c:v>
                </c:pt>
                <c:pt idx="4">
                  <c:v>21.200183868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457-4679-B480-7E446E95DC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417136"/>
        <c:axId val="498417552"/>
      </c:scatterChart>
      <c:valAx>
        <c:axId val="498417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Drive Strength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417552"/>
        <c:crosses val="autoZero"/>
        <c:crossBetween val="midCat"/>
      </c:valAx>
      <c:valAx>
        <c:axId val="49841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Read Voltage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417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Current</a:t>
            </a:r>
            <a:r>
              <a:rPr lang="en-GB" baseline="0"/>
              <a:t> Reading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ADC Corrected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Sheet1!$E$6:$E$11</c:f>
              <c:numCache>
                <c:formatCode>General</c:formatCode>
                <c:ptCount val="6"/>
                <c:pt idx="0">
                  <c:v>0</c:v>
                </c:pt>
                <c:pt idx="1">
                  <c:v>4.6394314142222219</c:v>
                </c:pt>
                <c:pt idx="2">
                  <c:v>6.2329753277037039</c:v>
                </c:pt>
                <c:pt idx="3">
                  <c:v>11.21532071111111</c:v>
                </c:pt>
                <c:pt idx="4">
                  <c:v>16.197666495111111</c:v>
                </c:pt>
                <c:pt idx="5">
                  <c:v>21.159841265333334</c:v>
                </c:pt>
              </c:numCache>
            </c:numRef>
          </c:xVal>
          <c:yVal>
            <c:numRef>
              <c:f>Sheet1!$H$6:$H$11</c:f>
              <c:numCache>
                <c:formatCode>General</c:formatCode>
                <c:ptCount val="6"/>
                <c:pt idx="0">
                  <c:v>0</c:v>
                </c:pt>
                <c:pt idx="1">
                  <c:v>9.5169069374999982</c:v>
                </c:pt>
                <c:pt idx="2">
                  <c:v>14.653015</c:v>
                </c:pt>
                <c:pt idx="3">
                  <c:v>28.198241312500002</c:v>
                </c:pt>
                <c:pt idx="4">
                  <c:v>41.189576500000001</c:v>
                </c:pt>
                <c:pt idx="5">
                  <c:v>50.857543062500007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39-4CC6-9EC8-92128BAB963A}"/>
            </c:ext>
          </c:extLst>
        </c:ser>
        <c:ser>
          <c:idx val="1"/>
          <c:order val="1"/>
          <c:tx>
            <c:v>Measured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Sheet1!$E$6:$E$11</c:f>
              <c:numCache>
                <c:formatCode>General</c:formatCode>
                <c:ptCount val="6"/>
                <c:pt idx="0">
                  <c:v>0</c:v>
                </c:pt>
                <c:pt idx="1">
                  <c:v>4.6394314142222219</c:v>
                </c:pt>
                <c:pt idx="2">
                  <c:v>6.2329753277037039</c:v>
                </c:pt>
                <c:pt idx="3">
                  <c:v>11.21532071111111</c:v>
                </c:pt>
                <c:pt idx="4">
                  <c:v>16.197666495111111</c:v>
                </c:pt>
                <c:pt idx="5">
                  <c:v>21.159841265333334</c:v>
                </c:pt>
              </c:numCache>
            </c:numRef>
          </c:xVal>
          <c:yVal>
            <c:numRef>
              <c:f>Sheet1!$L$6:$L$11</c:f>
              <c:numCache>
                <c:formatCode>General</c:formatCode>
                <c:ptCount val="6"/>
                <c:pt idx="0">
                  <c:v>0.5</c:v>
                </c:pt>
                <c:pt idx="1">
                  <c:v>10</c:v>
                </c:pt>
                <c:pt idx="2">
                  <c:v>14.5</c:v>
                </c:pt>
                <c:pt idx="3">
                  <c:v>27.5</c:v>
                </c:pt>
                <c:pt idx="4">
                  <c:v>40</c:v>
                </c:pt>
                <c:pt idx="5">
                  <c:v>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39-4CC6-9EC8-92128BAB963A}"/>
            </c:ext>
          </c:extLst>
        </c:ser>
        <c:ser>
          <c:idx val="2"/>
          <c:order val="2"/>
          <c:tx>
            <c:v>Boost 1 Reported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Sheet1!$E$6:$E$11</c:f>
              <c:numCache>
                <c:formatCode>General</c:formatCode>
                <c:ptCount val="6"/>
                <c:pt idx="0">
                  <c:v>0</c:v>
                </c:pt>
                <c:pt idx="1">
                  <c:v>4.6394314142222219</c:v>
                </c:pt>
                <c:pt idx="2">
                  <c:v>6.2329753277037039</c:v>
                </c:pt>
                <c:pt idx="3">
                  <c:v>11.21532071111111</c:v>
                </c:pt>
                <c:pt idx="4">
                  <c:v>16.197666495111111</c:v>
                </c:pt>
                <c:pt idx="5">
                  <c:v>21.159841265333334</c:v>
                </c:pt>
              </c:numCache>
            </c:numRef>
          </c:xVal>
          <c:yVal>
            <c:numRef>
              <c:f>Sheet1!$P$6:$P$11</c:f>
              <c:numCache>
                <c:formatCode>General</c:formatCode>
                <c:ptCount val="6"/>
                <c:pt idx="0">
                  <c:v>8.0566399999999998</c:v>
                </c:pt>
                <c:pt idx="1">
                  <c:v>17.472837999999999</c:v>
                </c:pt>
                <c:pt idx="2">
                  <c:v>22.961424000000001</c:v>
                </c:pt>
                <c:pt idx="3">
                  <c:v>36.959838000000005</c:v>
                </c:pt>
                <c:pt idx="4">
                  <c:v>51.109313</c:v>
                </c:pt>
                <c:pt idx="5">
                  <c:v>61.230468999999999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439-4CC6-9EC8-92128BAB96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25504"/>
        <c:axId val="157731744"/>
      </c:scatterChart>
      <c:valAx>
        <c:axId val="157725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31744"/>
        <c:crosses val="autoZero"/>
        <c:crossBetween val="midCat"/>
      </c:valAx>
      <c:valAx>
        <c:axId val="15773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25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Power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Measured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Sheet1!$E$6:$E$11</c:f>
              <c:numCache>
                <c:formatCode>General</c:formatCode>
                <c:ptCount val="6"/>
                <c:pt idx="0">
                  <c:v>0</c:v>
                </c:pt>
                <c:pt idx="1">
                  <c:v>4.6394314142222219</c:v>
                </c:pt>
                <c:pt idx="2">
                  <c:v>6.2329753277037039</c:v>
                </c:pt>
                <c:pt idx="3">
                  <c:v>11.21532071111111</c:v>
                </c:pt>
                <c:pt idx="4">
                  <c:v>16.197666495111111</c:v>
                </c:pt>
                <c:pt idx="5">
                  <c:v>21.159841265333334</c:v>
                </c:pt>
              </c:numCache>
            </c:numRef>
          </c:xVal>
          <c:yVal>
            <c:numRef>
              <c:f>Sheet1!$M$6:$M$11</c:f>
              <c:numCache>
                <c:formatCode>General</c:formatCode>
                <c:ptCount val="6"/>
                <c:pt idx="0">
                  <c:v>0</c:v>
                </c:pt>
                <c:pt idx="1">
                  <c:v>46.900000000000006</c:v>
                </c:pt>
                <c:pt idx="2">
                  <c:v>91.0745</c:v>
                </c:pt>
                <c:pt idx="3">
                  <c:v>311.3</c:v>
                </c:pt>
                <c:pt idx="4">
                  <c:v>654</c:v>
                </c:pt>
                <c:pt idx="5">
                  <c:v>1047.1300000000001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CF-41EC-810C-0E64563A1EC5}"/>
            </c:ext>
          </c:extLst>
        </c:ser>
        <c:ser>
          <c:idx val="1"/>
          <c:order val="1"/>
          <c:tx>
            <c:v>Boost 1 Reported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Sheet1!$E$6:$E$11</c:f>
              <c:numCache>
                <c:formatCode>General</c:formatCode>
                <c:ptCount val="6"/>
                <c:pt idx="0">
                  <c:v>0</c:v>
                </c:pt>
                <c:pt idx="1">
                  <c:v>4.6394314142222219</c:v>
                </c:pt>
                <c:pt idx="2">
                  <c:v>6.2329753277037039</c:v>
                </c:pt>
                <c:pt idx="3">
                  <c:v>11.21532071111111</c:v>
                </c:pt>
                <c:pt idx="4">
                  <c:v>16.197666495111111</c:v>
                </c:pt>
                <c:pt idx="5">
                  <c:v>21.159841265333334</c:v>
                </c:pt>
              </c:numCache>
            </c:numRef>
          </c:xVal>
          <c:yVal>
            <c:numRef>
              <c:f>Sheet1!$S$6:$S$11</c:f>
              <c:numCache>
                <c:formatCode>General</c:formatCode>
                <c:ptCount val="6"/>
                <c:pt idx="0">
                  <c:v>38.515827999999999</c:v>
                </c:pt>
                <c:pt idx="1">
                  <c:v>80.711579999999998</c:v>
                </c:pt>
                <c:pt idx="2">
                  <c:v>142.654821</c:v>
                </c:pt>
                <c:pt idx="3">
                  <c:v>415.26198299999999</c:v>
                </c:pt>
                <c:pt idx="4">
                  <c:v>823.56220400000007</c:v>
                </c:pt>
                <c:pt idx="5">
                  <c:v>1298.097252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CF-41EC-810C-0E64563A1E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9577040"/>
        <c:axId val="1979588688"/>
      </c:scatterChart>
      <c:valAx>
        <c:axId val="1979577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9588688"/>
        <c:crosses val="autoZero"/>
        <c:crossBetween val="midCat"/>
      </c:valAx>
      <c:valAx>
        <c:axId val="197958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9577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</xdr:colOff>
      <xdr:row>11</xdr:row>
      <xdr:rowOff>87630</xdr:rowOff>
    </xdr:from>
    <xdr:to>
      <xdr:col>8</xdr:col>
      <xdr:colOff>17145</xdr:colOff>
      <xdr:row>25</xdr:row>
      <xdr:rowOff>163830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6955815-7CD2-488C-B7D7-92FC8C2C8E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87630</xdr:colOff>
      <xdr:row>11</xdr:row>
      <xdr:rowOff>106680</xdr:rowOff>
    </xdr:from>
    <xdr:to>
      <xdr:col>13</xdr:col>
      <xdr:colOff>430530</xdr:colOff>
      <xdr:row>25</xdr:row>
      <xdr:rowOff>179070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D243634-5DED-42D6-9098-2EFEA97508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529590</xdr:colOff>
      <xdr:row>11</xdr:row>
      <xdr:rowOff>87630</xdr:rowOff>
    </xdr:from>
    <xdr:to>
      <xdr:col>19</xdr:col>
      <xdr:colOff>560070</xdr:colOff>
      <xdr:row>25</xdr:row>
      <xdr:rowOff>165735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08DB80E-646C-469D-A78F-102528C989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62865</xdr:colOff>
      <xdr:row>11</xdr:row>
      <xdr:rowOff>55245</xdr:rowOff>
    </xdr:from>
    <xdr:to>
      <xdr:col>27</xdr:col>
      <xdr:colOff>369570</xdr:colOff>
      <xdr:row>25</xdr:row>
      <xdr:rowOff>133350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123523E-2188-4D12-A0DD-195C47EFA1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1"/>
  <sheetViews>
    <sheetView tabSelected="1" topLeftCell="M4" workbookViewId="0">
      <selection activeCell="Y9" sqref="Y9"/>
    </sheetView>
  </sheetViews>
  <sheetFormatPr defaultRowHeight="15" x14ac:dyDescent="0.25"/>
  <cols>
    <col min="1" max="1" width="12.5703125" customWidth="1"/>
    <col min="5" max="5" width="10" bestFit="1" customWidth="1"/>
    <col min="6" max="6" width="10.7109375" customWidth="1"/>
    <col min="7" max="7" width="16.5703125" customWidth="1"/>
    <col min="8" max="8" width="12.7109375" bestFit="1" customWidth="1"/>
    <col min="10" max="10" width="11.28515625" customWidth="1"/>
    <col min="11" max="11" width="17.85546875" customWidth="1"/>
    <col min="12" max="12" width="12.5703125" bestFit="1" customWidth="1"/>
    <col min="13" max="13" width="12.5703125" customWidth="1"/>
    <col min="15" max="16" width="11.140625" customWidth="1"/>
    <col min="17" max="17" width="16.7109375" customWidth="1"/>
    <col min="19" max="19" width="10" bestFit="1" customWidth="1"/>
  </cols>
  <sheetData>
    <row r="1" spans="1:19" x14ac:dyDescent="0.25">
      <c r="A1" t="s">
        <v>9</v>
      </c>
      <c r="B1">
        <v>8</v>
      </c>
      <c r="E1" t="s">
        <v>15</v>
      </c>
      <c r="F1">
        <v>649</v>
      </c>
    </row>
    <row r="2" spans="1:19" x14ac:dyDescent="0.25">
      <c r="A2" t="s">
        <v>10</v>
      </c>
      <c r="B2">
        <v>2</v>
      </c>
      <c r="E2" t="s">
        <v>16</v>
      </c>
      <c r="F2">
        <v>27</v>
      </c>
    </row>
    <row r="3" spans="1:19" ht="15.75" thickBot="1" x14ac:dyDescent="0.3">
      <c r="E3" t="s">
        <v>17</v>
      </c>
      <c r="F3">
        <f>F2/(F1+F2)</f>
        <v>3.9940828402366867E-2</v>
      </c>
    </row>
    <row r="4" spans="1:19" x14ac:dyDescent="0.25">
      <c r="A4" s="5" t="s">
        <v>5</v>
      </c>
      <c r="B4" s="5" t="s">
        <v>6</v>
      </c>
      <c r="C4" s="6"/>
      <c r="D4" s="14" t="s">
        <v>7</v>
      </c>
      <c r="E4" s="19"/>
      <c r="F4" s="19"/>
      <c r="G4" s="19"/>
      <c r="H4" s="20"/>
      <c r="I4" s="14" t="s">
        <v>1</v>
      </c>
      <c r="J4" s="19"/>
      <c r="K4" s="19"/>
      <c r="L4" s="19"/>
      <c r="M4" s="20"/>
      <c r="N4" s="7" t="s">
        <v>3</v>
      </c>
      <c r="O4" s="7"/>
      <c r="P4" s="14"/>
      <c r="Q4" s="14"/>
      <c r="R4" s="8"/>
      <c r="S4" s="21"/>
    </row>
    <row r="5" spans="1:19" x14ac:dyDescent="0.25">
      <c r="A5">
        <v>21000</v>
      </c>
      <c r="B5">
        <v>0</v>
      </c>
      <c r="C5" s="9"/>
      <c r="D5" s="10" t="s">
        <v>2</v>
      </c>
      <c r="E5" s="10" t="s">
        <v>2</v>
      </c>
      <c r="F5" s="10" t="s">
        <v>14</v>
      </c>
      <c r="G5" s="10" t="s">
        <v>19</v>
      </c>
      <c r="H5" s="10" t="s">
        <v>11</v>
      </c>
      <c r="I5" s="10" t="s">
        <v>2</v>
      </c>
      <c r="J5" s="10" t="s">
        <v>8</v>
      </c>
      <c r="K5" s="10" t="s">
        <v>18</v>
      </c>
      <c r="L5" s="10" t="s">
        <v>11</v>
      </c>
      <c r="M5" s="10" t="s">
        <v>13</v>
      </c>
      <c r="N5" s="10" t="s">
        <v>2</v>
      </c>
      <c r="O5" s="10" t="s">
        <v>20</v>
      </c>
      <c r="P5" s="15" t="s">
        <v>11</v>
      </c>
      <c r="Q5" s="15" t="s">
        <v>12</v>
      </c>
      <c r="R5" s="11" t="s">
        <v>4</v>
      </c>
      <c r="S5" s="18" t="s">
        <v>13</v>
      </c>
    </row>
    <row r="6" spans="1:19" x14ac:dyDescent="0.25">
      <c r="A6">
        <v>21000</v>
      </c>
      <c r="B6">
        <v>0</v>
      </c>
      <c r="C6" s="12" t="s">
        <v>0</v>
      </c>
      <c r="D6" s="1">
        <v>0</v>
      </c>
      <c r="E6" s="1">
        <f>D6/$F$3</f>
        <v>0</v>
      </c>
      <c r="F6" s="1">
        <v>0.12729491200000001</v>
      </c>
      <c r="G6" s="1">
        <f>F6-$F$6</f>
        <v>0</v>
      </c>
      <c r="H6" s="1">
        <f>(G6/$B$1/$B$2*1000)</f>
        <v>0</v>
      </c>
      <c r="I6" s="1">
        <v>4.8650000000000002</v>
      </c>
      <c r="J6" s="1">
        <v>1E-3</v>
      </c>
      <c r="K6" s="1">
        <f>J6*$B$1</f>
        <v>8.0000000000000002E-3</v>
      </c>
      <c r="L6" s="1">
        <f t="shared" ref="L6:L10" si="0">J6/$B$2*1000</f>
        <v>0.5</v>
      </c>
      <c r="M6" s="1">
        <v>0</v>
      </c>
      <c r="N6" s="1">
        <v>4.7809999999999997</v>
      </c>
      <c r="O6" s="1">
        <v>8.0566400000000003E-3</v>
      </c>
      <c r="P6" s="16">
        <f>O6*1000</f>
        <v>8.0566399999999998</v>
      </c>
      <c r="Q6" s="16">
        <f>H6-P6</f>
        <v>-8.0566399999999998</v>
      </c>
      <c r="R6" s="2">
        <v>3.8515828000000002E-2</v>
      </c>
      <c r="S6" s="22">
        <f>R6*1000</f>
        <v>38.515827999999999</v>
      </c>
    </row>
    <row r="7" spans="1:19" x14ac:dyDescent="0.25">
      <c r="A7">
        <v>21000</v>
      </c>
      <c r="B7">
        <v>0.88</v>
      </c>
      <c r="C7" s="12">
        <v>0</v>
      </c>
      <c r="D7" s="1">
        <v>0.185302734</v>
      </c>
      <c r="E7" s="1">
        <f t="shared" ref="E7:E11" si="1">D7/$F$3</f>
        <v>4.6394314142222219</v>
      </c>
      <c r="F7" s="1">
        <v>0.27956542299999998</v>
      </c>
      <c r="G7" s="1">
        <f t="shared" ref="G7:G11" si="2">F7-$F$6</f>
        <v>0.15227051099999997</v>
      </c>
      <c r="H7" s="1">
        <f t="shared" ref="H7:H10" si="3">(G7/$B$1/$B$2*1000)</f>
        <v>9.5169069374999982</v>
      </c>
      <c r="I7" s="1">
        <v>4.6900000000000004</v>
      </c>
      <c r="J7" s="1">
        <v>0.02</v>
      </c>
      <c r="K7" s="1">
        <f t="shared" ref="K7:K11" si="4">J7*$B$1</f>
        <v>0.16</v>
      </c>
      <c r="L7" s="1">
        <f t="shared" si="0"/>
        <v>10</v>
      </c>
      <c r="M7" s="1">
        <f>I7*L7</f>
        <v>46.900000000000006</v>
      </c>
      <c r="N7" s="1">
        <v>4.6192598340000002</v>
      </c>
      <c r="O7" s="1">
        <v>1.7472838000000001E-2</v>
      </c>
      <c r="P7" s="16">
        <f t="shared" ref="P7:P11" si="5">O7*1000</f>
        <v>17.472837999999999</v>
      </c>
      <c r="Q7" s="16">
        <f t="shared" ref="Q7:Q11" si="6">H7-P7</f>
        <v>-7.9559310625000013</v>
      </c>
      <c r="R7" s="2">
        <v>8.0711580000000005E-2</v>
      </c>
      <c r="S7" s="22">
        <f t="shared" ref="S7:S11" si="7">R7*1000</f>
        <v>80.711579999999998</v>
      </c>
    </row>
    <row r="8" spans="1:19" x14ac:dyDescent="0.25">
      <c r="A8">
        <v>21000</v>
      </c>
      <c r="B8">
        <v>0.88</v>
      </c>
      <c r="C8" s="12">
        <v>5</v>
      </c>
      <c r="D8" s="1">
        <v>0.24895019800000001</v>
      </c>
      <c r="E8" s="1">
        <f t="shared" si="1"/>
        <v>6.2329753277037039</v>
      </c>
      <c r="F8" s="1">
        <v>0.36174315200000001</v>
      </c>
      <c r="G8" s="1">
        <f t="shared" si="2"/>
        <v>0.23444824</v>
      </c>
      <c r="H8" s="1">
        <f t="shared" si="3"/>
        <v>14.653015</v>
      </c>
      <c r="I8" s="1">
        <v>6.2809999999999997</v>
      </c>
      <c r="J8" s="1">
        <v>2.9000000000000001E-2</v>
      </c>
      <c r="K8" s="1">
        <f t="shared" si="4"/>
        <v>0.23200000000000001</v>
      </c>
      <c r="L8" s="1">
        <f t="shared" si="0"/>
        <v>14.5</v>
      </c>
      <c r="M8" s="1">
        <f>I8*L8</f>
        <v>91.0745</v>
      </c>
      <c r="N8" s="1">
        <v>6.2128033629999999</v>
      </c>
      <c r="O8" s="1">
        <v>2.2961424000000001E-2</v>
      </c>
      <c r="P8" s="16">
        <f t="shared" si="5"/>
        <v>22.961424000000001</v>
      </c>
      <c r="Q8" s="16">
        <f t="shared" si="6"/>
        <v>-8.308409000000001</v>
      </c>
      <c r="R8" s="2">
        <v>0.14265482099999999</v>
      </c>
      <c r="S8" s="22">
        <f t="shared" si="7"/>
        <v>142.654821</v>
      </c>
    </row>
    <row r="9" spans="1:19" x14ac:dyDescent="0.25">
      <c r="A9">
        <v>21000</v>
      </c>
      <c r="B9">
        <v>0.88</v>
      </c>
      <c r="C9" s="12">
        <v>10</v>
      </c>
      <c r="D9" s="1">
        <v>0.44794919999999999</v>
      </c>
      <c r="E9" s="1">
        <f t="shared" si="1"/>
        <v>11.21532071111111</v>
      </c>
      <c r="F9" s="1">
        <v>0.57846677300000005</v>
      </c>
      <c r="G9" s="1">
        <f t="shared" si="2"/>
        <v>0.45117186100000006</v>
      </c>
      <c r="H9" s="1">
        <f t="shared" si="3"/>
        <v>28.198241312500002</v>
      </c>
      <c r="I9" s="1">
        <v>11.32</v>
      </c>
      <c r="J9" s="1">
        <v>5.5E-2</v>
      </c>
      <c r="K9" s="1">
        <f t="shared" si="4"/>
        <v>0.44</v>
      </c>
      <c r="L9" s="1">
        <f t="shared" si="0"/>
        <v>27.5</v>
      </c>
      <c r="M9" s="1">
        <f>I9*L9</f>
        <v>311.3</v>
      </c>
      <c r="N9" s="1">
        <v>11.235492706</v>
      </c>
      <c r="O9" s="1">
        <v>3.6959838000000002E-2</v>
      </c>
      <c r="P9" s="16">
        <f t="shared" si="5"/>
        <v>36.959838000000005</v>
      </c>
      <c r="Q9" s="16">
        <f t="shared" si="6"/>
        <v>-8.7615966875000026</v>
      </c>
      <c r="R9" s="2">
        <v>0.415261983</v>
      </c>
      <c r="S9" s="22">
        <f t="shared" si="7"/>
        <v>415.26198299999999</v>
      </c>
    </row>
    <row r="10" spans="1:19" x14ac:dyDescent="0.25">
      <c r="A10">
        <v>21000</v>
      </c>
      <c r="B10">
        <v>0.88</v>
      </c>
      <c r="C10" s="12">
        <v>15</v>
      </c>
      <c r="D10" s="1">
        <v>0.64694821800000002</v>
      </c>
      <c r="E10" s="1">
        <f t="shared" si="1"/>
        <v>16.197666495111111</v>
      </c>
      <c r="F10" s="1">
        <v>0.78632813599999996</v>
      </c>
      <c r="G10" s="1">
        <f t="shared" si="2"/>
        <v>0.65903322399999997</v>
      </c>
      <c r="H10" s="1">
        <f t="shared" si="3"/>
        <v>41.189576500000001</v>
      </c>
      <c r="I10" s="1">
        <v>16.350000000000001</v>
      </c>
      <c r="J10" s="1">
        <v>0.08</v>
      </c>
      <c r="K10" s="1">
        <f t="shared" si="4"/>
        <v>0.64</v>
      </c>
      <c r="L10" s="1">
        <f t="shared" si="0"/>
        <v>40</v>
      </c>
      <c r="M10" s="1">
        <f>I10*L10</f>
        <v>654</v>
      </c>
      <c r="N10" s="1">
        <v>16.177494049</v>
      </c>
      <c r="O10" s="1">
        <v>5.1109313000000003E-2</v>
      </c>
      <c r="P10" s="16">
        <f t="shared" si="5"/>
        <v>51.109313</v>
      </c>
      <c r="Q10" s="16">
        <f t="shared" si="6"/>
        <v>-9.9197364999999991</v>
      </c>
      <c r="R10" s="2">
        <v>0.82356220400000002</v>
      </c>
      <c r="S10" s="22">
        <f t="shared" si="7"/>
        <v>823.56220400000007</v>
      </c>
    </row>
    <row r="11" spans="1:19" ht="15.75" thickBot="1" x14ac:dyDescent="0.3">
      <c r="A11">
        <v>21000</v>
      </c>
      <c r="B11">
        <v>0.88</v>
      </c>
      <c r="C11" s="13">
        <v>20</v>
      </c>
      <c r="D11" s="3">
        <v>0.84514158900000003</v>
      </c>
      <c r="E11" s="3">
        <f t="shared" si="1"/>
        <v>21.159841265333334</v>
      </c>
      <c r="F11" s="3">
        <v>0.94101560100000003</v>
      </c>
      <c r="G11" s="3">
        <f t="shared" si="2"/>
        <v>0.81372068900000005</v>
      </c>
      <c r="H11" s="3">
        <f>(G11/$B$1/$B$2*1000)</f>
        <v>50.857543062500007</v>
      </c>
      <c r="I11" s="3">
        <v>21.37</v>
      </c>
      <c r="J11" s="3">
        <v>9.8000000000000004E-2</v>
      </c>
      <c r="K11" s="3">
        <f t="shared" si="4"/>
        <v>0.78400000000000003</v>
      </c>
      <c r="L11" s="3">
        <f>J11/$B$2*1000</f>
        <v>49</v>
      </c>
      <c r="M11" s="3">
        <f>I11*L11</f>
        <v>1047.1300000000001</v>
      </c>
      <c r="N11" s="3">
        <v>21.200183868</v>
      </c>
      <c r="O11" s="3">
        <v>6.1230469000000003E-2</v>
      </c>
      <c r="P11" s="17">
        <f t="shared" si="5"/>
        <v>61.230468999999999</v>
      </c>
      <c r="Q11" s="17">
        <f t="shared" si="6"/>
        <v>-10.372925937499993</v>
      </c>
      <c r="R11" s="4">
        <v>1.298097252</v>
      </c>
      <c r="S11" s="22">
        <f t="shared" si="7"/>
        <v>1298.097252</v>
      </c>
    </row>
  </sheetData>
  <mergeCells count="3">
    <mergeCell ref="N4:R4"/>
    <mergeCell ref="D4:H4"/>
    <mergeCell ref="I4:M4"/>
  </mergeCell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LabDY</dc:creator>
  <cp:lastModifiedBy>Richard Gray</cp:lastModifiedBy>
  <dcterms:created xsi:type="dcterms:W3CDTF">2022-03-04T11:33:46Z</dcterms:created>
  <dcterms:modified xsi:type="dcterms:W3CDTF">2022-03-04T12:32:08Z</dcterms:modified>
</cp:coreProperties>
</file>