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shit.panchal\My Desktop\VFSGlobal\"/>
    </mc:Choice>
  </mc:AlternateContent>
  <xr:revisionPtr revIDLastSave="0" documentId="13_ncr:1_{56AC8D1E-23C7-4E15-8033-570D00508CCF}" xr6:coauthVersionLast="45" xr6:coauthVersionMax="45" xr10:uidLastSave="{00000000-0000-0000-0000-000000000000}"/>
  <bookViews>
    <workbookView xWindow="-120" yWindow="-120" windowWidth="29040" windowHeight="15840" xr2:uid="{A790E7AA-DBE8-4D8F-AFCB-08A2CD2128F2}"/>
  </bookViews>
  <sheets>
    <sheet name="SAP" sheetId="1" r:id="rId1"/>
    <sheet name="BANK" sheetId="2" r:id="rId2"/>
  </sheets>
  <definedNames>
    <definedName name="_xlnm._FilterDatabase" localSheetId="1" hidden="1">BANK!$A$7:$XFC$1564</definedName>
    <definedName name="_xlnm._FilterDatabase" localSheetId="0" hidden="1">SAP!$A$2:$V$28</definedName>
    <definedName name="DATA1">SAP!#REF!</definedName>
    <definedName name="DATA10">SAP!#REF!</definedName>
    <definedName name="DATA11">SAP!#REF!</definedName>
    <definedName name="DATA12">SAP!#REF!</definedName>
    <definedName name="DATA13">SAP!#REF!</definedName>
    <definedName name="DATA14">SAP!#REF!</definedName>
    <definedName name="DATA2">SAP!#REF!</definedName>
    <definedName name="DATA3">SAP!#REF!</definedName>
    <definedName name="DATA4">SAP!#REF!</definedName>
    <definedName name="DATA5">SAP!#REF!</definedName>
    <definedName name="DATA6">SAP!#REF!</definedName>
    <definedName name="DATA7">SAP!#REF!</definedName>
    <definedName name="DATA8">SAP!#REF!</definedName>
    <definedName name="DATA9">SAP!#REF!</definedName>
    <definedName name="TEST1">SAP!#REF!</definedName>
    <definedName name="TEST2">SAP!#REF!</definedName>
    <definedName name="TEST3">SAP!#REF!</definedName>
    <definedName name="TEST4">SAP!#REF!</definedName>
    <definedName name="TEST5">SAP!#REF!</definedName>
    <definedName name="TESTHKEY">SAP!$G$2:$L$2</definedName>
    <definedName name="TESTKEYS">SAP!#REF!</definedName>
    <definedName name="TESTVKEY">SAP!$A$2:$S$2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8" i="2" l="1"/>
  <c r="E968" i="2"/>
  <c r="G161" i="2"/>
  <c r="E161" i="2"/>
  <c r="E162" i="2"/>
  <c r="G406" i="2" l="1"/>
  <c r="E406" i="2"/>
  <c r="G916" i="2"/>
  <c r="E916" i="2"/>
  <c r="G360" i="2" l="1"/>
  <c r="E360" i="2"/>
  <c r="G150" i="2"/>
  <c r="E150" i="2"/>
  <c r="G371" i="2" l="1"/>
  <c r="E371" i="2"/>
  <c r="G177" i="2"/>
  <c r="E177" i="2"/>
  <c r="G170" i="2"/>
  <c r="E170" i="2"/>
  <c r="G931" i="2" l="1"/>
  <c r="E931" i="2"/>
  <c r="G1136" i="2" l="1"/>
  <c r="E1136" i="2"/>
  <c r="G362" i="2" l="1"/>
  <c r="E362" i="2"/>
  <c r="G183" i="2"/>
  <c r="E183" i="2"/>
  <c r="G179" i="2"/>
  <c r="E179" i="2"/>
  <c r="G154" i="2"/>
  <c r="E154" i="2"/>
  <c r="G197" i="2" l="1"/>
  <c r="E197" i="2"/>
  <c r="G116" i="2" l="1"/>
  <c r="E116" i="2"/>
  <c r="G972" i="2" l="1"/>
  <c r="E972" i="2"/>
  <c r="G187" i="2" l="1"/>
  <c r="E187" i="2"/>
  <c r="G805" i="2" l="1"/>
  <c r="E805" i="2"/>
  <c r="G1255" i="2" l="1"/>
  <c r="E1255" i="2"/>
  <c r="G1057" i="2"/>
  <c r="E1057" i="2"/>
  <c r="G467" i="2"/>
  <c r="E467" i="2"/>
  <c r="G330" i="2"/>
  <c r="E330" i="2"/>
  <c r="G1160" i="2" l="1"/>
  <c r="E1160" i="2"/>
  <c r="G165" i="2"/>
  <c r="E165" i="2"/>
  <c r="G1230" i="2" l="1"/>
  <c r="E1230" i="2"/>
  <c r="G1035" i="2"/>
  <c r="E1035" i="2"/>
  <c r="G1177" i="2"/>
  <c r="E1177" i="2"/>
  <c r="G463" i="2" l="1"/>
  <c r="E463" i="2"/>
  <c r="G234" i="2"/>
  <c r="E234" i="2"/>
  <c r="G70" i="2"/>
  <c r="E70" i="2"/>
  <c r="G875" i="2"/>
  <c r="E875" i="2"/>
  <c r="G481" i="2"/>
  <c r="E481" i="2"/>
  <c r="G429" i="2"/>
  <c r="E429" i="2"/>
  <c r="G365" i="2"/>
  <c r="E365" i="2"/>
  <c r="G190" i="2"/>
  <c r="E190" i="2"/>
  <c r="G952" i="2"/>
  <c r="E952" i="2"/>
  <c r="G195" i="2"/>
  <c r="E195" i="2"/>
  <c r="G148" i="2"/>
  <c r="E148" i="2"/>
  <c r="G1453" i="2" l="1"/>
  <c r="E1453" i="2"/>
  <c r="G1262" i="2"/>
  <c r="E1262" i="2"/>
  <c r="G989" i="2"/>
  <c r="E989" i="2"/>
  <c r="G1398" i="2" l="1"/>
  <c r="E1398" i="2"/>
  <c r="G1315" i="2"/>
  <c r="E1315" i="2"/>
  <c r="G1139" i="2"/>
  <c r="E1139" i="2"/>
  <c r="G993" i="2"/>
  <c r="E993" i="2"/>
  <c r="G960" i="2" l="1"/>
  <c r="E960" i="2"/>
  <c r="G812" i="2"/>
  <c r="E812" i="2"/>
  <c r="G964" i="2"/>
  <c r="E964" i="2"/>
  <c r="G433" i="2"/>
  <c r="E433" i="2"/>
  <c r="G750" i="2" l="1"/>
  <c r="E750" i="2"/>
  <c r="G159" i="2"/>
  <c r="E159" i="2"/>
  <c r="G1472" i="2" l="1"/>
  <c r="E1472" i="2"/>
  <c r="G1268" i="2"/>
  <c r="E1268" i="2"/>
  <c r="G1187" i="2" l="1"/>
  <c r="E1187" i="2"/>
  <c r="G1168" i="2"/>
  <c r="E1168" i="2"/>
  <c r="G1067" i="2"/>
  <c r="E1067" i="2"/>
  <c r="G955" i="2"/>
  <c r="E955" i="2"/>
  <c r="G591" i="2" l="1"/>
  <c r="E591" i="2"/>
  <c r="G445" i="2"/>
  <c r="E445" i="2"/>
  <c r="G353" i="2"/>
  <c r="E353" i="2"/>
  <c r="G192" i="2"/>
  <c r="E192" i="2"/>
  <c r="G1266" i="2" l="1"/>
  <c r="E1266" i="2"/>
  <c r="G157" i="2" l="1"/>
  <c r="E157" i="2"/>
  <c r="G759" i="2" l="1"/>
  <c r="E759" i="2"/>
  <c r="G478" i="2" l="1"/>
  <c r="E478" i="2"/>
  <c r="G500" i="2"/>
  <c r="E500" i="2"/>
  <c r="G1155" i="2" l="1"/>
  <c r="E1155" i="2"/>
  <c r="G1258" i="2" l="1"/>
  <c r="E1258" i="2"/>
  <c r="G1189" i="2"/>
  <c r="E1189" i="2"/>
  <c r="G1054" i="2"/>
  <c r="E1054" i="2"/>
  <c r="G763" i="2" l="1"/>
  <c r="E763" i="2"/>
  <c r="G574" i="2"/>
  <c r="E574" i="2"/>
  <c r="G492" i="2"/>
  <c r="E492" i="2"/>
  <c r="G437" i="2"/>
  <c r="E437" i="2"/>
  <c r="G377" i="2"/>
  <c r="E377" i="2"/>
  <c r="G582" i="2" l="1"/>
  <c r="E582" i="2"/>
  <c r="G1099" i="2" l="1"/>
  <c r="E1099" i="2"/>
  <c r="G944" i="2" l="1"/>
  <c r="E944" i="2"/>
  <c r="E78" i="2"/>
  <c r="E117" i="2"/>
  <c r="E166" i="2"/>
  <c r="E173" i="2"/>
  <c r="E174" i="2"/>
  <c r="E203" i="2"/>
  <c r="E409" i="2"/>
  <c r="E469" i="2"/>
  <c r="E502" i="2"/>
  <c r="E537" i="2"/>
  <c r="E587" i="2"/>
  <c r="E653" i="2"/>
  <c r="E755" i="2"/>
  <c r="E808" i="2"/>
  <c r="E830" i="2"/>
  <c r="E857" i="2"/>
  <c r="E877" i="2"/>
  <c r="E912" i="2"/>
  <c r="E945" i="2"/>
  <c r="E974" i="2"/>
  <c r="E977" i="2"/>
  <c r="E1034" i="2"/>
  <c r="E1096" i="2"/>
  <c r="E1137" i="2"/>
  <c r="E1161" i="2"/>
  <c r="E1186" i="2"/>
  <c r="E1233" i="2"/>
  <c r="E1239" i="2"/>
  <c r="E1265" i="2"/>
  <c r="E1310" i="2"/>
  <c r="E1434" i="2"/>
  <c r="E1440" i="2"/>
  <c r="G367" i="2" l="1"/>
  <c r="E367" i="2"/>
  <c r="G201" i="2"/>
  <c r="E201" i="2"/>
  <c r="G373" i="2"/>
  <c r="E373" i="2"/>
  <c r="G199" i="2"/>
  <c r="E199" i="2"/>
  <c r="L1" i="1" l="1"/>
  <c r="K1" i="1"/>
  <c r="G369" i="2" l="1"/>
  <c r="G6" i="2" s="1"/>
  <c r="J6" i="2" s="1"/>
  <c r="E369" i="2"/>
  <c r="K6" i="2" l="1"/>
  <c r="E1564" i="2" l="1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39" i="2"/>
  <c r="E1438" i="2"/>
  <c r="E1437" i="2"/>
  <c r="E1436" i="2"/>
  <c r="E1435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4" i="2"/>
  <c r="E1313" i="2"/>
  <c r="E1312" i="2"/>
  <c r="E1311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7" i="2"/>
  <c r="E1264" i="2"/>
  <c r="E1263" i="2"/>
  <c r="E1261" i="2"/>
  <c r="E1260" i="2"/>
  <c r="E1259" i="2"/>
  <c r="E1257" i="2"/>
  <c r="E1256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8" i="2"/>
  <c r="E1237" i="2"/>
  <c r="E1236" i="2"/>
  <c r="E1235" i="2"/>
  <c r="E1234" i="2"/>
  <c r="E1232" i="2"/>
  <c r="E1231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8" i="2"/>
  <c r="E1185" i="2"/>
  <c r="E1184" i="2"/>
  <c r="E1183" i="2"/>
  <c r="E1182" i="2"/>
  <c r="E1181" i="2"/>
  <c r="E1180" i="2"/>
  <c r="E1179" i="2"/>
  <c r="E1178" i="2"/>
  <c r="E1176" i="2"/>
  <c r="E1175" i="2"/>
  <c r="E1174" i="2"/>
  <c r="E1173" i="2"/>
  <c r="E1172" i="2"/>
  <c r="E1171" i="2"/>
  <c r="E1170" i="2"/>
  <c r="E1169" i="2"/>
  <c r="E1167" i="2"/>
  <c r="E1166" i="2"/>
  <c r="E1165" i="2"/>
  <c r="E1164" i="2"/>
  <c r="E1163" i="2"/>
  <c r="E1162" i="2"/>
  <c r="E1159" i="2"/>
  <c r="E1158" i="2"/>
  <c r="E1157" i="2"/>
  <c r="E1156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8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8" i="2"/>
  <c r="E1097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6" i="2"/>
  <c r="E1065" i="2"/>
  <c r="E1064" i="2"/>
  <c r="E1063" i="2"/>
  <c r="E1062" i="2"/>
  <c r="E1061" i="2"/>
  <c r="E1060" i="2"/>
  <c r="E1059" i="2"/>
  <c r="E1058" i="2"/>
  <c r="E1056" i="2"/>
  <c r="E1055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2" i="2"/>
  <c r="E991" i="2"/>
  <c r="E990" i="2"/>
  <c r="E988" i="2"/>
  <c r="E987" i="2"/>
  <c r="E986" i="2"/>
  <c r="E985" i="2"/>
  <c r="E984" i="2"/>
  <c r="E983" i="2"/>
  <c r="E982" i="2"/>
  <c r="E981" i="2"/>
  <c r="E980" i="2"/>
  <c r="E979" i="2"/>
  <c r="E978" i="2"/>
  <c r="E976" i="2"/>
  <c r="E975" i="2"/>
  <c r="E973" i="2"/>
  <c r="E971" i="2"/>
  <c r="E970" i="2"/>
  <c r="E969" i="2"/>
  <c r="E967" i="2"/>
  <c r="E966" i="2"/>
  <c r="E965" i="2"/>
  <c r="E963" i="2"/>
  <c r="E962" i="2"/>
  <c r="E961" i="2"/>
  <c r="E959" i="2"/>
  <c r="E958" i="2"/>
  <c r="E957" i="2"/>
  <c r="E956" i="2"/>
  <c r="E954" i="2"/>
  <c r="E953" i="2"/>
  <c r="E951" i="2"/>
  <c r="E950" i="2"/>
  <c r="E949" i="2"/>
  <c r="E948" i="2"/>
  <c r="E947" i="2"/>
  <c r="E946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5" i="2"/>
  <c r="E914" i="2"/>
  <c r="E913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6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1" i="2"/>
  <c r="E810" i="2"/>
  <c r="E809" i="2"/>
  <c r="E807" i="2"/>
  <c r="E806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2" i="2"/>
  <c r="E761" i="2"/>
  <c r="E760" i="2"/>
  <c r="E758" i="2"/>
  <c r="E757" i="2"/>
  <c r="E756" i="2"/>
  <c r="E754" i="2"/>
  <c r="E753" i="2"/>
  <c r="E752" i="2"/>
  <c r="E751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0" i="2"/>
  <c r="E589" i="2"/>
  <c r="E588" i="2"/>
  <c r="E586" i="2"/>
  <c r="E585" i="2"/>
  <c r="E584" i="2"/>
  <c r="E583" i="2"/>
  <c r="E581" i="2"/>
  <c r="E580" i="2"/>
  <c r="E579" i="2"/>
  <c r="E578" i="2"/>
  <c r="E577" i="2"/>
  <c r="E576" i="2"/>
  <c r="E575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1" i="2"/>
  <c r="E499" i="2"/>
  <c r="E498" i="2"/>
  <c r="E497" i="2"/>
  <c r="E496" i="2"/>
  <c r="E495" i="2"/>
  <c r="E494" i="2"/>
  <c r="E493" i="2"/>
  <c r="E491" i="2"/>
  <c r="E490" i="2"/>
  <c r="E489" i="2"/>
  <c r="E488" i="2"/>
  <c r="E487" i="2"/>
  <c r="E486" i="2"/>
  <c r="E485" i="2"/>
  <c r="E484" i="2"/>
  <c r="E483" i="2"/>
  <c r="E482" i="2"/>
  <c r="E480" i="2"/>
  <c r="E479" i="2"/>
  <c r="E477" i="2"/>
  <c r="E476" i="2"/>
  <c r="E475" i="2"/>
  <c r="E474" i="2"/>
  <c r="E473" i="2"/>
  <c r="E472" i="2"/>
  <c r="E471" i="2"/>
  <c r="E470" i="2"/>
  <c r="E468" i="2"/>
  <c r="E466" i="2"/>
  <c r="E465" i="2"/>
  <c r="E464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4" i="2"/>
  <c r="E443" i="2"/>
  <c r="E442" i="2"/>
  <c r="E441" i="2"/>
  <c r="E440" i="2"/>
  <c r="E439" i="2"/>
  <c r="E438" i="2"/>
  <c r="E436" i="2"/>
  <c r="E435" i="2"/>
  <c r="E434" i="2"/>
  <c r="E432" i="2"/>
  <c r="E431" i="2"/>
  <c r="E430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8" i="2"/>
  <c r="E407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6" i="2"/>
  <c r="E375" i="2"/>
  <c r="E374" i="2"/>
  <c r="E372" i="2"/>
  <c r="E370" i="2"/>
  <c r="E368" i="2"/>
  <c r="E366" i="2"/>
  <c r="E364" i="2"/>
  <c r="E363" i="2"/>
  <c r="E361" i="2"/>
  <c r="E359" i="2"/>
  <c r="E358" i="2"/>
  <c r="E357" i="2"/>
  <c r="E356" i="2"/>
  <c r="E355" i="2"/>
  <c r="E354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2" i="2"/>
  <c r="E200" i="2"/>
  <c r="E198" i="2"/>
  <c r="E196" i="2"/>
  <c r="E194" i="2"/>
  <c r="E193" i="2"/>
  <c r="E191" i="2"/>
  <c r="E189" i="2"/>
  <c r="E188" i="2"/>
  <c r="E186" i="2"/>
  <c r="E185" i="2"/>
  <c r="E184" i="2"/>
  <c r="E182" i="2"/>
  <c r="E181" i="2"/>
  <c r="E180" i="2"/>
  <c r="E178" i="2"/>
  <c r="E176" i="2"/>
  <c r="E175" i="2"/>
  <c r="E172" i="2"/>
  <c r="E171" i="2"/>
  <c r="E169" i="2"/>
  <c r="E168" i="2"/>
  <c r="E167" i="2"/>
  <c r="E164" i="2"/>
  <c r="E163" i="2"/>
  <c r="E160" i="2"/>
  <c r="E158" i="2"/>
  <c r="E156" i="2"/>
  <c r="E155" i="2"/>
  <c r="E153" i="2"/>
  <c r="E152" i="2"/>
  <c r="E151" i="2"/>
  <c r="E149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7" i="2"/>
  <c r="E76" i="2"/>
  <c r="E75" i="2"/>
  <c r="E74" i="2"/>
  <c r="E73" i="2"/>
  <c r="E72" i="2"/>
  <c r="E71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N1" i="1"/>
  <c r="Q1" i="1" l="1"/>
  <c r="P1" i="1"/>
</calcChain>
</file>

<file path=xl/sharedStrings.xml><?xml version="1.0" encoding="utf-8"?>
<sst xmlns="http://schemas.openxmlformats.org/spreadsheetml/2006/main" count="14330" uniqueCount="3611">
  <si>
    <t>50</t>
  </si>
  <si>
    <t>S39108159</t>
  </si>
  <si>
    <t>208092</t>
  </si>
  <si>
    <t>40</t>
  </si>
  <si>
    <t>S57999496</t>
  </si>
  <si>
    <t>S57999527</t>
  </si>
  <si>
    <t>S59235510</t>
  </si>
  <si>
    <t>S57999507</t>
  </si>
  <si>
    <t>S74932704</t>
  </si>
  <si>
    <t>S74932259</t>
  </si>
  <si>
    <t>S74976216</t>
  </si>
  <si>
    <t>S66046143</t>
  </si>
  <si>
    <t>S66046412</t>
  </si>
  <si>
    <t>S66045858</t>
  </si>
  <si>
    <t>S66045721</t>
  </si>
  <si>
    <t>S82377620</t>
  </si>
  <si>
    <t>S74932687</t>
  </si>
  <si>
    <t>S66046112</t>
  </si>
  <si>
    <t>S74976484</t>
  </si>
  <si>
    <t>IR</t>
  </si>
  <si>
    <t>OF_PRAPAR</t>
  </si>
  <si>
    <t>Being Manual Entry</t>
  </si>
  <si>
    <t>500000</t>
  </si>
  <si>
    <t>M3210813</t>
  </si>
  <si>
    <t>M3150734</t>
  </si>
  <si>
    <t>M3140761</t>
  </si>
  <si>
    <t>OF_AKHVIS</t>
  </si>
  <si>
    <t>208090</t>
  </si>
  <si>
    <t>211440</t>
  </si>
  <si>
    <t>S90579864</t>
  </si>
  <si>
    <t>S36678051</t>
  </si>
  <si>
    <t>S36678124</t>
  </si>
  <si>
    <t>S19248288</t>
  </si>
  <si>
    <t>S36677977</t>
  </si>
  <si>
    <t>S37495018</t>
  </si>
  <si>
    <t>S37445503</t>
  </si>
  <si>
    <t>S78076134</t>
  </si>
  <si>
    <t>S37495052</t>
  </si>
  <si>
    <t>S68802848</t>
  </si>
  <si>
    <t>S87251173</t>
  </si>
  <si>
    <t>S87251201</t>
  </si>
  <si>
    <t>S87251596</t>
  </si>
  <si>
    <t>S82377984</t>
  </si>
  <si>
    <t>S82377713</t>
  </si>
  <si>
    <t>S82378031</t>
  </si>
  <si>
    <t>S82378009</t>
  </si>
  <si>
    <t>S28841891</t>
  </si>
  <si>
    <t>S28842501</t>
  </si>
  <si>
    <t>S28842045</t>
  </si>
  <si>
    <t>S28841911</t>
  </si>
  <si>
    <t>S45380370</t>
  </si>
  <si>
    <t>S45380640</t>
  </si>
  <si>
    <t>S45380454</t>
  </si>
  <si>
    <t>S45380575</t>
  </si>
  <si>
    <t>S78076005</t>
  </si>
  <si>
    <t>S78075975</t>
  </si>
  <si>
    <t>S78076045</t>
  </si>
  <si>
    <t>S78076029</t>
  </si>
  <si>
    <t>S36677879</t>
  </si>
  <si>
    <t>S45380507</t>
  </si>
  <si>
    <t>S53026068</t>
  </si>
  <si>
    <t>S87250967</t>
  </si>
  <si>
    <t>S20676065</t>
  </si>
  <si>
    <t>S87251145</t>
  </si>
  <si>
    <t>S20676096</t>
  </si>
  <si>
    <t>S37445123</t>
  </si>
  <si>
    <t>S53003626</t>
  </si>
  <si>
    <t>S68840095</t>
  </si>
  <si>
    <t>S86576938</t>
  </si>
  <si>
    <t>S43614557</t>
  </si>
  <si>
    <t>S43614606</t>
  </si>
  <si>
    <t>S43614632</t>
  </si>
  <si>
    <t>S28080381</t>
  </si>
  <si>
    <t>S29736361</t>
  </si>
  <si>
    <t>S28080525</t>
  </si>
  <si>
    <t>S28080539</t>
  </si>
  <si>
    <t>S29736296</t>
  </si>
  <si>
    <t>S43614424</t>
  </si>
  <si>
    <t>S59086942</t>
  </si>
  <si>
    <t>S64945895</t>
  </si>
  <si>
    <t>S64945839</t>
  </si>
  <si>
    <t>S64946377</t>
  </si>
  <si>
    <t>S72254307</t>
  </si>
  <si>
    <t>S72254364</t>
  </si>
  <si>
    <t>S71653192</t>
  </si>
  <si>
    <t>S72253838</t>
  </si>
  <si>
    <t>S99400345</t>
  </si>
  <si>
    <t>S99441110</t>
  </si>
  <si>
    <t>S85868897</t>
  </si>
  <si>
    <t>S99400534</t>
  </si>
  <si>
    <t>S29328011</t>
  </si>
  <si>
    <t>S29327762</t>
  </si>
  <si>
    <t>S29241472</t>
  </si>
  <si>
    <t>S86576974</t>
  </si>
  <si>
    <t>S20276815</t>
  </si>
  <si>
    <t>S20277080</t>
  </si>
  <si>
    <t>S36209964</t>
  </si>
  <si>
    <t>S37778706</t>
  </si>
  <si>
    <t>S37778243</t>
  </si>
  <si>
    <t>S51252773</t>
  </si>
  <si>
    <t>S44164449</t>
  </si>
  <si>
    <t>S43614521</t>
  </si>
  <si>
    <t>S78770073</t>
  </si>
  <si>
    <t>S92838850</t>
  </si>
  <si>
    <t>S85869177</t>
  </si>
  <si>
    <t>S78769584</t>
  </si>
  <si>
    <t>S72253713</t>
  </si>
  <si>
    <t>S36209858</t>
  </si>
  <si>
    <t>S72254189</t>
  </si>
  <si>
    <t>S92838749</t>
  </si>
  <si>
    <t>S28079935</t>
  </si>
  <si>
    <t>S59086927</t>
  </si>
  <si>
    <t>S71653170</t>
  </si>
  <si>
    <t>S92838784</t>
  </si>
  <si>
    <t>Doc. Date</t>
  </si>
  <si>
    <t>Pstng Date</t>
  </si>
  <si>
    <t>Entry Date</t>
  </si>
  <si>
    <t>Amount in local cur.</t>
  </si>
  <si>
    <t>Amount in doc. curr.</t>
  </si>
  <si>
    <t>Assignment</t>
  </si>
  <si>
    <t>User name</t>
  </si>
  <si>
    <t>G/L</t>
  </si>
  <si>
    <t>Offst.acct</t>
  </si>
  <si>
    <t>DocumentNo</t>
  </si>
  <si>
    <t>Type</t>
  </si>
  <si>
    <t>PK</t>
  </si>
  <si>
    <t>Profit Ctr</t>
  </si>
  <si>
    <t>Text</t>
  </si>
  <si>
    <t>Ankit Remarks</t>
  </si>
  <si>
    <t>Diff</t>
  </si>
  <si>
    <t>Mission Name</t>
  </si>
  <si>
    <t>Zone</t>
  </si>
  <si>
    <t>Location</t>
  </si>
  <si>
    <t>Status</t>
  </si>
  <si>
    <t>Month</t>
  </si>
  <si>
    <t>to be taken in Reco</t>
  </si>
  <si>
    <t>JAN</t>
  </si>
  <si>
    <t>DETAILED STATEMENT</t>
  </si>
  <si>
    <t xml:space="preserve"> </t>
  </si>
  <si>
    <t>Transactions List -   -VFS GLOBAL SERVICES PVT LTD (INR) - 039305008920</t>
  </si>
  <si>
    <t>No.</t>
  </si>
  <si>
    <t>Transaction ID</t>
  </si>
  <si>
    <t>Value Date</t>
  </si>
  <si>
    <t>Txn Posted Date</t>
  </si>
  <si>
    <t>ChequeNo.</t>
  </si>
  <si>
    <t>Description</t>
  </si>
  <si>
    <t>Cr/Dr</t>
  </si>
  <si>
    <t>Transaction Amount(INR)</t>
  </si>
  <si>
    <t>Available Balance(INR)</t>
  </si>
  <si>
    <t>S26517461</t>
  </si>
  <si>
    <t>01/01/2020</t>
  </si>
  <si>
    <t xml:space="preserve">01/01/2020 08:36:40 AM </t>
  </si>
  <si>
    <t>-</t>
  </si>
  <si>
    <t>NEFT-SIN01083R1078543-VFSE3800091-AMERICAN EXPRESS BAN-52205862671-SCBL0036001</t>
  </si>
  <si>
    <t>CR</t>
  </si>
  <si>
    <t>S26519376</t>
  </si>
  <si>
    <t xml:space="preserve">01/01/2020 08:36:45 AM </t>
  </si>
  <si>
    <t>NEFT-SIN01083R1074981-VFSE1100011-AMERICAN EXPRESS BAN-52205862671-SCBL0036001</t>
  </si>
  <si>
    <t>S26520067</t>
  </si>
  <si>
    <t xml:space="preserve">01/01/2020 08:36:46 AM </t>
  </si>
  <si>
    <t>NEFT-SIN01083R1080611-VFSE4110141-AMERICAN EXPRESS BAN-52205862671-SCBL0036001</t>
  </si>
  <si>
    <t>S26522927</t>
  </si>
  <si>
    <t xml:space="preserve">01/01/2020 08:36:56 AM </t>
  </si>
  <si>
    <t>NEFT-SIN01083R1082581-VFSE6000081-AMERICAN EXPRESS BAN-52205862671-SCBL0036001</t>
  </si>
  <si>
    <t>S26524907</t>
  </si>
  <si>
    <t xml:space="preserve">01/01/2020 08:37:05 AM </t>
  </si>
  <si>
    <t>NEFT-SIN01083R1081331-VFSE5600011-AMERICAN EXPRESS BAN-52205862671-SCBL0036001</t>
  </si>
  <si>
    <t>S31297323</t>
  </si>
  <si>
    <t xml:space="preserve">01/01/2020 01:18:31 PM </t>
  </si>
  <si>
    <t>CSH/CASH  -01/01-VFSCOLL  AHD01</t>
  </si>
  <si>
    <t>S31297370</t>
  </si>
  <si>
    <t>CSH/CASH  -01/01-VFSCOLL  BAN03</t>
  </si>
  <si>
    <t>S31297526</t>
  </si>
  <si>
    <t>CSH/CASH  -01/01-VFSCOLL  BAN01</t>
  </si>
  <si>
    <t>S31297567</t>
  </si>
  <si>
    <t>CSH/CASH  -01/01-VFSCOLL  BAN04</t>
  </si>
  <si>
    <t>S37554235</t>
  </si>
  <si>
    <t xml:space="preserve">01/01/2020 07:02:48 PM </t>
  </si>
  <si>
    <t>PFD/LCCBRN-01/01-VFSCHQ   KOL02</t>
  </si>
  <si>
    <t>S37562302</t>
  </si>
  <si>
    <t xml:space="preserve">01/01/2020 07:03:11 PM </t>
  </si>
  <si>
    <t>PFD/LCCBRN-01/01-VFSCHQ   KOLO3</t>
  </si>
  <si>
    <t xml:space="preserve">01/01/2020 08:24:40 PM </t>
  </si>
  <si>
    <t>CSH/CASH  -01/01-VFSCOLL  KOL04</t>
  </si>
  <si>
    <t>S39606873</t>
  </si>
  <si>
    <t xml:space="preserve">01/01/2020 08:49:21 PM </t>
  </si>
  <si>
    <t>PFD/LCCBRN-01/01-VFSCHQ   KOL04</t>
  </si>
  <si>
    <t>S47258880</t>
  </si>
  <si>
    <t>02/01/2020</t>
  </si>
  <si>
    <t xml:space="preserve">02/01/2020 12:05:08 PM </t>
  </si>
  <si>
    <t>GRS/0393GRS012000117 NAZMA CHOWDHURY PRISTING ABOA</t>
  </si>
  <si>
    <t>S47269556</t>
  </si>
  <si>
    <t xml:space="preserve">02/01/2020 12:05:37 PM </t>
  </si>
  <si>
    <t>DR</t>
  </si>
  <si>
    <t>S47269615</t>
  </si>
  <si>
    <t>S47269666</t>
  </si>
  <si>
    <t xml:space="preserve">02/01/2020 12:05:38 PM </t>
  </si>
  <si>
    <t>S47433971</t>
  </si>
  <si>
    <t xml:space="preserve">02/01/2020 12:13:47 PM </t>
  </si>
  <si>
    <t>NEFT-N002201024217812-VFSE9008072-DIGITSECURE INDIA P LTD NODAL AC-049929900083</t>
  </si>
  <si>
    <t>S47433977</t>
  </si>
  <si>
    <t>NEFT-N002201024217816-VFSE9008083-DIGITSECURE INDIA P LTD NODAL AC-049929900083</t>
  </si>
  <si>
    <t>S47434140</t>
  </si>
  <si>
    <t>NEFT-N002201024212133-VFSE9008205-DIGITSECURE INDIA P LTD NODAL AC-049929900083</t>
  </si>
  <si>
    <t>S47433709</t>
  </si>
  <si>
    <t xml:space="preserve">02/01/2020 12:13:48 PM </t>
  </si>
  <si>
    <t>NEFT-N002201024217820-VFSE9008135-DIGITSECURE INDIA P LTD NODAL AC-049929900083</t>
  </si>
  <si>
    <t>S47433993</t>
  </si>
  <si>
    <t>NEFT-N002201024212137-VFSE9008213-DIGITSECURE INDIA P LTD NODAL AC-049929900083</t>
  </si>
  <si>
    <t>S47434700</t>
  </si>
  <si>
    <t xml:space="preserve">02/01/2020 12:13:49 PM </t>
  </si>
  <si>
    <t>NEFT-N002201024227200-VFSE6000016-DIGITSECURE INDIA P LTD NODAL AC-049929900083</t>
  </si>
  <si>
    <t>S47435015</t>
  </si>
  <si>
    <t xml:space="preserve">02/01/2020 12:13:50 PM </t>
  </si>
  <si>
    <t>NEFT-N002201024222496-VFSE6000009-DIGITSECURE INDIA P LTD NODAL AC-049929900083</t>
  </si>
  <si>
    <t>S47435030</t>
  </si>
  <si>
    <t>NEFT-N002201024222494-VFSE6000008-DIGITSECURE INDIA P LTD NODAL AC-049929900083</t>
  </si>
  <si>
    <t>S47435036</t>
  </si>
  <si>
    <t xml:space="preserve">02/01/2020 12:13:51 PM </t>
  </si>
  <si>
    <t>NEFT-N002201024222503-VFSE6000013-DIGITSECURE INDIA P LTD NODAL AC-049929900083</t>
  </si>
  <si>
    <t>S47435038</t>
  </si>
  <si>
    <t>NEFT-N002201024222507-VFSE6000014-DIGITSECURE INDIA P LTD NODAL AC-049929900083</t>
  </si>
  <si>
    <t>S47434707</t>
  </si>
  <si>
    <t xml:space="preserve">02/01/2020 12:13:52 PM </t>
  </si>
  <si>
    <t>NEFT-N002201024222500-VFSE6000012-DIGITSECURE INDIA P LTD NODAL AC-049929900083</t>
  </si>
  <si>
    <t>S47436069</t>
  </si>
  <si>
    <t>NEFT-N002201024212176-VFSE6000010-DIGITSECURE INDIA P LTD NODAL AC-049929900083</t>
  </si>
  <si>
    <t>S47436070</t>
  </si>
  <si>
    <t>NEFT-N002201024222510-VFSE6000015-DIGITSECURE INDIA P LTD NODAL AC-049929900083</t>
  </si>
  <si>
    <t>S47436092</t>
  </si>
  <si>
    <t>NEFT-N002201024212164-VFSE6000007-DIGITSECURE INDIA P LTD NODAL AC-049929900083</t>
  </si>
  <si>
    <t>S47436119</t>
  </si>
  <si>
    <t>NEFT-N002201024222488-VFSE6000005-DIGITSECURE INDIA P LTD NODAL AC-049929900083</t>
  </si>
  <si>
    <t>S47436079</t>
  </si>
  <si>
    <t xml:space="preserve">02/01/2020 12:13:53 PM </t>
  </si>
  <si>
    <t>NEFT-N002201024212142-VFSE6000001-DIGITSECURE INDIA P LTD NODAL AC-049929900083</t>
  </si>
  <si>
    <t>S47436088</t>
  </si>
  <si>
    <t>NEFT-N002201024212179-VFSE6000011-DIGITSECURE INDIA P LTD NODAL AC-049929900083</t>
  </si>
  <si>
    <t>S47436106</t>
  </si>
  <si>
    <t>NEFT-N002201024212155-VFSE6000003-DIGITSECURE INDIA P LTD NODAL AC-049929900083</t>
  </si>
  <si>
    <t>S47436120</t>
  </si>
  <si>
    <t>NEFT-N002201024222486-VFSE6000004-DIGITSECURE INDIA P LTD NODAL AC-049929900083</t>
  </si>
  <si>
    <t>S47436360</t>
  </si>
  <si>
    <t>NEFT-N002201024212151-VFSE6000002-DIGITSECURE INDIA P LTD NODAL AC-049929900083</t>
  </si>
  <si>
    <t>S47436108</t>
  </si>
  <si>
    <t xml:space="preserve">02/01/2020 12:13:54 PM </t>
  </si>
  <si>
    <t>NEFT-N002201024212162-VFSE6000006-DIGITSECURE INDIA P LTD NODAL AC-049929900083</t>
  </si>
  <si>
    <t>S47567252</t>
  </si>
  <si>
    <t xml:space="preserve">02/01/2020 12:20:09 PM </t>
  </si>
  <si>
    <t>GRS/0393GRS121960671 MD  RAKIBUL HASAN KHAN DAFFOD</t>
  </si>
  <si>
    <t>S47579125</t>
  </si>
  <si>
    <t xml:space="preserve">02/01/2020 12:20:43 PM </t>
  </si>
  <si>
    <t>S47579630</t>
  </si>
  <si>
    <t>S47579272</t>
  </si>
  <si>
    <t xml:space="preserve">02/01/2020 12:20:44 PM </t>
  </si>
  <si>
    <t>S53132968</t>
  </si>
  <si>
    <t xml:space="preserve">02/01/2020 05:02:32 PM </t>
  </si>
  <si>
    <t>NEFT-N002200345329313-VFSE9008072-DIGIT SECURE INDIA P-018361100000080-YESB0000</t>
  </si>
  <si>
    <t>S53132969</t>
  </si>
  <si>
    <t>NEFT-N002200345329319-VFSE9008135-DIGIT SECURE INDIA P-018361100000080-YESB0000</t>
  </si>
  <si>
    <t>S53132980</t>
  </si>
  <si>
    <t xml:space="preserve">02/01/2020 05:02:33 PM </t>
  </si>
  <si>
    <t>NEFT-N002200345329875-VFSE9008205-DIGIT SECURE INDIA P-018361100000080-YESB0000</t>
  </si>
  <si>
    <t>S53133418</t>
  </si>
  <si>
    <t>NEFT-N002200345329316-VFSE9008083-DIGIT SECURE INDIA P-018361100000080-YESB0000</t>
  </si>
  <si>
    <t>S53137043</t>
  </si>
  <si>
    <t xml:space="preserve">02/01/2020 05:02:44 PM </t>
  </si>
  <si>
    <t>NEFT-N002200345329336-VFSE9008150-DIGIT SECURE INDIA P-018361100000080-YESB0000</t>
  </si>
  <si>
    <t>S53187122</t>
  </si>
  <si>
    <t xml:space="preserve">02/01/2020 05:05:22 PM </t>
  </si>
  <si>
    <t>NEFT-N002200345329906-VFSE9008272-DIGIT SECURE INDIA P-018361100000080-YESB0000</t>
  </si>
  <si>
    <t>S53187531</t>
  </si>
  <si>
    <t>NEFT-N002200345329879-VFSE9008213-DIGIT SECURE INDIA P-018361100000080-YESB0000</t>
  </si>
  <si>
    <t>S53187125</t>
  </si>
  <si>
    <t xml:space="preserve">02/01/2020 05:05:23 PM </t>
  </si>
  <si>
    <t>NEFT-N002200345329896-VFSE9008224-DIGIT SECURE INDIA P-018361100000080-YESB0000</t>
  </si>
  <si>
    <t>S53187144</t>
  </si>
  <si>
    <t>NEFT-N002200345329886-VFSE9008222-DIGIT SECURE INDIA P-018361100000080-YESB0000</t>
  </si>
  <si>
    <t>S53282182</t>
  </si>
  <si>
    <t xml:space="preserve">02/01/2020 05:10:20 PM </t>
  </si>
  <si>
    <t>RTGS:ICICR42020010200833216/VFS GLOBAL SERVICES PV</t>
  </si>
  <si>
    <t>S53282448</t>
  </si>
  <si>
    <t>BIL/BPAY/001885762194/ICICI BANK CRED/Trf to Talvinde/4205806002</t>
  </si>
  <si>
    <t>S53282896</t>
  </si>
  <si>
    <t xml:space="preserve">02/01/2020 05:10:21 PM </t>
  </si>
  <si>
    <t>BIL/BPAY/001885762202/ICICI BANK CRED/Trf to Vijay   /4205806002</t>
  </si>
  <si>
    <t>S53283032</t>
  </si>
  <si>
    <t xml:space="preserve">02/01/2020 05:10:22 PM </t>
  </si>
  <si>
    <t>BIL/BPAY/001885762210/ICICI BANK CRED/Trf to Vishal  /4205806002</t>
  </si>
  <si>
    <t>S56159591</t>
  </si>
  <si>
    <t xml:space="preserve">02/01/2020 07:35:50 PM </t>
  </si>
  <si>
    <t>PFD/LCCBRN-02/01-VFSCHQ   BAN04</t>
  </si>
  <si>
    <t>S56159616</t>
  </si>
  <si>
    <t>PFD/LCCBRN-02/01-VFSCHQ   KOLO3</t>
  </si>
  <si>
    <t xml:space="preserve">02/01/2020 09:18:41 PM </t>
  </si>
  <si>
    <t>CSH/CASH  -02/01-VFSCOLL  KOL02</t>
  </si>
  <si>
    <t>CSH/CASH  -02/01-VFSCOLL  KOL03</t>
  </si>
  <si>
    <t>CSH/CASH  -02/01-VFSCOLL  KOL04</t>
  </si>
  <si>
    <t>S58012061</t>
  </si>
  <si>
    <t xml:space="preserve">02/01/2020 09:19:26 PM </t>
  </si>
  <si>
    <t>PFD/LCCBRN-02/01-VFSCHQ   VF0002</t>
  </si>
  <si>
    <t xml:space="preserve">02/01/2020 10:49:19 PM </t>
  </si>
  <si>
    <t>CSH/CASH  -02/01-VFSCOLL  KOL01</t>
  </si>
  <si>
    <t>S61024720</t>
  </si>
  <si>
    <t>03/01/2020</t>
  </si>
  <si>
    <t xml:space="preserve">03/01/2020 08:37:13 AM </t>
  </si>
  <si>
    <t>NEFT-SIN01083R1098154-VFSE4110141-AMERICAN EXPRESS BAN-52205862671-SCBL0036001</t>
  </si>
  <si>
    <t>S61025719</t>
  </si>
  <si>
    <t xml:space="preserve">03/01/2020 08:37:19 AM </t>
  </si>
  <si>
    <t>NEFT-SIN01083R1098578-VFSE5000341-AMERICAN EXPRESS BAN-52205862671-SCBL0036001</t>
  </si>
  <si>
    <t>S61025737</t>
  </si>
  <si>
    <t>NEFT-SIN01083R1098843-VFSE5600011-AMERICAN EXPRESS BAN-52205862671-SCBL0036001</t>
  </si>
  <si>
    <t>S61031634</t>
  </si>
  <si>
    <t xml:space="preserve">03/01/2020 08:37:46 AM </t>
  </si>
  <si>
    <t>NEFT-SIN01083R1096225-VFSE3800091-AMERICAN EXPRESS BAN-52205862671-SCBL0036001</t>
  </si>
  <si>
    <t>S61031959</t>
  </si>
  <si>
    <t xml:space="preserve">03/01/2020 08:37:47 AM </t>
  </si>
  <si>
    <t>NEFT-SIN01083R1099996-VFSE6000081-AMERICAN EXPRESS BAN-52205862671-SCBL0036001</t>
  </si>
  <si>
    <t>S61032893</t>
  </si>
  <si>
    <t xml:space="preserve">03/01/2020 08:37:50 AM </t>
  </si>
  <si>
    <t>NEFT-SIN01083R1100429-VFSE6050011-AMERICAN EXPRESS BAN-52205862671-SCBL0036001</t>
  </si>
  <si>
    <t>S61037597</t>
  </si>
  <si>
    <t xml:space="preserve">03/01/2020 08:38:13 AM </t>
  </si>
  <si>
    <t>NEFT-SIN01083R1092842-VFSE4000131-AMERICAN EXPRESS BAN-52205862671-SCBL0036001</t>
  </si>
  <si>
    <t>S61038452</t>
  </si>
  <si>
    <t xml:space="preserve">03/01/2020 08:38:16 AM </t>
  </si>
  <si>
    <t>NEFT-SIN01083R1092862-VFSE1100011-AMERICAN EXPRESS BAN-52205862671-SCBL0036001</t>
  </si>
  <si>
    <t>S64324100</t>
  </si>
  <si>
    <t xml:space="preserve">03/01/2020 12:00:04 PM </t>
  </si>
  <si>
    <t>GRS/0393GRS012004598 MUHAMMAD SEKENDAR HOSSAIN AND</t>
  </si>
  <si>
    <t>S64327777</t>
  </si>
  <si>
    <t xml:space="preserve">03/01/2020 12:00:16 PM </t>
  </si>
  <si>
    <t>S64328009</t>
  </si>
  <si>
    <t>S64327817</t>
  </si>
  <si>
    <t xml:space="preserve">03/01/2020 12:00:17 PM </t>
  </si>
  <si>
    <t>S65001912</t>
  </si>
  <si>
    <t xml:space="preserve">03/01/2020 12:37:05 PM </t>
  </si>
  <si>
    <t>NEFT-N003200345693458-VFSE9008072-DIGIT SECURE INDIA P-018361100000080-YESB0000</t>
  </si>
  <si>
    <t>S65002017</t>
  </si>
  <si>
    <t>NEFT-N003200345693470-VFSE9008150-DIGIT SECURE INDIA P-018361100000080-YESB0000</t>
  </si>
  <si>
    <t>S65001723</t>
  </si>
  <si>
    <t xml:space="preserve">03/01/2020 12:37:06 PM </t>
  </si>
  <si>
    <t>NEFT-N003200345693463-VFSE9008083-DIGIT SECURE INDIA P-018361100000080-YESB0000</t>
  </si>
  <si>
    <t>S65001792</t>
  </si>
  <si>
    <t>NEFT-N003200345693466-VFSE9008135-DIGIT SECURE INDIA P-018361100000080-YESB0000</t>
  </si>
  <si>
    <t>S65002094</t>
  </si>
  <si>
    <t>NEFT-N003200345693475-VFSE9008222-DIGIT SECURE INDIA P-018361100000080-YESB0000</t>
  </si>
  <si>
    <t>S65002216</t>
  </si>
  <si>
    <t>NEFT-N003200345693792-VFSE9008213-DIGIT SECURE INDIA P-018361100000080-YESB0000</t>
  </si>
  <si>
    <t>S65002427</t>
  </si>
  <si>
    <t>NEFT-N003200345693789-VFSE9008205-DIGIT SECURE INDIA P-018361100000080-YESB0000</t>
  </si>
  <si>
    <t>S65003186</t>
  </si>
  <si>
    <t xml:space="preserve">03/01/2020 12:37:08 PM </t>
  </si>
  <si>
    <t>NEFT-N003200345693805-VFSE9008224-DIGIT SECURE INDIA P-018361100000080-YESB0000</t>
  </si>
  <si>
    <t xml:space="preserve">03/01/2020 12:50:29 PM </t>
  </si>
  <si>
    <t>DD/CC ISSUED-THE ROYAL THAI CONSULATE GENERAL MUMB</t>
  </si>
  <si>
    <t xml:space="preserve">03/01/2020 01:28:37 PM </t>
  </si>
  <si>
    <t>CSH/CASH  -03/01-VFSCOLL  AHD01</t>
  </si>
  <si>
    <t>CSH/CASH  -03/01-VFSCOLL  AHD02</t>
  </si>
  <si>
    <t>CSH/CASH  -03/01-VFSCOLL  BAN01</t>
  </si>
  <si>
    <t xml:space="preserve">03/01/2020 01:28:38 PM </t>
  </si>
  <si>
    <t>CSH/CASH  -03/01-VFSCOLL  BAN03</t>
  </si>
  <si>
    <t>CSH/CASH  -03/01-VFSCOLL  BAN04</t>
  </si>
  <si>
    <t>S66536219</t>
  </si>
  <si>
    <t xml:space="preserve">03/01/2020 01:48:53 PM </t>
  </si>
  <si>
    <t>RTGS:ICICR42020010300219015/VFS GLOBAL SERVICES PV</t>
  </si>
  <si>
    <t>S66536376</t>
  </si>
  <si>
    <t>BIL/BPAY/001886655536/ICICI BANK CRED/Trf to Vijay   /4205806002</t>
  </si>
  <si>
    <t>S66536789</t>
  </si>
  <si>
    <t xml:space="preserve">03/01/2020 01:48:54 PM </t>
  </si>
  <si>
    <t>BIL/BPAY/001886655054/ICICI BANK CRED/Trf to Talvinde/4205806002</t>
  </si>
  <si>
    <t>S66537262</t>
  </si>
  <si>
    <t>BIL/BPAY/001886655553/ICICI BANK CRED/Trf to Vishal  /4205806002</t>
  </si>
  <si>
    <t>S67139304</t>
  </si>
  <si>
    <t xml:space="preserve">03/01/2020 02:20:39 PM </t>
  </si>
  <si>
    <t>NEFT-N003201025504185-VFSE9008072-DIGITSECURE INDIA P LTD NODAL AC-049929900083</t>
  </si>
  <si>
    <t>S67139725</t>
  </si>
  <si>
    <t>NEFT-N003201025504187-VFSE9008083-DIGITSECURE INDIA P LTD NODAL AC-049929900083</t>
  </si>
  <si>
    <t>S67139308</t>
  </si>
  <si>
    <t xml:space="preserve">03/01/2020 02:20:40 PM </t>
  </si>
  <si>
    <t>NEFT-N003201025504191-VFSE9008205-DIGITSECURE INDIA P LTD NODAL AC-049929900083</t>
  </si>
  <si>
    <t>S69374108</t>
  </si>
  <si>
    <t xml:space="preserve">03/01/2020 04:42:39 PM </t>
  </si>
  <si>
    <t>REMITTANCE ID:[0393SXR00415420]:REALISE</t>
  </si>
  <si>
    <t>Remittance ID:[0393SXR00415420]:,PART TRAN FOR GST,LPBUS,LPBUS,PART TRAN FOR GS</t>
  </si>
  <si>
    <t>S72695810</t>
  </si>
  <si>
    <t xml:space="preserve">03/01/2020 07:24:59 PM </t>
  </si>
  <si>
    <t>PFD/LCCBRN-03/01-VFSCHQ   KOLO3</t>
  </si>
  <si>
    <t>S73190941</t>
  </si>
  <si>
    <t xml:space="preserve">03/01/2020 07:50:10 PM </t>
  </si>
  <si>
    <t>PFD/LCCBRN-03/01-VFSCHQ   KOL04</t>
  </si>
  <si>
    <t xml:space="preserve">03/01/2020 09:21:24 PM </t>
  </si>
  <si>
    <t>CSH/CASH  -03/01-VFSCOLL  KOL02</t>
  </si>
  <si>
    <t xml:space="preserve">03/01/2020 09:21:25 PM </t>
  </si>
  <si>
    <t>CSH/CASH  -03/01-VFSCOLL  KOL04</t>
  </si>
  <si>
    <t xml:space="preserve">03/01/2020 09:24:06 PM </t>
  </si>
  <si>
    <t>CSH/CASH  -03/01-VFSCOLL  KOL03</t>
  </si>
  <si>
    <t>S77368786</t>
  </si>
  <si>
    <t>04/01/2020</t>
  </si>
  <si>
    <t xml:space="preserve">04/01/2020 08:02:35 AM </t>
  </si>
  <si>
    <t>NEFT-SIN01083R1107099-VFSE5000341-AMERICAN EXPRESS BAN-52205862671-SCBL0036001</t>
  </si>
  <si>
    <t>S77368842</t>
  </si>
  <si>
    <t xml:space="preserve">04/01/2020 08:02:36 AM </t>
  </si>
  <si>
    <t>NEFT-SIN01083R1109037-VFSE6050011-AMERICAN EXPRESS BAN-52205862671-SCBL0036001</t>
  </si>
  <si>
    <t>S77369275</t>
  </si>
  <si>
    <t>NEFT-SIN01083R1107390-VFSE5600011-AMERICAN EXPRESS BAN-52205862671-SCBL0036001</t>
  </si>
  <si>
    <t>S77369309</t>
  </si>
  <si>
    <t>NEFT-SIN01083R1101209-VFSE1100011-AMERICAN EXPRESS BAN-52205862671-SCBL0036001</t>
  </si>
  <si>
    <t>S77370520</t>
  </si>
  <si>
    <t xml:space="preserve">04/01/2020 08:02:45 AM </t>
  </si>
  <si>
    <t>NEFT-SIN01083R1103622-VFSE1221031-AMERICAN EXPRESS BAN-52205862671-SCBL0036001</t>
  </si>
  <si>
    <t>S77588572</t>
  </si>
  <si>
    <t xml:space="preserve">04/01/2020 08:31:52 AM </t>
  </si>
  <si>
    <t>NEFT-SIN01083R1108569-VFSE6000081-AMERICAN EXPRESS BAN-52205862671-SCBL0036001</t>
  </si>
  <si>
    <t>S77589560</t>
  </si>
  <si>
    <t xml:space="preserve">04/01/2020 08:31:58 AM </t>
  </si>
  <si>
    <t>NEFT-SIN01083R1104664-VFSE3800091-AMERICAN EXPRESS BAN-52205862671-SCBL0036001</t>
  </si>
  <si>
    <t>S77589183</t>
  </si>
  <si>
    <t xml:space="preserve">04/01/2020 08:31:59 AM </t>
  </si>
  <si>
    <t>NEFT-SIN01083R1106654-VFSE4110141-AMERICAN EXPRESS BAN-52205862671-SCBL0036001</t>
  </si>
  <si>
    <t>S77590906</t>
  </si>
  <si>
    <t xml:space="preserve">04/01/2020 08:32:07 AM </t>
  </si>
  <si>
    <t>NEFT-SIN01083R1105010-VFSE4000131-AMERICAN EXPRESS BAN-52205862671-SCBL0036001</t>
  </si>
  <si>
    <t>S80327028</t>
  </si>
  <si>
    <t xml:space="preserve">04/01/2020 11:37:26 AM </t>
  </si>
  <si>
    <t>RTGS-DEUTR92020010400000200-VFS DATA PROCESSING PVTLTD-0656033-00-0-DEUT0784BBY</t>
  </si>
  <si>
    <t>S81002179</t>
  </si>
  <si>
    <t xml:space="preserve">04/01/2020 12:16:15 PM </t>
  </si>
  <si>
    <t>NEFT-010400693GN00001-VFS INDIA SERVICES PVTLTD--0630186000-DEUT0784BBY</t>
  </si>
  <si>
    <t>S81066549</t>
  </si>
  <si>
    <t xml:space="preserve">04/01/2020 12:18:29 PM </t>
  </si>
  <si>
    <t>NEFT-010400697GN00001-VFS DATA PROCESSING PVT--0656033000-DEUT0784BBY</t>
  </si>
  <si>
    <t>S81066981</t>
  </si>
  <si>
    <t>NEFT-010400695GN00001-VFS GLOBAL EDU SUPPORTSERVICES PV T--0561621000-DEUT0784B</t>
  </si>
  <si>
    <t xml:space="preserve">04/01/2020 01:25:34 PM </t>
  </si>
  <si>
    <t>CSH/CASH  -04/01-VFSCOLL  AHD01</t>
  </si>
  <si>
    <t>CSH/CASH  -04/01-VFSCOLL  BAN01</t>
  </si>
  <si>
    <t xml:space="preserve">04/01/2020 01:25:35 PM </t>
  </si>
  <si>
    <t>CSH/CASH  -04/01-VFSCOLL  BAN04</t>
  </si>
  <si>
    <t>CSH/CASH  -04/01-VFSCOLL  BAN02</t>
  </si>
  <si>
    <t>CSH/CASH  -04/01-VFSCOLL  BAN03</t>
  </si>
  <si>
    <t>S84148799</t>
  </si>
  <si>
    <t xml:space="preserve">04/01/2020 03:02:48 PM </t>
  </si>
  <si>
    <t>NEFT-N004200346865104-VFSE9008205-DIGIT SECURE INDIA P-018361100000080-YESB0000</t>
  </si>
  <si>
    <t>S84148849</t>
  </si>
  <si>
    <t xml:space="preserve">04/01/2020 03:02:49 PM </t>
  </si>
  <si>
    <t>NEFT-N004200346865111-VFSE9008213-DIGIT SECURE INDIA P-018361100000080-YESB0000</t>
  </si>
  <si>
    <t>S84148850</t>
  </si>
  <si>
    <t>NEFT-N004200346865060-VFSE9008135-DIGIT SECURE INDIA P-018361100000080-YESB0000</t>
  </si>
  <si>
    <t>S84149518</t>
  </si>
  <si>
    <t xml:space="preserve">04/01/2020 03:02:50 PM </t>
  </si>
  <si>
    <t>NEFT-N004200346865094-VFSE9008150-DIGIT SECURE INDIA P-018361100000080-YESB0000</t>
  </si>
  <si>
    <t>S84149521</t>
  </si>
  <si>
    <t>NEFT-N004200346865029-VFSE9008072-DIGIT SECURE INDIA P-018361100000080-YESB0000</t>
  </si>
  <si>
    <t>S84149524</t>
  </si>
  <si>
    <t xml:space="preserve">04/01/2020 03:02:51 PM </t>
  </si>
  <si>
    <t>NEFT-N004200346865046-VFSE9008083-DIGIT SECURE INDIA P-018361100000080-YESB0000</t>
  </si>
  <si>
    <t>S84150254</t>
  </si>
  <si>
    <t xml:space="preserve">04/01/2020 03:02:52 PM </t>
  </si>
  <si>
    <t>NEFT-N004200346865383-VFSE9008222-DIGIT SECURE INDIA P-018361100000080-YESB0000</t>
  </si>
  <si>
    <t>S84150258</t>
  </si>
  <si>
    <t>NEFT-N004200346865388-VFSE9008224-DIGIT SECURE INDIA P-018361100000080-YESB0000</t>
  </si>
  <si>
    <t>S82316129</t>
  </si>
  <si>
    <t xml:space="preserve">04/01/2020 03:33:12 PM </t>
  </si>
  <si>
    <t>0393BGR0190120:COMMISSION ON ISSUE OF GTEE</t>
  </si>
  <si>
    <t>0393BGR0190120:SGST</t>
  </si>
  <si>
    <t>0393BGR0190120:CGST</t>
  </si>
  <si>
    <t>S82738119</t>
  </si>
  <si>
    <t xml:space="preserve">04/01/2020 03:44:08 PM </t>
  </si>
  <si>
    <t>0393BGR0190220:COMMISSION ON ISSUE OF GTEE</t>
  </si>
  <si>
    <t>0393BGR0190220:SGST</t>
  </si>
  <si>
    <t xml:space="preserve">04/01/2020 03:44:09 PM </t>
  </si>
  <si>
    <t>0393BGR0190220:CGST</t>
  </si>
  <si>
    <t>S85848356</t>
  </si>
  <si>
    <t xml:space="preserve">04/01/2020 04:42:39 PM </t>
  </si>
  <si>
    <t>NEFT-N004201026801801-VFSE6000016-DIGITSECURE INDIA P LTD NODAL AC-049929900083</t>
  </si>
  <si>
    <t>S85848374</t>
  </si>
  <si>
    <t>NEFT-N004201026801811-VFSE6000001-DIGITSECURE INDIA P LTD NODAL AC-049929900083</t>
  </si>
  <si>
    <t>S85848363</t>
  </si>
  <si>
    <t xml:space="preserve">04/01/2020 04:42:40 PM </t>
  </si>
  <si>
    <t>NEFT-N004201026805263-VFSE6000014-DIGITSECURE INDIA P LTD NODAL AC-049929900083</t>
  </si>
  <si>
    <t>S85848364</t>
  </si>
  <si>
    <t>NEFT-N004201026805309-VFSE6000009-DIGITSECURE INDIA P LTD NODAL AC-049929900083</t>
  </si>
  <si>
    <t>S85848513</t>
  </si>
  <si>
    <t>NEFT-N004201026805281-VFSE9008083-DIGITSECURE INDIA P LTD NODAL AC-049929900083</t>
  </si>
  <si>
    <t>S85848516</t>
  </si>
  <si>
    <t>NEFT-N004201026805321-VFSE6000013-DIGITSECURE INDIA P LTD NODAL AC-049929900083</t>
  </si>
  <si>
    <t>S85848366</t>
  </si>
  <si>
    <t xml:space="preserve">04/01/2020 04:42:41 PM </t>
  </si>
  <si>
    <t>NEFT-N004201026805313-VFSE6000010-DIGITSECURE INDIA P LTD NODAL AC-049929900083</t>
  </si>
  <si>
    <t>S85848952</t>
  </si>
  <si>
    <t>NEFT-N004201026805320-VFSE6000012-DIGITSECURE INDIA P LTD NODAL AC-049929900083</t>
  </si>
  <si>
    <t>S85849141</t>
  </si>
  <si>
    <t>NEFT-N004201026811280-VFSE6000005-DIGITSECURE INDIA P LTD NODAL AC-049929900083</t>
  </si>
  <si>
    <t>S85849155</t>
  </si>
  <si>
    <t>NEFT-N004201026811273-VFSE6000003-DIGITSECURE INDIA P LTD NODAL AC-049929900083</t>
  </si>
  <si>
    <t>S85848368</t>
  </si>
  <si>
    <t xml:space="preserve">04/01/2020 04:42:42 PM </t>
  </si>
  <si>
    <t>NEFT-N004201026805315-VFSE6000011-DIGITSECURE INDIA P LTD NODAL AC-049929900083</t>
  </si>
  <si>
    <t>S85848663</t>
  </si>
  <si>
    <t>NEFT-N004201026811277-VFSE6000004-DIGITSECURE INDIA P LTD NODAL AC-049929900083</t>
  </si>
  <si>
    <t>S85848675</t>
  </si>
  <si>
    <t>NEFT-N004201026811267-VFSE6000002-DIGITSECURE INDIA P LTD NODAL AC-049929900083</t>
  </si>
  <si>
    <t>S85848724</t>
  </si>
  <si>
    <t>NEFT-N004201026811230-VFSE6000015-DIGITSECURE INDIA P LTD NODAL AC-049929900083</t>
  </si>
  <si>
    <t>S85849195</t>
  </si>
  <si>
    <t>NEFT-N004201026805276-VFSE9008072-DIGITSECURE INDIA P LTD NODAL AC-049929900083</t>
  </si>
  <si>
    <t>S85849142</t>
  </si>
  <si>
    <t xml:space="preserve">04/01/2020 04:42:43 PM </t>
  </si>
  <si>
    <t>NEFT-N004201026811285-VFSE6000007-DIGITSECURE INDIA P LTD NODAL AC-049929900083</t>
  </si>
  <si>
    <t>S85849145</t>
  </si>
  <si>
    <t>NEFT-N004201026811289-VFSE6000008-DIGITSECURE INDIA P LTD NODAL AC-049929900083</t>
  </si>
  <si>
    <t xml:space="preserve">04/01/2020 09:14:02 PM </t>
  </si>
  <si>
    <t>CSH/CASH  -04/01-VFSCOLL  KOL01</t>
  </si>
  <si>
    <t>S4907294</t>
  </si>
  <si>
    <t>06/01/2020</t>
  </si>
  <si>
    <t xml:space="preserve">06/01/2020 04:01:09 AM </t>
  </si>
  <si>
    <t>NEFT-2015G0517MGN1934-MUHAMMED SOYEB ABDULLAH-/RFB/285239280//BANGLADESH PASSPO</t>
  </si>
  <si>
    <t>S5659745</t>
  </si>
  <si>
    <t xml:space="preserve">06/01/2020 08:02:31 AM </t>
  </si>
  <si>
    <t>NEFT-SIN01083R1109844-VFSE1100011-AMERICAN EXPRESS BAN-52205862671-SCBL0036001</t>
  </si>
  <si>
    <t xml:space="preserve">06/01/2020 11:05:03 AM </t>
  </si>
  <si>
    <t>S10791334</t>
  </si>
  <si>
    <t xml:space="preserve">06/01/2020 01:01:33 PM </t>
  </si>
  <si>
    <t>NEFT-N006201027707535-VFSE9008135-DIGITSECURE INDIA P LTD NODAL AC-049929900083</t>
  </si>
  <si>
    <t>S10791646</t>
  </si>
  <si>
    <t>NEFT-N006201027696157-VFSE6000008-DIGITSECURE INDIA P LTD NODAL AC-049929900083</t>
  </si>
  <si>
    <t>S10791659</t>
  </si>
  <si>
    <t xml:space="preserve">06/01/2020 01:01:34 PM </t>
  </si>
  <si>
    <t>NEFT-N006201027707626-VFSE6000010-DIGITSECURE INDIA P LTD NODAL AC-049929900083</t>
  </si>
  <si>
    <t>S10792250</t>
  </si>
  <si>
    <t xml:space="preserve">06/01/2020 01:01:35 PM </t>
  </si>
  <si>
    <t>NEFT-N006201027696176-VFSE6000013-DIGITSECURE INDIA P LTD NODAL AC-049929900083</t>
  </si>
  <si>
    <t>S10792251</t>
  </si>
  <si>
    <t xml:space="preserve">06/01/2020 01:01:36 PM </t>
  </si>
  <si>
    <t>NEFT-N006201027707661-VFSE6000015-DIGITSECURE INDIA P LTD NODAL AC-049929900083</t>
  </si>
  <si>
    <t>S10792715</t>
  </si>
  <si>
    <t>NEFT-N006201027696169-VFSE6000011-DIGITSECURE INDIA P LTD NODAL AC-049929900083</t>
  </si>
  <si>
    <t>S10792259</t>
  </si>
  <si>
    <t xml:space="preserve">06/01/2020 01:01:37 PM </t>
  </si>
  <si>
    <t>NEFT-N006201027707526-VFSE9008083-DIGITSECURE INDIA P LTD NODAL AC-049929900083</t>
  </si>
  <si>
    <t>S10792699</t>
  </si>
  <si>
    <t>NEFT-N006201027707539-VFSE9008205-DIGITSECURE INDIA P LTD NODAL AC-049929900083</t>
  </si>
  <si>
    <t>S10800234</t>
  </si>
  <si>
    <t xml:space="preserve">06/01/2020 01:01:57 PM </t>
  </si>
  <si>
    <t>NEFT-N006201027707575-VFSE6000004-DIGITSECURE INDIA P LTD NODAL AC-049929900083</t>
  </si>
  <si>
    <t>S10800247</t>
  </si>
  <si>
    <t>NEFT-N006201027707669-VFSE6000016-DIGITSECURE INDIA P LTD NODAL AC-049929900083</t>
  </si>
  <si>
    <t>S10800263</t>
  </si>
  <si>
    <t>NEFT-N006201027707558-VFSE6000001-DIGITSECURE INDIA P LTD NODAL AC-049929900083</t>
  </si>
  <si>
    <t>S10800253</t>
  </si>
  <si>
    <t xml:space="preserve">06/01/2020 01:01:58 PM </t>
  </si>
  <si>
    <t>NEFT-N006201027707569-VFSE6000003-DIGITSECURE INDIA P LTD NODAL AC-049929900083</t>
  </si>
  <si>
    <t>S10800262</t>
  </si>
  <si>
    <t>NEFT-N006201027707637-VFSE6000012-DIGITSECURE INDIA P LTD NODAL AC-049929900083</t>
  </si>
  <si>
    <t>S10801157</t>
  </si>
  <si>
    <t xml:space="preserve">06/01/2020 01:01:59 PM </t>
  </si>
  <si>
    <t>NEFT-N006201027707654-VFSE6000014-DIGITSECURE INDIA P LTD NODAL AC-049929900083</t>
  </si>
  <si>
    <t>S10801185</t>
  </si>
  <si>
    <t>NEFT-N006201027707616-VFSE6000009-DIGITSECURE INDIA P LTD NODAL AC-049929900083</t>
  </si>
  <si>
    <t>S10801249</t>
  </si>
  <si>
    <t xml:space="preserve">06/01/2020 01:02:00 PM </t>
  </si>
  <si>
    <t>NEFT-N006201027707587-VFSE6000005-DIGITSECURE INDIA P LTD NODAL AC-049929900083</t>
  </si>
  <si>
    <t>S10801252</t>
  </si>
  <si>
    <t>NEFT-N006201027696155-VFSE6000007-DIGITSECURE INDIA P LTD NODAL AC-049929900083</t>
  </si>
  <si>
    <t>S10801540</t>
  </si>
  <si>
    <t>NEFT-N006201027707565-VFSE6000002-DIGITSECURE INDIA P LTD NODAL AC-049929900083</t>
  </si>
  <si>
    <t>S10801545</t>
  </si>
  <si>
    <t xml:space="preserve">06/01/2020 01:02:01 PM </t>
  </si>
  <si>
    <t>NEFT-N006201027707546-VFSE9008213-DIGITSECURE INDIA P LTD NODAL AC-049929900083</t>
  </si>
  <si>
    <t>S10801583</t>
  </si>
  <si>
    <t>NEFT-N006201027707551-VFSE9008222-DIGITSECURE INDIA P LTD NODAL AC-049929900083</t>
  </si>
  <si>
    <t>S10808372</t>
  </si>
  <si>
    <t xml:space="preserve">06/01/2020 01:02:21 PM </t>
  </si>
  <si>
    <t>NEFT-N006201027696151-VFSE6000006-DIGITSECURE INDIA P LTD NODAL AC-049929900083</t>
  </si>
  <si>
    <t>S13338405</t>
  </si>
  <si>
    <t xml:space="preserve">06/01/2020 03:07:36 PM </t>
  </si>
  <si>
    <t>NEFT-N006200347785073-VFSE9008072-DIGIT SECURE INDIA P-018361100000080-YESB0000</t>
  </si>
  <si>
    <t>S13338408</t>
  </si>
  <si>
    <t xml:space="preserve">06/01/2020 03:07:37 PM </t>
  </si>
  <si>
    <t>NEFT-N006200347785085-VFSE9008083-DIGIT SECURE INDIA P-018361100000080-YESB0000</t>
  </si>
  <si>
    <t>S13338975</t>
  </si>
  <si>
    <t>NEFT-N006200347785106-VFSE9008135-DIGIT SECURE INDIA P-018361100000080-YESB0000</t>
  </si>
  <si>
    <t>S13339049</t>
  </si>
  <si>
    <t>NEFT-N006200347785137-VFSE9008150-DIGIT SECURE INDIA P-018361100000080-YESB0000</t>
  </si>
  <si>
    <t>S13339064</t>
  </si>
  <si>
    <t>NEFT-N006200347785157-VFSE9008205-DIGIT SECURE INDIA P-018361100000080-YESB0000</t>
  </si>
  <si>
    <t>S13339222</t>
  </si>
  <si>
    <t xml:space="preserve">06/01/2020 03:07:38 PM </t>
  </si>
  <si>
    <t>NEFT-N006200347785722-VFSE9008273-DIGIT SECURE INDIA P-018361100000080-YESB0000</t>
  </si>
  <si>
    <t>S13339932</t>
  </si>
  <si>
    <t xml:space="preserve">06/01/2020 03:07:40 PM </t>
  </si>
  <si>
    <t>NEFT-N006200347786164-VFSE9008213-DIGIT SECURE INDIA P-018361100000080-YESB0000</t>
  </si>
  <si>
    <t>S13339933</t>
  </si>
  <si>
    <t>NEFT-N006200347786179-VFSE9008222-DIGIT SECURE INDIA P-018361100000080-YESB0000</t>
  </si>
  <si>
    <t>S13339453</t>
  </si>
  <si>
    <t xml:space="preserve">06/01/2020 03:07:41 PM </t>
  </si>
  <si>
    <t>NEFT-N006200347786197-VFSE9008224-DIGIT SECURE INDIA P-018361100000080-YESB0000</t>
  </si>
  <si>
    <t>S14040211</t>
  </si>
  <si>
    <t xml:space="preserve">06/01/2020 03:45:40 PM </t>
  </si>
  <si>
    <t>RTGS:ICICR42020010600542107/VFS GLOBAL SERVICES PV</t>
  </si>
  <si>
    <t>S14040305</t>
  </si>
  <si>
    <t>BIL/BPAY/001889475286/ICICI BANK CRED/Trf to Vishal  /4205806002</t>
  </si>
  <si>
    <t>S14040962</t>
  </si>
  <si>
    <t xml:space="preserve">06/01/2020 03:45:41 PM </t>
  </si>
  <si>
    <t>BIL/BPAY/001889475466/ICICI BANK CRED/Trf to Talvinde/4205806002</t>
  </si>
  <si>
    <t>S14041575</t>
  </si>
  <si>
    <t xml:space="preserve">06/01/2020 03:45:42 PM </t>
  </si>
  <si>
    <t>BIL/BPAY/001889475303/ICICI BANK CRED/Trf to Vijay   /4205806002</t>
  </si>
  <si>
    <t>S16159873</t>
  </si>
  <si>
    <t xml:space="preserve">06/01/2020 05:53:04 PM </t>
  </si>
  <si>
    <t>0393BGR0190120</t>
  </si>
  <si>
    <t>0393BGR0190220</t>
  </si>
  <si>
    <t>S18130770</t>
  </si>
  <si>
    <t xml:space="preserve">06/01/2020 07:10:22 PM </t>
  </si>
  <si>
    <t>PFD/LCCBRN-06/01-VFSCHQ   KOL04</t>
  </si>
  <si>
    <t>S18130357</t>
  </si>
  <si>
    <t xml:space="preserve">06/01/2020 07:10:23 PM </t>
  </si>
  <si>
    <t>PFD/LCCBRN-06/01-VFSCHQ   KOLO3</t>
  </si>
  <si>
    <t xml:space="preserve">06/01/2020 08:07:57 PM </t>
  </si>
  <si>
    <t>CSH/CASH  -06/01-VFSCOLL  KOL01</t>
  </si>
  <si>
    <t xml:space="preserve">06/01/2020 09:18:23 PM </t>
  </si>
  <si>
    <t>CSH/CASH  -06/01-VFSCOLL  AHD01</t>
  </si>
  <si>
    <t>CSH/CASH  -06/01-VFSCOLL  AHD02</t>
  </si>
  <si>
    <t>S23618725</t>
  </si>
  <si>
    <t>07/01/2020</t>
  </si>
  <si>
    <t xml:space="preserve">07/01/2020 08:03:55 AM </t>
  </si>
  <si>
    <t>NEFT-SIN01083R1127382-VFSE5600011-AMERICAN EXPRESS BAN-52205862671-SCBL0036001</t>
  </si>
  <si>
    <t>S23618794</t>
  </si>
  <si>
    <t xml:space="preserve">07/01/2020 08:03:56 AM </t>
  </si>
  <si>
    <t>NEFT-SIN01083R1128996-VFSE6000081-AMERICAN EXPRESS BAN-52205862671-SCBL0036001</t>
  </si>
  <si>
    <t>S23620782</t>
  </si>
  <si>
    <t xml:space="preserve">07/01/2020 08:04:07 AM </t>
  </si>
  <si>
    <t>NEFT-SIN01083R1119205-VFSE1100011-AMERICAN EXPRESS BAN-52205862671-SCBL0036001</t>
  </si>
  <si>
    <t>S23620466</t>
  </si>
  <si>
    <t xml:space="preserve">07/01/2020 08:04:09 AM </t>
  </si>
  <si>
    <t>NEFT-SIN01083R1122442-VFSE1221031-AMERICAN EXPRESS BAN-52205862671-SCBL0036001</t>
  </si>
  <si>
    <t>S23621521</t>
  </si>
  <si>
    <t xml:space="preserve">07/01/2020 08:04:10 AM </t>
  </si>
  <si>
    <t>NEFT-SIN01083R1123747-VFSE3800091-AMERICAN EXPRESS BAN-52205862671-SCBL0036001</t>
  </si>
  <si>
    <t>S23622939</t>
  </si>
  <si>
    <t xml:space="preserve">07/01/2020 08:04:24 AM </t>
  </si>
  <si>
    <t>NEFT-SIN01083R1126994-VFSE5000341-AMERICAN EXPRESS BAN-52205862671-SCBL0036001</t>
  </si>
  <si>
    <t>S23622942</t>
  </si>
  <si>
    <t>NEFT-SIN01083R1124198-VFSE4000131-AMERICAN EXPRESS BAN-52205862671-SCBL0036001</t>
  </si>
  <si>
    <t>S23622944</t>
  </si>
  <si>
    <t xml:space="preserve">07/01/2020 08:04:25 AM </t>
  </si>
  <si>
    <t>NEFT-SIN01083R1126394-VFSE4110141-AMERICAN EXPRESS BAN-52205862671-SCBL0036001</t>
  </si>
  <si>
    <t>S24387304</t>
  </si>
  <si>
    <t xml:space="preserve">07/01/2020 09:19:43 AM </t>
  </si>
  <si>
    <t>CLG/AHM CLG/604730/BOB/20.12.2019</t>
  </si>
  <si>
    <t>CLG/AHM CLG/030220/AXI/23.12.2019</t>
  </si>
  <si>
    <t>CLG/AHM CLG/138536/SBI/23.12.2019</t>
  </si>
  <si>
    <t>CLG/AHM CLG/010920/BOI/23.12.2019</t>
  </si>
  <si>
    <t>CLG/AHM CLG/004481/HDF/30.11.2019</t>
  </si>
  <si>
    <t>CLG/AHM CLG/001092/AXI/13.12.2019</t>
  </si>
  <si>
    <t>CLG/AHM CLG/786354/BOB/24.12.2019</t>
  </si>
  <si>
    <t>CLG/AHM CLG/763939/DEB/24.12.2019</t>
  </si>
  <si>
    <t>CLG/AHM CLG/213369/DEB/16.12.2019</t>
  </si>
  <si>
    <t>CLG/AHM CLG/037007/SBI/20.12.2019</t>
  </si>
  <si>
    <t>CLG/AHM CLG/113162/DEB/06.01.2020</t>
  </si>
  <si>
    <t>CLG/AHM CLG/774325/SBI/09.12.2019</t>
  </si>
  <si>
    <t>CLG/AHM CLG/774324/SBI/09.12.2019</t>
  </si>
  <si>
    <t xml:space="preserve">07/01/2020 09:19:44 AM </t>
  </si>
  <si>
    <t>CLG/AHM CLG/058672/IND/21.12.2019</t>
  </si>
  <si>
    <t>CLG/ahm clg/035931/HDF/26.12.2019</t>
  </si>
  <si>
    <t>CLG/ahm clg/374133/FED/06.12.2019</t>
  </si>
  <si>
    <t>CLG/AHM CLG/774326/SBI/09.12.2019</t>
  </si>
  <si>
    <t>CLG/AHM CLG/044504/HDF/02.12.2019</t>
  </si>
  <si>
    <t>CLG/AHM CLG/006124/AXI/21.11.2019</t>
  </si>
  <si>
    <t>CLG/AHM CLG/213376/DEB/07.12.2019</t>
  </si>
  <si>
    <t xml:space="preserve">07/01/2020 09:19:45 AM </t>
  </si>
  <si>
    <t>CLG/AHM CLG/846771/BOB/27.12.2019</t>
  </si>
  <si>
    <t>CLG/AHM CLG/816901/HDF/26.12.2019</t>
  </si>
  <si>
    <t>CLG/AHM CLG/374114/FED/13.11.2019</t>
  </si>
  <si>
    <t>CLG/AHM CLG/763979/VJB/26.12.2019</t>
  </si>
  <si>
    <t>CLG/AHM CLG/041149/AXI/21.12.2019</t>
  </si>
  <si>
    <t>CLG/AHM CLG/475291/COB/26.12.2019</t>
  </si>
  <si>
    <t>CLG/AHM CLG/705583/BOB/27.12.2019</t>
  </si>
  <si>
    <t>CLG/AHM CLG/652939/BOB/10.12.2019</t>
  </si>
  <si>
    <t>CLG/AHM CLG/786353/BOB/23.12.2019</t>
  </si>
  <si>
    <t>CLG/AHM CLG/202389/COB/30.12.2019</t>
  </si>
  <si>
    <t>CLG/AHM CLG/296297/BOB/26.12.2019</t>
  </si>
  <si>
    <t>CLG/AHM CLG/494672/SBI/26.12.2019</t>
  </si>
  <si>
    <t>CLG/AHM CLG/739433/SBI/26.12.2019</t>
  </si>
  <si>
    <t>CLG/AHM  CLG/868197/BOB/27.11.2019</t>
  </si>
  <si>
    <t xml:space="preserve">07/01/2020 09:19:46 AM </t>
  </si>
  <si>
    <t>CLG/AHM CLG/004364/CBI/30.12.2019</t>
  </si>
  <si>
    <t>CLG/AHM CLG/095721/DEB/06.01.2020</t>
  </si>
  <si>
    <t>CLG/AHM CLG/774327/SBI/09.12.2019</t>
  </si>
  <si>
    <t>CLG/AHM CLG/723393/CAB/27.12.2019</t>
  </si>
  <si>
    <t>CLG/AHM CLG/019116/HDF/31.12.2019</t>
  </si>
  <si>
    <t>CLG/AHM CLG/975106/SBI/06.01.2020</t>
  </si>
  <si>
    <t>CLG/AHM CLG/363272/SYB/02.01.2020</t>
  </si>
  <si>
    <t xml:space="preserve">07/01/2020 09:19:47 AM </t>
  </si>
  <si>
    <t>CLG/AHM  CLG/875525/SBI/27.12.2019</t>
  </si>
  <si>
    <t>S26274469</t>
  </si>
  <si>
    <t xml:space="preserve">07/01/2020 11:04:44 AM </t>
  </si>
  <si>
    <t>NEFT-N007200348445731-VFSE9008083-DIGIT SECURE INDIA P-018361100000080-YESB0000</t>
  </si>
  <si>
    <t>S26274492</t>
  </si>
  <si>
    <t>NEFT-N007200348445742-VFSE9008150-DIGIT SECURE INDIA P-018361100000080-YESB0000</t>
  </si>
  <si>
    <t>S26274740</t>
  </si>
  <si>
    <t xml:space="preserve">07/01/2020 11:04:45 AM </t>
  </si>
  <si>
    <t>NEFT-N007200348445734-VFSE9008135-DIGIT SECURE INDIA P-018361100000080-YESB0000</t>
  </si>
  <si>
    <t>S26275136</t>
  </si>
  <si>
    <t>NEFT-N007200348445729-VFSE9008072-DIGIT SECURE INDIA P-018361100000080-YESB0000</t>
  </si>
  <si>
    <t>S26275171</t>
  </si>
  <si>
    <t>NEFT-N007200348445750-VFSE9008224-DIGIT SECURE INDIA P-018361100000080-YESB0000</t>
  </si>
  <si>
    <t>S26274488</t>
  </si>
  <si>
    <t xml:space="preserve">07/01/2020 11:04:46 AM </t>
  </si>
  <si>
    <t>NEFT-N007200348445743-VFSE9008205-DIGIT SECURE INDIA P-018361100000080-YESB0000</t>
  </si>
  <si>
    <t>S26274491</t>
  </si>
  <si>
    <t>NEFT-N007200348445746-VFSE9008222-DIGIT SECURE INDIA P-018361100000080-YESB0000</t>
  </si>
  <si>
    <t>S27366812</t>
  </si>
  <si>
    <t xml:space="preserve">07/01/2020 12:05:14 PM </t>
  </si>
  <si>
    <t>GRS/0393GRS012011326 MR Lekhnath REGMI 1 35 ROCKLA</t>
  </si>
  <si>
    <t>S27380322</t>
  </si>
  <si>
    <t xml:space="preserve">07/01/2020 12:05:57 PM </t>
  </si>
  <si>
    <t>S27380403</t>
  </si>
  <si>
    <t>S27380476</t>
  </si>
  <si>
    <t xml:space="preserve">07/01/2020 12:05:58 PM </t>
  </si>
  <si>
    <t>S27891725</t>
  </si>
  <si>
    <t xml:space="preserve">07/01/2020 12:31:38 PM </t>
  </si>
  <si>
    <t>NEFT-N007201029065980-VFSE9008072-DIGITSECURE INDIA P LTD NODAL AC-049929900083</t>
  </si>
  <si>
    <t xml:space="preserve">07/01/2020 01:15:53 PM </t>
  </si>
  <si>
    <t>CSH/CASH  -07/01-VFSCOLL  BAN01</t>
  </si>
  <si>
    <t>CSH/CASH  -07/01-VFSCOLL  BAN02</t>
  </si>
  <si>
    <t xml:space="preserve">07/01/2020 01:15:54 PM </t>
  </si>
  <si>
    <t>CSH/CASH  -07/01-VFSCOLL  BAN03</t>
  </si>
  <si>
    <t>CSH/CASH  -07/01-VFSCOLL  BAN04</t>
  </si>
  <si>
    <t>S33561765</t>
  </si>
  <si>
    <t xml:space="preserve">07/01/2020 05:23:33 PM </t>
  </si>
  <si>
    <t>RTGS-HSBCR22020010708959524-VFS GLOBAL SERVICES PRIVATE LIMITED-IN HSBC 006-302</t>
  </si>
  <si>
    <t>S34510661</t>
  </si>
  <si>
    <t xml:space="preserve">07/01/2020 06:04:38 PM </t>
  </si>
  <si>
    <t>GIB/000044711191/DTAX      /639034007012073944</t>
  </si>
  <si>
    <t>S34510732</t>
  </si>
  <si>
    <t xml:space="preserve">07/01/2020 06:04:39 PM </t>
  </si>
  <si>
    <t>GIB/000044711195/DTAX      /639034007012073948</t>
  </si>
  <si>
    <t>S34510827</t>
  </si>
  <si>
    <t>GIB/000044711198/DTAX      /639034007012073950</t>
  </si>
  <si>
    <t>S34510922</t>
  </si>
  <si>
    <t xml:space="preserve">07/01/2020 06:04:40 PM </t>
  </si>
  <si>
    <t>GIB/000044711200/DTAX      /639034007012073951</t>
  </si>
  <si>
    <t>S34510992</t>
  </si>
  <si>
    <t>GIB/000044711203/DTAX      /639034007012073954</t>
  </si>
  <si>
    <t>S34518974</t>
  </si>
  <si>
    <t xml:space="preserve">07/01/2020 06:05:05 PM </t>
  </si>
  <si>
    <t>GIB/000044711307/DTAX      /639034007012074044</t>
  </si>
  <si>
    <t>S34519562</t>
  </si>
  <si>
    <t>GIB/000044711308/DTAX      /639034007012074045</t>
  </si>
  <si>
    <t>S34519653</t>
  </si>
  <si>
    <t xml:space="preserve">07/01/2020 06:05:06 PM </t>
  </si>
  <si>
    <t>GIB/000044711310/DTAX      /639034007012074048</t>
  </si>
  <si>
    <t>S34519741</t>
  </si>
  <si>
    <t xml:space="preserve">07/01/2020 06:05:07 PM </t>
  </si>
  <si>
    <t>GIB/000044711311/DTAX      /639034007012074051</t>
  </si>
  <si>
    <t>S35641510</t>
  </si>
  <si>
    <t xml:space="preserve">07/01/2020 07:11:26 PM </t>
  </si>
  <si>
    <t>PFD/LCCBRN-07/01-VFSCHQ   KOL04</t>
  </si>
  <si>
    <t>S35642013</t>
  </si>
  <si>
    <t>PFD/LCCBRN-07/01-VFSCHQ   KOLO3</t>
  </si>
  <si>
    <t>S35641695</t>
  </si>
  <si>
    <t xml:space="preserve">07/01/2020 07:11:27 PM </t>
  </si>
  <si>
    <t>GIB/000044725640/DTAX      /639034007012087030</t>
  </si>
  <si>
    <t>S35641776</t>
  </si>
  <si>
    <t xml:space="preserve">07/01/2020 07:11:28 PM </t>
  </si>
  <si>
    <t>GIB/000044725643/DTAX      /639034007012087032</t>
  </si>
  <si>
    <t>S35642197</t>
  </si>
  <si>
    <t>GIB/000044725642/DTAX      /639034007012087031</t>
  </si>
  <si>
    <t>S35642284</t>
  </si>
  <si>
    <t xml:space="preserve">07/01/2020 07:11:29 PM </t>
  </si>
  <si>
    <t>GIB/000044725644/DTAX      /639034007012087035</t>
  </si>
  <si>
    <t>S35737263</t>
  </si>
  <si>
    <t xml:space="preserve">07/01/2020 07:19:44 PM </t>
  </si>
  <si>
    <t>TRF/DD              /503994/ICICI/27.12.2019</t>
  </si>
  <si>
    <t>TRF/DD              /200711/ICICI/26.12.2019</t>
  </si>
  <si>
    <t>TRF/DD              /501421/ICICI/21.12.2019</t>
  </si>
  <si>
    <t>TRF/DD              /501238/ICICI/03.12.2019</t>
  </si>
  <si>
    <t>TRF/DD              /501321/ICICI/23.10.2019</t>
  </si>
  <si>
    <t>M3475226</t>
  </si>
  <si>
    <t xml:space="preserve">07/01/2020 08:12:03 PM </t>
  </si>
  <si>
    <t>TRF/THE SURAT DISTR/615376/ICICI/25.11.2019</t>
  </si>
  <si>
    <t xml:space="preserve">07/01/2020 08:20:26 PM </t>
  </si>
  <si>
    <t>CSH/CASH  -07/01-VFSCOLL  AHD02</t>
  </si>
  <si>
    <t xml:space="preserve">07/01/2020 08:20:27 PM </t>
  </si>
  <si>
    <t>CSH/CASH  -07/01-VFSCOLL  KOL03</t>
  </si>
  <si>
    <t>CSH/CASH  -07/01-VFSCOLL  KOL02</t>
  </si>
  <si>
    <t>CSH/CASH  -07/01-VFSCOLL  KOL04</t>
  </si>
  <si>
    <t>S36691287</t>
  </si>
  <si>
    <t xml:space="preserve">07/01/2020 08:21:08 PM </t>
  </si>
  <si>
    <t>PFD/LCCBRN-07/01-VFSCHQ   VF0002</t>
  </si>
  <si>
    <t xml:space="preserve">07/01/2020 08:58:47 PM </t>
  </si>
  <si>
    <t xml:space="preserve">07/01/2020 09:01:31 PM </t>
  </si>
  <si>
    <t xml:space="preserve">07/01/2020 09:01:32 PM </t>
  </si>
  <si>
    <t>S39663511</t>
  </si>
  <si>
    <t>08/01/2020</t>
  </si>
  <si>
    <t xml:space="preserve">08/01/2020 04:00:56 AM </t>
  </si>
  <si>
    <t>NEFT-2017G0539KIN0Y12-EMILY PITON-/RFB/285593756//POP OTHER/NEW ZEALA-90661XXX-</t>
  </si>
  <si>
    <t>S40535721</t>
  </si>
  <si>
    <t xml:space="preserve">08/01/2020 08:03:14 AM </t>
  </si>
  <si>
    <t>NEFT-SIN01083R1135935-VFSE5000341-AMERICAN EXPRESS BAN-52205862671-SCBL0036001</t>
  </si>
  <si>
    <t>S40536352</t>
  </si>
  <si>
    <t xml:space="preserve">08/01/2020 08:03:17 AM </t>
  </si>
  <si>
    <t>NEFT-SIN01083R1135525-VFSE4110141-AMERICAN EXPRESS BAN-52205862671-SCBL0036001</t>
  </si>
  <si>
    <t>S40536480</t>
  </si>
  <si>
    <t xml:space="preserve">08/01/2020 08:03:18 AM </t>
  </si>
  <si>
    <t>NEFT-SIN01083R1135277-VFSE4030011-AMERICAN EXPRESS BAN-52205862671-SCBL0036001</t>
  </si>
  <si>
    <t>S40536774</t>
  </si>
  <si>
    <t xml:space="preserve">08/01/2020 08:03:21 AM </t>
  </si>
  <si>
    <t>NEFT-SIN01083R1136200-VFSE5600011-AMERICAN EXPRESS BAN-52205862671-SCBL0036001</t>
  </si>
  <si>
    <t>S40538158</t>
  </si>
  <si>
    <t xml:space="preserve">08/01/2020 08:03:27 AM </t>
  </si>
  <si>
    <t>NEFT-SIN01083R1137272-VFSE6000081-AMERICAN EXPRESS BAN-52205862671-SCBL0036001</t>
  </si>
  <si>
    <t>S40538533</t>
  </si>
  <si>
    <t xml:space="preserve">08/01/2020 08:03:29 AM </t>
  </si>
  <si>
    <t>NEFT-SIN01083R1138119-VFSE7001071-AMERICAN EXPRESS BAN-52205862671-SCBL0036001</t>
  </si>
  <si>
    <t>S40538679</t>
  </si>
  <si>
    <t>NEFT-SIN01083R1130603-VFSE1100011-AMERICAN EXPRESS BAN-52205862671-SCBL0036001</t>
  </si>
  <si>
    <t>S40539479</t>
  </si>
  <si>
    <t xml:space="preserve">08/01/2020 08:03:37 AM </t>
  </si>
  <si>
    <t>NEFT-SIN01083R1134041-VFSE4000131-AMERICAN EXPRESS BAN-52205862671-SCBL0036001</t>
  </si>
  <si>
    <t>S44092224</t>
  </si>
  <si>
    <t xml:space="preserve">08/01/2020 12:01:30 PM </t>
  </si>
  <si>
    <t>NEFT-N008200349520242-VFSE9008072-DIGIT SECURE INDIA P-018361100000080-YESB0000</t>
  </si>
  <si>
    <t>S44092555</t>
  </si>
  <si>
    <t>NEFT-N008200349520309-VFSE9008222-DIGIT SECURE INDIA P-018361100000080-YESB0000</t>
  </si>
  <si>
    <t>S44092584</t>
  </si>
  <si>
    <t>NEFT-N008200349520284-VFSE9008150-DIGIT SECURE INDIA P-018361100000080-YESB0000</t>
  </si>
  <si>
    <t>S44092236</t>
  </si>
  <si>
    <t xml:space="preserve">08/01/2020 12:01:31 PM </t>
  </si>
  <si>
    <t>NEFT-N008200349520313-VFSE9008224-DIGIT SECURE INDIA P-018361100000080-YESB0000</t>
  </si>
  <si>
    <t>S44092680</t>
  </si>
  <si>
    <t>NEFT-N008200349520251-VFSE9008083-DIGIT SECURE INDIA P-018361100000080-YESB0000</t>
  </si>
  <si>
    <t>S44092727</t>
  </si>
  <si>
    <t>NEFT-N008200349520301-VFSE9008213-DIGIT SECURE INDIA P-018361100000080-YESB0000</t>
  </si>
  <si>
    <t>S44092237</t>
  </si>
  <si>
    <t xml:space="preserve">08/01/2020 12:01:32 PM </t>
  </si>
  <si>
    <t>NEFT-N008200349520316-VFSE9008272-DIGIT SECURE INDIA P-018361100000080-YESB0000</t>
  </si>
  <si>
    <t>S44092241</t>
  </si>
  <si>
    <t>NEFT-N008200349520268-VFSE9008135-DIGIT SECURE INDIA P-018361100000080-YESB0000</t>
  </si>
  <si>
    <t>S44111405</t>
  </si>
  <si>
    <t xml:space="preserve">08/01/2020 12:02:25 PM </t>
  </si>
  <si>
    <t>NEFT-N008200349519471-VFSE9008205-DIGIT SECURE INDIA P-018361100000080-YESB0000</t>
  </si>
  <si>
    <t xml:space="preserve">08/01/2020 12:24:02 PM </t>
  </si>
  <si>
    <t xml:space="preserve">08/01/2020 01:12:14 PM </t>
  </si>
  <si>
    <t>CSH/CASH  -08/01-VFSCOLL  BAN01</t>
  </si>
  <si>
    <t>CSH/CASH  -08/01-VFSCOLL  BAN03</t>
  </si>
  <si>
    <t>CSH/CASH  -08/01-VFSCOLL  AHD01</t>
  </si>
  <si>
    <t>CSH/CASH  -08/01-VFSCOLL  BAN02</t>
  </si>
  <si>
    <t>CSH/CASH  -08/01-VFSCOLL  BAN04</t>
  </si>
  <si>
    <t>S45791657</t>
  </si>
  <si>
    <t xml:space="preserve">08/01/2020 01:34:43 PM </t>
  </si>
  <si>
    <t>NEFT-N008201030651449-VFSE9008135-DIGITSECURE INDIA P LTD NODAL AC-049929900083</t>
  </si>
  <si>
    <t>S45791473</t>
  </si>
  <si>
    <t xml:space="preserve">08/01/2020 01:34:44 PM </t>
  </si>
  <si>
    <t>NEFT-N008201030663248-VFSE9008083-DIGITSECURE INDIA P LTD NODAL AC-049929900083</t>
  </si>
  <si>
    <t>S45791751</t>
  </si>
  <si>
    <t>NEFT-N008201030663305-VFSE6000007-DIGITSECURE INDIA P LTD NODAL AC-049929900083</t>
  </si>
  <si>
    <t>S45791793</t>
  </si>
  <si>
    <t>NEFT-N008201030663275-VFSE6000003-DIGITSECURE INDIA P LTD NODAL AC-049929900083</t>
  </si>
  <si>
    <t>S45792001</t>
  </si>
  <si>
    <t>NEFT-N008201030663264-VFSE9008222-DIGITSECURE INDIA P LTD NODAL AC-049929900083</t>
  </si>
  <si>
    <t>S45791497</t>
  </si>
  <si>
    <t xml:space="preserve">08/01/2020 01:34:45 PM </t>
  </si>
  <si>
    <t>NEFT-N008201030663342-VFSE6000016-DIGITSECURE INDIA P LTD NODAL AC-049929900083</t>
  </si>
  <si>
    <t>S45791753</t>
  </si>
  <si>
    <t>NEFT-N008201030651476-VFSE6000006-DIGITSECURE INDIA P LTD NODAL AC-049929900083</t>
  </si>
  <si>
    <t>S45791902</t>
  </si>
  <si>
    <t>NEFT-N008201030651494-VFSE6000010-DIGITSECURE INDIA P LTD NODAL AC-049929900083</t>
  </si>
  <si>
    <t>S45792153</t>
  </si>
  <si>
    <t>NEFT-N008201030663260-VFSE9008205-DIGITSECURE INDIA P LTD NODAL AC-049929900083</t>
  </si>
  <si>
    <t>S45791756</t>
  </si>
  <si>
    <t xml:space="preserve">08/01/2020 01:34:46 PM </t>
  </si>
  <si>
    <t>NEFT-N008201030651489-VFSE6000009-DIGITSECURE INDIA P LTD NODAL AC-049929900083</t>
  </si>
  <si>
    <t>S45791763</t>
  </si>
  <si>
    <t>NEFT-N008201030651498-VFSE6000011-DIGITSECURE INDIA P LTD NODAL AC-049929900083</t>
  </si>
  <si>
    <t>S45791905</t>
  </si>
  <si>
    <t>NEFT-N008201030663343-VFSE9008072-DIGITSECURE INDIA P LTD NODAL AC-049929900083</t>
  </si>
  <si>
    <t>S45792563</t>
  </si>
  <si>
    <t>NEFT-N008201030663269-VFSE6000001-DIGITSECURE INDIA P LTD NODAL AC-049929900083</t>
  </si>
  <si>
    <t>S45791498</t>
  </si>
  <si>
    <t xml:space="preserve">08/01/2020 01:34:47 PM </t>
  </si>
  <si>
    <t>NEFT-N008201030651463-VFSE6000002-DIGITSECURE INDIA P LTD NODAL AC-049929900083</t>
  </si>
  <si>
    <t>S45791759</t>
  </si>
  <si>
    <t>NEFT-N008201030663283-VFSE6000004-DIGITSECURE INDIA P LTD NODAL AC-049929900083</t>
  </si>
  <si>
    <t>S45791917</t>
  </si>
  <si>
    <t>NEFT-N008201030663311-VFSE6000008-DIGITSECURE INDIA P LTD NODAL AC-049929900083</t>
  </si>
  <si>
    <t>S45792376</t>
  </si>
  <si>
    <t>NEFT-N008201030663292-VFSE6000005-DIGITSECURE INDIA P LTD NODAL AC-049929900083</t>
  </si>
  <si>
    <t>S45792388</t>
  </si>
  <si>
    <t>NEFT-N008201030651501-VFSE6000012-DIGITSECURE INDIA P LTD NODAL AC-049929900083</t>
  </si>
  <si>
    <t>S45792377</t>
  </si>
  <si>
    <t xml:space="preserve">08/01/2020 01:34:48 PM </t>
  </si>
  <si>
    <t>NEFT-N008201030651455-VFSE9008150-DIGITSECURE INDIA P LTD NODAL AC-049929900083</t>
  </si>
  <si>
    <t>S45793501</t>
  </si>
  <si>
    <t xml:space="preserve">08/01/2020 01:34:49 PM </t>
  </si>
  <si>
    <t>NEFT-N008201030663337-VFSE6000014-DIGITSECURE INDIA P LTD NODAL AC-049929900083</t>
  </si>
  <si>
    <t>S46363046</t>
  </si>
  <si>
    <t xml:space="preserve">08/01/2020 02:06:36 PM </t>
  </si>
  <si>
    <t>NEFT-KKBK200082734630-HASAN CHOUDHURY-FOREIGN FUND CR KYC COMPLIANT AC-57117116</t>
  </si>
  <si>
    <t>S46395682</t>
  </si>
  <si>
    <t xml:space="preserve">08/01/2020 02:08:03 PM </t>
  </si>
  <si>
    <t>NEFT-KKBK200082737688-HASAN CHOUDHURY-FOREIGN FUND CR KYC COMPLIANT AC-57117116</t>
  </si>
  <si>
    <t>S47158767</t>
  </si>
  <si>
    <t xml:space="preserve">08/01/2020 02:50:14 PM </t>
  </si>
  <si>
    <t>GRS/FT2000641506/021</t>
  </si>
  <si>
    <t>S47233326</t>
  </si>
  <si>
    <t xml:space="preserve">08/01/2020 02:55:09 PM </t>
  </si>
  <si>
    <t>GRS/FT2000688681/021</t>
  </si>
  <si>
    <t>S47233917</t>
  </si>
  <si>
    <t xml:space="preserve">08/01/2020 02:55:10 PM </t>
  </si>
  <si>
    <t>GRS/FT2000608506/021</t>
  </si>
  <si>
    <t>S47234007</t>
  </si>
  <si>
    <t xml:space="preserve">08/01/2020 02:55:11 PM </t>
  </si>
  <si>
    <t>GRS/FT2000698966/021</t>
  </si>
  <si>
    <t>S47521108</t>
  </si>
  <si>
    <t xml:space="preserve">08/01/2020 03:12:59 PM </t>
  </si>
  <si>
    <t>BIL/BPAY/001891396697/ICICI BANK CRED/Trf to Talvinde/4205806002</t>
  </si>
  <si>
    <t>S47521230</t>
  </si>
  <si>
    <t>BIL/BPAY/001891396701/ICICI BANK CRED/Trf to Vijay   /4205806002</t>
  </si>
  <si>
    <t>S47521837</t>
  </si>
  <si>
    <t xml:space="preserve">08/01/2020 03:13:02 PM </t>
  </si>
  <si>
    <t>BIL/BPAY/001891396716/ICICI BANK CRED/Trf to Vishal  /4205806002</t>
  </si>
  <si>
    <t>S47562255</t>
  </si>
  <si>
    <t xml:space="preserve">08/01/2020 03:15:51 PM </t>
  </si>
  <si>
    <t>RTGS:ICICR42020010800819871/VFS GLOBAL SERVICES PV</t>
  </si>
  <si>
    <t>S47562429</t>
  </si>
  <si>
    <t>BIL/BPAY/001891399099/ICICI BANK CRED/Trf to Vijay   /4205806002</t>
  </si>
  <si>
    <t>S47561997</t>
  </si>
  <si>
    <t xml:space="preserve">08/01/2020 03:15:52 PM </t>
  </si>
  <si>
    <t>BIL/BPAY/001891399091/ICICI BANK CRED/Transfer toRit/4205806002</t>
  </si>
  <si>
    <t>S48706987</t>
  </si>
  <si>
    <t xml:space="preserve">08/01/2020 04:25:08 PM </t>
  </si>
  <si>
    <t>GRS/0393GRS012016332 SHADMAN AKIB MOSTAFA    288 M</t>
  </si>
  <si>
    <t>S48711517</t>
  </si>
  <si>
    <t xml:space="preserve">08/01/2020 04:25:21 PM </t>
  </si>
  <si>
    <t>S48711599</t>
  </si>
  <si>
    <t xml:space="preserve">08/01/2020 04:25:22 PM </t>
  </si>
  <si>
    <t>S48711726</t>
  </si>
  <si>
    <t>S48711819</t>
  </si>
  <si>
    <t>S48711928</t>
  </si>
  <si>
    <t xml:space="preserve">08/01/2020 04:25:23 PM </t>
  </si>
  <si>
    <t>S51711613</t>
  </si>
  <si>
    <t xml:space="preserve">08/01/2020 06:56:05 PM </t>
  </si>
  <si>
    <t>PFD/LCCBRN-08/01-VFSCHQ   BAN01</t>
  </si>
  <si>
    <t xml:space="preserve">08/01/2020 08:04:24 PM </t>
  </si>
  <si>
    <t>CSH/CASH  -08/01-VFSCOLL  AHD02</t>
  </si>
  <si>
    <t xml:space="preserve">08/01/2020 08:05:35 PM </t>
  </si>
  <si>
    <t>S53033237</t>
  </si>
  <si>
    <t xml:space="preserve">08/01/2020 08:05:59 PM </t>
  </si>
  <si>
    <t>PFD/LCCBRN-08/01-VFSCHQ   VF0002</t>
  </si>
  <si>
    <t>S52729157</t>
  </si>
  <si>
    <t xml:space="preserve">08/01/2020 08:17:44 PM </t>
  </si>
  <si>
    <t>REMITTANCE ID:[0393SXR00423220]:REALISE</t>
  </si>
  <si>
    <t>Remittance ID:[0393SXR00423220]:,PART TRAN FOR GST,LPBUS,LPBUS,PART TRAN FOR GS</t>
  </si>
  <si>
    <t>S57024476</t>
  </si>
  <si>
    <t>09/01/2020</t>
  </si>
  <si>
    <t xml:space="preserve">09/01/2020 08:33:08 AM </t>
  </si>
  <si>
    <t>NEFT-SIN01083R1140576-VFSE1221031-AMERICAN EXPRESS BAN-52205862671-SCBL0036001</t>
  </si>
  <si>
    <t>S57026952</t>
  </si>
  <si>
    <t xml:space="preserve">09/01/2020 08:33:20 AM </t>
  </si>
  <si>
    <t>NEFT-SIN01083R1141760-VFSE4000131-AMERICAN EXPRESS BAN-52205862671-SCBL0036001</t>
  </si>
  <si>
    <t>S57028779</t>
  </si>
  <si>
    <t xml:space="preserve">09/01/2020 08:33:28 AM </t>
  </si>
  <si>
    <t>NEFT-SIN01083R1143646-VFSE5000341-AMERICAN EXPRESS BAN-52205862671-SCBL0036001</t>
  </si>
  <si>
    <t>S57029292</t>
  </si>
  <si>
    <t xml:space="preserve">09/01/2020 08:33:30 AM </t>
  </si>
  <si>
    <t>NEFT-SIN01083R1145007-VFSE6000081-AMERICAN EXPRESS BAN-52205862671-SCBL0036001</t>
  </si>
  <si>
    <t>S57029837</t>
  </si>
  <si>
    <t xml:space="preserve">09/01/2020 08:33:33 AM </t>
  </si>
  <si>
    <t>NEFT-SIN01083R1143251-VFSE4110141-AMERICAN EXPRESS BAN-52205862671-SCBL0036001</t>
  </si>
  <si>
    <t>S57030968</t>
  </si>
  <si>
    <t xml:space="preserve">09/01/2020 08:33:40 AM </t>
  </si>
  <si>
    <t>NEFT-SIN01083R1138377-VFSE1100011-AMERICAN EXPRESS BAN-52205862671-SCBL0036001</t>
  </si>
  <si>
    <t>M3166111</t>
  </si>
  <si>
    <t xml:space="preserve">09/01/2020 12:18:51 PM </t>
  </si>
  <si>
    <t>S60652946</t>
  </si>
  <si>
    <t xml:space="preserve">09/01/2020 12:31:20 PM </t>
  </si>
  <si>
    <t>NEFT-N009200350343659-VFSE9008272-DIGIT SECURE INDIA P-018361100000080-YESB0000</t>
  </si>
  <si>
    <t>S60652934</t>
  </si>
  <si>
    <t xml:space="preserve">09/01/2020 12:31:21 PM </t>
  </si>
  <si>
    <t>NEFT-N009200350343086-VFSE9008135-DIGIT SECURE INDIA P-018361100000080-YESB0000</t>
  </si>
  <si>
    <t>S60653157</t>
  </si>
  <si>
    <t xml:space="preserve">09/01/2020 12:31:22 PM </t>
  </si>
  <si>
    <t>NEFT-N009200350343098-VFSE9008213-DIGIT SECURE INDIA P-018361100000080-YESB0000</t>
  </si>
  <si>
    <t>S60653163</t>
  </si>
  <si>
    <t>NEFT-N009200350343655-VFSE9008222-DIGIT SECURE INDIA P-018361100000080-YESB0000</t>
  </si>
  <si>
    <t>S60653173</t>
  </si>
  <si>
    <t xml:space="preserve">09/01/2020 12:31:23 PM </t>
  </si>
  <si>
    <t>NEFT-N009200350343641-VFSE9008083-DIGIT SECURE INDIA P-018361100000080-YESB0000</t>
  </si>
  <si>
    <t>S60653176</t>
  </si>
  <si>
    <t>NEFT-N009200350343648-VFSE9008150-DIGIT SECURE INDIA P-018361100000080-YESB0000</t>
  </si>
  <si>
    <t>S60655040</t>
  </si>
  <si>
    <t xml:space="preserve">09/01/2020 12:31:27 PM </t>
  </si>
  <si>
    <t>NEFT-N009200350343102-VFSE9008224-DIGIT SECURE INDIA P-018361100000080-YESB0000</t>
  </si>
  <si>
    <t>S60655049</t>
  </si>
  <si>
    <t>NEFT-N009200350343096-VFSE9008205-DIGIT SECURE INDIA P-018361100000080-YESB0000</t>
  </si>
  <si>
    <t>S60654887</t>
  </si>
  <si>
    <t xml:space="preserve">09/01/2020 12:31:28 PM </t>
  </si>
  <si>
    <t>NEFT-N009200350343075-VFSE9008072-DIGIT SECURE INDIA P-018361100000080-YESB0000</t>
  </si>
  <si>
    <t>S61856370</t>
  </si>
  <si>
    <t xml:space="preserve">09/01/2020 01:36:33 PM </t>
  </si>
  <si>
    <t>RTGS:ICICR42020010900227259/VFS GLOBAL SERVICES PV</t>
  </si>
  <si>
    <t>S61857095</t>
  </si>
  <si>
    <t xml:space="preserve">09/01/2020 01:36:34 PM </t>
  </si>
  <si>
    <t>RTGS:ICICR42020010900227266/VFS GLOBAL SERVICES PV</t>
  </si>
  <si>
    <t>S61857269</t>
  </si>
  <si>
    <t xml:space="preserve">09/01/2020 01:36:35 PM </t>
  </si>
  <si>
    <t>BIL/BPAY/001892164757/ICICI BANK CRED/Trf to Talvinde/4205806002</t>
  </si>
  <si>
    <t>S61857523</t>
  </si>
  <si>
    <t xml:space="preserve">09/01/2020 01:36:36 PM </t>
  </si>
  <si>
    <t>BIL/BPAY/001892164399/ICICI BANK CRED/Trf to Vijay   /4205806002</t>
  </si>
  <si>
    <t>S61858099</t>
  </si>
  <si>
    <t xml:space="preserve">09/01/2020 01:36:37 PM </t>
  </si>
  <si>
    <t>BIL/BPAY/001892164409/ICICI BANK CRED/Trf to Talvinde/4205806002</t>
  </si>
  <si>
    <t>S61857823</t>
  </si>
  <si>
    <t xml:space="preserve">09/01/2020 01:36:38 PM </t>
  </si>
  <si>
    <t>BIL/BPAY/001892164775/ICICI BANK CRED/Trf to Vishal  /4205806002</t>
  </si>
  <si>
    <t>S61857992</t>
  </si>
  <si>
    <t>BIL/BPAY/001892164425/ICICI BANK CRED/Trf to Vishal  /4205806002</t>
  </si>
  <si>
    <t>S63028697</t>
  </si>
  <si>
    <t xml:space="preserve">09/01/2020 02:41:14 PM </t>
  </si>
  <si>
    <t>NEFT-N009201031961995-VFSE6000012-DIGITSECURE INDIA P LTD NODAL AC-049929900083</t>
  </si>
  <si>
    <t>S63028759</t>
  </si>
  <si>
    <t xml:space="preserve">09/01/2020 02:41:15 PM </t>
  </si>
  <si>
    <t>NEFT-N009201031961963-VFSE6000005-DIGITSECURE INDIA P LTD NODAL AC-049929900083</t>
  </si>
  <si>
    <t>S63028769</t>
  </si>
  <si>
    <t>NEFT-N009201031965088-VFSE6000001-DIGITSECURE INDIA P LTD NODAL AC-049929900083</t>
  </si>
  <si>
    <t>S63029013</t>
  </si>
  <si>
    <t>NEFT-N009201031962000-VFSE6000013-DIGITSECURE INDIA P LTD NODAL AC-049929900083</t>
  </si>
  <si>
    <t>S63029018</t>
  </si>
  <si>
    <t>NEFT-N009201031962034-VFSE9008083-DIGITSECURE INDIA P LTD NODAL AC-049929900083</t>
  </si>
  <si>
    <t>S63029022</t>
  </si>
  <si>
    <t>NEFT-N009201031961975-VFSE6000008-DIGITSECURE INDIA P LTD NODAL AC-049929900083</t>
  </si>
  <si>
    <t>S63029101</t>
  </si>
  <si>
    <t>NEFT-N009201031961983-VFSE6000010-DIGITSECURE INDIA P LTD NODAL AC-049929900083</t>
  </si>
  <si>
    <t>S63028702</t>
  </si>
  <si>
    <t xml:space="preserve">09/01/2020 02:41:16 PM </t>
  </si>
  <si>
    <t>NEFT-N009201031961979-VFSE6000009-DIGITSECURE INDIA P LTD NODAL AC-049929900083</t>
  </si>
  <si>
    <t>S63028715</t>
  </si>
  <si>
    <t>NEFT-N009201031962011-VFSE6000014-DIGITSECURE INDIA P LTD NODAL AC-049929900083</t>
  </si>
  <si>
    <t>S63028790</t>
  </si>
  <si>
    <t>NEFT-N009201031961985-VFSE6000011-DIGITSECURE INDIA P LTD NODAL AC-049929900083</t>
  </si>
  <si>
    <t>S63029025</t>
  </si>
  <si>
    <t>NEFT-N009201031965074-VFSE9008135-DIGITSECURE INDIA P LTD NODAL AC-049929900083</t>
  </si>
  <si>
    <t>S63028706</t>
  </si>
  <si>
    <t xml:space="preserve">09/01/2020 02:41:17 PM </t>
  </si>
  <si>
    <t>NEFT-N009201031962023-VFSE6000016-DIGITSECURE INDIA P LTD NODAL AC-049929900083</t>
  </si>
  <si>
    <t>S63029547</t>
  </si>
  <si>
    <t>NEFT-N009201031965079-VFSE9008150-DIGITSECURE INDIA P LTD NODAL AC-049929900083</t>
  </si>
  <si>
    <t>S63029019</t>
  </si>
  <si>
    <t xml:space="preserve">09/01/2020 02:41:18 PM </t>
  </si>
  <si>
    <t>NEFT-N009201031961970-VFSE6000007-DIGITSECURE INDIA P LTD NODAL AC-049929900083</t>
  </si>
  <si>
    <t>S63029548</t>
  </si>
  <si>
    <t>NEFT-N009201031965083-VFSE9008213-DIGITSECURE INDIA P LTD NODAL AC-049929900083</t>
  </si>
  <si>
    <t>S63062185</t>
  </si>
  <si>
    <t xml:space="preserve">09/01/2020 02:43:19 PM </t>
  </si>
  <si>
    <t>NEFT-N009201031965096-VFSE6000003-DIGITSECURE INDIA P LTD NODAL AC-049929900083</t>
  </si>
  <si>
    <t>S63062556</t>
  </si>
  <si>
    <t>NEFT-N009201031965093-VFSE6000002-DIGITSECURE INDIA P LTD NODAL AC-049929900083</t>
  </si>
  <si>
    <t>S63062188</t>
  </si>
  <si>
    <t xml:space="preserve">09/01/2020 02:43:20 PM </t>
  </si>
  <si>
    <t>NEFT-N009201031965099-VFSE6000004-DIGITSECURE INDIA P LTD NODAL AC-049929900083</t>
  </si>
  <si>
    <t>S63062603</t>
  </si>
  <si>
    <t>NEFT-N009201031965057-VFSE6000015-DIGITSECURE INDIA P LTD NODAL AC-049929900083</t>
  </si>
  <si>
    <t>S63174623</t>
  </si>
  <si>
    <t xml:space="preserve">09/01/2020 02:50:11 PM </t>
  </si>
  <si>
    <t>GRS/FT2000864807/021</t>
  </si>
  <si>
    <t>S63910720</t>
  </si>
  <si>
    <t xml:space="preserve">09/01/2020 03:35:03 PM </t>
  </si>
  <si>
    <t>GRS/0393GRS012019885 MR Md Mahabub Alam BHUIYAN 26</t>
  </si>
  <si>
    <t>S63914659</t>
  </si>
  <si>
    <t xml:space="preserve">09/01/2020 03:35:14 PM </t>
  </si>
  <si>
    <t>S63914201</t>
  </si>
  <si>
    <t xml:space="preserve">09/01/2020 03:35:15 PM </t>
  </si>
  <si>
    <t>S63914755</t>
  </si>
  <si>
    <t>S68802828</t>
  </si>
  <si>
    <t xml:space="preserve">09/01/2020 08:21:45 PM </t>
  </si>
  <si>
    <t>CSH/CASH  -09/01-VFSCOLL  AHD01</t>
  </si>
  <si>
    <t>CSH/CASH  -09/01-VFSCOLL  KOL01</t>
  </si>
  <si>
    <t xml:space="preserve">09/01/2020 08:24:58 PM </t>
  </si>
  <si>
    <t>CSH/CASH  -09/01-VFSCOLL  AHD02</t>
  </si>
  <si>
    <t>S69323879</t>
  </si>
  <si>
    <t xml:space="preserve">09/01/2020 09:01:26 PM </t>
  </si>
  <si>
    <t>S69885299</t>
  </si>
  <si>
    <t xml:space="preserve">09/01/2020 09:44:27 PM </t>
  </si>
  <si>
    <t>PFD/LCCBRN-09/01-VFSCHQ   KOL04</t>
  </si>
  <si>
    <t>S72510299</t>
  </si>
  <si>
    <t>10/01/2020</t>
  </si>
  <si>
    <t xml:space="preserve">10/01/2020 08:03:16 AM </t>
  </si>
  <si>
    <t>NEFT-SIN01083R1148250-VFSE1221031-AMERICAN EXPRESS BAN-52205862671-SCBL0036001</t>
  </si>
  <si>
    <t>S72511973</t>
  </si>
  <si>
    <t xml:space="preserve">10/01/2020 08:03:21 AM </t>
  </si>
  <si>
    <t>NEFT-SIN01083R1150668-VFSE4030011-AMERICAN EXPRESS BAN-52205862671-SCBL0036001</t>
  </si>
  <si>
    <t>S72512137</t>
  </si>
  <si>
    <t>NEFT-SIN01083R1149418-VFSE4000131-AMERICAN EXPRESS BAN-52205862671-SCBL0036001</t>
  </si>
  <si>
    <t>S72512635</t>
  </si>
  <si>
    <t xml:space="preserve">10/01/2020 08:03:22 AM </t>
  </si>
  <si>
    <t>NEFT-SIN01083R1150917-VFSE4110141-AMERICAN EXPRESS BAN-52205862671-SCBL0036001</t>
  </si>
  <si>
    <t>S72859423</t>
  </si>
  <si>
    <t xml:space="preserve">10/01/2020 08:31:42 AM </t>
  </si>
  <si>
    <t>NEFT-SIN01083R1151295-VFSE5000341-AMERICAN EXPRESS BAN-52205862671-SCBL0036001</t>
  </si>
  <si>
    <t>S72860027</t>
  </si>
  <si>
    <t xml:space="preserve">10/01/2020 08:31:44 AM </t>
  </si>
  <si>
    <t>NEFT-SIN01083R1151572-VFSE5600011-AMERICAN EXPRESS BAN-52205862671-SCBL0036001</t>
  </si>
  <si>
    <t>S72860258</t>
  </si>
  <si>
    <t xml:space="preserve">10/01/2020 08:31:46 AM </t>
  </si>
  <si>
    <t>NEFT-SIN01083R1152655-VFSE6000081-AMERICAN EXPRESS BAN-52205862671-SCBL0036001</t>
  </si>
  <si>
    <t>S72943579</t>
  </si>
  <si>
    <t xml:space="preserve">10/01/2020 08:37:32 AM </t>
  </si>
  <si>
    <t>NEFT-SIN01083R1146053-VFSE1100011-AMERICAN EXPRESS BAN-52205862671-SCBL0036001</t>
  </si>
  <si>
    <t>S76936901</t>
  </si>
  <si>
    <t xml:space="preserve">10/01/2020 12:20:18 PM </t>
  </si>
  <si>
    <t>GRS/0393GRS012020833 1 MENTORS IMMIGRATION   EDUCA</t>
  </si>
  <si>
    <t>S76961803</t>
  </si>
  <si>
    <t xml:space="preserve">10/01/2020 12:21:20 PM </t>
  </si>
  <si>
    <t>S76962381</t>
  </si>
  <si>
    <t>S76963002</t>
  </si>
  <si>
    <t xml:space="preserve">10/01/2020 12:21:21 PM </t>
  </si>
  <si>
    <t>S77146943</t>
  </si>
  <si>
    <t xml:space="preserve">10/01/2020 12:30:09 PM </t>
  </si>
  <si>
    <t>GRS/0393GRS012020350 ABU HASNAT HERO HOUSE  172  R</t>
  </si>
  <si>
    <t>S77156180</t>
  </si>
  <si>
    <t xml:space="preserve">10/01/2020 12:30:39 PM </t>
  </si>
  <si>
    <t>S77156346</t>
  </si>
  <si>
    <t xml:space="preserve">10/01/2020 12:30:40 PM </t>
  </si>
  <si>
    <t>S77156676</t>
  </si>
  <si>
    <t>S77187283</t>
  </si>
  <si>
    <t xml:space="preserve">10/01/2020 12:32:17 PM </t>
  </si>
  <si>
    <t>NEFT-N010201033058072-VFSE6000007-DIGITSECURE INDIA P LTD NODAL AC-049929900083</t>
  </si>
  <si>
    <t>S77187320</t>
  </si>
  <si>
    <t>NEFT-N010201033048804-VFSE9008083-DIGITSECURE INDIA P LTD NODAL AC-049929900083</t>
  </si>
  <si>
    <t>S77187724</t>
  </si>
  <si>
    <t>NEFT-N010201033053136-VFSE6000001-DIGITSECURE INDIA P LTD NODAL AC-049929900083</t>
  </si>
  <si>
    <t>S77187782</t>
  </si>
  <si>
    <t>NEFT-N010201033058041-VFSE9008135-DIGITSECURE INDIA P LTD NODAL AC-049929900083</t>
  </si>
  <si>
    <t>S77187345</t>
  </si>
  <si>
    <t xml:space="preserve">10/01/2020 12:32:18 PM </t>
  </si>
  <si>
    <t>NEFT-N010201033048812-VFSE9008222-DIGITSECURE INDIA P LTD NODAL AC-049929900083</t>
  </si>
  <si>
    <t>S77187727</t>
  </si>
  <si>
    <t>NEFT-N010201033053101-VFSE6000012-DIGITSECURE INDIA P LTD NODAL AC-049929900083</t>
  </si>
  <si>
    <t>S77189486</t>
  </si>
  <si>
    <t xml:space="preserve">10/01/2020 12:32:23 PM </t>
  </si>
  <si>
    <t>NEFT-N010201033057997-VFSE6000008-DIGITSECURE INDIA P LTD NODAL AC-049929900083</t>
  </si>
  <si>
    <t>S77189973</t>
  </si>
  <si>
    <t>NEFT-N010201033058008-VFSE6000010-DIGITSECURE INDIA P LTD NODAL AC-049929900083</t>
  </si>
  <si>
    <t>S77189917</t>
  </si>
  <si>
    <t xml:space="preserve">10/01/2020 12:32:24 PM </t>
  </si>
  <si>
    <t>NEFT-N010201033058032-VFSE6000016-DIGITSECURE INDIA P LTD NODAL AC-049929900083</t>
  </si>
  <si>
    <t>S77189921</t>
  </si>
  <si>
    <t>NEFT-N010201033058036-VFSE9008072-DIGITSECURE INDIA P LTD NODAL AC-049929900083</t>
  </si>
  <si>
    <t>S77189979</t>
  </si>
  <si>
    <t>NEFT-N010201033058009-VFSE6000011-DIGITSECURE INDIA P LTD NODAL AC-049929900083</t>
  </si>
  <si>
    <t>S77190508</t>
  </si>
  <si>
    <t>NEFT-N010201033058051-VFSE9008213-DIGITSECURE INDIA P LTD NODAL AC-049929900083</t>
  </si>
  <si>
    <t>S77189493</t>
  </si>
  <si>
    <t xml:space="preserve">10/01/2020 12:32:25 PM </t>
  </si>
  <si>
    <t>NEFT-N010201033048793-VFSE6000014-DIGITSECURE INDIA P LTD NODAL AC-049929900083</t>
  </si>
  <si>
    <t>S77189924</t>
  </si>
  <si>
    <t>NEFT-N010201033048795-VFSE6000015-DIGITSECURE INDIA P LTD NODAL AC-049929900083</t>
  </si>
  <si>
    <t>S77191406</t>
  </si>
  <si>
    <t xml:space="preserve">10/01/2020 12:32:29 PM </t>
  </si>
  <si>
    <t>NEFT-N010201033058014-VFSE6000013-DIGITSECURE INDIA P LTD NODAL AC-049929900083</t>
  </si>
  <si>
    <t>S77191894</t>
  </si>
  <si>
    <t>NEFT-N010201033058060-VFSE6000003-DIGITSECURE INDIA P LTD NODAL AC-049929900083</t>
  </si>
  <si>
    <t>S77191895</t>
  </si>
  <si>
    <t>NEFT-N010201033058064-VFSE6000004-DIGITSECURE INDIA P LTD NODAL AC-049929900083</t>
  </si>
  <si>
    <t>S77191429</t>
  </si>
  <si>
    <t xml:space="preserve">10/01/2020 12:32:30 PM </t>
  </si>
  <si>
    <t>NEFT-N010201033058066-VFSE6000005-DIGITSECURE INDIA P LTD NODAL AC-049929900083</t>
  </si>
  <si>
    <t>S77191889</t>
  </si>
  <si>
    <t>NEFT-N010201033030337-VFSE6000009-DIGITSECURE INDIA P LTD NODAL AC-049929900083</t>
  </si>
  <si>
    <t>S77191902</t>
  </si>
  <si>
    <t xml:space="preserve">10/01/2020 12:32:31 PM </t>
  </si>
  <si>
    <t>NEFT-N010201033058068-VFSE6000006-DIGITSECURE INDIA P LTD NODAL AC-049929900083</t>
  </si>
  <si>
    <t>S77214146</t>
  </si>
  <si>
    <t xml:space="preserve">10/01/2020 12:33:38 PM </t>
  </si>
  <si>
    <t>NEFT-N010201033058058-VFSE6000002-DIGITSECURE INDIA P LTD NODAL AC-049929900083</t>
  </si>
  <si>
    <t>S77235615</t>
  </si>
  <si>
    <t xml:space="preserve">10/01/2020 12:34:33 PM </t>
  </si>
  <si>
    <t>GIB/000044813256/STAX      /2000027133</t>
  </si>
  <si>
    <t xml:space="preserve">10/01/2020 01:14:45 PM </t>
  </si>
  <si>
    <t>CSH/CASH  -10/01-VFSCOLL  BAN01</t>
  </si>
  <si>
    <t>CSH/CASH  -10/01-VFSCOLL  BAN02</t>
  </si>
  <si>
    <t>CSH/CASH  -10/01-VFSCOLL  BAN03</t>
  </si>
  <si>
    <t xml:space="preserve">10/01/2020 01:14:46 PM </t>
  </si>
  <si>
    <t>CSH/CASH  -10/01-VFSCOLL  BAN04</t>
  </si>
  <si>
    <t>CSH/CASH  -10/01-VFSCOLL  KOL01</t>
  </si>
  <si>
    <t>S79674474</t>
  </si>
  <si>
    <t xml:space="preserve">10/01/2020 02:36:39 PM </t>
  </si>
  <si>
    <t>NEFT-N010200351468391-VFSE9008135-DIGIT SECURE INDIA P-018361100000080-YESB0000</t>
  </si>
  <si>
    <t>S79674477</t>
  </si>
  <si>
    <t xml:space="preserve">10/01/2020 02:36:40 PM </t>
  </si>
  <si>
    <t>NEFT-N010200351468380-VFSE9008072-DIGIT SECURE INDIA P-018361100000080-YESB0000</t>
  </si>
  <si>
    <t>S79674600</t>
  </si>
  <si>
    <t>NEFT-N010200351468384-VFSE9008083-DIGIT SECURE INDIA P-018361100000080-YESB0000</t>
  </si>
  <si>
    <t>S79674480</t>
  </si>
  <si>
    <t xml:space="preserve">10/01/2020 02:36:41 PM </t>
  </si>
  <si>
    <t>NEFT-N010200351468411-VFSE9008213-DIGIT SECURE INDIA P-018361100000080-YESB0000</t>
  </si>
  <si>
    <t>S79674603</t>
  </si>
  <si>
    <t>NEFT-N010200351468415-VFSE9008222-DIGIT SECURE INDIA P-018361100000080-YESB0000</t>
  </si>
  <si>
    <t>S79674482</t>
  </si>
  <si>
    <t xml:space="preserve">10/01/2020 02:36:42 PM </t>
  </si>
  <si>
    <t>NEFT-N010200351468406-VFSE9008205-DIGIT SECURE INDIA P-018361100000080-YESB0000</t>
  </si>
  <si>
    <t>S79677585</t>
  </si>
  <si>
    <t xml:space="preserve">10/01/2020 02:36:48 PM </t>
  </si>
  <si>
    <t>NEFT-N010200351468853-VFSE9008150-DIGIT SECURE INDIA P-018361100000080-YESB0000</t>
  </si>
  <si>
    <t>S80824341</t>
  </si>
  <si>
    <t xml:space="preserve">10/01/2020 03:39:44 PM </t>
  </si>
  <si>
    <t>RTGS:ICICR42020011000418255/VFS GLOBAL SERVICES PV</t>
  </si>
  <si>
    <t>S80824416</t>
  </si>
  <si>
    <t xml:space="preserve">10/01/2020 03:39:45 PM </t>
  </si>
  <si>
    <t>BIL/BPAY/001893294463/ICICI BANK CRED/Trf to Vijay   /4205806002</t>
  </si>
  <si>
    <t>S80824766</t>
  </si>
  <si>
    <t>BIL/BPAY/001893294429/ICICI BANK CRED/Trf to Talvinde/4205806002</t>
  </si>
  <si>
    <t>S80825129</t>
  </si>
  <si>
    <t xml:space="preserve">10/01/2020 03:39:46 PM </t>
  </si>
  <si>
    <t>BIL/BPAY/001893294471/ICICI BANK CRED/Trf to Vishal  /4205806002</t>
  </si>
  <si>
    <t>S83974088</t>
  </si>
  <si>
    <t xml:space="preserve">10/01/2020 06:15:02 PM </t>
  </si>
  <si>
    <t>GRS/20OET34INR05909</t>
  </si>
  <si>
    <t>S84974411</t>
  </si>
  <si>
    <t xml:space="preserve">10/01/2020 07:02:28 PM </t>
  </si>
  <si>
    <t>PFD/LCCBRN-10/01-VFSCHQ   KOL04</t>
  </si>
  <si>
    <t xml:space="preserve">10/01/2020 08:31:20 PM </t>
  </si>
  <si>
    <t>CSH/CASH  -10/01-VFSCOLL  AHD02</t>
  </si>
  <si>
    <t>S82112248</t>
  </si>
  <si>
    <t xml:space="preserve">10/01/2020 08:59:00 PM </t>
  </si>
  <si>
    <t>TRF/ICICI BAN/507242/ICICI</t>
  </si>
  <si>
    <t>TRF/ICICI BAN/507244/ICICI</t>
  </si>
  <si>
    <t>TRF/ICICI BAN/507243/ICICI</t>
  </si>
  <si>
    <t>TRF/ICICI BAN/507245/ICICI</t>
  </si>
  <si>
    <t xml:space="preserve">10/01/2020 09:04:22 PM </t>
  </si>
  <si>
    <t>CSH/CASH  -10/01-VFSCOLL  AHD01</t>
  </si>
  <si>
    <t xml:space="preserve">10/01/2020 09:04:23 PM </t>
  </si>
  <si>
    <t>S87251158</t>
  </si>
  <si>
    <t>CSH/CASH  -10/01-VFSCOLL  KOL02</t>
  </si>
  <si>
    <t>CSH/CASH  -10/01-VFSCOLL  KOL04</t>
  </si>
  <si>
    <t>CSH/CASH  -10/01-VFSCOLL  KOL03</t>
  </si>
  <si>
    <t>S87476372</t>
  </si>
  <si>
    <t xml:space="preserve">10/01/2020 09:19:01 PM </t>
  </si>
  <si>
    <t>TRF/DD              /501172/ICICI/13.12.2019</t>
  </si>
  <si>
    <t>TRF/DD              /501252/ICICI/20.12.2019</t>
  </si>
  <si>
    <t>S87845702</t>
  </si>
  <si>
    <t xml:space="preserve">10/01/2020 09:42:48 PM </t>
  </si>
  <si>
    <t>S15400459</t>
  </si>
  <si>
    <t>13/01/2020</t>
  </si>
  <si>
    <t xml:space="preserve">13/01/2020 08:02:21 AM </t>
  </si>
  <si>
    <t>NEFT-SIN01083R1153743-VFSE1100011-AMERICAN EXPRESS BAN-52205862671-SCBL0036001</t>
  </si>
  <si>
    <t>S15401711</t>
  </si>
  <si>
    <t xml:space="preserve">13/01/2020 08:02:30 AM </t>
  </si>
  <si>
    <t>NEFT-SIN01083R1159453-VFSE5000341-AMERICAN EXPRESS BAN-52205862671-SCBL0036001</t>
  </si>
  <si>
    <t>S15401892</t>
  </si>
  <si>
    <t xml:space="preserve">13/01/2020 08:02:32 AM </t>
  </si>
  <si>
    <t>NEFT-SIN01083R1157411-VFSE4000131-AMERICAN EXPRESS BAN-52205862671-SCBL0036001</t>
  </si>
  <si>
    <t>S15402507</t>
  </si>
  <si>
    <t xml:space="preserve">13/01/2020 08:02:34 AM </t>
  </si>
  <si>
    <t>NEFT-SIN01083R1157091-VFSE3800091-AMERICAN EXPRESS BAN-52205862671-SCBL0036001</t>
  </si>
  <si>
    <t>S15403005</t>
  </si>
  <si>
    <t xml:space="preserve">13/01/2020 08:02:35 AM </t>
  </si>
  <si>
    <t>NEFT-SIN01083R1159032-VFSE4110141-AMERICAN EXPRESS BAN-52205862671-SCBL0036001</t>
  </si>
  <si>
    <t>S15403733</t>
  </si>
  <si>
    <t xml:space="preserve">13/01/2020 08:02:43 AM </t>
  </si>
  <si>
    <t>NEFT-SIN01083R1160818-VFSE6000081-AMERICAN EXPRESS BAN-52205862671-SCBL0036001</t>
  </si>
  <si>
    <t>S15403750</t>
  </si>
  <si>
    <t>NEFT-SIN01083R1159735-VFSE5600011-AMERICAN EXPRESS BAN-52205862671-SCBL0036001</t>
  </si>
  <si>
    <t>S16777776</t>
  </si>
  <si>
    <t xml:space="preserve">13/01/2020 10:09:39 AM </t>
  </si>
  <si>
    <t>CLG/AHM CLG/037010/SBI/30.12.2019</t>
  </si>
  <si>
    <t>CLG/AHM CLG/307362/BOB/27.12.2019</t>
  </si>
  <si>
    <t>CLG/AHM CLG/026858/COB/13.12.2019</t>
  </si>
  <si>
    <t>CLG/AHM CLG/213387/DEB/30.12.2019</t>
  </si>
  <si>
    <t xml:space="preserve">13/01/2020 10:09:40 AM </t>
  </si>
  <si>
    <t>CLG/AHM CLG/003310/HDF/13.12.2019</t>
  </si>
  <si>
    <t>CLG/AHM CLG/961781/SBI/16.12.2019</t>
  </si>
  <si>
    <t>CLG/AHM CLG/774328/SBI/09.12.2019</t>
  </si>
  <si>
    <t>CLG/AHM CLG/989733/UBI/03.01.2020</t>
  </si>
  <si>
    <t>CLG/AHM CLG/851652/OBC/01.01.2020</t>
  </si>
  <si>
    <t>CLG/AHM CLG/010400/BOB/02.12.2019</t>
  </si>
  <si>
    <t>CLG/AHM CLG/010322/AXI/11.12.2019</t>
  </si>
  <si>
    <t>CLG/AHM CLG/955884/IND/31.12.2019</t>
  </si>
  <si>
    <t>CLG/AHM CLG/153036/BOB/26.12.2019</t>
  </si>
  <si>
    <t>CLG/AHM CLG/846762/BOB/05.12.2019</t>
  </si>
  <si>
    <t>CLG/AHM CLG/242437/UBI/06.01.2020</t>
  </si>
  <si>
    <t>CLG/AHM CLG/310988/BOB/02.01.2020</t>
  </si>
  <si>
    <t>CLG/AHM CLG/114613/SBI/03.01.2020</t>
  </si>
  <si>
    <t>CLG/AHM CLG/750048/COB/07.01.2020</t>
  </si>
  <si>
    <t>CLG/AHM CLG/090351/CBI/20.12.2019</t>
  </si>
  <si>
    <t xml:space="preserve">13/01/2020 10:09:41 AM </t>
  </si>
  <si>
    <t>CLG/AHM CLG/961824/SBI/07.01.2020</t>
  </si>
  <si>
    <t>CLG/AHM CLG/770242/SBI/08.01.2020</t>
  </si>
  <si>
    <t>CLG/AHM CLG/770241/SBI/03.01.2020</t>
  </si>
  <si>
    <t>CLG/AHM CLG/984407/SBI/06.01.2020</t>
  </si>
  <si>
    <t>CLG/AHM CLG/731847/KMB/21.12.2019</t>
  </si>
  <si>
    <t>CLG/AHM CLG/806536/SBI/16.12.2019</t>
  </si>
  <si>
    <t>CLG/AHM CLG/774363/SBI/26.12.2019</t>
  </si>
  <si>
    <t>CLG/AHM CLG/392210/SBI/04.01.2020</t>
  </si>
  <si>
    <t>S17155316</t>
  </si>
  <si>
    <t xml:space="preserve">13/01/2020 10:31:35 AM </t>
  </si>
  <si>
    <t>NEFT-IT36702001133252-MR MAMONUR RAHMAN-/ACC/FEMACOMPLIANCE TO BE CHKD BEF-/123</t>
  </si>
  <si>
    <t>M3262171</t>
  </si>
  <si>
    <t xml:space="preserve">13/01/2020 11:39:54 AM </t>
  </si>
  <si>
    <t>S20027449</t>
  </si>
  <si>
    <t xml:space="preserve">13/01/2020 01:04:57 PM </t>
  </si>
  <si>
    <t>NEFT-N013201034980237-VFSE9008205-DIGITSECURE INDIA P LTD NODAL AC-049929900083</t>
  </si>
  <si>
    <t>S20027446</t>
  </si>
  <si>
    <t xml:space="preserve">13/01/2020 01:04:58 PM </t>
  </si>
  <si>
    <t>NEFT-N013201034980230-VFSE6000014-DIGITSECURE INDIA P LTD NODAL AC-049929900083</t>
  </si>
  <si>
    <t>S20027892</t>
  </si>
  <si>
    <t>NEFT-N013201034993462-VFSE9008135-DIGITSECURE INDIA P LTD NODAL AC-049929900083</t>
  </si>
  <si>
    <t>S20027923</t>
  </si>
  <si>
    <t>NEFT-N013201034993480-VFSE6000004-DIGITSECURE INDIA P LTD NODAL AC-049929900083</t>
  </si>
  <si>
    <t>S20027898</t>
  </si>
  <si>
    <t xml:space="preserve">13/01/2020 01:04:59 PM </t>
  </si>
  <si>
    <t>NEFT-N013201034997825-VFSE9008083-DIGITSECURE INDIA P LTD NODAL AC-049929900083</t>
  </si>
  <si>
    <t>S20027901</t>
  </si>
  <si>
    <t>NEFT-N013201034997794-VFSE6000008-DIGITSECURE INDIA P LTD NODAL AC-049929900083</t>
  </si>
  <si>
    <t>S20029371</t>
  </si>
  <si>
    <t xml:space="preserve">13/01/2020 01:05:03 PM </t>
  </si>
  <si>
    <t>NEFT-N013201034993423-VFSE6000009-DIGITSECURE INDIA P LTD NODAL AC-049929900083</t>
  </si>
  <si>
    <t>S20029749</t>
  </si>
  <si>
    <t xml:space="preserve">13/01/2020 01:05:04 PM </t>
  </si>
  <si>
    <t>NEFT-N013201034993469-VFSE9008213-DIGITSECURE INDIA P LTD NODAL AC-049929900083</t>
  </si>
  <si>
    <t>S20029753</t>
  </si>
  <si>
    <t>NEFT-N013201034993414-VFSE6000007-DIGITSECURE INDIA P LTD NODAL AC-049929900083</t>
  </si>
  <si>
    <t>S20029751</t>
  </si>
  <si>
    <t xml:space="preserve">13/01/2020 01:05:05 PM </t>
  </si>
  <si>
    <t>NEFT-N013201034997805-VFSE6000012-DIGITSECURE INDIA P LTD NODAL AC-049929900083</t>
  </si>
  <si>
    <t>S20029754</t>
  </si>
  <si>
    <t>NEFT-N013201034993452-VFSE9008072-DIGITSECURE INDIA P LTD NODAL AC-049929900083</t>
  </si>
  <si>
    <t>S20029372</t>
  </si>
  <si>
    <t xml:space="preserve">13/01/2020 01:05:06 PM </t>
  </si>
  <si>
    <t>NEFT-N013201034993448-VFSE6000016-DIGITSECURE INDIA P LTD NODAL AC-049929900083</t>
  </si>
  <si>
    <t>S20029373</t>
  </si>
  <si>
    <t>NEFT-N013201034993474-VFSE6000002-DIGITSECURE INDIA P LTD NODAL AC-049929900083</t>
  </si>
  <si>
    <t>S20033171</t>
  </si>
  <si>
    <t xml:space="preserve">13/01/2020 01:05:14 PM </t>
  </si>
  <si>
    <t>NEFT-N013201034993444-VFSE6000013-DIGITSECURE INDIA P LTD NODAL AC-049929900083</t>
  </si>
  <si>
    <t>S20032696</t>
  </si>
  <si>
    <t xml:space="preserve">13/01/2020 01:05:15 PM </t>
  </si>
  <si>
    <t>NEFT-N013201034997784-VFSE6000005-DIGITSECURE INDIA P LTD NODAL AC-049929900083</t>
  </si>
  <si>
    <t>S20042742</t>
  </si>
  <si>
    <t xml:space="preserve">13/01/2020 01:05:49 PM </t>
  </si>
  <si>
    <t>NEFT-N013201034980238-VFSE6000001-DIGITSECURE INDIA P LTD NODAL AC-049929900083</t>
  </si>
  <si>
    <t>S20043109</t>
  </si>
  <si>
    <t>NEFT-N013201034980240-VFSE6000003-DIGITSECURE INDIA P LTD NODAL AC-049929900083</t>
  </si>
  <si>
    <t>S20043178</t>
  </si>
  <si>
    <t>NEFT-N013201034993433-VFSE6000011-DIGITSECURE INDIA P LTD NODAL AC-049929900083</t>
  </si>
  <si>
    <t>S20042815</t>
  </si>
  <si>
    <t xml:space="preserve">13/01/2020 01:05:50 PM </t>
  </si>
  <si>
    <t>NEFT-N013201034997789-VFSE6000006-DIGITSECURE INDIA P LTD NODAL AC-049929900083</t>
  </si>
  <si>
    <t>S20043183</t>
  </si>
  <si>
    <t>NEFT-N013201034980229-VFSE6000010-DIGITSECURE INDIA P LTD NODAL AC-049929900083</t>
  </si>
  <si>
    <t>S20129191</t>
  </si>
  <si>
    <t xml:space="preserve">13/01/2020 01:10:13 PM </t>
  </si>
  <si>
    <t>GRS/0393GRS012024482 1 MENTORS IMMIGRATION   EDUCA</t>
  </si>
  <si>
    <t>S20143481</t>
  </si>
  <si>
    <t xml:space="preserve">13/01/2020 01:10:56 PM </t>
  </si>
  <si>
    <t>S20144101</t>
  </si>
  <si>
    <t>S20144181</t>
  </si>
  <si>
    <t xml:space="preserve">13/01/2020 01:10:57 PM </t>
  </si>
  <si>
    <t>S20276741</t>
  </si>
  <si>
    <t xml:space="preserve">13/01/2020 01:17:19 PM </t>
  </si>
  <si>
    <t>CSH/CASH  -13/01-VFSCOLL  BAN01</t>
  </si>
  <si>
    <t>CSH/CASH  -13/01-VFSCOLL  BAN04</t>
  </si>
  <si>
    <t>CSH/CASH  -13/01-VFSCOLL  BAN03</t>
  </si>
  <si>
    <t>S20467155</t>
  </si>
  <si>
    <t xml:space="preserve">13/01/2020 01:27:34 PM </t>
  </si>
  <si>
    <t>RTGS:ICICR42020011300556347/VFS GLOBAL SERVICES PV</t>
  </si>
  <si>
    <t>S20468093</t>
  </si>
  <si>
    <t xml:space="preserve">13/01/2020 01:27:37 PM </t>
  </si>
  <si>
    <t>RTGS:ICICR42020011300556359/VFS GLOBAL SERVICES PV</t>
  </si>
  <si>
    <t>S20468486</t>
  </si>
  <si>
    <t xml:space="preserve">13/01/2020 01:27:39 PM </t>
  </si>
  <si>
    <t>BIL/BPAY/001895328459/ICICI BANK CRED/Trf to Vishal  /4205806002</t>
  </si>
  <si>
    <t>S20469346</t>
  </si>
  <si>
    <t xml:space="preserve">13/01/2020 01:27:42 PM </t>
  </si>
  <si>
    <t>BIL/BPAY/001895328975/ICICI BANK CRED/Trf to Talvinde/4205806002</t>
  </si>
  <si>
    <t>S20470241</t>
  </si>
  <si>
    <t xml:space="preserve">13/01/2020 01:27:44 PM </t>
  </si>
  <si>
    <t>BIL/BPAY/001895328998/ICICI BANK CRED/Trf to Vijay   /4205806002</t>
  </si>
  <si>
    <t>S23414839</t>
  </si>
  <si>
    <t xml:space="preserve">13/01/2020 04:04:53 PM </t>
  </si>
  <si>
    <t>NEFT-N013200352417102-VFSE9008072-DIGIT SECURE INDIA P-018361100000080-YESB0000</t>
  </si>
  <si>
    <t>S23415448</t>
  </si>
  <si>
    <t xml:space="preserve">13/01/2020 04:04:56 PM </t>
  </si>
  <si>
    <t>NEFT-N013200352417462-VFSE9008135-DIGIT SECURE INDIA P-018361100000080-YESB0000</t>
  </si>
  <si>
    <t>S23415756</t>
  </si>
  <si>
    <t>NEFT-N013200352417452-VFSE9008083-DIGIT SECURE INDIA P-018361100000080-YESB0000</t>
  </si>
  <si>
    <t>S23415771</t>
  </si>
  <si>
    <t xml:space="preserve">13/01/2020 04:04:57 PM </t>
  </si>
  <si>
    <t>NEFT-N013200352417521-VFSE9008222-DIGIT SECURE INDIA P-018361100000080-YESB0000</t>
  </si>
  <si>
    <t>S23415773</t>
  </si>
  <si>
    <t>NEFT-N013200352417535-VFSE9008224-DIGIT SECURE INDIA P-018361100000080-YESB0000</t>
  </si>
  <si>
    <t>S23415472</t>
  </si>
  <si>
    <t xml:space="preserve">13/01/2020 04:04:58 PM </t>
  </si>
  <si>
    <t>NEFT-N013200352417496-VFSE9008205-DIGIT SECURE INDIA P-018361100000080-YESB0000</t>
  </si>
  <si>
    <t>S23415473</t>
  </si>
  <si>
    <t>NEFT-N013200352417483-VFSE9008150-DIGIT SECURE INDIA P-018361100000080-YESB0000</t>
  </si>
  <si>
    <t>S23417000</t>
  </si>
  <si>
    <t xml:space="preserve">13/01/2020 04:05:01 PM </t>
  </si>
  <si>
    <t>NEFT-N013200352417686-VFSE9008213-DIGIT SECURE INDIA P-018361100000080-YESB0000</t>
  </si>
  <si>
    <t>S23417501</t>
  </si>
  <si>
    <t xml:space="preserve">13/01/2020 04:05:02 PM </t>
  </si>
  <si>
    <t>NEFT-N013200352417742-VFSE9008273-DIGIT SECURE INDIA P-018361100000080-YESB0000</t>
  </si>
  <si>
    <t>S22957769</t>
  </si>
  <si>
    <t xml:space="preserve">13/01/2020 04:13:43 PM </t>
  </si>
  <si>
    <t>DBBL110X20OTT016</t>
  </si>
  <si>
    <t>Remittance ID:[0393SXR00429620]:,PART TRAN FOR GST,LPBUS,LPBUS,PART TRAN FOR GS</t>
  </si>
  <si>
    <t>S25378895</t>
  </si>
  <si>
    <t xml:space="preserve">13/01/2020 05:50:32 PM </t>
  </si>
  <si>
    <t>NEFT-N013200352604079-VFSE9008213-DIGIT SECURE INDIA P-018361100000080-YESB0000</t>
  </si>
  <si>
    <t>S25378917</t>
  </si>
  <si>
    <t>NEFT-N013200352604065-VFSE9008205-DIGIT SECURE INDIA P-018361100000080-YESB0000</t>
  </si>
  <si>
    <t>S25378421</t>
  </si>
  <si>
    <t xml:space="preserve">13/01/2020 05:50:33 PM </t>
  </si>
  <si>
    <t>NEFT-N013200352604416-VFSE9008083-DIGIT SECURE INDIA P-018361100000080-YESB0000</t>
  </si>
  <si>
    <t>S25378900</t>
  </si>
  <si>
    <t>NEFT-N013200352604097-VFSE9008272-DIGIT SECURE INDIA P-018361100000080-YESB0000</t>
  </si>
  <si>
    <t>S25379055</t>
  </si>
  <si>
    <t>NEFT-N013200352604088-VFSE9008222-DIGIT SECURE INDIA P-018361100000080-YESB0000</t>
  </si>
  <si>
    <t>S25379258</t>
  </si>
  <si>
    <t xml:space="preserve">13/01/2020 05:50:34 PM </t>
  </si>
  <si>
    <t>NEFT-N013200352604429-VFSE9008150-DIGIT SECURE INDIA P-018361100000080-YESB0000</t>
  </si>
  <si>
    <t>S25379733</t>
  </si>
  <si>
    <t>NEFT-N013200352604402-VFSE9008072-DIGIT SECURE INDIA P-018361100000080-YESB0000</t>
  </si>
  <si>
    <t>S27711771</t>
  </si>
  <si>
    <t xml:space="preserve">13/01/2020 07:51:24 PM </t>
  </si>
  <si>
    <t>GIB/000044899794/STAX      /63900041301202000331</t>
  </si>
  <si>
    <t>S27725384</t>
  </si>
  <si>
    <t xml:space="preserve">13/01/2020 07:52:13 PM </t>
  </si>
  <si>
    <t>GIB/000044897069/STAX      /63900081301202002652</t>
  </si>
  <si>
    <t>S27732119</t>
  </si>
  <si>
    <t xml:space="preserve">13/01/2020 07:52:35 PM </t>
  </si>
  <si>
    <t>GIB/000044817756/STAX      /63900690001058130120</t>
  </si>
  <si>
    <t>S27741959</t>
  </si>
  <si>
    <t xml:space="preserve">13/01/2020 07:53:11 PM </t>
  </si>
  <si>
    <t>GIB/000044902110/EPFO      /3102001007870</t>
  </si>
  <si>
    <t>S27742128</t>
  </si>
  <si>
    <t>GIB/000044901677/EPFO      /3102001007882</t>
  </si>
  <si>
    <t>S27742568</t>
  </si>
  <si>
    <t xml:space="preserve">13/01/2020 07:53:12 PM </t>
  </si>
  <si>
    <t>GIB/000044900757/EPFO      /3102001003289</t>
  </si>
  <si>
    <t>S27767136</t>
  </si>
  <si>
    <t xml:space="preserve">13/01/2020 07:54:40 PM </t>
  </si>
  <si>
    <t>BIL/ONL/001895652200/SBIEPAY CORPORATE/PT PYMNT DEC-19</t>
  </si>
  <si>
    <t>S27767206</t>
  </si>
  <si>
    <t xml:space="preserve">13/01/2020 07:54:41 PM </t>
  </si>
  <si>
    <t>BIL/ONL/001895652207/SBIEPAY CORPORATE/PT MH DEC 19</t>
  </si>
  <si>
    <t xml:space="preserve">13/01/2020 08:12:00 PM </t>
  </si>
  <si>
    <t>CSH/CASH  -13/01-VFSCOLL  AHD02</t>
  </si>
  <si>
    <t>CSH/CASH  -13/01-VFSCOLL  KOL01</t>
  </si>
  <si>
    <t>S28080510</t>
  </si>
  <si>
    <t>CSH/CASH  -13/01-VFSCOLL  KOL02</t>
  </si>
  <si>
    <t>CSH/CASH  -13/01-VFSCOLL  KOL04</t>
  </si>
  <si>
    <t>S28098642</t>
  </si>
  <si>
    <t xml:space="preserve">13/01/2020 08:13:02 PM </t>
  </si>
  <si>
    <t>PFD/LCCBRN-13/01-VFSCHQ   BAN01</t>
  </si>
  <si>
    <t>S28099104</t>
  </si>
  <si>
    <t>PFD/LCCBRN-13/01-VFSCHQ   BAN04</t>
  </si>
  <si>
    <t>S28538414</t>
  </si>
  <si>
    <t xml:space="preserve">13/01/2020 08:38:26 PM </t>
  </si>
  <si>
    <t>TRF/SURAT DISTRRICT /608140/ICICI/07.01.2020</t>
  </si>
  <si>
    <t xml:space="preserve">13/01/2020 09:24:06 PM </t>
  </si>
  <si>
    <t>S29252715</t>
  </si>
  <si>
    <t xml:space="preserve">13/01/2020 09:24:42 PM </t>
  </si>
  <si>
    <t>PFD/LCCBRN-13/01-VFSCHQ   KOL04</t>
  </si>
  <si>
    <t>S29252740</t>
  </si>
  <si>
    <t>PFD/LCCBRN-13/01-VFSCHQ   KOLO3</t>
  </si>
  <si>
    <t xml:space="preserve">13/01/2020 09:28:44 PM </t>
  </si>
  <si>
    <t>S29688549</t>
  </si>
  <si>
    <t xml:space="preserve">13/01/2020 09:54:09 PM </t>
  </si>
  <si>
    <t>PFD/LCCBRN-13/01-VFSCHQ   KOL02</t>
  </si>
  <si>
    <t xml:space="preserve">13/01/2020 09:57:57 PM </t>
  </si>
  <si>
    <t>CSH/CASH  -13/01-VFSCOLL  KOL03</t>
  </si>
  <si>
    <t xml:space="preserve">13/01/2020 09:57:58 PM </t>
  </si>
  <si>
    <t>S31177860</t>
  </si>
  <si>
    <t>14/01/2020</t>
  </si>
  <si>
    <t xml:space="preserve">14/01/2020 07:01:03 AM </t>
  </si>
  <si>
    <t>NEFT-IT36702001141724-MR JUNAYED AKAND AAMIR-/ACC/FEMA COMPLIANCE TO BE CHKD BE</t>
  </si>
  <si>
    <t>S32426842</t>
  </si>
  <si>
    <t xml:space="preserve">14/01/2020 09:32:21 AM </t>
  </si>
  <si>
    <t>NEFT-SIN01083R1187729-VFSE6000081-AMERICAN EXPRESS BAN-52205862671-SCBL0036001</t>
  </si>
  <si>
    <t>S32426890</t>
  </si>
  <si>
    <t>NEFT-SIN01083R1190264-VFSE7001071-AMERICAN EXPRESS BAN-52205862671-SCBL0036001</t>
  </si>
  <si>
    <t>S32431452</t>
  </si>
  <si>
    <t xml:space="preserve">14/01/2020 09:32:42 AM </t>
  </si>
  <si>
    <t>NEFT-SIN01083R1171793-VFSE1100011-AMERICAN EXPRESS BAN-52205862671-SCBL0036001</t>
  </si>
  <si>
    <t>S32432010</t>
  </si>
  <si>
    <t>NEFT-SIN01083R1176759-VFSE1221031-AMERICAN EXPRESS BAN-52205862671-SCBL0036001</t>
  </si>
  <si>
    <t>S32438036</t>
  </si>
  <si>
    <t xml:space="preserve">14/01/2020 09:33:06 AM </t>
  </si>
  <si>
    <t>NEFT-SIN01083R1179090-VFSE3800091-AMERICAN EXPRESS BAN-52205862671-SCBL0036001</t>
  </si>
  <si>
    <t>S32438695</t>
  </si>
  <si>
    <t xml:space="preserve">14/01/2020 09:33:08 AM </t>
  </si>
  <si>
    <t>NEFT-SIN01083R1179855-VFSE4000131-AMERICAN EXPRESS BAN-52205862671-SCBL0036001</t>
  </si>
  <si>
    <t>S32439551</t>
  </si>
  <si>
    <t xml:space="preserve">14/01/2020 09:33:10 AM </t>
  </si>
  <si>
    <t>NEFT-SIN01083R1183319-VFSE4110141-AMERICAN EXPRESS BAN-52205862671-SCBL0036001</t>
  </si>
  <si>
    <t>S32440735</t>
  </si>
  <si>
    <t xml:space="preserve">14/01/2020 09:33:16 AM </t>
  </si>
  <si>
    <t>NEFT-SIN01083R1185100-VFSE5600011-AMERICAN EXPRESS BAN-52205862671-SCBL0036001</t>
  </si>
  <si>
    <t>S32442726</t>
  </si>
  <si>
    <t xml:space="preserve">14/01/2020 09:33:22 AM </t>
  </si>
  <si>
    <t>NEFT-SIN01083R1184440-VFSE5000341-AMERICAN EXPRESS BAN-52205862671-SCBL0036001</t>
  </si>
  <si>
    <t>S34335043</t>
  </si>
  <si>
    <t xml:space="preserve">14/01/2020 11:35:08 AM </t>
  </si>
  <si>
    <t>GRS/0393GRS012029506 MR Zamiur RAHMAN 35 RIRORIRO</t>
  </si>
  <si>
    <t>S34342171</t>
  </si>
  <si>
    <t xml:space="preserve">14/01/2020 11:35:32 AM </t>
  </si>
  <si>
    <t>S34342236</t>
  </si>
  <si>
    <t>S34342303</t>
  </si>
  <si>
    <t xml:space="preserve">14/01/2020 11:35:33 AM </t>
  </si>
  <si>
    <t>S34361703</t>
  </si>
  <si>
    <t xml:space="preserve">14/01/2020 11:36:34 AM </t>
  </si>
  <si>
    <t>NEFT-N014201036174233-VFSE9008205-DIGITSECURE INDIA P LTD NODAL AC-049929900083</t>
  </si>
  <si>
    <t>S34361710</t>
  </si>
  <si>
    <t>NEFT-N014201036174231-VFSE9008135-DIGITSECURE INDIA P LTD NODAL AC-049929900083</t>
  </si>
  <si>
    <t xml:space="preserve">14/01/2020 01:17:24 PM </t>
  </si>
  <si>
    <t>CSH/CASH  -14/01-VFSCOLL  AHD01</t>
  </si>
  <si>
    <t>S36209344</t>
  </si>
  <si>
    <t xml:space="preserve">14/01/2020 01:17:25 PM </t>
  </si>
  <si>
    <t>CSH/CASH  -14/01-VFSCOLL  BAN03</t>
  </si>
  <si>
    <t>S36209883</t>
  </si>
  <si>
    <t>CSH/CASH  -14/01-VFSCOLL  BAN01</t>
  </si>
  <si>
    <t>CSH/CASH  -14/01-VFSCOLL  BAN04</t>
  </si>
  <si>
    <t>S36758016</t>
  </si>
  <si>
    <t xml:space="preserve">14/01/2020 01:44:37 PM </t>
  </si>
  <si>
    <t>BIL/BPAY/001896136767/ICICI BANK CRED/Trf to Avisek C/4205806003</t>
  </si>
  <si>
    <t>S36757467</t>
  </si>
  <si>
    <t xml:space="preserve">14/01/2020 01:44:38 PM </t>
  </si>
  <si>
    <t>RTGS:ICICR42020011400740487/VFS GLOBAL SERVICES PV</t>
  </si>
  <si>
    <t>S36758136</t>
  </si>
  <si>
    <t xml:space="preserve">14/01/2020 01:44:39 PM </t>
  </si>
  <si>
    <t>BIL/BPAY/001896136772/ICICI BANK CRED/Trf to Talvinde/4205806002</t>
  </si>
  <si>
    <t>S36758258</t>
  </si>
  <si>
    <t xml:space="preserve">14/01/2020 01:44:40 PM </t>
  </si>
  <si>
    <t>BIL/BPAY/001896136785/ICICI BANK CRED/Trf to Vijay   /4205806002</t>
  </si>
  <si>
    <t>S36758366</t>
  </si>
  <si>
    <t xml:space="preserve">14/01/2020 01:44:41 PM </t>
  </si>
  <si>
    <t>BIL/BPAY/001896136790/ICICI BANK CRED/Trf to Vishal  /4205806002</t>
  </si>
  <si>
    <t xml:space="preserve">14/01/2020 02:44:41 PM </t>
  </si>
  <si>
    <t>S35578837</t>
  </si>
  <si>
    <t xml:space="preserve">14/01/2020 03:10:55 PM </t>
  </si>
  <si>
    <t>0393BGR0190220:COMMISSION ON AMENDMENT OF BG</t>
  </si>
  <si>
    <t>S42234197</t>
  </si>
  <si>
    <t xml:space="preserve">14/01/2020 07:03:16 PM </t>
  </si>
  <si>
    <t>GIB/000044921981/EPFO      /3101912003046</t>
  </si>
  <si>
    <t>S42242642</t>
  </si>
  <si>
    <t xml:space="preserve">14/01/2020 07:03:41 PM </t>
  </si>
  <si>
    <t>GIB/000044921872/EPFO      /3101912003007</t>
  </si>
  <si>
    <t>S42242708</t>
  </si>
  <si>
    <t>GIB/000044921759/EPFO      /3101912003011</t>
  </si>
  <si>
    <t>S42243052</t>
  </si>
  <si>
    <t>GIB/000044921653/EPFO      /3101912003012</t>
  </si>
  <si>
    <t>S42242794</t>
  </si>
  <si>
    <t xml:space="preserve">14/01/2020 07:03:42 PM </t>
  </si>
  <si>
    <t>GIB/000044921472/EPFO      /3101912003026</t>
  </si>
  <si>
    <t>S42242911</t>
  </si>
  <si>
    <t>GIB/000044921351/EPFO      /3101912003002</t>
  </si>
  <si>
    <t>S42242970</t>
  </si>
  <si>
    <t>GIB/000044921199/EPFO      /3101912003022</t>
  </si>
  <si>
    <t>S42243280</t>
  </si>
  <si>
    <t xml:space="preserve">14/01/2020 07:03:43 PM </t>
  </si>
  <si>
    <t>GIB/000044921043/EPFO      /3101912003027</t>
  </si>
  <si>
    <t>S42243606</t>
  </si>
  <si>
    <t>GIB/000044920897/EPFO      /3101912003003</t>
  </si>
  <si>
    <t>S42243643</t>
  </si>
  <si>
    <t xml:space="preserve">14/01/2020 07:03:44 PM </t>
  </si>
  <si>
    <t>GIB/000044920723/EPFO      /3101912003038</t>
  </si>
  <si>
    <t>S42243710</t>
  </si>
  <si>
    <t>GIB/000044920621/EPFO      /3101912003004</t>
  </si>
  <si>
    <t>S42250180</t>
  </si>
  <si>
    <t xml:space="preserve">14/01/2020 07:04:05 PM </t>
  </si>
  <si>
    <t>GIB/000044920501/EPFO      /3101912003018</t>
  </si>
  <si>
    <t>S42250252</t>
  </si>
  <si>
    <t>GIB/000044920325/EPFO      /3101912003020</t>
  </si>
  <si>
    <t>S42250576</t>
  </si>
  <si>
    <t>GIB/000044920189/EPFO      /3101912003013</t>
  </si>
  <si>
    <t>S42250386</t>
  </si>
  <si>
    <t xml:space="preserve">14/01/2020 07:04:06 PM </t>
  </si>
  <si>
    <t>GIB/000044918867/EPFO      /3101912003025</t>
  </si>
  <si>
    <t>S42250615</t>
  </si>
  <si>
    <t>GIB/000044919102/EPFO      /3101912003039</t>
  </si>
  <si>
    <t>S42250753</t>
  </si>
  <si>
    <t>GIB/000044917935/EPFO      /3102001012856</t>
  </si>
  <si>
    <t>S42419388</t>
  </si>
  <si>
    <t xml:space="preserve">14/01/2020 07:13:38 PM </t>
  </si>
  <si>
    <t>GIB/000044943037/DTAX      /639034014012003971</t>
  </si>
  <si>
    <t>S42419547</t>
  </si>
  <si>
    <t xml:space="preserve">14/01/2020 07:13:39 PM </t>
  </si>
  <si>
    <t>GIB/000044943038/DTAX      /639034014012003972</t>
  </si>
  <si>
    <t>S42449513</t>
  </si>
  <si>
    <t xml:space="preserve">14/01/2020 07:15:22 PM </t>
  </si>
  <si>
    <t>GIB/000044935246/ESIC      /03320101621418</t>
  </si>
  <si>
    <t>S42507364</t>
  </si>
  <si>
    <t xml:space="preserve">14/01/2020 07:18:45 PM </t>
  </si>
  <si>
    <t>GIB/000044935090/ESIC      /03720101621478</t>
  </si>
  <si>
    <t>S42510438</t>
  </si>
  <si>
    <t xml:space="preserve">14/01/2020 07:18:56 PM </t>
  </si>
  <si>
    <t>GIB/000044934376/ESIC      /05320101507255</t>
  </si>
  <si>
    <t>S42513269</t>
  </si>
  <si>
    <t xml:space="preserve">14/01/2020 07:19:05 PM </t>
  </si>
  <si>
    <t>GIB/000044934800/ESIC      /01720101507176</t>
  </si>
  <si>
    <t>S42515833</t>
  </si>
  <si>
    <t xml:space="preserve">14/01/2020 07:19:15 PM </t>
  </si>
  <si>
    <t>GIB/000044934577/ESIC      /03120101621337</t>
  </si>
  <si>
    <t>S42519563</t>
  </si>
  <si>
    <t xml:space="preserve">14/01/2020 07:19:27 PM </t>
  </si>
  <si>
    <t>GIB/000044930144/ESIC      /03120101556244</t>
  </si>
  <si>
    <t>S42522386</t>
  </si>
  <si>
    <t xml:space="preserve">14/01/2020 07:19:37 PM </t>
  </si>
  <si>
    <t>GIB/000044929989/ESIC      /04120101445152</t>
  </si>
  <si>
    <t>S42525386</t>
  </si>
  <si>
    <t xml:space="preserve">14/01/2020 07:19:49 PM </t>
  </si>
  <si>
    <t>GIB/000044929833/ESIC      /02920101444304</t>
  </si>
  <si>
    <t>S42529116</t>
  </si>
  <si>
    <t xml:space="preserve">14/01/2020 07:19:59 PM </t>
  </si>
  <si>
    <t>GIB/000044929678/ESIC      /01520101443645</t>
  </si>
  <si>
    <t>S42531284</t>
  </si>
  <si>
    <t xml:space="preserve">14/01/2020 07:20:09 PM </t>
  </si>
  <si>
    <t>GIB/000044931116/ESIC      /03120101620695</t>
  </si>
  <si>
    <t>S42533834</t>
  </si>
  <si>
    <t xml:space="preserve">14/01/2020 07:20:18 PM </t>
  </si>
  <si>
    <t>GIB/000044931704/ESIC      /04720101620782</t>
  </si>
  <si>
    <t>S42536374</t>
  </si>
  <si>
    <t xml:space="preserve">14/01/2020 07:20:28 PM </t>
  </si>
  <si>
    <t>GIB/000044932829/ESIC      /05320101507019</t>
  </si>
  <si>
    <t>S42538691</t>
  </si>
  <si>
    <t xml:space="preserve">14/01/2020 07:20:36 PM </t>
  </si>
  <si>
    <t>GIB/000044932666/ESIC      /05220101620913</t>
  </si>
  <si>
    <t>S42541656</t>
  </si>
  <si>
    <t xml:space="preserve">14/01/2020 07:20:46 PM </t>
  </si>
  <si>
    <t>GIB/000044932437/ESIC      /05120101620866</t>
  </si>
  <si>
    <t>S42546897</t>
  </si>
  <si>
    <t xml:space="preserve">14/01/2020 07:21:05 PM </t>
  </si>
  <si>
    <t>GIB/000044931347/ESIC      /03720101620736</t>
  </si>
  <si>
    <t>S42546978</t>
  </si>
  <si>
    <t xml:space="preserve">14/01/2020 07:21:06 PM </t>
  </si>
  <si>
    <t>GIB/000044930479/ESIC      /03320101557775</t>
  </si>
  <si>
    <t>S42547167</t>
  </si>
  <si>
    <t>GIB/000044930658/ESIC      /07820101558449</t>
  </si>
  <si>
    <t>S42551327</t>
  </si>
  <si>
    <t xml:space="preserve">14/01/2020 07:21:22 PM </t>
  </si>
  <si>
    <t>GIB/000044930339/ESIC      /05520101556688</t>
  </si>
  <si>
    <t>S42551461</t>
  </si>
  <si>
    <t xml:space="preserve">14/01/2020 07:21:23 PM </t>
  </si>
  <si>
    <t>GIB/000044929303/ESIC      /06920101442654</t>
  </si>
  <si>
    <t>S42551781</t>
  </si>
  <si>
    <t>GIB/000044929546/ESIC      /05220101553468</t>
  </si>
  <si>
    <t>S42551873</t>
  </si>
  <si>
    <t>GIB/000044929175/ESIC      /03220101552027</t>
  </si>
  <si>
    <t>S42551909</t>
  </si>
  <si>
    <t xml:space="preserve">14/01/2020 07:21:24 PM </t>
  </si>
  <si>
    <t>GIB/000044929046/ESIC      /02020101441537</t>
  </si>
  <si>
    <t>S42552176</t>
  </si>
  <si>
    <t>GIB/000044928820/ESIC      /04720101550638</t>
  </si>
  <si>
    <t>S42552508</t>
  </si>
  <si>
    <t xml:space="preserve">14/01/2020 07:21:25 PM </t>
  </si>
  <si>
    <t>GIB/000044928646/ESIC      /05120101549899</t>
  </si>
  <si>
    <t>S42555330</t>
  </si>
  <si>
    <t xml:space="preserve">14/01/2020 07:21:36 PM </t>
  </si>
  <si>
    <t>GIB/000044927766/ESIC      /03720101547239</t>
  </si>
  <si>
    <t>S42555641</t>
  </si>
  <si>
    <t>GIB/000044928482/ESIC      /01720101438900</t>
  </si>
  <si>
    <t>S42555707</t>
  </si>
  <si>
    <t>GIB/000044928114/ESIC      /05320101438191</t>
  </si>
  <si>
    <t xml:space="preserve">14/01/2020 08:24:16 PM </t>
  </si>
  <si>
    <t>CSH/CASH  -14/01-VFSCOLL  KOL01</t>
  </si>
  <si>
    <t>CSH/CASH  -14/01-VFSCOLL  BAN02</t>
  </si>
  <si>
    <t>CSH/CASH  -14/01-VFSCOLL  KOL02</t>
  </si>
  <si>
    <t>CSH/CASH  -14/01-VFSCOLL  KOL03</t>
  </si>
  <si>
    <t>CSH/CASH  -14/01-VFSCOLL  KOL04</t>
  </si>
  <si>
    <t>S43630622</t>
  </si>
  <si>
    <t xml:space="preserve">14/01/2020 08:25:07 PM </t>
  </si>
  <si>
    <t>PFD/LCCBRN-14/01-VFSCHQ   KOL04</t>
  </si>
  <si>
    <t>S43630702</t>
  </si>
  <si>
    <t>PFD/LCCBRN-14/01-VFSCHQ   KOLO3</t>
  </si>
  <si>
    <t>S44162836</t>
  </si>
  <si>
    <t xml:space="preserve">14/01/2020 08:57:20 PM </t>
  </si>
  <si>
    <t xml:space="preserve">14/01/2020 08:57:27 PM </t>
  </si>
  <si>
    <t>S44164670</t>
  </si>
  <si>
    <t>S51211497</t>
  </si>
  <si>
    <t>15/01/2020</t>
  </si>
  <si>
    <t xml:space="preserve">15/01/2020 01:15:08 PM </t>
  </si>
  <si>
    <t>GRS/0393GRS012032030 MAHEN FAMILY TRUST MAHEN FAMI</t>
  </si>
  <si>
    <t>S51219131</t>
  </si>
  <si>
    <t xml:space="preserve">15/01/2020 01:15:39 PM </t>
  </si>
  <si>
    <t>S51219162</t>
  </si>
  <si>
    <t>S51219205</t>
  </si>
  <si>
    <t xml:space="preserve">15/01/2020 01:17:30 PM </t>
  </si>
  <si>
    <t>CSH/CASH  -15/01-VFSCOLL  BAN01</t>
  </si>
  <si>
    <t>S51977256</t>
  </si>
  <si>
    <t xml:space="preserve">15/01/2020 02:02:27 PM </t>
  </si>
  <si>
    <t>BIL/BPAY/001896904943/ICICI BANK CRED/Trf to SVN Rao /4205806003</t>
  </si>
  <si>
    <t>S52056921</t>
  </si>
  <si>
    <t xml:space="preserve">15/01/2020 02:07:13 PM </t>
  </si>
  <si>
    <t>RTGS:ICICR42020011500870773/VFS GLOBAL SERVICES PV</t>
  </si>
  <si>
    <t>S52057350</t>
  </si>
  <si>
    <t xml:space="preserve">15/01/2020 02:07:14 PM </t>
  </si>
  <si>
    <t>BIL/BPAY/001896908693/ICICI BANK CRED/Trf to Vishal  /4205806002</t>
  </si>
  <si>
    <t>S56711020</t>
  </si>
  <si>
    <t xml:space="preserve">15/01/2020 07:05:03 PM </t>
  </si>
  <si>
    <t>PFD/LCCBRN-15/01-VFSCHQ   KOLO3</t>
  </si>
  <si>
    <t>S59086911</t>
  </si>
  <si>
    <t xml:space="preserve">15/01/2020 09:52:24 PM </t>
  </si>
  <si>
    <t>CSH/CASH  -15/01-VFSCOLL  AHD01</t>
  </si>
  <si>
    <t>CSH/CASH  -15/01-VFSCOLL  AHD02</t>
  </si>
  <si>
    <t xml:space="preserve">15/01/2020 09:52:25 PM </t>
  </si>
  <si>
    <t>CSH/CASH  -15/01-VFSCOLL  KOL02</t>
  </si>
  <si>
    <t>S63195978</t>
  </si>
  <si>
    <t>16/01/2020</t>
  </si>
  <si>
    <t xml:space="preserve">16/01/2020 11:34:46 AM </t>
  </si>
  <si>
    <t>NEFT-N016201037934083-VFSE6000016-DIGITSECURE INDIA P LTD NODAL AC-049929900083</t>
  </si>
  <si>
    <t>S63196165</t>
  </si>
  <si>
    <t>NEFT-N016201037934034-VFSE9008272-DIGITSECURE INDIA P LTD NODAL AC-049929900083</t>
  </si>
  <si>
    <t>S63196171</t>
  </si>
  <si>
    <t>NEFT-N016201037938381-VFSE6000003-DIGITSECURE INDIA P LTD NODAL AC-049929900083</t>
  </si>
  <si>
    <t>S63196175</t>
  </si>
  <si>
    <t xml:space="preserve">16/01/2020 11:34:47 AM </t>
  </si>
  <si>
    <t>NEFT-N016201037938379-VFSE6000001-DIGITSECURE INDIA P LTD NODAL AC-049929900083</t>
  </si>
  <si>
    <t>S63196177</t>
  </si>
  <si>
    <t>NEFT-N016201037934081-VFSE6000015-DIGITSECURE INDIA P LTD NODAL AC-049929900083</t>
  </si>
  <si>
    <t>S63196300</t>
  </si>
  <si>
    <t>NEFT-N016201037919348-VFSE6000008-DIGITSECURE INDIA P LTD NODAL AC-049929900083</t>
  </si>
  <si>
    <t>S63196580</t>
  </si>
  <si>
    <t>NEFT-N016201037919343-VFSE6000002-DIGITSECURE INDIA P LTD NODAL AC-049929900083</t>
  </si>
  <si>
    <t>S63196600</t>
  </si>
  <si>
    <t>NEFT-N016201037934072-VFSE6000012-DIGITSECURE INDIA P LTD NODAL AC-049929900083</t>
  </si>
  <si>
    <t>S63195969</t>
  </si>
  <si>
    <t xml:space="preserve">16/01/2020 11:34:48 AM </t>
  </si>
  <si>
    <t>NEFT-N016201037938384-VFSE6000005-DIGITSECURE INDIA P LTD NODAL AC-049929900083</t>
  </si>
  <si>
    <t>S63196304</t>
  </si>
  <si>
    <t>NEFT-N016201037919346-VFSE6000006-DIGITSECURE INDIA P LTD NODAL AC-049929900083</t>
  </si>
  <si>
    <t>S63196312</t>
  </si>
  <si>
    <t>NEFT-N016201037934065-VFSE6000010-DIGITSECURE INDIA P LTD NODAL AC-049929900083</t>
  </si>
  <si>
    <t>S63196323</t>
  </si>
  <si>
    <t>NEFT-N016201037934030-VFSE9008205-DIGITSECURE INDIA P LTD NODAL AC-049929900083</t>
  </si>
  <si>
    <t>S63196662</t>
  </si>
  <si>
    <t>NEFT-N016201037934019-VFSE9008072-DIGITSECURE INDIA P LTD NODAL AC-049929900083</t>
  </si>
  <si>
    <t>S63196599</t>
  </si>
  <si>
    <t xml:space="preserve">16/01/2020 11:34:49 AM </t>
  </si>
  <si>
    <t>NEFT-N016201037934078-VFSE6000014-DIGITSECURE INDIA P LTD NODAL AC-049929900083</t>
  </si>
  <si>
    <t>S63196658</t>
  </si>
  <si>
    <t>NEFT-N016201037938403-VFSE6000011-DIGITSECURE INDIA P LTD NODAL AC-049929900083</t>
  </si>
  <si>
    <t>S63196810</t>
  </si>
  <si>
    <t>NEFT-N016201037938376-VFSE9008213-DIGITSECURE INDIA P LTD NODAL AC-049929900083</t>
  </si>
  <si>
    <t>S63197081</t>
  </si>
  <si>
    <t>NEFT-N016201037938392-VFSE6000007-DIGITSECURE INDIA P LTD NODAL AC-049929900083</t>
  </si>
  <si>
    <t>S63197184</t>
  </si>
  <si>
    <t>NEFT-N016201037938398-VFSE6000009-DIGITSECURE INDIA P LTD NODAL AC-049929900083</t>
  </si>
  <si>
    <t>S63196321</t>
  </si>
  <si>
    <t xml:space="preserve">16/01/2020 11:34:50 AM </t>
  </si>
  <si>
    <t>NEFT-N016201037934048-VFSE6000004-DIGITSECURE INDIA P LTD NODAL AC-049929900083</t>
  </si>
  <si>
    <t>S63196320</t>
  </si>
  <si>
    <t xml:space="preserve">16/01/2020 11:34:51 AM </t>
  </si>
  <si>
    <t>NEFT-N016201037934076-VFSE6000013-DIGITSECURE INDIA P LTD NODAL AC-049929900083</t>
  </si>
  <si>
    <t>S63196394</t>
  </si>
  <si>
    <t>NEFT-N016201037934024-VFSE9008135-DIGITSECURE INDIA P LTD NODAL AC-049929900083</t>
  </si>
  <si>
    <t>S63196909</t>
  </si>
  <si>
    <t xml:space="preserve">16/01/2020 11:34:52 AM </t>
  </si>
  <si>
    <t>NEFT-N016201037938367-VFSE9008083-DIGITSECURE INDIA P LTD NODAL AC-049929900083</t>
  </si>
  <si>
    <t>M3177645</t>
  </si>
  <si>
    <t xml:space="preserve">16/01/2020 12:54:42 PM </t>
  </si>
  <si>
    <t>S64603387</t>
  </si>
  <si>
    <t xml:space="preserve">16/01/2020 01:03:44 PM </t>
  </si>
  <si>
    <t>NEFT-N016200353976444-VFSE9008083-DIGIT SECURE INDIA P-018361100000080-YESB0000</t>
  </si>
  <si>
    <t>S64603900</t>
  </si>
  <si>
    <t xml:space="preserve">16/01/2020 01:03:45 PM </t>
  </si>
  <si>
    <t>NEFT-N016200353976443-VFSE9008072-DIGIT SECURE INDIA P-018361100000080-YESB0000</t>
  </si>
  <si>
    <t>S64603920</t>
  </si>
  <si>
    <t>NEFT-N016200353976470-VFSE9008222-DIGIT SECURE INDIA P-018361100000080-YESB0000</t>
  </si>
  <si>
    <t>S64603392</t>
  </si>
  <si>
    <t xml:space="preserve">16/01/2020 01:03:46 PM </t>
  </si>
  <si>
    <t>NEFT-N016200353976447-VFSE9008135-DIGIT SECURE INDIA P-018361100000080-YESB0000</t>
  </si>
  <si>
    <t>S64604090</t>
  </si>
  <si>
    <t>NEFT-N016200353976467-VFSE9008213-DIGIT SECURE INDIA P-018361100000080-YESB0000</t>
  </si>
  <si>
    <t>S64604092</t>
  </si>
  <si>
    <t xml:space="preserve">16/01/2020 01:03:47 PM </t>
  </si>
  <si>
    <t>NEFT-N016200353976460-VFSE9008150-DIGIT SECURE INDIA P-018361100000080-YESB0000</t>
  </si>
  <si>
    <t>S64604093</t>
  </si>
  <si>
    <t>NEFT-N016200353976463-VFSE9008205-DIGIT SECURE INDIA P-018361100000080-YESB0000</t>
  </si>
  <si>
    <t>S64604588</t>
  </si>
  <si>
    <t xml:space="preserve">16/01/2020 01:03:48 PM </t>
  </si>
  <si>
    <t>NEFT-N016200353976474-VFSE9008224-DIGIT SECURE INDIA P-018361100000080-YESB0000</t>
  </si>
  <si>
    <t>S64604589</t>
  </si>
  <si>
    <t>NEFT-N016200353976479-VFSE9008272-DIGIT SECURE INDIA P-018361100000080-YESB0000</t>
  </si>
  <si>
    <t xml:space="preserve">16/01/2020 01:22:29 PM </t>
  </si>
  <si>
    <t>CSH/CASH  -16/01-VFSCOLL  KOL01</t>
  </si>
  <si>
    <t>CSH/CASH  -16/01-VFSCOLL  KOL04</t>
  </si>
  <si>
    <t>CSH/CASH  -16/01-VFSCOLL  KOL03</t>
  </si>
  <si>
    <t>S66244868</t>
  </si>
  <si>
    <t xml:space="preserve">16/01/2020 02:38:51 PM </t>
  </si>
  <si>
    <t>RTGS-YESBR52020011670561990-VFS GLOBAL SERVICE-000181300004714-YESB0000001</t>
  </si>
  <si>
    <t>S67546225</t>
  </si>
  <si>
    <t xml:space="preserve">16/01/2020 04:07:28 PM </t>
  </si>
  <si>
    <t>RTGS:ICICR42020011600338456/VFS GLOBAL SERVICES PV</t>
  </si>
  <si>
    <t>S67546365</t>
  </si>
  <si>
    <t>BIL/BPAY/001897681241/ICICI BANK CRED/Trf to Vijay   /4205806002</t>
  </si>
  <si>
    <t>S67546290</t>
  </si>
  <si>
    <t xml:space="preserve">16/01/2020 04:07:29 PM </t>
  </si>
  <si>
    <t>BIL/BPAY/001897681464/ICICI BANK CRED/Trf to Vishal  /4205806002</t>
  </si>
  <si>
    <t>S67546464</t>
  </si>
  <si>
    <t xml:space="preserve">16/01/2020 04:07:30 PM </t>
  </si>
  <si>
    <t>BIL/BPAY/001897681469/ICICI BANK CRED/Trf to Talvinde/4205806002</t>
  </si>
  <si>
    <t>M3390914</t>
  </si>
  <si>
    <t xml:space="preserve">16/01/2020 05:53:51 PM </t>
  </si>
  <si>
    <t>TRFR FROM:VFS GLOBAL SERVICES PRIVATE LIMITED</t>
  </si>
  <si>
    <t xml:space="preserve">16/01/2020 08:26:43 PM </t>
  </si>
  <si>
    <t>CSH/CASH  -16/01-VFSCOLL  AHD02</t>
  </si>
  <si>
    <t>S71662860</t>
  </si>
  <si>
    <t xml:space="preserve">16/01/2020 08:27:21 PM </t>
  </si>
  <si>
    <t>PFD/LCCBRN-16/01-VFSCHQ   KOL04</t>
  </si>
  <si>
    <t>S71663101</t>
  </si>
  <si>
    <t>PFD/LCCBRN-16/01-VFSCHQ   KOLO3</t>
  </si>
  <si>
    <t xml:space="preserve">16/01/2020 09:05:54 PM </t>
  </si>
  <si>
    <t>CSH/CASH  -16/01-VFSCOLL  AHD01</t>
  </si>
  <si>
    <t xml:space="preserve">16/01/2020 09:05:55 PM </t>
  </si>
  <si>
    <t>S72254241</t>
  </si>
  <si>
    <t>CSH/CASH  -16/01-VFSCOLL  BAN01</t>
  </si>
  <si>
    <t>S72254277</t>
  </si>
  <si>
    <t>CSH/CASH  -16/01-VFSCOLL  BAN03</t>
  </si>
  <si>
    <t>CSH/CASH  -16/01-VFSCOLL  KOL02</t>
  </si>
  <si>
    <t xml:space="preserve">16/01/2020 09:05:56 PM </t>
  </si>
  <si>
    <t>S72280866</t>
  </si>
  <si>
    <t xml:space="preserve">16/01/2020 09:07:48 PM </t>
  </si>
  <si>
    <t>S74572942</t>
  </si>
  <si>
    <t>17/01/2020</t>
  </si>
  <si>
    <t xml:space="preserve">17/01/2020 08:34:13 AM </t>
  </si>
  <si>
    <t>NEFT-SIN01083R1209463-VFSE1221031-AMERICAN EXPRESS BAN-52205862671-SCBL0036001</t>
  </si>
  <si>
    <t>S74573400</t>
  </si>
  <si>
    <t xml:space="preserve">17/01/2020 08:34:16 AM </t>
  </si>
  <si>
    <t>NEFT-SIN01083R1210364-VFSE3800091-AMERICAN EXPRESS BAN-52205862671-SCBL0036001</t>
  </si>
  <si>
    <t>S74574014</t>
  </si>
  <si>
    <t>NEFT-SIN01083R1210709-VFSE4000131-AMERICAN EXPRESS BAN-52205862671-SCBL0036001</t>
  </si>
  <si>
    <t>S74573805</t>
  </si>
  <si>
    <t xml:space="preserve">17/01/2020 08:34:18 AM </t>
  </si>
  <si>
    <t>NEFT-SIN01083R1207179-VFSE1100011-AMERICAN EXPRESS BAN-52205862671-SCBL0036001</t>
  </si>
  <si>
    <t>S74574405</t>
  </si>
  <si>
    <t xml:space="preserve">17/01/2020 08:34:20 AM </t>
  </si>
  <si>
    <t>NEFT-SIN01083R1212665-VFSE5000341-AMERICAN EXPRESS BAN-52205862671-SCBL0036001</t>
  </si>
  <si>
    <t>S74575047</t>
  </si>
  <si>
    <t xml:space="preserve">17/01/2020 08:34:21 AM </t>
  </si>
  <si>
    <t>NEFT-SIN01083R1212238-VFSE4110141-AMERICAN EXPRESS BAN-52205862671-SCBL0036001</t>
  </si>
  <si>
    <t>S74575522</t>
  </si>
  <si>
    <t xml:space="preserve">17/01/2020 08:34:26 AM </t>
  </si>
  <si>
    <t>NEFT-SIN01083R1212940-VFSE5600011-AMERICAN EXPRESS BAN-52205862671-SCBL0036001</t>
  </si>
  <si>
    <t>S74575824</t>
  </si>
  <si>
    <t xml:space="preserve">17/01/2020 08:34:29 AM </t>
  </si>
  <si>
    <t>NEFT-SIN01083R1214058-VFSE6000081-AMERICAN EXPRESS BAN-52205862671-SCBL0036001</t>
  </si>
  <si>
    <t>S74576685</t>
  </si>
  <si>
    <t xml:space="preserve">17/01/2020 08:34:32 AM </t>
  </si>
  <si>
    <t>NEFT-SIN01083R1214906-VFSE7001071-AMERICAN EXPRESS BAN-52205862671-SCBL0036001</t>
  </si>
  <si>
    <t>S75989905</t>
  </si>
  <si>
    <t xml:space="preserve">17/01/2020 10:31:21 AM </t>
  </si>
  <si>
    <t>NEFT-N017200354551800-VFSE9008150-DIGIT SECURE INDIA P-018361100000080-YESB0000</t>
  </si>
  <si>
    <t>S75990644</t>
  </si>
  <si>
    <t xml:space="preserve">17/01/2020 10:31:22 AM </t>
  </si>
  <si>
    <t>NEFT-N017200354551802-VFSE9008205-DIGIT SECURE INDIA P-018361100000080-YESB0000</t>
  </si>
  <si>
    <t>S75990662</t>
  </si>
  <si>
    <t>NEFT-N017200354551804-VFSE9008213-DIGIT SECURE INDIA P-018361100000080-YESB0000</t>
  </si>
  <si>
    <t>S75990420</t>
  </si>
  <si>
    <t xml:space="preserve">17/01/2020 10:31:23 AM </t>
  </si>
  <si>
    <t>NEFT-N017200354551312-VFSE9008072-DIGIT SECURE INDIA P-018361100000080-YESB0000</t>
  </si>
  <si>
    <t>S75990422</t>
  </si>
  <si>
    <t>NEFT-N017200354551317-VFSE9008135-DIGIT SECURE INDIA P-018361100000080-YESB0000</t>
  </si>
  <si>
    <t>S75990423</t>
  </si>
  <si>
    <t xml:space="preserve">17/01/2020 10:31:24 AM </t>
  </si>
  <si>
    <t>NEFT-N017200354551807-VFSE9008224-DIGIT SECURE INDIA P-018361100000080-YESB0000</t>
  </si>
  <si>
    <t>S75990646</t>
  </si>
  <si>
    <t>NEFT-N017200354551316-VFSE9008083-DIGIT SECURE INDIA P-018361100000080-YESB0000</t>
  </si>
  <si>
    <t>S77236808</t>
  </si>
  <si>
    <t xml:space="preserve">17/01/2020 11:51:21 AM </t>
  </si>
  <si>
    <t>NEFT-N017201038791572-VFSE6000016-DIGITSECURE INDIA P LTD NODAL AC-049929900083</t>
  </si>
  <si>
    <t>S77236809</t>
  </si>
  <si>
    <t xml:space="preserve">17/01/2020 11:51:22 AM </t>
  </si>
  <si>
    <t>NEFT-N017201038791561-VFSE6000008-DIGITSECURE INDIA P LTD NODAL AC-049929900083</t>
  </si>
  <si>
    <t>S77236940</t>
  </si>
  <si>
    <t xml:space="preserve">17/01/2020 11:51:23 AM </t>
  </si>
  <si>
    <t>NEFT-N017201038796876-VFSE6000014-DIGITSECURE INDIA P LTD NODAL AC-049929900083</t>
  </si>
  <si>
    <t>S77236984</t>
  </si>
  <si>
    <t>NEFT-N017201038796866-VFSE6000010-DIGITSECURE INDIA P LTD NODAL AC-049929900083</t>
  </si>
  <si>
    <t>S77237218</t>
  </si>
  <si>
    <t>NEFT-N017201038791570-VFSE6000015-DIGITSECURE INDIA P LTD NODAL AC-049929900083</t>
  </si>
  <si>
    <t>S77237219</t>
  </si>
  <si>
    <t>NEFT-N017201038726539-VFSE6000007-DIGITSECURE INDIA P LTD NODAL AC-049929900083</t>
  </si>
  <si>
    <t>S77237388</t>
  </si>
  <si>
    <t>NEFT-N017201038796828-VFSE9008222-DIGITSECURE INDIA P LTD NODAL AC-049929900083</t>
  </si>
  <si>
    <t>S77237397</t>
  </si>
  <si>
    <t>NEFT-N017201038796830-VFSE6000001-DIGITSECURE INDIA P LTD NODAL AC-049929900083</t>
  </si>
  <si>
    <t>S77237433</t>
  </si>
  <si>
    <t>NEFT-N017201038796835-VFSE6000002-DIGITSECURE INDIA P LTD NODAL AC-049929900083</t>
  </si>
  <si>
    <t>S77237450</t>
  </si>
  <si>
    <t>NEFT-N017201038796872-VFSE6000013-DIGITSECURE INDIA P LTD NODAL AC-049929900083</t>
  </si>
  <si>
    <t>S77236811</t>
  </si>
  <si>
    <t xml:space="preserve">17/01/2020 11:51:24 AM </t>
  </si>
  <si>
    <t>NEFT-N017201038791528-VFSE9008083-DIGITSECURE INDIA P LTD NODAL AC-049929900083</t>
  </si>
  <si>
    <t>S77236995</t>
  </si>
  <si>
    <t>NEFT-N017201038796842-VFSE6000004-DIGITSECURE INDIA P LTD NODAL AC-049929900083</t>
  </si>
  <si>
    <t>S77237221</t>
  </si>
  <si>
    <t>NEFT-N017201038726538-VFSE6000006-DIGITSECURE INDIA P LTD NODAL AC-049929900083</t>
  </si>
  <si>
    <t>S77237381</t>
  </si>
  <si>
    <t>NEFT-N017201038796825-VFSE9008213-DIGITSECURE INDIA P LTD NODAL AC-049929900083</t>
  </si>
  <si>
    <t>S77237443</t>
  </si>
  <si>
    <t>NEFT-N017201038796869-VFSE6000011-DIGITSECURE INDIA P LTD NODAL AC-049929900083</t>
  </si>
  <si>
    <t>S77237444</t>
  </si>
  <si>
    <t>NEFT-N017201038796813-VFSE9008205-DIGITSECURE INDIA P LTD NODAL AC-049929900083</t>
  </si>
  <si>
    <t>S77236820</t>
  </si>
  <si>
    <t xml:space="preserve">17/01/2020 11:51:25 AM </t>
  </si>
  <si>
    <t>NEFT-N017201038726534-VFSE9008135-DIGITSECURE INDIA P LTD NODAL AC-049929900083</t>
  </si>
  <si>
    <t>S77236983</t>
  </si>
  <si>
    <t>NEFT-N017201038796863-VFSE6000009-DIGITSECURE INDIA P LTD NODAL AC-049929900083</t>
  </si>
  <si>
    <t>S77236997</t>
  </si>
  <si>
    <t>NEFT-N017201038796846-VFSE6000005-DIGITSECURE INDIA P LTD NODAL AC-049929900083</t>
  </si>
  <si>
    <t>S77237438</t>
  </si>
  <si>
    <t>NEFT-N017201038796840-VFSE6000003-DIGITSECURE INDIA P LTD NODAL AC-049929900083</t>
  </si>
  <si>
    <t>M3169386</t>
  </si>
  <si>
    <t xml:space="preserve">17/01/2020 12:51:51 PM </t>
  </si>
  <si>
    <t xml:space="preserve">17/01/2020 01:18:20 PM </t>
  </si>
  <si>
    <t>CSH/CASH  -17/01-VFSCOLL  AHD01</t>
  </si>
  <si>
    <t>S78770052</t>
  </si>
  <si>
    <t>CSH/CASH  -17/01-VFSCOLL  BAN01</t>
  </si>
  <si>
    <t>CSH/CASH  -17/01-VFSCOLL  BAN04</t>
  </si>
  <si>
    <t>S78805705</t>
  </si>
  <si>
    <t xml:space="preserve">17/01/2020 01:20:10 PM </t>
  </si>
  <si>
    <t>GRS/0393GRS012036202 MR S M Imtiaz Uddin SHOVON ST</t>
  </si>
  <si>
    <t>S78814754</t>
  </si>
  <si>
    <t xml:space="preserve">17/01/2020 01:20:36 PM </t>
  </si>
  <si>
    <t>S78814777</t>
  </si>
  <si>
    <t>S78814816</t>
  </si>
  <si>
    <t xml:space="preserve">17/01/2020 01:20:38 PM </t>
  </si>
  <si>
    <t>S80558941</t>
  </si>
  <si>
    <t xml:space="preserve">17/01/2020 03:08:32 PM </t>
  </si>
  <si>
    <t>RTGS:ICICR42020011700452089/VFS GLOBAL SERVICES PV</t>
  </si>
  <si>
    <t>S80559259</t>
  </si>
  <si>
    <t xml:space="preserve">17/01/2020 03:08:33 PM </t>
  </si>
  <si>
    <t>BIL/BPAY/001898321771/ICICI BANK CRED/Trf to Babitha /4205806002</t>
  </si>
  <si>
    <t>S80559627</t>
  </si>
  <si>
    <t xml:space="preserve">17/01/2020 03:08:34 PM </t>
  </si>
  <si>
    <t>BIL/BPAY/001898321777/ICICI BANK CRED/Trf to Vishal  /4205806002</t>
  </si>
  <si>
    <t>S80559742</t>
  </si>
  <si>
    <t>BIL/BPAY/001898322097/ICICI BANK CRED/Trf to Vijay   /4205806002</t>
  </si>
  <si>
    <t>S80560056</t>
  </si>
  <si>
    <t xml:space="preserve">17/01/2020 03:08:35 PM </t>
  </si>
  <si>
    <t>BIL/BPAY/001898321786/ICICI BANK CRED/Trf to Talvinde/4205806002</t>
  </si>
  <si>
    <t>S80559951</t>
  </si>
  <si>
    <t xml:space="preserve">17/01/2020 03:08:36 PM </t>
  </si>
  <si>
    <t>BIL/BPAY/001898322105/ICICI BANK CRED/Trf to Gurleen /4205806003</t>
  </si>
  <si>
    <t>S81406244</t>
  </si>
  <si>
    <t xml:space="preserve">17/01/2020 04:06:40 PM </t>
  </si>
  <si>
    <t>NEFT-N017200354812961-VFSE9008222-DIGIT SECURE INDIA P-018361100000080-YESB0000</t>
  </si>
  <si>
    <t>S82343248</t>
  </si>
  <si>
    <t xml:space="preserve">17/01/2020 05:10:25 PM </t>
  </si>
  <si>
    <t>NEFT-IM0001821137-TULSA DEVI ADHIKARI-ENSURE FEMACOMPLIANCE 0051912-01075502617</t>
  </si>
  <si>
    <t>S82126085</t>
  </si>
  <si>
    <t xml:space="preserve">17/01/2020 06:52:44 PM </t>
  </si>
  <si>
    <t>TRF/ICICI BANK/507246/ICICI</t>
  </si>
  <si>
    <t>TRF/ICICI BANK/507247/ICICI</t>
  </si>
  <si>
    <t>TRF/ICICI BANK/507251/ICICI</t>
  </si>
  <si>
    <t>TRF/ICICI BANK/507249/ICICI</t>
  </si>
  <si>
    <t>TRF/ICICI BANK/507248/ICICI</t>
  </si>
  <si>
    <t>S84688962</t>
  </si>
  <si>
    <t xml:space="preserve">17/01/2020 07:09:56 PM </t>
  </si>
  <si>
    <t>GIB/000045039369/GST       /20011900169021</t>
  </si>
  <si>
    <t>S84689460</t>
  </si>
  <si>
    <t xml:space="preserve">17/01/2020 07:09:57 PM </t>
  </si>
  <si>
    <t>GIB/000045039105/GST       /20013300249761</t>
  </si>
  <si>
    <t>S84690538</t>
  </si>
  <si>
    <t xml:space="preserve">17/01/2020 07:09:59 PM </t>
  </si>
  <si>
    <t>GIB/000045038770/GST       /20010700194379</t>
  </si>
  <si>
    <t>S84690351</t>
  </si>
  <si>
    <t xml:space="preserve">17/01/2020 07:10:00 PM </t>
  </si>
  <si>
    <t>GIB/000045038281/GST       /20012700507647</t>
  </si>
  <si>
    <t>S84700187</t>
  </si>
  <si>
    <t xml:space="preserve">17/01/2020 07:10:34 PM </t>
  </si>
  <si>
    <t>GIB/000045046719/EPFO      /3102001019127</t>
  </si>
  <si>
    <t>S84700226</t>
  </si>
  <si>
    <t>GIB/000045046524/EPFO      /3102001019042</t>
  </si>
  <si>
    <t>S84735317</t>
  </si>
  <si>
    <t xml:space="preserve">17/01/2020 07:12:46 PM </t>
  </si>
  <si>
    <t>TRF/dd              /505557/ICICI/13.01.2020</t>
  </si>
  <si>
    <t>TRF/dd              /514951/ICICI/13.01.2020</t>
  </si>
  <si>
    <t xml:space="preserve">17/01/2020 08:20:55 PM </t>
  </si>
  <si>
    <t>CSH/CASH  -17/01-VFSCOLL  KOL01</t>
  </si>
  <si>
    <t>CSH/CASH  -17/01-VFSCOLL  BAN02</t>
  </si>
  <si>
    <t>S85877973</t>
  </si>
  <si>
    <t xml:space="preserve">17/01/2020 08:21:31 PM </t>
  </si>
  <si>
    <t>PFD/LCCBRN-17/01-VFSCHQ   KOLO3</t>
  </si>
  <si>
    <t>S85935069</t>
  </si>
  <si>
    <t xml:space="preserve">17/01/2020 08:25:06 PM </t>
  </si>
  <si>
    <t>PFD/LCCBRN-17/01-VFSCHQ   KOL04</t>
  </si>
  <si>
    <t>S88653257</t>
  </si>
  <si>
    <t>18/01/2020</t>
  </si>
  <si>
    <t xml:space="preserve">18/01/2020 08:02:17 AM </t>
  </si>
  <si>
    <t>NEFT-SIN01083R1218903-VFSE4000131-AMERICAN EXPRESS BAN-52205862671-SCBL0036001</t>
  </si>
  <si>
    <t>S88652961</t>
  </si>
  <si>
    <t xml:space="preserve">18/01/2020 08:02:18 AM </t>
  </si>
  <si>
    <t>NEFT-SIN01083R1215240-VFSE1100011-AMERICAN EXPRESS BAN-52205862671-SCBL0036001</t>
  </si>
  <si>
    <t>S88654062</t>
  </si>
  <si>
    <t xml:space="preserve">18/01/2020 08:02:21 AM </t>
  </si>
  <si>
    <t>NEFT-SIN01083R1217671-VFSE1440011-AMERICAN EXPRESS BAN-52205862671-SCBL0036001</t>
  </si>
  <si>
    <t>S88654343</t>
  </si>
  <si>
    <t xml:space="preserve">18/01/2020 08:02:26 AM </t>
  </si>
  <si>
    <t>NEFT-SIN01083R1221230-VFSE5600011-AMERICAN EXPRESS BAN-52205862671-SCBL0036001</t>
  </si>
  <si>
    <t>S88655018</t>
  </si>
  <si>
    <t xml:space="preserve">18/01/2020 08:02:28 AM </t>
  </si>
  <si>
    <t>NEFT-SIN01083R1222374-VFSE6000081-AMERICAN EXPRESS BAN-52205862671-SCBL0036001</t>
  </si>
  <si>
    <t>S88655082</t>
  </si>
  <si>
    <t xml:space="preserve">18/01/2020 08:02:29 AM </t>
  </si>
  <si>
    <t>NEFT-SIN01083R1220955-VFSE5000341-AMERICAN EXPRESS BAN-52205862671-SCBL0036001</t>
  </si>
  <si>
    <t>S88654712</t>
  </si>
  <si>
    <t xml:space="preserve">18/01/2020 08:02:30 AM </t>
  </si>
  <si>
    <t>NEFT-SIN01083R1220528-VFSE4110141-AMERICAN EXPRESS BAN-52205862671-SCBL0036001</t>
  </si>
  <si>
    <t>S89080387</t>
  </si>
  <si>
    <t xml:space="preserve">18/01/2020 09:03:39 AM </t>
  </si>
  <si>
    <t>CLG/TJSB SAHAKARI BANK/003228/TJS/17.01.2020</t>
  </si>
  <si>
    <t>S89082678</t>
  </si>
  <si>
    <t xml:space="preserve">18/01/2020 09:04:27 AM </t>
  </si>
  <si>
    <t>CLG/AHMEDABAD CLG/131995/BOB/30.12.2019</t>
  </si>
  <si>
    <t>CLG/AHMEDABAD CLG/887550/SBI/10.01.2020</t>
  </si>
  <si>
    <t>CLG/AHMEDABAD CLG/927065/SBI/27.12.2019</t>
  </si>
  <si>
    <t>CLG/AHMEDABAD CLG/271818/BOB/21.12.2019</t>
  </si>
  <si>
    <t>CLG/AHMEDABAD CLG/594199/BOB/17.12.2019</t>
  </si>
  <si>
    <t>CLG/THE SURAT DISTRICT CO OP/588036/HDF/10.01.2020</t>
  </si>
  <si>
    <t>CLG/AHMEDABAD CLG/000686/KCC/10.01.2020</t>
  </si>
  <si>
    <t>CLG/AHMEDABAD CLG/850079/BOI/13.01.2020</t>
  </si>
  <si>
    <t>CLG/AHMEDABAD CLG/850080/BOI/13.01.2020</t>
  </si>
  <si>
    <t>CLG/AHMEDABAD CLG/468093/DEB/10.01.2020</t>
  </si>
  <si>
    <t>CLG/AHMEDABAD CLG/436372/SBI/13.01.2020</t>
  </si>
  <si>
    <t xml:space="preserve">18/01/2020 09:04:29 AM </t>
  </si>
  <si>
    <t>CLG/AHMEDABAD CLG/068149/SBI/13.01.2020</t>
  </si>
  <si>
    <t xml:space="preserve">18/01/2020 09:04:38 AM </t>
  </si>
  <si>
    <t>CLG/974907/BOB/07.12.2019</t>
  </si>
  <si>
    <t>CLG/774364/SBI/26.12.2019</t>
  </si>
  <si>
    <t xml:space="preserve">18/01/2020 09:04:39 AM </t>
  </si>
  <si>
    <t>CLG/128536/BOB/27.12.2019</t>
  </si>
  <si>
    <t>S89732231</t>
  </si>
  <si>
    <t xml:space="preserve">18/01/2020 10:04:16 AM </t>
  </si>
  <si>
    <t>NEFT-N018200355041123-VFSE9008150-DIGIT SECURE INDIA P-018361100000080-YESB0000</t>
  </si>
  <si>
    <t>S89732571</t>
  </si>
  <si>
    <t>NEFT-N018200355042131-VFSE9008072-DIGIT SECURE INDIA P-018361100000080-YESB0000</t>
  </si>
  <si>
    <t>S89732574</t>
  </si>
  <si>
    <t>NEFT-N018200355042133-VFSE9008135-DIGIT SECURE INDIA P-018361100000080-YESB0000</t>
  </si>
  <si>
    <t>S89732593</t>
  </si>
  <si>
    <t>NEFT-N018200355041124-VFSE9008205-DIGIT SECURE INDIA P-018361100000080-YESB0000</t>
  </si>
  <si>
    <t>S89732634</t>
  </si>
  <si>
    <t>NEFT-N018200355042139-VFSE9008224-DIGIT SECURE INDIA P-018361100000080-YESB0000</t>
  </si>
  <si>
    <t>S89732219</t>
  </si>
  <si>
    <t xml:space="preserve">18/01/2020 10:04:17 AM </t>
  </si>
  <si>
    <t>NEFT-N018200355041122-VFSE9008083-DIGIT SECURE INDIA P-018361100000080-YESB0000</t>
  </si>
  <si>
    <t>S89732296</t>
  </si>
  <si>
    <t>NEFT-N018200355042138-VFSE9008222-DIGIT SECURE INDIA P-018361100000080-YESB0000</t>
  </si>
  <si>
    <t>S89732600</t>
  </si>
  <si>
    <t>NEFT-N018200355041125-VFSE9008213-DIGIT SECURE INDIA P-018361100000080-YESB0000</t>
  </si>
  <si>
    <t xml:space="preserve">18/01/2020 01:16:32 PM </t>
  </si>
  <si>
    <t>CSH/CASH  -18/01-VFSCOLL  AHD01</t>
  </si>
  <si>
    <t>CSH/CASH  -18/01-VFSCOLL  AHD02</t>
  </si>
  <si>
    <t>CSH/CASH  -18/01-VFSCOLL  BAN04</t>
  </si>
  <si>
    <t>S92839251</t>
  </si>
  <si>
    <t>CSH/CASH  -18/01-VFSCOLL  BAN01</t>
  </si>
  <si>
    <t>S92839268</t>
  </si>
  <si>
    <t>CSH/CASH  -18/01-VFSCOLL  BAN03</t>
  </si>
  <si>
    <t>S93128345</t>
  </si>
  <si>
    <t xml:space="preserve">18/01/2020 01:33:30 PM </t>
  </si>
  <si>
    <t>NEFT-N018201039686918-VFSE6000002-DIGITSECURE INDIA P LTD NODAL AC-049929900083</t>
  </si>
  <si>
    <t>S93128456</t>
  </si>
  <si>
    <t>NEFT-N018201039711130-VFSE6000003-DIGITSECURE INDIA P LTD NODAL AC-049929900083</t>
  </si>
  <si>
    <t>S93128517</t>
  </si>
  <si>
    <t>NEFT-N018201039686905-VFSE9008135-DIGITSECURE INDIA P LTD NODAL AC-049929900083</t>
  </si>
  <si>
    <t>S93128534</t>
  </si>
  <si>
    <t>NEFT-N018201039686895-VFSE6000015-DIGITSECURE INDIA P LTD NODAL AC-049929900083</t>
  </si>
  <si>
    <t>S93128616</t>
  </si>
  <si>
    <t>NEFT-N018201039714803-VFSE6000008-DIGITSECURE INDIA P LTD NODAL AC-049929900083</t>
  </si>
  <si>
    <t>S93128358</t>
  </si>
  <si>
    <t xml:space="preserve">18/01/2020 01:33:31 PM </t>
  </si>
  <si>
    <t>NEFT-N018201039686902-VFSE9008072-DIGITSECURE INDIA P LTD NODAL AC-049929900083</t>
  </si>
  <si>
    <t>S93128523</t>
  </si>
  <si>
    <t>NEFT-N018201039686934-VFSE6000010-DIGITSECURE INDIA P LTD NODAL AC-049929900083</t>
  </si>
  <si>
    <t>S93128620</t>
  </si>
  <si>
    <t>NEFT-N018201039714777-VFSE9008205-DIGITSECURE INDIA P LTD NODAL AC-049929900083</t>
  </si>
  <si>
    <t>S93128626</t>
  </si>
  <si>
    <t>NEFT-N018201039714780-VFSE9008213-DIGITSECURE INDIA P LTD NODAL AC-049929900083</t>
  </si>
  <si>
    <t>S93129108</t>
  </si>
  <si>
    <t>NEFT-N018201039711110-VFSE6000014-DIGITSECURE INDIA P LTD NODAL AC-049929900083</t>
  </si>
  <si>
    <t>S93128627</t>
  </si>
  <si>
    <t xml:space="preserve">18/01/2020 01:33:32 PM </t>
  </si>
  <si>
    <t>NEFT-N018201039711139-VFSE6000007-DIGITSECURE INDIA P LTD NODAL AC-049929900083</t>
  </si>
  <si>
    <t>S93128838</t>
  </si>
  <si>
    <t>NEFT-N018201039711118-VFSE9008083-DIGITSECURE INDIA P LTD NODAL AC-049929900083</t>
  </si>
  <si>
    <t>S93129156</t>
  </si>
  <si>
    <t>NEFT-N018201039714821-VFSE6000013-DIGITSECURE INDIA P LTD NODAL AC-049929900083</t>
  </si>
  <si>
    <t>S93129177</t>
  </si>
  <si>
    <t>NEFT-N018201039714796-VFSE6000005-DIGITSECURE INDIA P LTD NODAL AC-049929900083</t>
  </si>
  <si>
    <t>S93128629</t>
  </si>
  <si>
    <t xml:space="preserve">18/01/2020 01:33:33 PM </t>
  </si>
  <si>
    <t>NEFT-N018201039711127-VFSE6000001-DIGITSECURE INDIA P LTD NODAL AC-049929900083</t>
  </si>
  <si>
    <t>S93128929</t>
  </si>
  <si>
    <t>NEFT-N018201039714816-VFSE6000012-DIGITSECURE INDIA P LTD NODAL AC-049929900083</t>
  </si>
  <si>
    <t>S93129161</t>
  </si>
  <si>
    <t>NEFT-N018201039714807-VFSE6000009-DIGITSECURE INDIA P LTD NODAL AC-049929900083</t>
  </si>
  <si>
    <t>S93129167</t>
  </si>
  <si>
    <t>NEFT-N018201039714813-VFSE6000011-DIGITSECURE INDIA P LTD NODAL AC-049929900083</t>
  </si>
  <si>
    <t>S93128459</t>
  </si>
  <si>
    <t xml:space="preserve">18/01/2020 01:33:34 PM </t>
  </si>
  <si>
    <t>NEFT-N018201039714761-VFSE6000016-DIGITSECURE INDIA P LTD NODAL AC-049929900083</t>
  </si>
  <si>
    <t>S93128934</t>
  </si>
  <si>
    <t>NEFT-N018201039714795-VFSE6000004-DIGITSECURE INDIA P LTD NODAL AC-049929900083</t>
  </si>
  <si>
    <t>S93128944</t>
  </si>
  <si>
    <t>NEFT-N018201039714797-VFSE6000006-DIGITSECURE INDIA P LTD NODAL AC-049929900083</t>
  </si>
  <si>
    <t>S95133430</t>
  </si>
  <si>
    <t xml:space="preserve">18/01/2020 03:34:30 PM </t>
  </si>
  <si>
    <t>REJECT:131995:OTHER REASONS</t>
  </si>
  <si>
    <t>S98585614</t>
  </si>
  <si>
    <t xml:space="preserve">18/01/2020 07:14:56 PM </t>
  </si>
  <si>
    <t>PFD/LCCBRN-18/01-VFSCHQ   BAN04</t>
  </si>
  <si>
    <t xml:space="preserve">18/01/2020 08:03:18 PM </t>
  </si>
  <si>
    <t>CSH/CASH  -18/01-VFSCOLL  KOL02</t>
  </si>
  <si>
    <t>CSH/CASH  -18/01-VFSCOLL  KOL03</t>
  </si>
  <si>
    <t xml:space="preserve">18/01/2020 08:05:39 PM </t>
  </si>
  <si>
    <t>CSH/CASH  -18/01-VFSCOLL  KOL04</t>
  </si>
  <si>
    <t>S424438</t>
  </si>
  <si>
    <t xml:space="preserve">18/01/2020 09:08:59 PM </t>
  </si>
  <si>
    <t>S424459</t>
  </si>
  <si>
    <t>S473147</t>
  </si>
  <si>
    <t xml:space="preserve">18/01/2020 09:12:37 PM </t>
  </si>
  <si>
    <t>PFD/LCCBRN-18/01-VFSCHQ   KOL04</t>
  </si>
  <si>
    <t>S600257</t>
  </si>
  <si>
    <t xml:space="preserve">18/01/2020 09:30:46 PM </t>
  </si>
  <si>
    <t>VFSCHQ-LCC-DEC19-CHG&amp;GST</t>
  </si>
  <si>
    <t>MID'S</t>
  </si>
  <si>
    <t>AHMEDABAD</t>
  </si>
  <si>
    <t>WEST</t>
  </si>
  <si>
    <t>NZ ONLINE</t>
  </si>
  <si>
    <t>CLOSED</t>
  </si>
  <si>
    <t>HO</t>
  </si>
  <si>
    <t>PT</t>
  </si>
  <si>
    <t>ESIC</t>
  </si>
  <si>
    <t>PF</t>
  </si>
  <si>
    <t>GST</t>
  </si>
  <si>
    <t>REMITTANCE</t>
  </si>
  <si>
    <t>CASH</t>
  </si>
  <si>
    <t>DEC 19</t>
  </si>
  <si>
    <t>CHANDIGARH DD</t>
  </si>
  <si>
    <t>AHMEDABAD DD</t>
  </si>
  <si>
    <t>KOLKATA</t>
  </si>
  <si>
    <t>CHANDIGARH</t>
  </si>
  <si>
    <t>GURGAON</t>
  </si>
  <si>
    <t>JAIPUR</t>
  </si>
  <si>
    <t>JALANDHAR</t>
  </si>
  <si>
    <t>DELHI</t>
  </si>
  <si>
    <t>BANGLORE</t>
  </si>
  <si>
    <t>CHENNAI</t>
  </si>
  <si>
    <t>COCHIN</t>
  </si>
  <si>
    <t>HYDERABAD</t>
  </si>
  <si>
    <t>PONDICHERRY</t>
  </si>
  <si>
    <t>TRIVENDRUM</t>
  </si>
  <si>
    <t>GOA</t>
  </si>
  <si>
    <t>MUMBAI</t>
  </si>
  <si>
    <t>PUNE</t>
  </si>
  <si>
    <t>M3239949</t>
  </si>
  <si>
    <t>M389405</t>
  </si>
  <si>
    <t>M361288</t>
  </si>
  <si>
    <t>S40852960</t>
  </si>
  <si>
    <t>S40816054</t>
  </si>
  <si>
    <t>S33641839</t>
  </si>
  <si>
    <t>S54844385</t>
  </si>
  <si>
    <t>S54844326</t>
  </si>
  <si>
    <t>S54844415</t>
  </si>
  <si>
    <t>S41487112</t>
  </si>
  <si>
    <t>S56735203</t>
  </si>
  <si>
    <t>S56735712</t>
  </si>
  <si>
    <t>S54844303</t>
  </si>
  <si>
    <t>S56735685</t>
  </si>
  <si>
    <t>S84695914</t>
  </si>
  <si>
    <t>S84733848</t>
  </si>
  <si>
    <t>S69058561</t>
  </si>
  <si>
    <t>S84733676</t>
  </si>
  <si>
    <t>S68947052</t>
  </si>
  <si>
    <t>S68947030</t>
  </si>
  <si>
    <t>S56735603</t>
  </si>
  <si>
    <t>S56735578</t>
  </si>
  <si>
    <t>S76749033</t>
  </si>
  <si>
    <t>S33641164</t>
  </si>
  <si>
    <t>S84017188</t>
  </si>
  <si>
    <t>S41486907</t>
  </si>
  <si>
    <t>S84695718</t>
  </si>
  <si>
    <t>S70152992</t>
  </si>
  <si>
    <t>S33641578</t>
  </si>
  <si>
    <t>S41486729</t>
  </si>
  <si>
    <t>S83869995</t>
  </si>
  <si>
    <t>S54844278</t>
  </si>
  <si>
    <t>S14239715</t>
  </si>
  <si>
    <t>20/01/2020</t>
  </si>
  <si>
    <t>S19455077</t>
  </si>
  <si>
    <t>S19455202</t>
  </si>
  <si>
    <t>S19455781</t>
  </si>
  <si>
    <t>S19455874</t>
  </si>
  <si>
    <t>S19711655</t>
  </si>
  <si>
    <t>S19711660</t>
  </si>
  <si>
    <t>S19711692</t>
  </si>
  <si>
    <t>S19712181</t>
  </si>
  <si>
    <t>S19711665</t>
  </si>
  <si>
    <t>S19712203</t>
  </si>
  <si>
    <t>S19712323</t>
  </si>
  <si>
    <t>S19712363</t>
  </si>
  <si>
    <t>S19712838</t>
  </si>
  <si>
    <t>S19711669</t>
  </si>
  <si>
    <t>S19712826</t>
  </si>
  <si>
    <t>S19713189</t>
  </si>
  <si>
    <t>S19713825</t>
  </si>
  <si>
    <t>S19713568</t>
  </si>
  <si>
    <t>S19713651</t>
  </si>
  <si>
    <t>S19713665</t>
  </si>
  <si>
    <t>S19714043</t>
  </si>
  <si>
    <t>S19714044</t>
  </si>
  <si>
    <t>S19714337</t>
  </si>
  <si>
    <t>S19714597</t>
  </si>
  <si>
    <t>S21786950</t>
  </si>
  <si>
    <t>S22583323</t>
  </si>
  <si>
    <t>S22583365</t>
  </si>
  <si>
    <t>S22583223</t>
  </si>
  <si>
    <t>S22583368</t>
  </si>
  <si>
    <t>S22583535</t>
  </si>
  <si>
    <t>S22583546</t>
  </si>
  <si>
    <t>S22583549</t>
  </si>
  <si>
    <t>S22583568</t>
  </si>
  <si>
    <t>S22589028</t>
  </si>
  <si>
    <t>S25128263</t>
  </si>
  <si>
    <t>S29380222</t>
  </si>
  <si>
    <t>21/01/2020</t>
  </si>
  <si>
    <t>S29382770</t>
  </si>
  <si>
    <t>S29383165</t>
  </si>
  <si>
    <t>S29384753</t>
  </si>
  <si>
    <t>S29385185</t>
  </si>
  <si>
    <t>S29387573</t>
  </si>
  <si>
    <t>S30188768</t>
  </si>
  <si>
    <t>S30210700</t>
  </si>
  <si>
    <t>S30210755</t>
  </si>
  <si>
    <t>S30210814</t>
  </si>
  <si>
    <t>S32441961</t>
  </si>
  <si>
    <t>S32442288</t>
  </si>
  <si>
    <t>S32973516</t>
  </si>
  <si>
    <t>S32978333</t>
  </si>
  <si>
    <t>S32978372</t>
  </si>
  <si>
    <t>S32978419</t>
  </si>
  <si>
    <t>S33641757</t>
  </si>
  <si>
    <t>S33641808</t>
  </si>
  <si>
    <t>S35073115</t>
  </si>
  <si>
    <t>S35073126</t>
  </si>
  <si>
    <t>S35074085</t>
  </si>
  <si>
    <t>S35074107</t>
  </si>
  <si>
    <t>S35074128</t>
  </si>
  <si>
    <t>S35074586</t>
  </si>
  <si>
    <t>S35074600</t>
  </si>
  <si>
    <t>S37485004</t>
  </si>
  <si>
    <t>S37485484</t>
  </si>
  <si>
    <t>S37485573</t>
  </si>
  <si>
    <t>S37486286</t>
  </si>
  <si>
    <t>S37486437</t>
  </si>
  <si>
    <t>S40858778</t>
  </si>
  <si>
    <t>S41487256</t>
  </si>
  <si>
    <t>S41487060</t>
  </si>
  <si>
    <t>S41487302</t>
  </si>
  <si>
    <t>S41487321</t>
  </si>
  <si>
    <t>S44622666</t>
  </si>
  <si>
    <t>22/01/2020</t>
  </si>
  <si>
    <t>S44623424</t>
  </si>
  <si>
    <t>S44623208</t>
  </si>
  <si>
    <t>S44625313</t>
  </si>
  <si>
    <t>S44628178</t>
  </si>
  <si>
    <t>S44629238</t>
  </si>
  <si>
    <t>S47400750</t>
  </si>
  <si>
    <t>S47400856</t>
  </si>
  <si>
    <t>S47400958</t>
  </si>
  <si>
    <t>S47426892</t>
  </si>
  <si>
    <t>S47426512</t>
  </si>
  <si>
    <t>S47426607</t>
  </si>
  <si>
    <t>S47427202</t>
  </si>
  <si>
    <t>S48127004</t>
  </si>
  <si>
    <t>S48127525</t>
  </si>
  <si>
    <t>S51067963</t>
  </si>
  <si>
    <t>S51067961</t>
  </si>
  <si>
    <t>S51068086</t>
  </si>
  <si>
    <t>S51068260</t>
  </si>
  <si>
    <t>S51068261</t>
  </si>
  <si>
    <t>S51068363</t>
  </si>
  <si>
    <t>S51067744</t>
  </si>
  <si>
    <t>S51067984</t>
  </si>
  <si>
    <t>S51067986</t>
  </si>
  <si>
    <t>S51068096</t>
  </si>
  <si>
    <t>S51068251</t>
  </si>
  <si>
    <t>S51067989</t>
  </si>
  <si>
    <t>S51068175</t>
  </si>
  <si>
    <t>S51068566</t>
  </si>
  <si>
    <t>S51068808</t>
  </si>
  <si>
    <t>S51068809</t>
  </si>
  <si>
    <t>S51068555</t>
  </si>
  <si>
    <t>S51068570</t>
  </si>
  <si>
    <t>S51068824</t>
  </si>
  <si>
    <t>S51068558</t>
  </si>
  <si>
    <t>S52378140</t>
  </si>
  <si>
    <t>S52378353</t>
  </si>
  <si>
    <t>S52378597</t>
  </si>
  <si>
    <t>S52378962</t>
  </si>
  <si>
    <t>S52378966</t>
  </si>
  <si>
    <t>S52378599</t>
  </si>
  <si>
    <t>S52379191</t>
  </si>
  <si>
    <t>S52379199</t>
  </si>
  <si>
    <t>S52379287</t>
  </si>
  <si>
    <t>S56735623</t>
  </si>
  <si>
    <t>S56735635</t>
  </si>
  <si>
    <t>S56735648</t>
  </si>
  <si>
    <t>S58082062</t>
  </si>
  <si>
    <t>23/01/2020</t>
  </si>
  <si>
    <t>S58082215</t>
  </si>
  <si>
    <t>S58082908</t>
  </si>
  <si>
    <t>S58082723</t>
  </si>
  <si>
    <t>S58083489</t>
  </si>
  <si>
    <t>S58084278</t>
  </si>
  <si>
    <t>S58084059</t>
  </si>
  <si>
    <t>S60275070</t>
  </si>
  <si>
    <t>S60281091</t>
  </si>
  <si>
    <t>S60281359</t>
  </si>
  <si>
    <t>S60281423</t>
  </si>
  <si>
    <t>M3100352</t>
  </si>
  <si>
    <t>S62304940</t>
  </si>
  <si>
    <t>S63952577</t>
  </si>
  <si>
    <t>S63953138</t>
  </si>
  <si>
    <t>S63952694</t>
  </si>
  <si>
    <t>S63953779</t>
  </si>
  <si>
    <t>S64669959</t>
  </si>
  <si>
    <t>S64670193</t>
  </si>
  <si>
    <t>S64670827</t>
  </si>
  <si>
    <t>S64670832</t>
  </si>
  <si>
    <t>S64670837</t>
  </si>
  <si>
    <t>S64671437</t>
  </si>
  <si>
    <t>S64671438</t>
  </si>
  <si>
    <t>S64671755</t>
  </si>
  <si>
    <t>S64672315</t>
  </si>
  <si>
    <t>S68007212</t>
  </si>
  <si>
    <t>S68007782</t>
  </si>
  <si>
    <t>S70152999</t>
  </si>
  <si>
    <t>S70153007</t>
  </si>
  <si>
    <t>S70153038</t>
  </si>
  <si>
    <t>S70234712</t>
  </si>
  <si>
    <t>S70864845</t>
  </si>
  <si>
    <t>S72301033</t>
  </si>
  <si>
    <t>24/01/2020</t>
  </si>
  <si>
    <t>S72301284</t>
  </si>
  <si>
    <t>S72302740</t>
  </si>
  <si>
    <t>S72303605</t>
  </si>
  <si>
    <t>S72304241</t>
  </si>
  <si>
    <t>S72305079</t>
  </si>
  <si>
    <t>S72305236</t>
  </si>
  <si>
    <t>S73034244</t>
  </si>
  <si>
    <t>S73038767</t>
  </si>
  <si>
    <t>S73038796</t>
  </si>
  <si>
    <t>S73038841</t>
  </si>
  <si>
    <t>S73091641</t>
  </si>
  <si>
    <t>S73091894</t>
  </si>
  <si>
    <t>S73104353</t>
  </si>
  <si>
    <t>S73104388</t>
  </si>
  <si>
    <t>S73103959</t>
  </si>
  <si>
    <t>S73104009</t>
  </si>
  <si>
    <t>S73104503</t>
  </si>
  <si>
    <t>S73104531</t>
  </si>
  <si>
    <t>S74469736</t>
  </si>
  <si>
    <t>S74470055</t>
  </si>
  <si>
    <t>S74470070</t>
  </si>
  <si>
    <t>S74470085</t>
  </si>
  <si>
    <t>S74470122</t>
  </si>
  <si>
    <t>S74470134</t>
  </si>
  <si>
    <t>S74470150</t>
  </si>
  <si>
    <t>S74470325</t>
  </si>
  <si>
    <t>S74470368</t>
  </si>
  <si>
    <t>S74469731</t>
  </si>
  <si>
    <t>S74470130</t>
  </si>
  <si>
    <t>S74470199</t>
  </si>
  <si>
    <t>S74470308</t>
  </si>
  <si>
    <t>S74470329</t>
  </si>
  <si>
    <t>S74469740</t>
  </si>
  <si>
    <t>S74470141</t>
  </si>
  <si>
    <t>S74470610</t>
  </si>
  <si>
    <t>S74470612</t>
  </si>
  <si>
    <t>S74470614</t>
  </si>
  <si>
    <t>S74470997</t>
  </si>
  <si>
    <t>S76097779</t>
  </si>
  <si>
    <t>S76097514</t>
  </si>
  <si>
    <t>S76097543</t>
  </si>
  <si>
    <t>S76097873</t>
  </si>
  <si>
    <t>S76097906</t>
  </si>
  <si>
    <t>S76097934</t>
  </si>
  <si>
    <t>S76097540</t>
  </si>
  <si>
    <t>S76097917</t>
  </si>
  <si>
    <t>S76097975</t>
  </si>
  <si>
    <t>S76097539</t>
  </si>
  <si>
    <t>S76097550</t>
  </si>
  <si>
    <t>S76098382</t>
  </si>
  <si>
    <t>S76098388</t>
  </si>
  <si>
    <t>S76098406</t>
  </si>
  <si>
    <t>S76098790</t>
  </si>
  <si>
    <t>S76098418</t>
  </si>
  <si>
    <t>S76098763</t>
  </si>
  <si>
    <t>S76098770</t>
  </si>
  <si>
    <t>S76098389</t>
  </si>
  <si>
    <t>S76098769</t>
  </si>
  <si>
    <t>S76105129</t>
  </si>
  <si>
    <t>M3190343</t>
  </si>
  <si>
    <t>S77051114</t>
  </si>
  <si>
    <t>S78831766</t>
  </si>
  <si>
    <t>S78831878</t>
  </si>
  <si>
    <t>S78832109</t>
  </si>
  <si>
    <t>S78832258</t>
  </si>
  <si>
    <t>S78832862</t>
  </si>
  <si>
    <t>S79143532</t>
  </si>
  <si>
    <t>S79144914</t>
  </si>
  <si>
    <t>S79145284</t>
  </si>
  <si>
    <t>S79144957</t>
  </si>
  <si>
    <t>S79145316</t>
  </si>
  <si>
    <t>S79148808</t>
  </si>
  <si>
    <t>S79154550</t>
  </si>
  <si>
    <t>S79154898</t>
  </si>
  <si>
    <t>S79154581</t>
  </si>
  <si>
    <t>S82740157</t>
  </si>
  <si>
    <t>S82760991</t>
  </si>
  <si>
    <t>S84695747</t>
  </si>
  <si>
    <t>S84733806</t>
  </si>
  <si>
    <t>S10808451</t>
  </si>
  <si>
    <t>27/01/2020</t>
  </si>
  <si>
    <t>S10808786</t>
  </si>
  <si>
    <t>S10811186</t>
  </si>
  <si>
    <t>S10811766</t>
  </si>
  <si>
    <t>S10814601</t>
  </si>
  <si>
    <t>S10816544</t>
  </si>
  <si>
    <t>S10817062</t>
  </si>
  <si>
    <t>S11132728</t>
  </si>
  <si>
    <t>S11139512</t>
  </si>
  <si>
    <t>S11146765</t>
  </si>
  <si>
    <t>S11151027</t>
  </si>
  <si>
    <t>S11441563</t>
  </si>
  <si>
    <t>S13143052</t>
  </si>
  <si>
    <t>S13148763</t>
  </si>
  <si>
    <t>S13148829</t>
  </si>
  <si>
    <t>S13148882</t>
  </si>
  <si>
    <t>S13966280</t>
  </si>
  <si>
    <t>S13966299</t>
  </si>
  <si>
    <t>S13966304</t>
  </si>
  <si>
    <t>S13966311</t>
  </si>
  <si>
    <t>S13966775</t>
  </si>
  <si>
    <t>S13967109</t>
  </si>
  <si>
    <t>S13967595</t>
  </si>
  <si>
    <t>S13967130</t>
  </si>
  <si>
    <t>S13967131</t>
  </si>
  <si>
    <t>S13967570</t>
  </si>
  <si>
    <t>S13967573</t>
  </si>
  <si>
    <t>S13967441</t>
  </si>
  <si>
    <t>S13967454</t>
  </si>
  <si>
    <t>S13967577</t>
  </si>
  <si>
    <t>S13967479</t>
  </si>
  <si>
    <t>S13967490</t>
  </si>
  <si>
    <t>S13967498</t>
  </si>
  <si>
    <t>S13967855</t>
  </si>
  <si>
    <t>S13967892</t>
  </si>
  <si>
    <t>S13968017</t>
  </si>
  <si>
    <t>S13967492</t>
  </si>
  <si>
    <t>S13967494</t>
  </si>
  <si>
    <t>M3320090</t>
  </si>
  <si>
    <t>S14488916</t>
  </si>
  <si>
    <t>S14492832</t>
  </si>
  <si>
    <t>S14492880</t>
  </si>
  <si>
    <t>S14492371</t>
  </si>
  <si>
    <t>S15302408</t>
  </si>
  <si>
    <t>S15302427</t>
  </si>
  <si>
    <t>S15302443</t>
  </si>
  <si>
    <t>S15302502</t>
  </si>
  <si>
    <t>S15302542</t>
  </si>
  <si>
    <t>S15536794</t>
  </si>
  <si>
    <t>S15537224</t>
  </si>
  <si>
    <t>S15536913</t>
  </si>
  <si>
    <t>S15536979</t>
  </si>
  <si>
    <t>S19759149</t>
  </si>
  <si>
    <t>S19759156</t>
  </si>
  <si>
    <t>S19759540</t>
  </si>
  <si>
    <t>S19759351</t>
  </si>
  <si>
    <t>S19759402</t>
  </si>
  <si>
    <t>S19760071</t>
  </si>
  <si>
    <t>S19760281</t>
  </si>
  <si>
    <t>S19761071</t>
  </si>
  <si>
    <t>S19761074</t>
  </si>
  <si>
    <t>S20052366</t>
  </si>
  <si>
    <t>S22801192</t>
  </si>
  <si>
    <t>S19659554</t>
  </si>
  <si>
    <t>S22879520</t>
  </si>
  <si>
    <t>S23462843</t>
  </si>
  <si>
    <t>S23463179</t>
  </si>
  <si>
    <t>S23713476</t>
  </si>
  <si>
    <t>S23713493</t>
  </si>
  <si>
    <t>S23713685</t>
  </si>
  <si>
    <t>S23714028</t>
  </si>
  <si>
    <t>S23714046</t>
  </si>
  <si>
    <t>S25697288</t>
  </si>
  <si>
    <t>28/01/2020</t>
  </si>
  <si>
    <t>S25948228</t>
  </si>
  <si>
    <t>S25951501</t>
  </si>
  <si>
    <t>S25958302</t>
  </si>
  <si>
    <t>S25959688</t>
  </si>
  <si>
    <t>S25961123</t>
  </si>
  <si>
    <t>S25961964</t>
  </si>
  <si>
    <t>S25962501</t>
  </si>
  <si>
    <t>S26434830</t>
  </si>
  <si>
    <t>S29052964</t>
  </si>
  <si>
    <t>S29053428</t>
  </si>
  <si>
    <t>S29053957</t>
  </si>
  <si>
    <t>M3195182</t>
  </si>
  <si>
    <t>S32284984</t>
  </si>
  <si>
    <t>S32284986</t>
  </si>
  <si>
    <t>S32285387</t>
  </si>
  <si>
    <t>S32285792</t>
  </si>
  <si>
    <t>S32285799</t>
  </si>
  <si>
    <t>S32286158</t>
  </si>
  <si>
    <t>S32287182</t>
  </si>
  <si>
    <t>S32287184</t>
  </si>
  <si>
    <t xml:space="preserve">20/01/2020 08:01:32 AM </t>
  </si>
  <si>
    <t xml:space="preserve">20/01/2020 12:27:03 PM </t>
  </si>
  <si>
    <t xml:space="preserve">20/01/2020 01:49:33 PM </t>
  </si>
  <si>
    <t xml:space="preserve">20/01/2020 01:49:35 PM </t>
  </si>
  <si>
    <t xml:space="preserve">20/01/2020 01:49:36 PM </t>
  </si>
  <si>
    <t xml:space="preserve">20/01/2020 01:49:37 PM </t>
  </si>
  <si>
    <t xml:space="preserve">20/01/2020 02:04:25 PM </t>
  </si>
  <si>
    <t xml:space="preserve">20/01/2020 02:04:26 PM </t>
  </si>
  <si>
    <t xml:space="preserve">20/01/2020 02:04:27 PM </t>
  </si>
  <si>
    <t xml:space="preserve">20/01/2020 02:04:29 PM </t>
  </si>
  <si>
    <t xml:space="preserve">20/01/2020 02:04:30 PM </t>
  </si>
  <si>
    <t xml:space="preserve">20/01/2020 02:04:31 PM </t>
  </si>
  <si>
    <t xml:space="preserve">20/01/2020 02:04:32 PM </t>
  </si>
  <si>
    <t xml:space="preserve">20/01/2020 02:04:33 PM </t>
  </si>
  <si>
    <t xml:space="preserve">20/01/2020 02:04:35 PM </t>
  </si>
  <si>
    <t xml:space="preserve">20/01/2020 04:12:05 PM </t>
  </si>
  <si>
    <t xml:space="preserve">20/01/2020 05:02:16 PM </t>
  </si>
  <si>
    <t xml:space="preserve">20/01/2020 05:02:17 PM </t>
  </si>
  <si>
    <t xml:space="preserve">20/01/2020 05:02:18 PM </t>
  </si>
  <si>
    <t xml:space="preserve">20/01/2020 05:02:36 PM </t>
  </si>
  <si>
    <t xml:space="preserve">20/01/2020 07:18:55 PM </t>
  </si>
  <si>
    <t xml:space="preserve">21/01/2020 08:02:25 AM </t>
  </si>
  <si>
    <t xml:space="preserve">21/01/2020 08:02:45 AM </t>
  </si>
  <si>
    <t xml:space="preserve">21/01/2020 08:02:52 AM </t>
  </si>
  <si>
    <t xml:space="preserve">21/01/2020 08:03:02 AM </t>
  </si>
  <si>
    <t xml:space="preserve">21/01/2020 08:03:09 AM </t>
  </si>
  <si>
    <t xml:space="preserve">21/01/2020 08:03:28 AM </t>
  </si>
  <si>
    <t xml:space="preserve">21/01/2020 09:30:17 AM </t>
  </si>
  <si>
    <t xml:space="preserve">21/01/2020 09:31:34 AM </t>
  </si>
  <si>
    <t xml:space="preserve">21/01/2020 11:24:22 AM </t>
  </si>
  <si>
    <t xml:space="preserve">21/01/2020 12:01:54 PM </t>
  </si>
  <si>
    <t xml:space="preserve">21/01/2020 12:35:04 PM </t>
  </si>
  <si>
    <t xml:space="preserve">21/01/2020 12:35:19 PM </t>
  </si>
  <si>
    <t xml:space="preserve">21/01/2020 01:15:14 PM </t>
  </si>
  <si>
    <t xml:space="preserve">21/01/2020 01:15:15 PM </t>
  </si>
  <si>
    <t xml:space="preserve">21/01/2020 02:37:27 PM </t>
  </si>
  <si>
    <t xml:space="preserve">21/01/2020 02:37:29 PM </t>
  </si>
  <si>
    <t xml:space="preserve">21/01/2020 02:37:30 PM </t>
  </si>
  <si>
    <t xml:space="preserve">21/01/2020 02:37:31 PM </t>
  </si>
  <si>
    <t xml:space="preserve">21/01/2020 05:16:02 PM </t>
  </si>
  <si>
    <t xml:space="preserve">21/01/2020 05:16:05 PM </t>
  </si>
  <si>
    <t xml:space="preserve">21/01/2020 05:16:06 PM </t>
  </si>
  <si>
    <t xml:space="preserve">21/01/2020 05:16:07 PM </t>
  </si>
  <si>
    <t xml:space="preserve">21/01/2020 08:20:52 PM </t>
  </si>
  <si>
    <t xml:space="preserve">21/01/2020 08:22:53 PM </t>
  </si>
  <si>
    <t xml:space="preserve">21/01/2020 08:23:12 PM </t>
  </si>
  <si>
    <t xml:space="preserve">21/01/2020 08:58:18 PM </t>
  </si>
  <si>
    <t xml:space="preserve">21/01/2020 08:58:19 PM </t>
  </si>
  <si>
    <t xml:space="preserve">22/01/2020 09:32:09 AM </t>
  </si>
  <si>
    <t xml:space="preserve">22/01/2020 09:32:10 AM </t>
  </si>
  <si>
    <t xml:space="preserve">22/01/2020 09:32:11 AM </t>
  </si>
  <si>
    <t xml:space="preserve">22/01/2020 09:32:19 AM </t>
  </si>
  <si>
    <t xml:space="preserve">22/01/2020 09:32:34 AM </t>
  </si>
  <si>
    <t xml:space="preserve">22/01/2020 09:32:38 AM </t>
  </si>
  <si>
    <t xml:space="preserve">22/01/2020 11:04:53 AM </t>
  </si>
  <si>
    <t xml:space="preserve">22/01/2020 12:36:34 PM </t>
  </si>
  <si>
    <t xml:space="preserve">22/01/2020 12:36:35 PM </t>
  </si>
  <si>
    <t xml:space="preserve">22/01/2020 12:38:11 PM </t>
  </si>
  <si>
    <t xml:space="preserve">22/01/2020 12:38:12 PM </t>
  </si>
  <si>
    <t xml:space="preserve">22/01/2020 12:38:13 PM </t>
  </si>
  <si>
    <t xml:space="preserve">22/01/2020 12:38:14 PM </t>
  </si>
  <si>
    <t xml:space="preserve">22/01/2020 01:24:00 PM </t>
  </si>
  <si>
    <t xml:space="preserve">22/01/2020 04:41:32 PM </t>
  </si>
  <si>
    <t xml:space="preserve">22/01/2020 04:41:33 PM </t>
  </si>
  <si>
    <t xml:space="preserve">22/01/2020 04:41:34 PM </t>
  </si>
  <si>
    <t xml:space="preserve">22/01/2020 04:41:35 PM </t>
  </si>
  <si>
    <t xml:space="preserve">22/01/2020 04:41:36 PM </t>
  </si>
  <si>
    <t xml:space="preserve">22/01/2020 04:41:37 PM </t>
  </si>
  <si>
    <t xml:space="preserve">22/01/2020 05:50:58 PM </t>
  </si>
  <si>
    <t xml:space="preserve">22/01/2020 05:51:00 PM </t>
  </si>
  <si>
    <t xml:space="preserve">22/01/2020 05:51:01 PM </t>
  </si>
  <si>
    <t xml:space="preserve">22/01/2020 05:51:02 PM </t>
  </si>
  <si>
    <t xml:space="preserve">22/01/2020 08:09:18 PM </t>
  </si>
  <si>
    <t xml:space="preserve">22/01/2020 10:23:32 PM </t>
  </si>
  <si>
    <t xml:space="preserve">22/01/2020 10:23:33 PM </t>
  </si>
  <si>
    <t xml:space="preserve">23/01/2020 08:02:46 AM </t>
  </si>
  <si>
    <t xml:space="preserve">23/01/2020 08:02:48 AM </t>
  </si>
  <si>
    <t xml:space="preserve">23/01/2020 08:02:51 AM </t>
  </si>
  <si>
    <t xml:space="preserve">23/01/2020 08:02:53 AM </t>
  </si>
  <si>
    <t xml:space="preserve">23/01/2020 08:02:56 AM </t>
  </si>
  <si>
    <t xml:space="preserve">23/01/2020 08:03:00 AM </t>
  </si>
  <si>
    <t xml:space="preserve">23/01/2020 08:03:03 AM </t>
  </si>
  <si>
    <t xml:space="preserve">23/01/2020 11:15:05 AM </t>
  </si>
  <si>
    <t xml:space="preserve">23/01/2020 11:15:28 AM </t>
  </si>
  <si>
    <t xml:space="preserve">23/01/2020 11:26:56 AM </t>
  </si>
  <si>
    <t xml:space="preserve">23/01/2020 01:10:27 PM </t>
  </si>
  <si>
    <t xml:space="preserve">23/01/2020 02:49:59 PM </t>
  </si>
  <si>
    <t xml:space="preserve">23/01/2020 02:50:00 PM </t>
  </si>
  <si>
    <t xml:space="preserve">23/01/2020 02:50:01 PM </t>
  </si>
  <si>
    <t xml:space="preserve">23/01/2020 02:50:02 PM </t>
  </si>
  <si>
    <t xml:space="preserve">23/01/2020 03:40:23 PM </t>
  </si>
  <si>
    <t xml:space="preserve">23/01/2020 03:40:24 PM </t>
  </si>
  <si>
    <t xml:space="preserve">23/01/2020 03:40:26 PM </t>
  </si>
  <si>
    <t xml:space="preserve">23/01/2020 03:40:29 PM </t>
  </si>
  <si>
    <t xml:space="preserve">23/01/2020 03:40:30 PM </t>
  </si>
  <si>
    <t xml:space="preserve">23/01/2020 03:40:32 PM </t>
  </si>
  <si>
    <t xml:space="preserve">23/01/2020 07:03:36 PM </t>
  </si>
  <si>
    <t xml:space="preserve">23/01/2020 07:03:37 PM </t>
  </si>
  <si>
    <t xml:space="preserve">23/01/2020 07:58:55 PM </t>
  </si>
  <si>
    <t xml:space="preserve">23/01/2020 07:58:56 PM </t>
  </si>
  <si>
    <t xml:space="preserve">23/01/2020 08:05:15 PM </t>
  </si>
  <si>
    <t xml:space="preserve">23/01/2020 09:13:07 PM </t>
  </si>
  <si>
    <t xml:space="preserve">23/01/2020 09:13:08 PM </t>
  </si>
  <si>
    <t xml:space="preserve">23/01/2020 09:19:18 PM </t>
  </si>
  <si>
    <t xml:space="preserve">23/01/2020 10:12:14 PM </t>
  </si>
  <si>
    <t xml:space="preserve">24/01/2020 08:05:48 AM </t>
  </si>
  <si>
    <t xml:space="preserve">24/01/2020 08:05:50 AM </t>
  </si>
  <si>
    <t xml:space="preserve">24/01/2020 08:06:02 AM </t>
  </si>
  <si>
    <t xml:space="preserve">24/01/2020 08:06:07 AM </t>
  </si>
  <si>
    <t xml:space="preserve">24/01/2020 08:06:16 AM </t>
  </si>
  <si>
    <t xml:space="preserve">24/01/2020 08:06:19 AM </t>
  </si>
  <si>
    <t xml:space="preserve">24/01/2020 09:25:03 AM </t>
  </si>
  <si>
    <t xml:space="preserve">24/01/2020 09:25:28 AM </t>
  </si>
  <si>
    <t xml:space="preserve">24/01/2020 09:25:29 AM </t>
  </si>
  <si>
    <t xml:space="preserve">24/01/2020 09:30:11 AM </t>
  </si>
  <si>
    <t xml:space="preserve">24/01/2020 09:31:07 AM </t>
  </si>
  <si>
    <t xml:space="preserve">24/01/2020 09:31:08 AM </t>
  </si>
  <si>
    <t xml:space="preserve">24/01/2020 09:31:09 AM </t>
  </si>
  <si>
    <t xml:space="preserve">24/01/2020 11:05:03 AM </t>
  </si>
  <si>
    <t xml:space="preserve">24/01/2020 11:05:04 AM </t>
  </si>
  <si>
    <t xml:space="preserve">24/01/2020 11:05:05 AM </t>
  </si>
  <si>
    <t xml:space="preserve">24/01/2020 11:05:06 AM </t>
  </si>
  <si>
    <t xml:space="preserve">24/01/2020 11:05:07 AM </t>
  </si>
  <si>
    <t xml:space="preserve">24/01/2020 11:05:08 AM </t>
  </si>
  <si>
    <t xml:space="preserve">24/01/2020 12:38:03 PM </t>
  </si>
  <si>
    <t xml:space="preserve">24/01/2020 12:38:04 PM </t>
  </si>
  <si>
    <t xml:space="preserve">24/01/2020 12:38:05 PM </t>
  </si>
  <si>
    <t xml:space="preserve">24/01/2020 12:38:06 PM </t>
  </si>
  <si>
    <t xml:space="preserve">24/01/2020 12:38:07 PM </t>
  </si>
  <si>
    <t xml:space="preserve">24/01/2020 12:38:08 PM </t>
  </si>
  <si>
    <t xml:space="preserve">24/01/2020 12:38:09 PM </t>
  </si>
  <si>
    <t xml:space="preserve">24/01/2020 12:38:31 PM </t>
  </si>
  <si>
    <t xml:space="preserve">24/01/2020 01:13:41 PM </t>
  </si>
  <si>
    <t xml:space="preserve">24/01/2020 01:15:57 PM </t>
  </si>
  <si>
    <t xml:space="preserve">24/01/2020 01:33:28 PM </t>
  </si>
  <si>
    <t xml:space="preserve">24/01/2020 03:18:18 PM </t>
  </si>
  <si>
    <t xml:space="preserve">24/01/2020 03:18:19 PM </t>
  </si>
  <si>
    <t xml:space="preserve">24/01/2020 03:18:20 PM </t>
  </si>
  <si>
    <t xml:space="preserve">24/01/2020 03:18:21 PM </t>
  </si>
  <si>
    <t xml:space="preserve">24/01/2020 03:38:09 PM </t>
  </si>
  <si>
    <t xml:space="preserve">24/01/2020 03:38:14 PM </t>
  </si>
  <si>
    <t xml:space="preserve">24/01/2020 03:38:15 PM </t>
  </si>
  <si>
    <t xml:space="preserve">24/01/2020 03:38:28 PM </t>
  </si>
  <si>
    <t xml:space="preserve">24/01/2020 03:38:53 PM </t>
  </si>
  <si>
    <t xml:space="preserve">24/01/2020 03:38:54 PM </t>
  </si>
  <si>
    <t xml:space="preserve">24/01/2020 07:03:33 PM </t>
  </si>
  <si>
    <t xml:space="preserve">24/01/2020 07:04:37 PM </t>
  </si>
  <si>
    <t xml:space="preserve">24/01/2020 08:09:16 PM </t>
  </si>
  <si>
    <t xml:space="preserve">24/01/2020 08:17:39 PM </t>
  </si>
  <si>
    <t xml:space="preserve">24/01/2020 08:58:57 PM </t>
  </si>
  <si>
    <t xml:space="preserve">24/01/2020 09:01:21 PM </t>
  </si>
  <si>
    <t xml:space="preserve">24/01/2020 09:01:22 PM </t>
  </si>
  <si>
    <t xml:space="preserve">27/01/2020 08:36:51 AM </t>
  </si>
  <si>
    <t xml:space="preserve">27/01/2020 08:36:53 AM </t>
  </si>
  <si>
    <t xml:space="preserve">27/01/2020 08:37:05 AM </t>
  </si>
  <si>
    <t xml:space="preserve">27/01/2020 08:37:06 AM </t>
  </si>
  <si>
    <t xml:space="preserve">27/01/2020 08:37:21 AM </t>
  </si>
  <si>
    <t xml:space="preserve">27/01/2020 08:37:31 AM </t>
  </si>
  <si>
    <t xml:space="preserve">27/01/2020 09:09:45 AM </t>
  </si>
  <si>
    <t xml:space="preserve">27/01/2020 09:10:19 AM </t>
  </si>
  <si>
    <t xml:space="preserve">27/01/2020 09:10:58 AM </t>
  </si>
  <si>
    <t xml:space="preserve">27/01/2020 09:11:22 AM </t>
  </si>
  <si>
    <t xml:space="preserve">27/01/2020 09:30:50 AM </t>
  </si>
  <si>
    <t xml:space="preserve">27/01/2020 11:15:04 AM </t>
  </si>
  <si>
    <t xml:space="preserve">27/01/2020 11:15:27 AM </t>
  </si>
  <si>
    <t xml:space="preserve">27/01/2020 11:15:28 AM </t>
  </si>
  <si>
    <t xml:space="preserve">27/01/2020 12:03:36 PM </t>
  </si>
  <si>
    <t xml:space="preserve">27/01/2020 12:03:37 PM </t>
  </si>
  <si>
    <t xml:space="preserve">27/01/2020 12:03:38 PM </t>
  </si>
  <si>
    <t xml:space="preserve">27/01/2020 12:03:39 PM </t>
  </si>
  <si>
    <t xml:space="preserve">27/01/2020 12:03:40 PM </t>
  </si>
  <si>
    <t xml:space="preserve">27/01/2020 12:03:41 PM </t>
  </si>
  <si>
    <t xml:space="preserve">27/01/2020 12:03:42 PM </t>
  </si>
  <si>
    <t xml:space="preserve">27/01/2020 12:29:05 PM </t>
  </si>
  <si>
    <t xml:space="preserve">27/01/2020 12:35:11 PM </t>
  </si>
  <si>
    <t xml:space="preserve">27/01/2020 12:35:23 PM </t>
  </si>
  <si>
    <t xml:space="preserve">27/01/2020 12:35:24 PM </t>
  </si>
  <si>
    <t xml:space="preserve">27/01/2020 01:17:35 PM </t>
  </si>
  <si>
    <t xml:space="preserve">27/01/2020 01:17:36 PM </t>
  </si>
  <si>
    <t xml:space="preserve">27/01/2020 01:31:49 PM </t>
  </si>
  <si>
    <t xml:space="preserve">27/01/2020 01:31:50 PM </t>
  </si>
  <si>
    <t xml:space="preserve">27/01/2020 01:31:51 PM </t>
  </si>
  <si>
    <t xml:space="preserve">27/01/2020 05:51:47 PM </t>
  </si>
  <si>
    <t xml:space="preserve">27/01/2020 05:51:48 PM </t>
  </si>
  <si>
    <t xml:space="preserve">27/01/2020 05:51:49 PM </t>
  </si>
  <si>
    <t xml:space="preserve">27/01/2020 05:51:50 PM </t>
  </si>
  <si>
    <t xml:space="preserve">27/01/2020 05:51:52 PM </t>
  </si>
  <si>
    <t xml:space="preserve">27/01/2020 06:44:04 PM </t>
  </si>
  <si>
    <t xml:space="preserve">27/01/2020 08:40:05 PM </t>
  </si>
  <si>
    <t xml:space="preserve">27/01/2020 08:41:09 PM </t>
  </si>
  <si>
    <t xml:space="preserve">27/01/2020 08:44:53 PM </t>
  </si>
  <si>
    <t xml:space="preserve">27/01/2020 09:23:20 PM </t>
  </si>
  <si>
    <t xml:space="preserve">27/01/2020 09:42:22 PM </t>
  </si>
  <si>
    <t xml:space="preserve">27/01/2020 09:42:23 PM </t>
  </si>
  <si>
    <t xml:space="preserve">28/01/2020 08:04:55 AM </t>
  </si>
  <si>
    <t xml:space="preserve">28/01/2020 08:31:18 AM </t>
  </si>
  <si>
    <t xml:space="preserve">28/01/2020 08:31:35 AM </t>
  </si>
  <si>
    <t xml:space="preserve">28/01/2020 08:32:17 AM </t>
  </si>
  <si>
    <t xml:space="preserve">28/01/2020 08:32:28 AM </t>
  </si>
  <si>
    <t xml:space="preserve">28/01/2020 08:32:36 AM </t>
  </si>
  <si>
    <t xml:space="preserve">28/01/2020 08:32:40 AM </t>
  </si>
  <si>
    <t xml:space="preserve">28/01/2020 08:32:41 AM </t>
  </si>
  <si>
    <t xml:space="preserve">28/01/2020 09:19:37 AM </t>
  </si>
  <si>
    <t xml:space="preserve">28/01/2020 09:19:39 AM </t>
  </si>
  <si>
    <t xml:space="preserve">28/01/2020 09:19:40 AM </t>
  </si>
  <si>
    <t xml:space="preserve">28/01/2020 12:11:10 PM </t>
  </si>
  <si>
    <t xml:space="preserve">28/01/2020 12:11:13 PM </t>
  </si>
  <si>
    <t xml:space="preserve">28/01/2020 12:38:50 PM </t>
  </si>
  <si>
    <t xml:space="preserve">28/01/2020 03:08:39 PM </t>
  </si>
  <si>
    <t xml:space="preserve">28/01/2020 03:08:40 PM </t>
  </si>
  <si>
    <t xml:space="preserve">28/01/2020 03:08:42 PM </t>
  </si>
  <si>
    <t xml:space="preserve">28/01/2020 03:08:43 PM </t>
  </si>
  <si>
    <t xml:space="preserve">28/01/2020 03:08:47 PM </t>
  </si>
  <si>
    <t>NEFT-SIN01083R1223604-VFSE1100011-AMERICAN EXPRESS BAN-52205862671-SCBL0036001</t>
  </si>
  <si>
    <t>RTGS:ICICR42020012000689218/VFS GLOBAL SERVICES PV</t>
  </si>
  <si>
    <t>RTGS:ICICR42020012000689225/VFS GLOBAL SERVICES PV</t>
  </si>
  <si>
    <t>BIL/BPAY/001900271341/ICICI BANK CRED/Trf to Vishal  /4205806002</t>
  </si>
  <si>
    <t>BIL/BPAY/001900270923/ICICI BANK CRED/Trf to Talvinde/4205806002</t>
  </si>
  <si>
    <t>NEFT-N020201040603042-VFSE6000012-DIGITSECURE INDIA P LTD NODAL AC-049929900083</t>
  </si>
  <si>
    <t>NEFT-N020201040603046-VFSE6000014-DIGITSECURE INDIA P LTD NODAL AC-049929900083</t>
  </si>
  <si>
    <t>NEFT-N020201040599197-VFSE6000006-DIGITSECURE INDIA P LTD NODAL AC-049929900083</t>
  </si>
  <si>
    <t>NEFT-N020201040599193-VFSE6000003-DIGITSECURE INDIA P LTD NODAL AC-049929900083</t>
  </si>
  <si>
    <t>NEFT-N020201040603050-VFSE6000016-DIGITSECURE INDIA P LTD NODAL AC-049929900083</t>
  </si>
  <si>
    <t>NEFT-N020201040599198-VFSE6000007-DIGITSECURE INDIA P LTD NODAL AC-049929900083</t>
  </si>
  <si>
    <t>NEFT-N020201040603028-VFSE6000001-DIGITSECURE INDIA P LTD NODAL AC-049929900083</t>
  </si>
  <si>
    <t>NEFT-N020201040599205-VFSE6000009-DIGITSECURE INDIA P LTD NODAL AC-049929900083</t>
  </si>
  <si>
    <t>NEFT-N020201040599209-VFSE6000010-DIGITSECURE INDIA P LTD NODAL AC-049929900083</t>
  </si>
  <si>
    <t>NEFT-N020201040599188-VFSE9008222-DIGITSECURE INDIA P LTD NODAL AC-049929900083</t>
  </si>
  <si>
    <t>NEFT-N020201040599201-VFSE6000008-DIGITSECURE INDIA P LTD NODAL AC-049929900083</t>
  </si>
  <si>
    <t>NEFT-N020201040599186-VFSE9008205-DIGITSECURE INDIA P LTD NODAL AC-049929900083</t>
  </si>
  <si>
    <t>NEFT-N020201040607816-VFSE9008072-DIGITSECURE INDIA P LTD NODAL AC-049929900083</t>
  </si>
  <si>
    <t>NEFT-N020201040612472-VFSE6000011-DIGITSECURE INDIA P LTD NODAL AC-049929900083</t>
  </si>
  <si>
    <t>NEFT-N020201040607817-VFSE9008083-DIGITSECURE INDIA P LTD NODAL AC-049929900083</t>
  </si>
  <si>
    <t>NEFT-N020201040607819-VFSE9008150-DIGITSECURE INDIA P LTD NODAL AC-049929900083</t>
  </si>
  <si>
    <t>NEFT-N020201040612464-VFSE6000004-DIGITSECURE INDIA P LTD NODAL AC-049929900083</t>
  </si>
  <si>
    <t>NEFT-N020201040607824-VFSE6000002-DIGITSECURE INDIA P LTD NODAL AC-049929900083</t>
  </si>
  <si>
    <t>NEFT-N020201040607830-VFSE6000015-DIGITSECURE INDIA P LTD NODAL AC-049929900083</t>
  </si>
  <si>
    <t>NEFT-N020201040607827-VFSE6000013-DIGITSECURE INDIA P LTD NODAL AC-049929900083</t>
  </si>
  <si>
    <t>NEFT-PUNBH20020082422-EVEREST BANK--4553002100000169-PUNB0455300</t>
  </si>
  <si>
    <t>NEFT-N020200356116493-VFSE9008083-DIGIT SECURE INDIA P-018361100000080-YESB0000</t>
  </si>
  <si>
    <t>NEFT-N020200356116549-VFSE9008272-DIGIT SECURE INDIA P-018361100000080-YESB0000</t>
  </si>
  <si>
    <t>NEFT-N020200356116537-VFSE9008222-DIGIT SECURE INDIA P-018361100000080-YESB0000</t>
  </si>
  <si>
    <t>NEFT-N020200356116543-VFSE9008224-DIGIT SECURE INDIA P-018361100000080-YESB0000</t>
  </si>
  <si>
    <t>NEFT-N020200356116522-VFSE9008205-DIGIT SECURE INDIA P-018361100000080-YESB0000</t>
  </si>
  <si>
    <t>NEFT-N020200356116529-VFSE9008213-DIGIT SECURE INDIA P-018361100000080-YESB0000</t>
  </si>
  <si>
    <t>NEFT-N020200356116158-VFSE9008072-DIGIT SECURE INDIA P-018361100000080-YESB0000</t>
  </si>
  <si>
    <t>NEFT-N020200356116515-VFSE9008150-DIGIT SECURE INDIA P-018361100000080-YESB0000</t>
  </si>
  <si>
    <t>NEFT-N020200356116501-VFSE9008135-DIGIT SECURE INDIA P-018361100000080-YESB0000</t>
  </si>
  <si>
    <t>PFD/LCCBRN-20/01-VFSCHQ   KOLO3</t>
  </si>
  <si>
    <t>NEFT-SIN01083R1232911-VFSE1100011-AMERICAN EXPRESS BAN-52205862671-SCBL0036001</t>
  </si>
  <si>
    <t>NEFT-SIN01083R1240664-VFSE5000341-AMERICAN EXPRESS BAN-52205862671-SCBL0036001</t>
  </si>
  <si>
    <t>NEFT-SIN01083R1237881-VFSE4000131-AMERICAN EXPRESS BAN-52205862671-SCBL0036001</t>
  </si>
  <si>
    <t>NEFT-SIN01083R1240054-VFSE4110141-AMERICAN EXPRESS BAN-52205862671-SCBL0036001</t>
  </si>
  <si>
    <t>NEFT-SIN01083R1241050-VFSE5600011-AMERICAN EXPRESS BAN-52205862671-SCBL0036001</t>
  </si>
  <si>
    <t>NEFT-SIN01083R1242660-VFSE6000081-AMERICAN EXPRESS BAN-52205862671-SCBL0036001</t>
  </si>
  <si>
    <t>GRS/0393GRS012039003 1 MENTORS IMMIGRATION   EDUCA</t>
  </si>
  <si>
    <t>NEFT-N021201041404971-VFSE9008083-DIGITSECURE INDIA P LTD NODAL AC-049929900083</t>
  </si>
  <si>
    <t>NEFT-N021201041399056-VFSE9008205-DIGITSECURE INDIA P LTD NODAL AC-049929900083</t>
  </si>
  <si>
    <t>GRS/0393GRS012042763 MR Asaduzzaman KISHORE 2 32 A</t>
  </si>
  <si>
    <t>CSH/CASH  -21/01-VFSCOLL  AHD01</t>
  </si>
  <si>
    <t>CSH/CASH  -21/01-VFSCOLL  AHD02</t>
  </si>
  <si>
    <t>CSH/CASH  -21/01-VFSCOLL  BAN01</t>
  </si>
  <si>
    <t>CSH/CASH  -21/01-VFSCOLL  BAN04</t>
  </si>
  <si>
    <t>CSH/CASH  -21/01-VFSCOLL  KOL01</t>
  </si>
  <si>
    <t>NEFT-N021200356620710-VFSE9008150-DIGIT SECURE INDIA P-018361100000080-YESB0000</t>
  </si>
  <si>
    <t>NEFT-N021200356620685-VFSE9008072-DIGIT SECURE INDIA P-018361100000080-YESB0000</t>
  </si>
  <si>
    <t>NEFT-N021200356620694-VFSE9008083-DIGIT SECURE INDIA P-018361100000080-YESB0000</t>
  </si>
  <si>
    <t>NEFT-N021200356620701-VFSE9008135-DIGIT SECURE INDIA P-018361100000080-YESB0000</t>
  </si>
  <si>
    <t>NEFT-N021200356620731-VFSE9008272-DIGIT SECURE INDIA P-018361100000080-YESB0000</t>
  </si>
  <si>
    <t>NEFT-N021200356620718-VFSE9008205-DIGIT SECURE INDIA P-018361100000080-YESB0000</t>
  </si>
  <si>
    <t>NEFT-N021200356620726-VFSE9008222-DIGIT SECURE INDIA P-018361100000080-YESB0000</t>
  </si>
  <si>
    <t>RTGS:ICICR42020012100224656/VFS GLOBAL SERVICES PV</t>
  </si>
  <si>
    <t>BIL/BPAY/001901221824/ICICI BANK CRED/Trf to Ranjita /4205806002</t>
  </si>
  <si>
    <t>BIL/BPAY/001901222062/ICICI BANK CRED/Trf to Vijay   /4205806002</t>
  </si>
  <si>
    <t>BIL/BPAY/001901221862/ICICI BANK CRED/Trf to Vishal  /4205806002</t>
  </si>
  <si>
    <t>BIL/BPAY/001901221867/ICICI BANK CRED/Trf to Talvinde/4205806002</t>
  </si>
  <si>
    <t>CSH/CASH  -21/01-VFSCOLL  KOL04</t>
  </si>
  <si>
    <t>CSH/CASH  -21/01-VFSCOLL  KOL02</t>
  </si>
  <si>
    <t>PFD/LCCBRN-21/01-VFSCHQ   KOLO3</t>
  </si>
  <si>
    <t>CSH/CASH  -21/01-VFSCOLL  BAN02</t>
  </si>
  <si>
    <t>CSH/CASH  -21/01-VFSCOLL  BAN03</t>
  </si>
  <si>
    <t>NEFT-SIN01083R1244177-VFSE1100011-AMERICAN EXPRESS BAN-52205862671-SCBL0036001</t>
  </si>
  <si>
    <t>NEFT-SIN01083R1247366-VFSE4000131-AMERICAN EXPRESS BAN-52205862671-SCBL0036001</t>
  </si>
  <si>
    <t>NEFT-SIN01083R1249163-VFSE5000341-AMERICAN EXPRESS BAN-52205862671-SCBL0036001</t>
  </si>
  <si>
    <t>NEFT-SIN01083R1248794-VFSE4110141-AMERICAN EXPRESS BAN-52205862671-SCBL0036001</t>
  </si>
  <si>
    <t>NEFT-SIN01083R1250357-VFSE6000081-AMERICAN EXPRESS BAN-52205862671-SCBL0036001</t>
  </si>
  <si>
    <t>NEFT-SIN01083R1249385-VFSE5600011-AMERICAN EXPRESS BAN-52205862671-SCBL0036001</t>
  </si>
  <si>
    <t>BIL/BPAY/001901736252/ICICI BANK CRED/Trf to Vishal  /4205806002</t>
  </si>
  <si>
    <t>BIL/BPAY/001901736257/ICICI BANK CRED/Trf to Talvinde/4205806002</t>
  </si>
  <si>
    <t>BIL/BPAY/001901735750/ICICI BANK CRED/Trf to Prachi  /4205806002</t>
  </si>
  <si>
    <t>RTGS:ICICR42020012200274206/VFS GLOBAL SERVICES PV</t>
  </si>
  <si>
    <t>BIL/BPAY/001901737626/ICICI BANK CRED/Trf to Samita C/4205806003</t>
  </si>
  <si>
    <t>BIL/BPAY/001901737634/ICICI BANK CRED/Trf to Vijay   /4205806002</t>
  </si>
  <si>
    <t>BIL/BPAY/001901737643/ICICI BANK CRED/Trf to Ashish  /4205806002</t>
  </si>
  <si>
    <t>CSH/CASH  -22/01-VFSCOLL  BAN01</t>
  </si>
  <si>
    <t>CSH/CASH  -22/01-VFSCOLL  BAN03</t>
  </si>
  <si>
    <t>NEFT-N022201042746106-VFSE6000002-DIGITSECURE INDIA P LTD NODAL AC-049929900083</t>
  </si>
  <si>
    <t>NEFT-N022201042749700-VFSE6000010-DIGITSECURE INDIA P LTD NODAL AC-049929900083</t>
  </si>
  <si>
    <t>NEFT-N022201042746089-VFSE9008083-DIGITSECURE INDIA P LTD NODAL AC-049929900083</t>
  </si>
  <si>
    <t>NEFT-N022201042749717-VFSE6000014-DIGITSECURE INDIA P LTD NODAL AC-049929900083</t>
  </si>
  <si>
    <t>NEFT-N022201042746092-VFSE9008135-DIGITSECURE INDIA P LTD NODAL AC-049929900083</t>
  </si>
  <si>
    <t>NEFT-N022201042746124-VFSE6000009-DIGITSECURE INDIA P LTD NODAL AC-049929900083</t>
  </si>
  <si>
    <t>NEFT-N022201042749685-VFSE6000006-DIGITSECURE INDIA P LTD NODAL AC-049929900083</t>
  </si>
  <si>
    <t>NEFT-N022201042749680-VFSE6000005-DIGITSECURE INDIA P LTD NODAL AC-049929900083</t>
  </si>
  <si>
    <t>NEFT-N022201042746099-VFSE9008205-DIGITSECURE INDIA P LTD NODAL AC-049929900083</t>
  </si>
  <si>
    <t>NEFT-N022201042746120-VFSE6000008-DIGITSECURE INDIA P LTD NODAL AC-049929900083</t>
  </si>
  <si>
    <t>NEFT-N022201042749674-VFSE6000004-DIGITSECURE INDIA P LTD NODAL AC-049929900083</t>
  </si>
  <si>
    <t>NEFT-N022201042746101-VFSE6000001-DIGITSECURE INDIA P LTD NODAL AC-049929900083</t>
  </si>
  <si>
    <t>NEFT-N022201042752520-VFSE6000013-DIGITSECURE INDIA P LTD NODAL AC-049929900083</t>
  </si>
  <si>
    <t>NEFT-N022201042752531-VFSE6000016-DIGITSECURE INDIA P LTD NODAL AC-049929900083</t>
  </si>
  <si>
    <t>NEFT-N022201042752490-VFSE6000003-DIGITSECURE INDIA P LTD NODAL AC-049929900083</t>
  </si>
  <si>
    <t>NEFT-N022201042752525-VFSE6000015-DIGITSECURE INDIA P LTD NODAL AC-049929900083</t>
  </si>
  <si>
    <t>NEFT-N022201042752472-VFSE9008072-DIGITSECURE INDIA P LTD NODAL AC-049929900083</t>
  </si>
  <si>
    <t>NEFT-N022201042752515-VFSE6000011-DIGITSECURE INDIA P LTD NODAL AC-049929900083</t>
  </si>
  <si>
    <t>NEFT-N022201042752516-VFSE6000012-DIGITSECURE INDIA P LTD NODAL AC-049929900083</t>
  </si>
  <si>
    <t>NEFT-N022201042752501-VFSE6000007-DIGITSECURE INDIA P LTD NODAL AC-049929900083</t>
  </si>
  <si>
    <t>NEFT-N022200357476927-VFSE9008083-DIGIT SECURE INDIA P-018361100000080-YESB0000</t>
  </si>
  <si>
    <t>NEFT-N022200357476923-VFSE9008072-DIGIT SECURE INDIA P-018361100000080-YESB0000</t>
  </si>
  <si>
    <t>NEFT-N022200357476931-VFSE9008135-DIGIT SECURE INDIA P-018361100000080-YESB0000</t>
  </si>
  <si>
    <t>NEFT-N022200357476935-VFSE9008150-DIGIT SECURE INDIA P-018361100000080-YESB0000</t>
  </si>
  <si>
    <t>NEFT-N022200357476943-VFSE9008213-DIGIT SECURE INDIA P-018361100000080-YESB0000</t>
  </si>
  <si>
    <t>NEFT-N022200357476940-VFSE9008205-DIGIT SECURE INDIA P-018361100000080-YESB0000</t>
  </si>
  <si>
    <t>NEFT-N022200357476947-VFSE9008222-DIGIT SECURE INDIA P-018361100000080-YESB0000</t>
  </si>
  <si>
    <t>NEFT-N022200357476950-VFSE9008224-DIGIT SECURE INDIA P-018361100000080-YESB0000</t>
  </si>
  <si>
    <t>NEFT-N022200357476953-VFSE9008272-DIGIT SECURE INDIA P-018361100000080-YESB0000</t>
  </si>
  <si>
    <t>CSH/CASH  -22/01-VFSCOLL  AHD02</t>
  </si>
  <si>
    <t>CSH/CASH  -22/01-VFSCOLL  KOL01</t>
  </si>
  <si>
    <t>CSH/CASH  -22/01-VFSCOLL  KOL02</t>
  </si>
  <si>
    <t>CSH/CASH  -22/01-VFSCOLL  KOL03</t>
  </si>
  <si>
    <t>CSH/CASH  -22/01-VFSCOLL  KOL04</t>
  </si>
  <si>
    <t>CSH/CASH  -22/01-VFSCOLL  AHD01</t>
  </si>
  <si>
    <t>CSH/CASH  -22/01-VFSCOLL  BAN02</t>
  </si>
  <si>
    <t>CSH/CASH  -22/01-VFSCOLL  BAN04</t>
  </si>
  <si>
    <t>NEFT-SIN01083R1251352-VFSE1100011-AMERICAN EXPRESS BAN-52205862671-SCBL0036001</t>
  </si>
  <si>
    <t>NEFT-SIN01083R1253686-VFSE1221031-AMERICAN EXPRESS BAN-52205862671-SCBL0036001</t>
  </si>
  <si>
    <t>NEFT-SIN01083R1256871-VFSE5000341-AMERICAN EXPRESS BAN-52205862671-SCBL0036001</t>
  </si>
  <si>
    <t>NEFT-SIN01083R1254906-VFSE4000131-AMERICAN EXPRESS BAN-52205862671-SCBL0036001</t>
  </si>
  <si>
    <t>NEFT-SIN01083R1256461-VFSE4110141-AMERICAN EXPRESS BAN-52205862671-SCBL0036001</t>
  </si>
  <si>
    <t>NEFT-SIN01083R1258258-VFSE6000081-AMERICAN EXPRESS BAN-52205862671-SCBL0036001</t>
  </si>
  <si>
    <t>NEFT-SIN01083R1257154-VFSE5600011-AMERICAN EXPRESS BAN-52205862671-SCBL0036001</t>
  </si>
  <si>
    <t>GRS/0393GRS012049422 RICHARD ALBARD PALMA 1 KIDBRO</t>
  </si>
  <si>
    <t>CSH/CASH  -23/01-VFSCOLL  BAN03</t>
  </si>
  <si>
    <t>RTGS:ICICR42020012300448321/VFS GLOBAL SERVICES PV</t>
  </si>
  <si>
    <t>RTGS:ICICR42020012300448373/VFS GLOBAL SERVICES PV</t>
  </si>
  <si>
    <t>BIL/BPAY/001902560092/ICICI BANK CRED/Trf to Vishal  /4205806002</t>
  </si>
  <si>
    <t>BIL/BPAY/001902559841/ICICI BANK CRED/Trf to Vijay   /4205806002</t>
  </si>
  <si>
    <t>NEFT-N023200358003449-VFSE9008072-DIGIT SECURE INDIA P-018361100000080-YESB0000</t>
  </si>
  <si>
    <t>NEFT-N023200358003632-VFSE9008205-DIGIT SECURE INDIA P-018361100000080-YESB0000</t>
  </si>
  <si>
    <t>NEFT-N023200358003755-VFSE9008150-DIGIT SECURE INDIA P-018361100000080-YESB0000</t>
  </si>
  <si>
    <t>NEFT-N023200358003716-VFSE9008135-DIGIT SECURE INDIA P-018361100000080-YESB0000</t>
  </si>
  <si>
    <t>NEFT-N023200358003692-VFSE9008083-DIGIT SECURE INDIA P-018361100000080-YESB0000</t>
  </si>
  <si>
    <t>NEFT-N023200358003839-VFSE9008224-DIGIT SECURE INDIA P-018361100000080-YESB0000</t>
  </si>
  <si>
    <t>NEFT-N023200358003803-VFSE9008213-DIGIT SECURE INDIA P-018361100000080-YESB0000</t>
  </si>
  <si>
    <t>NEFT-N023200358003818-VFSE9008222-DIGIT SECURE INDIA P-018361100000080-YESB0000</t>
  </si>
  <si>
    <t>NEFT-N023200358004254-VFSE9008272-DIGIT SECURE INDIA P-018361100000080-YESB0000</t>
  </si>
  <si>
    <t>PFD/LCCBRN-23/01-VFSCHQ   KOL04</t>
  </si>
  <si>
    <t>PFD/LCCBRN-23/01-VFSCHQ   KOLO3</t>
  </si>
  <si>
    <t>CSH/CASH  -23/01-VFSCOLL  AHD01</t>
  </si>
  <si>
    <t>CSH/CASH  -23/01-VFSCOLL  AHD02</t>
  </si>
  <si>
    <t>CSH/CASH  -23/01-VFSCOLL  KOL01</t>
  </si>
  <si>
    <t>CSH/CASH  -23/01-VFSCOLL  BAN01</t>
  </si>
  <si>
    <t>CSH/CASH  -23/01-VFSCOLL  BAN04</t>
  </si>
  <si>
    <t>PFD/LCCBRN-23/01-VFSCHQ   BAN04</t>
  </si>
  <si>
    <t>PFD/LCCBRN-23/01-VFSCHQ   VF0002</t>
  </si>
  <si>
    <t>NEFT-SIN01083R1267280-VFSE7001071-AMERICAN EXPRESS BAN-52205862671-SCBL0036001</t>
  </si>
  <si>
    <t>NEFT-SIN01083R1266431-VFSE6000081-AMERICAN EXPRESS BAN-52205862671-SCBL0036001</t>
  </si>
  <si>
    <t>NEFT-SIN01083R1259391-VFSE1100011-AMERICAN EXPRESS BAN-52205862671-SCBL0036001</t>
  </si>
  <si>
    <t>NEFT-SIN01083R1263010-VFSE4000131-AMERICAN EXPRESS BAN-52205862671-SCBL0036001</t>
  </si>
  <si>
    <t>NEFT-SIN01083R1265298-VFSE5600011-AMERICAN EXPRESS BAN-52205862671-SCBL0036001</t>
  </si>
  <si>
    <t>NEFT-SIN01083R1265008-VFSE5000341-AMERICAN EXPRESS BAN-52205862671-SCBL0036001</t>
  </si>
  <si>
    <t>NEFT-SIN01083R1264592-VFSE4110141-AMERICAN EXPRESS BAN-52205862671-SCBL0036001</t>
  </si>
  <si>
    <t>GRS/0393GRS012044533 1 VISA4 NEW ZEALAND LIMITED 2</t>
  </si>
  <si>
    <t>GRS/0393GRS012051899 SK MD TARIKUL ISLAM 73 KHA  E</t>
  </si>
  <si>
    <t>GRS/0393GRS012051903 SK MD TARIKUL ISLAM 73 KHA  E</t>
  </si>
  <si>
    <t>NEFT-N024201044133504-VFSE6000016-DIGITSECURE INDIA P LTD NODAL AC-049929900083</t>
  </si>
  <si>
    <t>NEFT-N024201044128535-VFSE6000006-DIGITSECURE INDIA P LTD NODAL AC-049929900083</t>
  </si>
  <si>
    <t>NEFT-N024201044133484-VFSE6000005-DIGITSECURE INDIA P LTD NODAL AC-049929900083</t>
  </si>
  <si>
    <t>NEFT-N024201044123640-VFSE6000011-DIGITSECURE INDIA P LTD NODAL AC-049929900083</t>
  </si>
  <si>
    <t>NEFT-N024201044123629-VFSE6000002-DIGITSECURE INDIA P LTD NODAL AC-049929900083</t>
  </si>
  <si>
    <t>NEFT-N024201044123635-VFSE6000007-DIGITSECURE INDIA P LTD NODAL AC-049929900083</t>
  </si>
  <si>
    <t>NEFT-N024201044128525-VFSE6000001-DIGITSECURE INDIA P LTD NODAL AC-049929900083</t>
  </si>
  <si>
    <t>NEFT-N024201044133489-VFSE6000009-DIGITSECURE INDIA P LTD NODAL AC-049929900083</t>
  </si>
  <si>
    <t>NEFT-N024201044133496-VFSE6000012-DIGITSECURE INDIA P LTD NODAL AC-049929900083</t>
  </si>
  <si>
    <t>NEFT-N024201044133501-VFSE6000015-DIGITSECURE INDIA P LTD NODAL AC-049929900083</t>
  </si>
  <si>
    <t>NEFT-N024201044123632-VFSE6000004-DIGITSECURE INDIA P LTD NODAL AC-049929900083</t>
  </si>
  <si>
    <t>NEFT-N024201044128528-VFSE6000003-DIGITSECURE INDIA P LTD NODAL AC-049929900083</t>
  </si>
  <si>
    <t>NEFT-N024201044128521-VFSE9008205-DIGITSECURE INDIA P LTD NODAL AC-049929900083</t>
  </si>
  <si>
    <t>NEFT-N024201044133491-VFSE6000010-DIGITSECURE INDIA P LTD NODAL AC-049929900083</t>
  </si>
  <si>
    <t>NEFT-N024201044123636-VFSE6000008-DIGITSECURE INDIA P LTD NODAL AC-049929900083</t>
  </si>
  <si>
    <t>NEFT-N024201044128520-VFSE9008135-DIGITSECURE INDIA P LTD NODAL AC-049929900083</t>
  </si>
  <si>
    <t>NEFT-N024201044137937-VFSE9008072-DIGITSECURE INDIA P LTD NODAL AC-049929900083</t>
  </si>
  <si>
    <t>NEFT-N024201044137938-VFSE9008083-DIGITSECURE INDIA P LTD NODAL AC-049929900083</t>
  </si>
  <si>
    <t>NEFT-N024201044137939-VFSE9008222-DIGITSECURE INDIA P LTD NODAL AC-049929900083</t>
  </si>
  <si>
    <t>NEFT-N024201044137954-VFSE6000014-DIGITSECURE INDIA P LTD NODAL AC-049929900083</t>
  </si>
  <si>
    <t>NEFT-N024201044215276-VFSE6000007-DIGITSECURE INDIA P LTD NODAL AC-049929900083</t>
  </si>
  <si>
    <t>NEFT-N024201044221058-VFSE9008272-DIGITSECURE INDIA P LTD NODAL AC-049929900083</t>
  </si>
  <si>
    <t>NEFT-N024201044215284-VFSE9008135-DIGITSECURE INDIA P LTD NODAL AC-049929900083</t>
  </si>
  <si>
    <t>NEFT-N024201044223716-VFSE6000015-DIGITSECURE INDIA P LTD NODAL AC-049929900083</t>
  </si>
  <si>
    <t>NEFT-N024201044221078-VFSE9008072-DIGITSECURE INDIA P LTD NODAL AC-049929900083</t>
  </si>
  <si>
    <t>NEFT-N024201044221069-VFSE6000008-DIGITSECURE INDIA P LTD NODAL AC-049929900083</t>
  </si>
  <si>
    <t>NEFT-N024201044221083-VFSE9008205-DIGITSECURE INDIA P LTD NODAL AC-049929900083</t>
  </si>
  <si>
    <t>NEFT-N024201044221061-VFSE6000002-DIGITSECURE INDIA P LTD NODAL AC-049929900083</t>
  </si>
  <si>
    <t>NEFT-N024201044223703-VFSE6000003-DIGITSECURE INDIA P LTD NODAL AC-049929900083</t>
  </si>
  <si>
    <t>NEFT-N024201044221075-VFSE6000014-DIGITSECURE INDIA P LTD NODAL AC-049929900083</t>
  </si>
  <si>
    <t>NEFT-N024201044221067-VFSE6000005-DIGITSECURE INDIA P LTD NODAL AC-049929900083</t>
  </si>
  <si>
    <t>NEFT-N024201044223724-VFSE9008083-DIGITSECURE INDIA P LTD NODAL AC-049929900083</t>
  </si>
  <si>
    <t>NEFT-N024201044223709-VFSE6000009-DIGITSECURE INDIA P LTD NODAL AC-049929900083</t>
  </si>
  <si>
    <t>NEFT-N024201044223715-VFSE6000013-DIGITSECURE INDIA P LTD NODAL AC-049929900083</t>
  </si>
  <si>
    <t>NEFT-N024201044223714-VFSE6000012-DIGITSECURE INDIA P LTD NODAL AC-049929900083</t>
  </si>
  <si>
    <t>NEFT-N024201044227936-VFSE6000011-DIGITSECURE INDIA P LTD NODAL AC-049929900083</t>
  </si>
  <si>
    <t>NEFT-N024201044223720-VFSE6000016-DIGITSECURE INDIA P LTD NODAL AC-049929900083</t>
  </si>
  <si>
    <t>NEFT-N024201044227928-VFSE6000001-DIGITSECURE INDIA P LTD NODAL AC-049929900083</t>
  </si>
  <si>
    <t>NEFT-N024201044227932-VFSE6000004-DIGITSECURE INDIA P LTD NODAL AC-049929900083</t>
  </si>
  <si>
    <t>NEFT-N024201044223711-VFSE6000010-DIGITSECURE INDIA P LTD NODAL AC-049929900083</t>
  </si>
  <si>
    <t>NEFT-N024201044227948-VFSE9008213-DIGITSECURE INDIA P LTD NODAL AC-049929900083</t>
  </si>
  <si>
    <t>CSH/CASH  -24/01-VFSCOLL  AHD01</t>
  </si>
  <si>
    <t>CSH/CASH  -24/01-VFSCOLL  BAN01</t>
  </si>
  <si>
    <t>RTGS:ICICR42020012400602085/VFS GLOBAL SERVICES PV</t>
  </si>
  <si>
    <t>BIL/BPAY/001903294325/ICICI BANK CRED/Trf to Ranjita /4205806003</t>
  </si>
  <si>
    <t>BIL/BPAY/001903294338/ICICI BANK CRED/Trf to Vijay   /4205806002</t>
  </si>
  <si>
    <t>BIL/BPAY/001903294343/ICICI BANK CRED/Trf to Vishal  /4205806002</t>
  </si>
  <si>
    <t>BIL/BPAY/001903294663/ICICI BANK CRED/Trf to Talvinde/4205806002</t>
  </si>
  <si>
    <t>NEFT-N024200358640144-VFSE9008135-DIGIT SECURE INDIA P-018361100000080-YESB0000</t>
  </si>
  <si>
    <t>NEFT-N024200358640721-VFSE9008072-DIGIT SECURE INDIA P-018361100000080-YESB0000</t>
  </si>
  <si>
    <t>NEFT-N024200358640757-VFSE9008083-DIGIT SECURE INDIA P-018361100000080-YESB0000</t>
  </si>
  <si>
    <t>NEFT-N024200358640801-VFSE9008150-DIGIT SECURE INDIA P-018361100000080-YESB0000</t>
  </si>
  <si>
    <t>NEFT-N024200358640836-VFSE9008205-DIGIT SECURE INDIA P-018361100000080-YESB0000</t>
  </si>
  <si>
    <t>NEFT-N024200358640846-VFSE9008213-DIGIT SECURE INDIA P-018361100000080-YESB0000</t>
  </si>
  <si>
    <t>NEFT-N024200358641197-VFSE9008272-DIGIT SECURE INDIA P-018361100000080-YESB0000</t>
  </si>
  <si>
    <t>NEFT-N024200358641184-VFSE9008224-DIGIT SECURE INDIA P-018361100000080-YESB0000</t>
  </si>
  <si>
    <t>NEFT-N024200358641175-VFSE9008222-DIGIT SECURE INDIA P-018361100000080-YESB0000</t>
  </si>
  <si>
    <t>PFD/LCCBRN-24/01-VFSCHQ   BAN04</t>
  </si>
  <si>
    <t>PFD/LCCBRN-24/01-VFSCHQ   KOLO3</t>
  </si>
  <si>
    <t>CSH/CASH  -24/01-VFSCOLL  AHD02</t>
  </si>
  <si>
    <t>CSH/CASH  -24/01-VFSCOLL  BAN04</t>
  </si>
  <si>
    <t>CSH/CASH  -24/01-VFSCOLL  KOL02</t>
  </si>
  <si>
    <t>CSH/CASH  -24/01-VFSCOLL  KOL03</t>
  </si>
  <si>
    <t>CSH/CASH  -24/01-VFSCOLL  BAN02</t>
  </si>
  <si>
    <t>CSH/CASH  -24/01-VFSCOLL  KOL04</t>
  </si>
  <si>
    <t>NEFT-SIN01083R1269982-VFSE1221031-AMERICAN EXPRESS BAN-52205862671-SCBL0036001</t>
  </si>
  <si>
    <t>NEFT-SIN01083R1271317-VFSE4000131-AMERICAN EXPRESS BAN-52205862671-SCBL0036001</t>
  </si>
  <si>
    <t>NEFT-SIN01083R1267565-VFSE6050011-AMERICAN EXPRESS BAN-52205862671-SCBL0036001</t>
  </si>
  <si>
    <t>NEFT-SIN01083R1267578-VFSE1100011-AMERICAN EXPRESS BAN-52205862671-SCBL0036001</t>
  </si>
  <si>
    <t>NEFT-SIN01083R1273409-VFSE5000341-AMERICAN EXPRESS BAN-52205862671-SCBL0036001</t>
  </si>
  <si>
    <t>NEFT-SIN01083R1272971-VFSE4110141-AMERICAN EXPRESS BAN-52205862671-SCBL0036001</t>
  </si>
  <si>
    <t>NEFT-SIN01083R1273714-VFSE5600011-AMERICAN EXPRESS BAN-52205862671-SCBL0036001</t>
  </si>
  <si>
    <t>NEFT-SIN01083R1274894-VFSE6000081-AMERICAN EXPRESS BAN-52205862671-SCBL0036001</t>
  </si>
  <si>
    <t>NEFT-SIN01083R1285137-VFSE7001071-AMERICAN EXPRESS BAN-52205862671-SCBL0036001</t>
  </si>
  <si>
    <t>NEFT-SIN01083R1276138-VFSE1100011-AMERICAN EXPRESS BAN-52205862671-SCBL0036001</t>
  </si>
  <si>
    <t>NEFT-SIN01083R1278928-VFSE1600021-AMERICAN EXPRESS BAN-52205862671-SCBL0036001</t>
  </si>
  <si>
    <t>PFD/LCCBRN-27/01-VFSCHQ   KOL04</t>
  </si>
  <si>
    <t>GRS/0393GRS012055837 M D C PERERA 112 A 02 MERYEM</t>
  </si>
  <si>
    <t>NEFT-N027201045511471-VFSE6000015-DIGITSECURE INDIA P LTD NODAL AC-049929900083</t>
  </si>
  <si>
    <t>NEFT-N027201045511479-VFSE9008072-DIGITSECURE INDIA P LTD NODAL AC-049929900083</t>
  </si>
  <si>
    <t>NEFT-N027201045511480-VFSE9008083-DIGITSECURE INDIA P LTD NODAL AC-049929900083</t>
  </si>
  <si>
    <t>NEFT-N027201045511483-VFSE9008135-DIGITSECURE INDIA P LTD NODAL AC-049929900083</t>
  </si>
  <si>
    <t>NEFT-N027201045511473-VFSE6000016-DIGITSECURE INDIA P LTD NODAL AC-049929900083</t>
  </si>
  <si>
    <t>NEFT-N027201045529014-VFSE6000008-DIGITSECURE INDIA P LTD NODAL AC-049929900083</t>
  </si>
  <si>
    <t>NEFT-N027201045525116-VFSE9008205-DIGITSECURE INDIA P LTD NODAL AC-049929900083</t>
  </si>
  <si>
    <t>NEFT-N027201045525120-VFSE9008222-DIGITSECURE INDIA P LTD NODAL AC-049929900083</t>
  </si>
  <si>
    <t>NEFT-N027201045525131-VFSE6000007-DIGITSECURE INDIA P LTD NODAL AC-049929900083</t>
  </si>
  <si>
    <t>NEFT-N027201045529018-VFSE6000009-DIGITSECURE INDIA P LTD NODAL AC-049929900083</t>
  </si>
  <si>
    <t>NEFT-N027201045529019-VFSE6000010-DIGITSECURE INDIA P LTD NODAL AC-049929900083</t>
  </si>
  <si>
    <t>NEFT-N027201045533458-VFSE6000014-DIGITSECURE INDIA P LTD NODAL AC-049929900083</t>
  </si>
  <si>
    <t>NEFT-N027201045533497-VFSE6000006-DIGITSECURE INDIA P LTD NODAL AC-049929900083</t>
  </si>
  <si>
    <t>NEFT-N027201045525119-VFSE9008213-DIGITSECURE INDIA P LTD NODAL AC-049929900083</t>
  </si>
  <si>
    <t>NEFT-N027201045533448-VFSE6000011-DIGITSECURE INDIA P LTD NODAL AC-049929900083</t>
  </si>
  <si>
    <t>NEFT-N027201045533453-VFSE6000013-DIGITSECURE INDIA P LTD NODAL AC-049929900083</t>
  </si>
  <si>
    <t>NEFT-N027201045529045-VFSE6000002-DIGITSECURE INDIA P LTD NODAL AC-049929900083</t>
  </si>
  <si>
    <t>NEFT-N027201045533495-VFSE6000005-DIGITSECURE INDIA P LTD NODAL AC-049929900083</t>
  </si>
  <si>
    <t>NEFT-N027201045529046-VFSE6000003-DIGITSECURE INDIA P LTD NODAL AC-049929900083</t>
  </si>
  <si>
    <t>NEFT-N027201045533492-VFSE6000004-DIGITSECURE INDIA P LTD NODAL AC-049929900083</t>
  </si>
  <si>
    <t>NEFT-N027201045533451-VFSE6000012-DIGITSECURE INDIA P LTD NODAL AC-049929900083</t>
  </si>
  <si>
    <t>NEFT-N027201045533483-VFSE6000001-DIGITSECURE INDIA P LTD NODAL AC-049929900083</t>
  </si>
  <si>
    <t>GRS/0393GRS012057700 01627392919 MOKHLASUR RAHMAN</t>
  </si>
  <si>
    <t>CSH/CASH  -27/01-VFSCOLL  BAN01</t>
  </si>
  <si>
    <t>CSH/CASH  -27/01-VFSCOLL  BAN03</t>
  </si>
  <si>
    <t>CSH/CASH  -27/01-VFSCOLL  BAN04</t>
  </si>
  <si>
    <t>CSH/CASH  -27/01-VFSCOLL  KOL02</t>
  </si>
  <si>
    <t>CSH/CASH  -27/01-VFSCOLL  KOL03</t>
  </si>
  <si>
    <t>BIL/BPAY/001905191544/ICICI BANK CRED/Trf to Vishal  /4205806002</t>
  </si>
  <si>
    <t>RTGS:ICICR42020012700736859/VFS GLOBAL SERVICES PV</t>
  </si>
  <si>
    <t>BIL/BPAY/001905191389/ICICI BANK CRED/Trf to Talvinde/4205806002</t>
  </si>
  <si>
    <t>BIL/BPAY/001905191557/ICICI BANK CRED/Trf to Vijay   /4205806002</t>
  </si>
  <si>
    <t>NEFT-N027200359675410-VFSE9008150-DIGIT SECURE INDIA P-018361100000080-YESB0000</t>
  </si>
  <si>
    <t>NEFT-N027200359675420-VFSE9008205-DIGIT SECURE INDIA P-018361100000080-YESB0000</t>
  </si>
  <si>
    <t>NEFT-N027200359675394-VFSE9008135-DIGIT SECURE INDIA P-018361100000080-YESB0000</t>
  </si>
  <si>
    <t>NEFT-N027200359675462-VFSE9008272-DIGIT SECURE INDIA P-018361100000080-YESB0000</t>
  </si>
  <si>
    <t>NEFT-N027200359675451-VFSE9008224-DIGIT SECURE INDIA P-018361100000080-YESB0000</t>
  </si>
  <si>
    <t>NEFT-N027200359675692-VFSE9008072-DIGIT SECURE INDIA P-018361100000080-YESB0000</t>
  </si>
  <si>
    <t>NEFT-N027200359675697-VFSE9008083-DIGIT SECURE INDIA P-018361100000080-YESB0000</t>
  </si>
  <si>
    <t>NEFT-N027200359675734-VFSE9008213-DIGIT SECURE INDIA P-018361100000080-YESB0000</t>
  </si>
  <si>
    <t>NEFT-N027200359675742-VFSE9008222-DIGIT SECURE INDIA P-018361100000080-YESB0000</t>
  </si>
  <si>
    <t>REMITTANCE ID:[0393SXR00453120]:REALISE</t>
  </si>
  <si>
    <t>CSH/CASH  -27/01-VFSCOLL  BAN02</t>
  </si>
  <si>
    <t>TRF/ICICI BANK/507252/ICICI</t>
  </si>
  <si>
    <t>TRF/ICICI BANK/507250/ICICI</t>
  </si>
  <si>
    <t>TRF/DD              /503903/ICICI/31.12.2019</t>
  </si>
  <si>
    <t>TRF/DD              /510278/ICICI/17.01.2020</t>
  </si>
  <si>
    <t>CSH/CASH  -27/01-VFSCOLL  AHD01</t>
  </si>
  <si>
    <t>CSH/CASH  -27/01-VFSCOLL  AHD02</t>
  </si>
  <si>
    <t>NEFT-SIN01083R1296727-VFSE7001071-AMERICAN EXPRESS BAN-52205862671-SCBL0036001</t>
  </si>
  <si>
    <t>NEFT-SIN01083R1285517-VFSE1100011-AMERICAN EXPRESS BAN-52205862671-SCBL0036001</t>
  </si>
  <si>
    <t>NEFT-SIN01083R1288680-VFSE1221031-AMERICAN EXPRESS BAN-52205862671-SCBL0036001</t>
  </si>
  <si>
    <t>NEFT-SIN01083R1290504-VFSE4000131-AMERICAN EXPRESS BAN-52205862671-SCBL0036001</t>
  </si>
  <si>
    <t>NEFT-SIN01083R1292700-VFSE4110141-AMERICAN EXPRESS BAN-52205862671-SCBL0036001</t>
  </si>
  <si>
    <t>NEFT-SIN01083R1293760-VFSE5600011-AMERICAN EXPRESS BAN-52205862671-SCBL0036001</t>
  </si>
  <si>
    <t>NEFT-SIN01083R1295468-VFSE6000081-AMERICAN EXPRESS BAN-52205862671-SCBL0036001</t>
  </si>
  <si>
    <t>NEFT-SIN01083R1293327-VFSE5000341-AMERICAN EXPRESS BAN-52205862671-SCBL0036001</t>
  </si>
  <si>
    <t>CLG/AHM CLG/006305/HDF/15.01.2020</t>
  </si>
  <si>
    <t>CLG/AHM CLG/000152/HDF/16.01.2020</t>
  </si>
  <si>
    <t>CLG/AHM CLG/079265/CBI/16.01.2020</t>
  </si>
  <si>
    <t>CLG/AHM CLG/774365/SBI/26.12.2019</t>
  </si>
  <si>
    <t>CLG/AHM CLG/000108/BOI/27.01.2020</t>
  </si>
  <si>
    <t>CLG/AHM CLG/000581/KMB/10.01.2020</t>
  </si>
  <si>
    <t>CLG/AHM CLG/657007/SBI/10.01.2020</t>
  </si>
  <si>
    <t>CLG/AHM CLG/064866/CBI/13.11.2019</t>
  </si>
  <si>
    <t>CLG/AHM CLG/646196/SBI/30.12.2019</t>
  </si>
  <si>
    <t>CLG/AHM CLG/456333/DEB/09.01.2020</t>
  </si>
  <si>
    <t>CLG/AHM CLG/387347/BOB/18.01.2020</t>
  </si>
  <si>
    <t>CLG/AHM CLG/387346/BOB/18.01.2020</t>
  </si>
  <si>
    <t>CLG/AHM CLG/886980/DEB/13.12.2019</t>
  </si>
  <si>
    <t>CLG/AHM CLG/017253/AXI/15.12.2019</t>
  </si>
  <si>
    <t>CLG/AHM CLG/002629/SRS/17.01.2020</t>
  </si>
  <si>
    <t>CLG/AHM CLG/024175/AXI/13.01.2020</t>
  </si>
  <si>
    <t>CLG/AHM CLG/024176/AXI/13.01.2020</t>
  </si>
  <si>
    <t>CLG/AHM CLG/731856/KMB/16.01.2020</t>
  </si>
  <si>
    <t>CLG/AHM CLG/731857/KMB/16.01.2020</t>
  </si>
  <si>
    <t>CLG/AHM CLG/016971/CAB/18.01.2020</t>
  </si>
  <si>
    <t>CLG/AHM CLG/037831/SBI/19.01.2020</t>
  </si>
  <si>
    <t>CLG/AHM CLG/213355/DEB/04.12.2019</t>
  </si>
  <si>
    <t>CLG/AHM CLG/213353/DEB/01.12.2019</t>
  </si>
  <si>
    <t>CLG/AHM CLG/774366/SBI/26.12.2019</t>
  </si>
  <si>
    <t>CLG/AHM CLG/618844/COB/18.01.2020</t>
  </si>
  <si>
    <t>CLG/AHM CLG/213352/DEB/04.12.2019</t>
  </si>
  <si>
    <t>CLG/AHM CLG/213354/DEB/01.12.2019</t>
  </si>
  <si>
    <t>CLG/AHM CLG/213356/DEB/04.12.2019</t>
  </si>
  <si>
    <t>CLG/AHM CLG/374132/FED/08.12.2019</t>
  </si>
  <si>
    <t>CLG/AHM CLG/806587/SBI/01.01.2020</t>
  </si>
  <si>
    <t>CLG/AHM CLG/014020/HDF/21.01.2020</t>
  </si>
  <si>
    <t>CLG/AHM CLG/479076/BOB/21.01.2020</t>
  </si>
  <si>
    <t>CLG/AHM CLG/478533/DEB/15.01.2020</t>
  </si>
  <si>
    <t>CLG/AHM CLG/109763/CBI/09.12.2019</t>
  </si>
  <si>
    <t>CLG/AHM CLG/646569/SBI/17.01.2020</t>
  </si>
  <si>
    <t>CLG/AHM CLG/000954/AXI/09.01.2020</t>
  </si>
  <si>
    <t>CLG/AHM CLG/106828/SBI/17.01.2020</t>
  </si>
  <si>
    <t>CLG/AHM CLG/694104/SBI/22.01.2020</t>
  </si>
  <si>
    <t>CLG/AHM CLG/471110/BOB/23.12.2019</t>
  </si>
  <si>
    <t>CLG/AHM CLG/749789/BOB/17.01.2020</t>
  </si>
  <si>
    <t>CLG/AHM CLG/774367/SBI/26.12.2019</t>
  </si>
  <si>
    <t>CLG/AHM CLG/170503/DEB/17.01.2020</t>
  </si>
  <si>
    <t>CLG/AHM CLG/170505/DEB/17.01.2020</t>
  </si>
  <si>
    <t>CLG/AHM CLG/694898/BOB/27.01.2020</t>
  </si>
  <si>
    <t>CLG/AHM CLG/122675/YES/16.01.2020</t>
  </si>
  <si>
    <t>CLG/AHM CLG/147901/UBI/13.01.2020</t>
  </si>
  <si>
    <t>CLG/AHM CLG/170514/DEB/21.01.2020</t>
  </si>
  <si>
    <t>CLG/AHM CLG/170515/DEB/22.01.2020</t>
  </si>
  <si>
    <t>CLG/AHM CLG/310857/UBI/21.01.2020</t>
  </si>
  <si>
    <t>CLG/AHM CLG/622080/SBI/23.01.2020</t>
  </si>
  <si>
    <t>NEFT-N028201046680581-VFSE6000003-DIGITSECURE INDIA P LTD NODAL AC-049929900083</t>
  </si>
  <si>
    <t>NEFT-N028201046676439-VFSE9008083-DIGITSECURE INDIA P LTD NODAL AC-049929900083</t>
  </si>
  <si>
    <t>NEFT-N028201046676445-VFSE9008205-DIGITSECURE INDIA P LTD NODAL AC-049929900083</t>
  </si>
  <si>
    <t>NEFT-N028200360297272-VFSE9008135-DIGIT SECURE INDIA P-018361100000080-YESB0000</t>
  </si>
  <si>
    <t>NEFT-N028200360297240-VFSE9008072-DIGIT SECURE INDIA P-018361100000080-YESB0000</t>
  </si>
  <si>
    <t>NEFT-N028200360297251-VFSE9008083-DIGIT SECURE INDIA P-018361100000080-YESB0000</t>
  </si>
  <si>
    <t>NEFT-N028200360297283-VFSE9008150-DIGIT SECURE INDIA P-018361100000080-YESB0000</t>
  </si>
  <si>
    <t>NEFT-N028200360297327-VFSE9008272-DIGIT SECURE INDIA P-018361100000080-YESB0000</t>
  </si>
  <si>
    <t>NEFT-N028200360297287-VFSE9008205-DIGIT SECURE INDIA P-018361100000080-YESB0000</t>
  </si>
  <si>
    <t>NEFT-N028200360297306-VFSE9008224-DIGIT SECURE INDIA P-018361100000080-YESB0000</t>
  </si>
  <si>
    <t>NEFT-N028200360297294-VFSE9008222-DIGIT SECURE INDIA P-018361100000080-YESB0000</t>
  </si>
  <si>
    <t>1000106766</t>
  </si>
  <si>
    <t>1000110102</t>
  </si>
  <si>
    <t>1010004146</t>
  </si>
  <si>
    <t>1010004147</t>
  </si>
  <si>
    <t>1010004148</t>
  </si>
  <si>
    <t>1010004149</t>
  </si>
  <si>
    <t>1010004150</t>
  </si>
  <si>
    <t>1010004151</t>
  </si>
  <si>
    <t>1010004154</t>
  </si>
  <si>
    <t>1010004155</t>
  </si>
  <si>
    <t>1010004156</t>
  </si>
  <si>
    <t>1010004158</t>
  </si>
  <si>
    <t>1010004159</t>
  </si>
  <si>
    <t>1010004160</t>
  </si>
  <si>
    <t>1010004161</t>
  </si>
  <si>
    <t>1010004162</t>
  </si>
  <si>
    <t>1010004163</t>
  </si>
  <si>
    <t>1010006453</t>
  </si>
  <si>
    <t>1010006454</t>
  </si>
  <si>
    <t>1010006455</t>
  </si>
  <si>
    <t>1010006456</t>
  </si>
  <si>
    <t>1010006457</t>
  </si>
  <si>
    <t>M3150356</t>
  </si>
  <si>
    <t>M3150898</t>
  </si>
  <si>
    <t>M3151766</t>
  </si>
  <si>
    <t>29/01/2020</t>
  </si>
  <si>
    <t>30/01/2020</t>
  </si>
  <si>
    <t>31/01/2020</t>
  </si>
  <si>
    <t>S38809089</t>
  </si>
  <si>
    <t>S38666505</t>
  </si>
  <si>
    <t>S38666468</t>
  </si>
  <si>
    <t>S45316150</t>
  </si>
  <si>
    <t>S67171272</t>
  </si>
  <si>
    <t>S53281675</t>
  </si>
  <si>
    <t>S53281702</t>
  </si>
  <si>
    <t>S53281547</t>
  </si>
  <si>
    <t>S53281505</t>
  </si>
  <si>
    <t>S85066474</t>
  </si>
  <si>
    <t>S37778014</t>
  </si>
  <si>
    <t>S59892911</t>
  </si>
  <si>
    <t>S67171221</t>
  </si>
  <si>
    <t>S87755632</t>
  </si>
  <si>
    <t>S38665810</t>
  </si>
  <si>
    <t>S85065922</t>
  </si>
  <si>
    <t>S37746216</t>
  </si>
  <si>
    <t>S67171546</t>
  </si>
  <si>
    <t>S38666455</t>
  </si>
  <si>
    <t>S38809081</t>
  </si>
  <si>
    <t>S38666435</t>
  </si>
  <si>
    <t>S45315803</t>
  </si>
  <si>
    <t>S37746246</t>
  </si>
  <si>
    <t>S53281644</t>
  </si>
  <si>
    <t>S68115551</t>
  </si>
  <si>
    <t>S68115146</t>
  </si>
  <si>
    <t>S87755696</t>
  </si>
  <si>
    <t>S87755665</t>
  </si>
  <si>
    <t>S33963410</t>
  </si>
  <si>
    <t>S33963777</t>
  </si>
  <si>
    <t>S36751959</t>
  </si>
  <si>
    <t>S36752543</t>
  </si>
  <si>
    <t>S38816520</t>
  </si>
  <si>
    <t>S41012344</t>
  </si>
  <si>
    <t>S41016733</t>
  </si>
  <si>
    <t>S41018645</t>
  </si>
  <si>
    <t>S41018741</t>
  </si>
  <si>
    <t>S41019257</t>
  </si>
  <si>
    <t>S41019728</t>
  </si>
  <si>
    <t>S45316072</t>
  </si>
  <si>
    <t>S45316093</t>
  </si>
  <si>
    <t>S46618224</t>
  </si>
  <si>
    <t>S46687796</t>
  </si>
  <si>
    <t>S46688263</t>
  </si>
  <si>
    <t>S46688360</t>
  </si>
  <si>
    <t>S49142533</t>
  </si>
  <si>
    <t>S49142534</t>
  </si>
  <si>
    <t>S49141999</t>
  </si>
  <si>
    <t>S49142271</t>
  </si>
  <si>
    <t>S49142711</t>
  </si>
  <si>
    <t>S49142714</t>
  </si>
  <si>
    <t>S49146010</t>
  </si>
  <si>
    <t>S49146013</t>
  </si>
  <si>
    <t>S49146069</t>
  </si>
  <si>
    <t>S51255371</t>
  </si>
  <si>
    <t>S51255965</t>
  </si>
  <si>
    <t>S51447427</t>
  </si>
  <si>
    <t>S53281581</t>
  </si>
  <si>
    <t>S53281611</t>
  </si>
  <si>
    <t>S55521900</t>
  </si>
  <si>
    <t>S55521997</t>
  </si>
  <si>
    <t>S55522125</t>
  </si>
  <si>
    <t>S55522806</t>
  </si>
  <si>
    <t>S55523061</t>
  </si>
  <si>
    <t>S55524146</t>
  </si>
  <si>
    <t>S55524389</t>
  </si>
  <si>
    <t>S55525206</t>
  </si>
  <si>
    <t>S55525718</t>
  </si>
  <si>
    <t>S59107159</t>
  </si>
  <si>
    <t>S59107607</t>
  </si>
  <si>
    <t>S59107638</t>
  </si>
  <si>
    <t>S59107646</t>
  </si>
  <si>
    <t>S59107681</t>
  </si>
  <si>
    <t>S59107173</t>
  </si>
  <si>
    <t>S59107683</t>
  </si>
  <si>
    <t>S59108242</t>
  </si>
  <si>
    <t>S59108612</t>
  </si>
  <si>
    <t>S59108615</t>
  </si>
  <si>
    <t>S59108617</t>
  </si>
  <si>
    <t>S59108645</t>
  </si>
  <si>
    <t>S59108783</t>
  </si>
  <si>
    <t>S59108619</t>
  </si>
  <si>
    <t>S59108624</t>
  </si>
  <si>
    <t>S59108622</t>
  </si>
  <si>
    <t>S59108782</t>
  </si>
  <si>
    <t>S59108631</t>
  </si>
  <si>
    <t>S60251207</t>
  </si>
  <si>
    <t>S60251451</t>
  </si>
  <si>
    <t>S60251487</t>
  </si>
  <si>
    <t>S60252345</t>
  </si>
  <si>
    <t>S60252347</t>
  </si>
  <si>
    <t>S60252434</t>
  </si>
  <si>
    <t>S60252520</t>
  </si>
  <si>
    <t>S60252529</t>
  </si>
  <si>
    <t>S60252531</t>
  </si>
  <si>
    <t>S60252609</t>
  </si>
  <si>
    <t>S60253858</t>
  </si>
  <si>
    <t>S60253860</t>
  </si>
  <si>
    <t>S60254054</t>
  </si>
  <si>
    <t>S60254157</t>
  </si>
  <si>
    <t>S60254180</t>
  </si>
  <si>
    <t>S60254552</t>
  </si>
  <si>
    <t>S60253879</t>
  </si>
  <si>
    <t>S60254260</t>
  </si>
  <si>
    <t>S60254792</t>
  </si>
  <si>
    <t>S60254699</t>
  </si>
  <si>
    <t>S61127761</t>
  </si>
  <si>
    <t>S61128331</t>
  </si>
  <si>
    <t>S61128438</t>
  </si>
  <si>
    <t>S61128510</t>
  </si>
  <si>
    <t>S61128590</t>
  </si>
  <si>
    <t>S62820196</t>
  </si>
  <si>
    <t>S62820209</t>
  </si>
  <si>
    <t>S62820198</t>
  </si>
  <si>
    <t>S62821088</t>
  </si>
  <si>
    <t>S62821248</t>
  </si>
  <si>
    <t>S62821261</t>
  </si>
  <si>
    <t>S62821710</t>
  </si>
  <si>
    <t>S62821250</t>
  </si>
  <si>
    <t>S62821267</t>
  </si>
  <si>
    <t>S65982902</t>
  </si>
  <si>
    <t>S67181209</t>
  </si>
  <si>
    <t>S66946102</t>
  </si>
  <si>
    <t>S68115108</t>
  </si>
  <si>
    <t>S68132730</t>
  </si>
  <si>
    <t>S72698676</t>
  </si>
  <si>
    <t>S72699050</t>
  </si>
  <si>
    <t>S72702854</t>
  </si>
  <si>
    <t>S72714553</t>
  </si>
  <si>
    <t>S72716131</t>
  </si>
  <si>
    <t>S72716558</t>
  </si>
  <si>
    <t>S72719713</t>
  </si>
  <si>
    <t>S72719491</t>
  </si>
  <si>
    <t>S73198583</t>
  </si>
  <si>
    <t>S73198394</t>
  </si>
  <si>
    <t>S73198582</t>
  </si>
  <si>
    <t>S73199694</t>
  </si>
  <si>
    <t>S73199687</t>
  </si>
  <si>
    <t>S73200088</t>
  </si>
  <si>
    <t>S73200095</t>
  </si>
  <si>
    <t>S73200103</t>
  </si>
  <si>
    <t>S76532123</t>
  </si>
  <si>
    <t>S77162912</t>
  </si>
  <si>
    <t>S77173431</t>
  </si>
  <si>
    <t>S77173507</t>
  </si>
  <si>
    <t>S77173610</t>
  </si>
  <si>
    <t>S78741768</t>
  </si>
  <si>
    <t>S78742287</t>
  </si>
  <si>
    <t>S78742587</t>
  </si>
  <si>
    <t>S78743055</t>
  </si>
  <si>
    <t>S78743206</t>
  </si>
  <si>
    <t>S81454429</t>
  </si>
  <si>
    <t>S81455016</t>
  </si>
  <si>
    <t>S81456604</t>
  </si>
  <si>
    <t>S81457198</t>
  </si>
  <si>
    <t>S81457511</t>
  </si>
  <si>
    <t>S81458686</t>
  </si>
  <si>
    <t>S81459934</t>
  </si>
  <si>
    <t>S81460804</t>
  </si>
  <si>
    <t>S81461689</t>
  </si>
  <si>
    <t>S81462567</t>
  </si>
  <si>
    <t>S81469105</t>
  </si>
  <si>
    <t>S81470586</t>
  </si>
  <si>
    <t>S81470893</t>
  </si>
  <si>
    <t>S81471639</t>
  </si>
  <si>
    <t>S81472086</t>
  </si>
  <si>
    <t>S81472319</t>
  </si>
  <si>
    <t>S81473079</t>
  </si>
  <si>
    <t>S81473680</t>
  </si>
  <si>
    <t>S86268050</t>
  </si>
  <si>
    <t>S87755643</t>
  </si>
  <si>
    <t>S87755681</t>
  </si>
  <si>
    <t>S85831023</t>
  </si>
  <si>
    <t xml:space="preserve">28/01/2020 04:52:21 PM </t>
  </si>
  <si>
    <t xml:space="preserve">28/01/2020 04:52:22 PM </t>
  </si>
  <si>
    <t xml:space="preserve">28/01/2020 07:12:23 PM </t>
  </si>
  <si>
    <t xml:space="preserve">28/01/2020 08:11:40 PM </t>
  </si>
  <si>
    <t xml:space="preserve">28/01/2020 08:13:30 PM </t>
  </si>
  <si>
    <t xml:space="preserve">28/01/2020 09:09:01 PM </t>
  </si>
  <si>
    <t xml:space="preserve">28/01/2020 09:09:02 PM </t>
  </si>
  <si>
    <t xml:space="preserve">28/01/2020 09:19:07 PM </t>
  </si>
  <si>
    <t xml:space="preserve">28/01/2020 09:19:40 PM </t>
  </si>
  <si>
    <t xml:space="preserve">29/01/2020 08:04:03 AM </t>
  </si>
  <si>
    <t xml:space="preserve">29/01/2020 08:04:36 AM </t>
  </si>
  <si>
    <t xml:space="preserve">29/01/2020 08:04:50 AM </t>
  </si>
  <si>
    <t xml:space="preserve">29/01/2020 08:04:51 AM </t>
  </si>
  <si>
    <t xml:space="preserve">29/01/2020 08:04:55 AM </t>
  </si>
  <si>
    <t xml:space="preserve">29/01/2020 08:04:58 AM </t>
  </si>
  <si>
    <t xml:space="preserve">29/01/2020 12:14:40 PM </t>
  </si>
  <si>
    <t xml:space="preserve">29/01/2020 01:11:57 PM </t>
  </si>
  <si>
    <t xml:space="preserve">29/01/2020 02:31:09 PM </t>
  </si>
  <si>
    <t xml:space="preserve">29/01/2020 02:35:45 PM </t>
  </si>
  <si>
    <t xml:space="preserve">29/01/2020 02:35:46 PM </t>
  </si>
  <si>
    <t xml:space="preserve">29/01/2020 05:06:21 PM </t>
  </si>
  <si>
    <t xml:space="preserve">29/01/2020 05:06:22 PM </t>
  </si>
  <si>
    <t xml:space="preserve">29/01/2020 05:06:23 PM </t>
  </si>
  <si>
    <t xml:space="preserve">29/01/2020 05:06:34 PM </t>
  </si>
  <si>
    <t xml:space="preserve">29/01/2020 05:06:35 PM </t>
  </si>
  <si>
    <t xml:space="preserve">29/01/2020 07:04:34 PM </t>
  </si>
  <si>
    <t xml:space="preserve">29/01/2020 07:27:00 PM </t>
  </si>
  <si>
    <t xml:space="preserve">29/01/2020 09:07:00 PM </t>
  </si>
  <si>
    <t xml:space="preserve">29/01/2020 09:07:01 PM </t>
  </si>
  <si>
    <t xml:space="preserve">30/01/2020 08:02:46 AM </t>
  </si>
  <si>
    <t xml:space="preserve">30/01/2020 08:02:47 AM </t>
  </si>
  <si>
    <t xml:space="preserve">30/01/2020 08:02:49 AM </t>
  </si>
  <si>
    <t xml:space="preserve">30/01/2020 08:02:52 AM </t>
  </si>
  <si>
    <t xml:space="preserve">30/01/2020 08:02:58 AM </t>
  </si>
  <si>
    <t xml:space="preserve">30/01/2020 08:03:01 AM </t>
  </si>
  <si>
    <t xml:space="preserve">30/01/2020 08:03:04 AM </t>
  </si>
  <si>
    <t xml:space="preserve">30/01/2020 08:03:10 AM </t>
  </si>
  <si>
    <t xml:space="preserve">30/01/2020 12:07:04 PM </t>
  </si>
  <si>
    <t xml:space="preserve">30/01/2020 12:35:36 PM </t>
  </si>
  <si>
    <t xml:space="preserve">30/01/2020 12:35:37 PM </t>
  </si>
  <si>
    <t xml:space="preserve">30/01/2020 12:35:38 PM </t>
  </si>
  <si>
    <t xml:space="preserve">30/01/2020 12:35:39 PM </t>
  </si>
  <si>
    <t xml:space="preserve">30/01/2020 12:35:40 PM </t>
  </si>
  <si>
    <t xml:space="preserve">30/01/2020 12:35:41 PM </t>
  </si>
  <si>
    <t xml:space="preserve">30/01/2020 12:35:42 PM </t>
  </si>
  <si>
    <t xml:space="preserve">30/01/2020 01:17:35 PM </t>
  </si>
  <si>
    <t xml:space="preserve">30/01/2020 01:37:15 PM </t>
  </si>
  <si>
    <t xml:space="preserve">30/01/2020 01:37:18 PM </t>
  </si>
  <si>
    <t xml:space="preserve">30/01/2020 01:37:19 PM </t>
  </si>
  <si>
    <t xml:space="preserve">30/01/2020 01:37:22 PM </t>
  </si>
  <si>
    <t xml:space="preserve">30/01/2020 01:37:23 PM </t>
  </si>
  <si>
    <t xml:space="preserve">30/01/2020 01:37:24 PM </t>
  </si>
  <si>
    <t xml:space="preserve">30/01/2020 01:37:25 PM </t>
  </si>
  <si>
    <t xml:space="preserve">30/01/2020 02:27:39 PM </t>
  </si>
  <si>
    <t xml:space="preserve">30/01/2020 02:27:40 PM </t>
  </si>
  <si>
    <t xml:space="preserve">30/01/2020 02:27:41 PM </t>
  </si>
  <si>
    <t xml:space="preserve">30/01/2020 04:13:25 PM </t>
  </si>
  <si>
    <t xml:space="preserve">30/01/2020 04:13:26 PM </t>
  </si>
  <si>
    <t xml:space="preserve">30/01/2020 04:13:27 PM </t>
  </si>
  <si>
    <t xml:space="preserve">30/01/2020 04:13:30 PM </t>
  </si>
  <si>
    <t xml:space="preserve">30/01/2020 04:13:31 PM </t>
  </si>
  <si>
    <t xml:space="preserve">30/01/2020 04:13:32 PM </t>
  </si>
  <si>
    <t xml:space="preserve">30/01/2020 07:03:44 PM </t>
  </si>
  <si>
    <t xml:space="preserve">30/01/2020 08:09:28 PM </t>
  </si>
  <si>
    <t xml:space="preserve">30/01/2020 08:09:29 PM </t>
  </si>
  <si>
    <t xml:space="preserve">30/01/2020 08:10:03 PM </t>
  </si>
  <si>
    <t xml:space="preserve">30/01/2020 08:34:38 PM </t>
  </si>
  <si>
    <t xml:space="preserve">30/01/2020 08:34:41 PM </t>
  </si>
  <si>
    <t xml:space="preserve">30/01/2020 08:34:44 PM </t>
  </si>
  <si>
    <t xml:space="preserve">30/01/2020 09:03:51 PM </t>
  </si>
  <si>
    <t xml:space="preserve">30/01/2020 09:04:50 PM </t>
  </si>
  <si>
    <t xml:space="preserve">31/01/2020 10:13:28 AM </t>
  </si>
  <si>
    <t xml:space="preserve">31/01/2020 10:13:31 AM </t>
  </si>
  <si>
    <t xml:space="preserve">31/01/2020 10:13:44 AM </t>
  </si>
  <si>
    <t xml:space="preserve">31/01/2020 10:14:16 AM </t>
  </si>
  <si>
    <t xml:space="preserve">31/01/2020 10:14:19 AM </t>
  </si>
  <si>
    <t xml:space="preserve">31/01/2020 10:14:21 AM </t>
  </si>
  <si>
    <t xml:space="preserve">31/01/2020 10:14:30 AM </t>
  </si>
  <si>
    <t xml:space="preserve">31/01/2020 10:14:31 AM </t>
  </si>
  <si>
    <t xml:space="preserve">31/01/2020 10:40:19 AM </t>
  </si>
  <si>
    <t xml:space="preserve">31/01/2020 10:40:20 AM </t>
  </si>
  <si>
    <t xml:space="preserve">31/01/2020 10:40:22 AM </t>
  </si>
  <si>
    <t xml:space="preserve">31/01/2020 10:40:23 AM </t>
  </si>
  <si>
    <t xml:space="preserve">31/01/2020 10:40:24 AM </t>
  </si>
  <si>
    <t xml:space="preserve">31/01/2020 10:40:25 AM </t>
  </si>
  <si>
    <t xml:space="preserve">31/01/2020 12:24:04 PM </t>
  </si>
  <si>
    <t xml:space="preserve">31/01/2020 01:13:10 PM </t>
  </si>
  <si>
    <t xml:space="preserve">31/01/2020 01:40:08 PM </t>
  </si>
  <si>
    <t xml:space="preserve">31/01/2020 01:40:33 PM </t>
  </si>
  <si>
    <t xml:space="preserve">31/01/2020 01:40:34 PM </t>
  </si>
  <si>
    <t xml:space="preserve">31/01/2020 03:01:25 PM </t>
  </si>
  <si>
    <t xml:space="preserve">31/01/2020 03:01:26 PM </t>
  </si>
  <si>
    <t xml:space="preserve">31/01/2020 03:01:27 PM </t>
  </si>
  <si>
    <t xml:space="preserve">31/01/2020 03:01:28 PM </t>
  </si>
  <si>
    <t xml:space="preserve">31/01/2020 03:01:29 PM </t>
  </si>
  <si>
    <t xml:space="preserve">31/01/2020 05:21:57 PM </t>
  </si>
  <si>
    <t xml:space="preserve">31/01/2020 05:22:00 PM </t>
  </si>
  <si>
    <t xml:space="preserve">31/01/2020 05:22:04 PM </t>
  </si>
  <si>
    <t xml:space="preserve">31/01/2020 05:22:05 PM </t>
  </si>
  <si>
    <t xml:space="preserve">31/01/2020 05:22:07 PM </t>
  </si>
  <si>
    <t xml:space="preserve">31/01/2020 05:22:09 PM </t>
  </si>
  <si>
    <t xml:space="preserve">31/01/2020 05:22:13 PM </t>
  </si>
  <si>
    <t xml:space="preserve">31/01/2020 05:22:15 PM </t>
  </si>
  <si>
    <t xml:space="preserve">31/01/2020 05:22:18 PM </t>
  </si>
  <si>
    <t xml:space="preserve">31/01/2020 05:22:20 PM </t>
  </si>
  <si>
    <t xml:space="preserve">31/01/2020 05:22:40 PM </t>
  </si>
  <si>
    <t xml:space="preserve">31/01/2020 05:22:43 PM </t>
  </si>
  <si>
    <t xml:space="preserve">31/01/2020 05:22:45 PM </t>
  </si>
  <si>
    <t xml:space="preserve">31/01/2020 05:22:47 PM </t>
  </si>
  <si>
    <t xml:space="preserve">31/01/2020 05:22:49 PM </t>
  </si>
  <si>
    <t xml:space="preserve">31/01/2020 05:22:50 PM </t>
  </si>
  <si>
    <t xml:space="preserve">31/01/2020 05:22:52 PM </t>
  </si>
  <si>
    <t xml:space="preserve">31/01/2020 05:22:55 PM </t>
  </si>
  <si>
    <t xml:space="preserve">31/01/2020 08:08:51 PM </t>
  </si>
  <si>
    <t xml:space="preserve">31/01/2020 08:08:52 PM </t>
  </si>
  <si>
    <t xml:space="preserve">31/01/2020 09:06:56 PM </t>
  </si>
  <si>
    <t xml:space="preserve">31/01/2020 10:44:51 PM </t>
  </si>
  <si>
    <t xml:space="preserve">31/01/2020 10:44:52 PM </t>
  </si>
  <si>
    <t xml:space="preserve">31/01/2020 10:59:07 PM </t>
  </si>
  <si>
    <t>INF/INFT/021934473501/Fund Transfer t/ICICIFOS</t>
  </si>
  <si>
    <t>RTGS:ICICR42020012800292414/VFS GLOBAL SERVICES PV</t>
  </si>
  <si>
    <t>PFD/LCCBRN-28/01-VFSCHQ   KOL04</t>
  </si>
  <si>
    <t>PFD/LCCBRN-28/01-VFSCHQ   KOLO3</t>
  </si>
  <si>
    <t>CSH/CASH  -28/01-VFSCOLL  AHD02</t>
  </si>
  <si>
    <t>CSH/CASH  -28/01-VFSCOLL  BAN02</t>
  </si>
  <si>
    <t>CSH/CASH  -28/01-VFSCOLL  AHD01</t>
  </si>
  <si>
    <t>CSH/CASH  -28/01-VFSCOLL  BAN01</t>
  </si>
  <si>
    <t>CSH/CASH  -28/01-VFSCOLL  BAN04</t>
  </si>
  <si>
    <t>CSH/CASH  -28/01-VFSCOLL  KOL03</t>
  </si>
  <si>
    <t>CSH/CASH  -28/01-VFSCOLL  KOL04</t>
  </si>
  <si>
    <t>CSH/CASH  -28/01-VFSCOLL  BAN03</t>
  </si>
  <si>
    <t>CSH/CASH  -28/01-VFSCOLL  KOL02</t>
  </si>
  <si>
    <t>NEFT-SIN01083R1297090-VFSE1100011-AMERICAN EXPRESS BAN-52205862671-SCBL0036001</t>
  </si>
  <si>
    <t>NEFT-SIN01083R1300392-VFSE3800091-AMERICAN EXPRESS BAN-52205862671-SCBL0036001</t>
  </si>
  <si>
    <t>NEFT-SIN01083R1302976-VFSE5600011-AMERICAN EXPRESS BAN-52205862671-SCBL0036001</t>
  </si>
  <si>
    <t>NEFT-SIN01083R1304120-VFSE6000081-AMERICAN EXPRESS BAN-52205862671-SCBL0036001</t>
  </si>
  <si>
    <t>NEFT-SIN01083R1302688-VFSE5000341-AMERICAN EXPRESS BAN-52205862671-SCBL0036001</t>
  </si>
  <si>
    <t>NEFT-SIN01083R1300724-VFSE4000131-AMERICAN EXPRESS BAN-52205862671-SCBL0036001</t>
  </si>
  <si>
    <t>CSH/CASH  -29/01-VFSCOLL  BAN04</t>
  </si>
  <si>
    <t>CSH/CASH  -29/01-VFSCOLL  BAN01</t>
  </si>
  <si>
    <t>CSH/CASH  -29/01-VFSCOLL  BAN03</t>
  </si>
  <si>
    <t>CSH/CASH  -29/01-VFSCOLL  KOL02</t>
  </si>
  <si>
    <t>NEFT-G005862384-MR MOHAMMOD MOTIUR RAHMAN KHAN-ENSURE FEMA COMPLIANCE SADIA B-0</t>
  </si>
  <si>
    <t>RTGS:ICICR42020012900392152/VFS GLOBAL SERVICES PV</t>
  </si>
  <si>
    <t>BIL/BPAY/001906759612/ICICI BANK CRED/Trf to Talvinde/4205806002</t>
  </si>
  <si>
    <t>BIL/BPAY/001906759619/ICICI BANK CRED/Trf to Vishal  /4205806002</t>
  </si>
  <si>
    <t>NEFT-N029200361098366-VFSE9008224-DIGIT SECURE INDIA P-018361100000080-YESB0000</t>
  </si>
  <si>
    <t>NEFT-N029200361098367-VFSE9008272-DIGIT SECURE INDIA P-018361100000080-YESB0000</t>
  </si>
  <si>
    <t>NEFT-N029200361098351-VFSE9008083-DIGIT SECURE INDIA P-018361100000080-YESB0000</t>
  </si>
  <si>
    <t>NEFT-N029200361098354-VFSE9008135-DIGIT SECURE INDIA P-018361100000080-YESB0000</t>
  </si>
  <si>
    <t>NEFT-N029200361098361-VFSE9008205-DIGIT SECURE INDIA P-018361100000080-YESB0000</t>
  </si>
  <si>
    <t>NEFT-N029200361098345-VFSE9008072-DIGIT SECURE INDIA P-018361100000080-YESB0000</t>
  </si>
  <si>
    <t>NEFT-N029200361098773-VFSE9008213-DIGIT SECURE INDIA P-018361100000080-YESB0000</t>
  </si>
  <si>
    <t>NEFT-N029200361098775-VFSE9008222-DIGIT SECURE INDIA P-018361100000080-YESB0000</t>
  </si>
  <si>
    <t>NEFT-N029200361098766-VFSE9008150-DIGIT SECURE INDIA P-018361100000080-YESB0000</t>
  </si>
  <si>
    <t>PFD/LCCBRN-29/01-VFSCHQ   KOL04</t>
  </si>
  <si>
    <t>PFD/LCCBRN-29/01-VFSCHQ   KOLO3</t>
  </si>
  <si>
    <t>XXXXXXXXXXXX8003 SR663360554</t>
  </si>
  <si>
    <t>CSH/CASH  -29/01-VFSCOLL  AHD01</t>
  </si>
  <si>
    <t>CSH/CASH  -29/01-VFSCOLL  AHD02</t>
  </si>
  <si>
    <t>CSH/CASH  -29/01-VFSCOLL  KOL04</t>
  </si>
  <si>
    <t>NEFT-SIN01083R1310865-VFSE5000341-AMERICAN EXPRESS BAN-52205862671-SCBL0036001</t>
  </si>
  <si>
    <t>NEFT-SIN01083R1311157-VFSE5600011-AMERICAN EXPRESS BAN-52205862671-SCBL0036001</t>
  </si>
  <si>
    <t>NEFT-SIN01083R1310443-VFSE4110141-AMERICAN EXPRESS BAN-52205862671-SCBL0036001</t>
  </si>
  <si>
    <t>NEFT-SIN01083R1312328-VFSE6000081-AMERICAN EXPRESS BAN-52205862671-SCBL0036001</t>
  </si>
  <si>
    <t>NEFT-SIN01083R1305344-VFSE1100011-AMERICAN EXPRESS BAN-52205862671-SCBL0036001</t>
  </si>
  <si>
    <t>NEFT-SIN01083R1307694-VFSE1221031-AMERICAN EXPRESS BAN-52205862671-SCBL0036001</t>
  </si>
  <si>
    <t>NEFT-SIN01083R1307794-VFSE1600021-AMERICAN EXPRESS BAN-52205862671-SCBL0036001</t>
  </si>
  <si>
    <t>NEFT-SIN01083R1308592-VFSE3800091-AMERICAN EXPRESS BAN-52205862671-SCBL0036001</t>
  </si>
  <si>
    <t>NEFT-SIN01083R1308922-VFSE4000131-AMERICAN EXPRESS BAN-52205862671-SCBL0036001</t>
  </si>
  <si>
    <t>NEFT-N030201048726020-VFSE6000002-DIGITSECURE INDIA P LTD NODAL AC-049929900083</t>
  </si>
  <si>
    <t>NEFT-N030201048733229-VFSE6000005-DIGITSECURE INDIA P LTD NODAL AC-049929900083</t>
  </si>
  <si>
    <t>NEFT-N030201048729209-VFSE6000004-DIGITSECURE INDIA P LTD NODAL AC-049929900083</t>
  </si>
  <si>
    <t>NEFT-N030201048729213-VFSE6000008-DIGITSECURE INDIA P LTD NODAL AC-049929900083</t>
  </si>
  <si>
    <t>NEFT-N030201048729211-VFSE6000006-DIGITSECURE INDIA P LTD NODAL AC-049929900083</t>
  </si>
  <si>
    <t>NEFT-N030201048726019-VFSE6000001-DIGITSECURE INDIA P LTD NODAL AC-049929900083</t>
  </si>
  <si>
    <t>NEFT-N030201048726022-VFSE6000003-DIGITSECURE INDIA P LTD NODAL AC-049929900083</t>
  </si>
  <si>
    <t>NEFT-N030201048729212-VFSE6000007-DIGITSECURE INDIA P LTD NODAL AC-049929900083</t>
  </si>
  <si>
    <t>NEFT-N030201048733245-VFSE6000009-DIGITSECURE INDIA P LTD NODAL AC-049929900083</t>
  </si>
  <si>
    <t>NEFT-N030201048726044-VFSE9008083-DIGITSECURE INDIA P LTD NODAL AC-049929900083</t>
  </si>
  <si>
    <t>NEFT-N030201048726042-VFSE9008072-DIGITSECURE INDIA P LTD NODAL AC-049929900083</t>
  </si>
  <si>
    <t>NEFT-N030201048726047-VFSE9008213-DIGITSECURE INDIA P LTD NODAL AC-049929900083</t>
  </si>
  <si>
    <t>NEFT-N030201048712141-VFSE6000010-DIGITSECURE INDIA P LTD NODAL AC-049929900083</t>
  </si>
  <si>
    <t>NEFT-N030201048729218-VFSE6000011-DIGITSECURE INDIA P LTD NODAL AC-049929900083</t>
  </si>
  <si>
    <t>NEFT-N030201048726046-VFSE9008135-DIGITSECURE INDIA P LTD NODAL AC-049929900083</t>
  </si>
  <si>
    <t>NEFT-N030201048729222-VFSE6000012-DIGITSECURE INDIA P LTD NODAL AC-049929900083</t>
  </si>
  <si>
    <t>NEFT-N030201048733255-VFSE6000016-DIGITSECURE INDIA P LTD NODAL AC-049929900083</t>
  </si>
  <si>
    <t>NEFT-N030201048729224-VFSE6000014-DIGITSECURE INDIA P LTD NODAL AC-049929900083</t>
  </si>
  <si>
    <t>CSH/CASH  -30/01-VFSCOLL  AHD01</t>
  </si>
  <si>
    <t>NEFT-N030201048840313-VFSE6000008-DIGITSECURE INDIA P LTD NODAL AC-049929900083</t>
  </si>
  <si>
    <t>NEFT-N030201048844020-VFSE6000011-DIGITSECURE INDIA P LTD NODAL AC-049929900083</t>
  </si>
  <si>
    <t>NEFT-N030201048850794-VFSE6000014-DIGITSECURE INDIA P LTD NODAL AC-049929900083</t>
  </si>
  <si>
    <t>NEFT-N030201048840334-VFSE9008224-DIGITSECURE INDIA P LTD NODAL AC-049929900083</t>
  </si>
  <si>
    <t>NEFT-N030201048850791-VFSE6000013-DIGITSECURE INDIA P LTD NODAL AC-049929900083</t>
  </si>
  <si>
    <t>NEFT-N030201048850799-VFSE6000016-DIGITSECURE INDIA P LTD NODAL AC-049929900083</t>
  </si>
  <si>
    <t>NEFT-N030201048840315-VFSE6000009-DIGITSECURE INDIA P LTD NODAL AC-049929900083</t>
  </si>
  <si>
    <t>NEFT-N030201048850787-VFSE6000012-DIGITSECURE INDIA P LTD NODAL AC-049929900083</t>
  </si>
  <si>
    <t>NEFT-N030201048854448-VFSE6000007-DIGITSECURE INDIA P LTD NODAL AC-049929900083</t>
  </si>
  <si>
    <t>NEFT-N030201048840317-VFSE6000010-DIGITSECURE INDIA P LTD NODAL AC-049929900083</t>
  </si>
  <si>
    <t>NEFT-N030201048840336-VFSE6000001-DIGITSECURE INDIA P LTD NODAL AC-049929900083</t>
  </si>
  <si>
    <t>NEFT-N030201048840340-VFSE6000002-DIGITSECURE INDIA P LTD NODAL AC-049929900083</t>
  </si>
  <si>
    <t>NEFT-N030201048850811-VFSE6000003-DIGITSECURE INDIA P LTD NODAL AC-049929900083</t>
  </si>
  <si>
    <t>NEFT-N030201048850817-VFSE6000006-DIGITSECURE INDIA P LTD NODAL AC-049929900083</t>
  </si>
  <si>
    <t>NEFT-N030201048844043-VFSE6000005-DIGITSECURE INDIA P LTD NODAL AC-049929900083</t>
  </si>
  <si>
    <t>NEFT-N030201048844049-VFSE9008072-DIGITSECURE INDIA P LTD NODAL AC-049929900083</t>
  </si>
  <si>
    <t>NEFT-N030201048840349-VFSE9008083-DIGITSECURE INDIA P LTD NODAL AC-049929900083</t>
  </si>
  <si>
    <t>NEFT-N030201048850829-VFSE9008205-DIGITSECURE INDIA P LTD NODAL AC-049929900083</t>
  </si>
  <si>
    <t>NEFT-N030201048850813-VFSE6000004-DIGITSECURE INDIA P LTD NODAL AC-049929900083</t>
  </si>
  <si>
    <t>NEFT-N030201048850824-VFSE9008135-DIGITSECURE INDIA P LTD NODAL AC-049929900083</t>
  </si>
  <si>
    <t>RTGS:ICICR42020013000527290/VFS GLOBAL SERVICES PV</t>
  </si>
  <si>
    <t>BIL/BPAY/001907475529/ICICI BANK CRED/Trf to Talvinde/4205806002</t>
  </si>
  <si>
    <t>BIL/BPAY/001907475534/ICICI BANK CRED/Trf to Vijay   /4205806002</t>
  </si>
  <si>
    <t>BIL/BPAY/001907475537/ICICI BANK CRED/Trf to Vishal  /4205806002</t>
  </si>
  <si>
    <t>BIL/BPAY/001907475118/ICICI BANK CRED/Trf to Vijay   /4205806002</t>
  </si>
  <si>
    <t>NEFT-N030200361855463-VFSE9008135-DIGIT SECURE INDIA P-018361100000080-YESB0000</t>
  </si>
  <si>
    <t>NEFT-N030200361855508-VFSE9008272-DIGIT SECURE INDIA P-018361100000080-YESB0000</t>
  </si>
  <si>
    <t>NEFT-N030200361855483-VFSE9008213-DIGIT SECURE INDIA P-018361100000080-YESB0000</t>
  </si>
  <si>
    <t>NEFT-N030200361855974-VFSE9008205-DIGIT SECURE INDIA P-018361100000080-YESB0000</t>
  </si>
  <si>
    <t>NEFT-N030200361855961-VFSE9008150-DIGIT SECURE INDIA P-018361100000080-YESB0000</t>
  </si>
  <si>
    <t>NEFT-N030200361856029-VFSE9008224-DIGIT SECURE INDIA P-018361100000080-YESB0000</t>
  </si>
  <si>
    <t>NEFT-N030200361855905-VFSE9008072-DIGIT SECURE INDIA P-018361100000080-YESB0000</t>
  </si>
  <si>
    <t>NEFT-N030200361856012-VFSE9008222-DIGIT SECURE INDIA P-018361100000080-YESB0000</t>
  </si>
  <si>
    <t>NEFT-N030200361855921-VFSE9008083-DIGIT SECURE INDIA P-018361100000080-YESB0000</t>
  </si>
  <si>
    <t>PFD/LCCBRN-30/01-VFSCHQ   BAN01</t>
  </si>
  <si>
    <t>CSH/CASH  -30/01-VFSCOLL  AHD02</t>
  </si>
  <si>
    <t>CSH/CASH  -30/01-VFSCOLL  KOL03</t>
  </si>
  <si>
    <t>PFD/LCCBRN-30/01-VFSCHQ   KOLO3</t>
  </si>
  <si>
    <t>XXXXXXXXXXXX7005 SR663528876</t>
  </si>
  <si>
    <t>XXXXXXXXXXXX9007 SR663529761</t>
  </si>
  <si>
    <t>XXXXXXXXXXXX8009 SR663529306</t>
  </si>
  <si>
    <t>XXXXXXXXXXXX7001 SR663530222</t>
  </si>
  <si>
    <t>CSH/CASH  -30/01-VFSCOLL  BAN01</t>
  </si>
  <si>
    <t>CSH/CASH  -30/01-VFSCOLL  BAN03</t>
  </si>
  <si>
    <t>CSH/CASH  -30/01-VFSCOLL  BAN04</t>
  </si>
  <si>
    <t>PFD/LCCBRN-30/01-VFSCHQ   BAN04</t>
  </si>
  <si>
    <t>NEFT-SIN01083R1315947-VFSE1600021-AMERICAN EXPRESS BAN-52205862671-SCBL0036001</t>
  </si>
  <si>
    <t>NEFT-SIN01083R1313496-VFSE1100011-AMERICAN EXPRESS BAN-52205862671-SCBL0036001</t>
  </si>
  <si>
    <t>NEFT-SIN01083R1315855-VFSE1221031-AMERICAN EXPRESS BAN-52205862671-SCBL0036001</t>
  </si>
  <si>
    <t>NEFT-SIN01083R1317052-VFSE4000131-AMERICAN EXPRESS BAN-52205862671-SCBL0036001</t>
  </si>
  <si>
    <t>NEFT-SIN01083R1318582-VFSE4110141-AMERICAN EXPRESS BAN-52205862671-SCBL0036001</t>
  </si>
  <si>
    <t>NEFT-SIN01083R1319008-VFSE5000341-AMERICAN EXPRESS BAN-52205862671-SCBL0036001</t>
  </si>
  <si>
    <t>NEFT-SIN01083R1320421-VFSE6000081-AMERICAN EXPRESS BAN-52205862671-SCBL0036001</t>
  </si>
  <si>
    <t>NEFT-SIN01083R1319301-VFSE5600011-AMERICAN EXPRESS BAN-52205862671-SCBL0036001</t>
  </si>
  <si>
    <t>NEFT-N031200362254406-VFSE9008072-DIGIT SECURE INDIA P-018361100000080-YESB0000</t>
  </si>
  <si>
    <t>NEFT-N031200362254413-VFSE9008205-DIGIT SECURE INDIA P-018361100000080-YESB0000</t>
  </si>
  <si>
    <t>NEFT-N031200362254407-VFSE9008083-DIGIT SECURE INDIA P-018361100000080-YESB0000</t>
  </si>
  <si>
    <t>NEFT-N031200362254913-VFSE9008222-DIGIT SECURE INDIA P-018361100000080-YESB0000</t>
  </si>
  <si>
    <t>NEFT-N031200362254906-VFSE9008150-DIGIT SECURE INDIA P-018361100000080-YESB0000</t>
  </si>
  <si>
    <t>NEFT-N031200362254902-VFSE9008135-DIGIT SECURE INDIA P-018361100000080-YESB0000</t>
  </si>
  <si>
    <t>NEFT-N031200362254911-VFSE9008213-DIGIT SECURE INDIA P-018361100000080-YESB0000</t>
  </si>
  <si>
    <t>NEFT-N031200362254916-VFSE9008272-DIGIT SECURE INDIA P-018361100000080-YESB0000</t>
  </si>
  <si>
    <t>CSH/CASH  -31/01-VFSCOLL  BAN01</t>
  </si>
  <si>
    <t>GRS/0393GRS012069778 MR Md Abul Bashar TALUKDER 11</t>
  </si>
  <si>
    <t>RTGS:ICICR42020013100659636/VFS GLOBAL SERVICES PV</t>
  </si>
  <si>
    <t>RTGS:ICICR42020013100659690/VFS GLOBAL SERVICES PV</t>
  </si>
  <si>
    <t>BIL/BPAY/001908463358/ICICI BANK CRED/Trf to Vishal  /4205806002</t>
  </si>
  <si>
    <t>BIL/BPAY/001908463375/ICICI BANK CRED/Trf to Vijay   /4205806002</t>
  </si>
  <si>
    <t>BIL/BPAY/001908463391/ICICI BANK CRED/Trf to Talvinde/4205806002</t>
  </si>
  <si>
    <t>GIB/000045470151/GST       /20011900340871</t>
  </si>
  <si>
    <t>GIB/000045469937/GST       /20013600226561</t>
  </si>
  <si>
    <t>GIB/000045469457/GST       /20013300529547</t>
  </si>
  <si>
    <t>GIB/000045469305/GST       /20010800348819</t>
  </si>
  <si>
    <t>GIB/000045469113/GST       /20010300185299</t>
  </si>
  <si>
    <t>GIB/000045468894/GST       /20013400014544</t>
  </si>
  <si>
    <t>GIB/000045468756/GST       /20012100109206</t>
  </si>
  <si>
    <t>GIB/000045468581/GST       /20012701100193</t>
  </si>
  <si>
    <t>GIB/000045468408/GST       /20013200243715</t>
  </si>
  <si>
    <t>GIB/000045468267/GST       /20012900500318</t>
  </si>
  <si>
    <t>GIB/000045468042/GST       /20010600247375</t>
  </si>
  <si>
    <t>GIB/000045467826/GST       /20012400610427</t>
  </si>
  <si>
    <t>GIB/000045467659/GST       /20013000029198</t>
  </si>
  <si>
    <t>GIB/000045467503/GST       /20010700440240</t>
  </si>
  <si>
    <t>GIB/000045467319/GST       /20010400021025</t>
  </si>
  <si>
    <t>GIB/000045467158/GST       /20013700209068</t>
  </si>
  <si>
    <t>GIB/000045466944/GST       /20012701098711</t>
  </si>
  <si>
    <t>GIB/000045466728/GST       /20010700439927</t>
  </si>
  <si>
    <t>CSH/CASH  -31/01-VFSCOLL  AHD01</t>
  </si>
  <si>
    <t>CSH/CASH  -31/01-VFSCOLL  AHD02</t>
  </si>
  <si>
    <t>TRF/DD              /504277/ICICI/01.01.2020</t>
  </si>
  <si>
    <t>TRF/DD              /504278/ICICI/01.01.2020</t>
  </si>
  <si>
    <t>TRF/DD              /514878/ICICI/01.01.2020</t>
  </si>
  <si>
    <t>CSH/CASH  -31/01-VFSCOLL  BAN02</t>
  </si>
  <si>
    <t>CSH/CASH  -31/01-VFSCOLL  BAN03</t>
  </si>
  <si>
    <t>CSH/CASH  -31/01-VFSCOLL  BAN04</t>
  </si>
  <si>
    <t>DBBL110X20OTT045</t>
  </si>
  <si>
    <t>Remittance ID:[0393SXR00464420]:,PART TRAN FOR GST,LPBUS,LPBUS,PART TRAN FOR GS</t>
  </si>
  <si>
    <t>INCOME TAX PENALTY</t>
  </si>
  <si>
    <t>CREDIT CARD</t>
  </si>
  <si>
    <t>FEB 20</t>
  </si>
  <si>
    <t>POSTING CLR</t>
  </si>
  <si>
    <t>1010007455</t>
  </si>
  <si>
    <t>rectify entry</t>
  </si>
  <si>
    <t>1010007456</t>
  </si>
  <si>
    <t>1010007457</t>
  </si>
  <si>
    <t>1010007458</t>
  </si>
  <si>
    <t>1010007459</t>
  </si>
  <si>
    <t>ONLINE</t>
  </si>
  <si>
    <t>IRL ONLINE</t>
  </si>
  <si>
    <t>LATVIA ONLINE</t>
  </si>
  <si>
    <t>MALAYSIA ONLINE</t>
  </si>
  <si>
    <t>NETHERLAND ONLINE</t>
  </si>
  <si>
    <t>SWISS ONLINE</t>
  </si>
  <si>
    <t>UK ONLINE</t>
  </si>
  <si>
    <t>NORWAY ONLINE</t>
  </si>
  <si>
    <t>CZECHREPUBLIC ONLINE</t>
  </si>
  <si>
    <t>SOUTH</t>
  </si>
  <si>
    <t>NORTH</t>
  </si>
  <si>
    <t>BANK CHGS</t>
  </si>
  <si>
    <t>KOLKATA DD</t>
  </si>
  <si>
    <t>BANGLORE DD</t>
  </si>
  <si>
    <t>HARESH</t>
  </si>
  <si>
    <t>CC</t>
  </si>
  <si>
    <t>1010017875</t>
  </si>
  <si>
    <t>West</t>
  </si>
  <si>
    <t>New zealand-Ahmedaba</t>
  </si>
  <si>
    <t>EAST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</si>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</sst>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1" applyFont="1" applyFill="1"/>
    <xf numFmtId="0" fontId="0" fillId="2" borderId="0" xfId="0" applyFill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164" fontId="0" fillId="0" borderId="0" xfId="1" applyFont="1"/>
    <xf numFmtId="0" fontId="0" fillId="0" borderId="0" xfId="0" quotePrefix="1"/>
    <xf numFmtId="164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1" fillId="0" borderId="0" xfId="1" applyFont="1" applyFill="1" applyBorder="1" applyAlignment="1">
      <alignment horizontal="left"/>
    </xf>
    <xf numFmtId="164" fontId="1" fillId="0" borderId="0" xfId="1" applyFont="1" applyFill="1" applyBorder="1"/>
    <xf numFmtId="0" fontId="0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585F-57E0-42B9-A11E-2CC21B2471FB}">
  <dimension ref="A1:V28"/>
  <sheetViews>
    <sheetView tabSelected="1" zoomScaleNormal="100" workbookViewId="0">
      <selection activeCell="A2" sqref="A2"/>
    </sheetView>
  </sheetViews>
  <sheetFormatPr defaultRowHeight="15" x14ac:dyDescent="0.25"/>
  <cols>
    <col min="1" max="1" width="23.140625" style="1" bestFit="1" customWidth="1"/>
    <col min="2" max="2" width="11" style="1" bestFit="1" customWidth="1"/>
    <col min="3" max="4" width="7" style="1" bestFit="1" customWidth="1"/>
    <col min="5" max="5" width="11" style="1" bestFit="1" customWidth="1"/>
    <col min="6" max="6" width="3.140625" style="1" bestFit="1" customWidth="1"/>
    <col min="7" max="9" width="10.42578125" style="1" bestFit="1" customWidth="1"/>
    <col min="10" max="10" width="3" style="1" bestFit="1" customWidth="1"/>
    <col min="11" max="12" width="15" style="1" bestFit="1" customWidth="1"/>
    <col min="13" max="13" width="13.5703125" style="1" bestFit="1" customWidth="1"/>
    <col min="14" max="14" width="12.5703125" style="3" bestFit="1" customWidth="1"/>
    <col min="15" max="15" width="11" style="1" bestFit="1" customWidth="1"/>
    <col min="16" max="16" width="27.5703125" style="1" bestFit="1" customWidth="1"/>
    <col min="17" max="17" width="13.42578125" style="1" bestFit="1" customWidth="1"/>
    <col min="18" max="18" width="16.28515625" style="1" bestFit="1" customWidth="1"/>
    <col min="19" max="19" width="24.5703125" style="1" bestFit="1" customWidth="1"/>
    <col min="20" max="20" width="9.140625" style="1"/>
    <col min="21" max="21" width="4.42578125" style="1" bestFit="1" customWidth="1"/>
    <col min="22" max="16384" width="9.140625" style="1"/>
  </cols>
  <sheetData>
    <row r="1" spans="1:22" s="3" customFormat="1" x14ac:dyDescent="0.25">
      <c r="H1" s="2"/>
      <c r="K1" s="3">
        <f>SUBTOTAL(9,K2:K1048576)</f>
        <v>125359</v>
      </c>
      <c r="L1" s="3">
        <f>SUBTOTAL(9,L2:L1048576)+SUBTOTAL(9,N2:N1048576)</f>
        <v>125359</v>
      </c>
      <c r="N1" s="3">
        <f>SUBTOTAL(9,N2:N1048576)</f>
        <v>0</v>
      </c>
      <c r="P1" s="3">
        <f>+L1</f>
        <v>125359</v>
      </c>
      <c r="Q1" s="3">
        <f>K1</f>
        <v>125359</v>
      </c>
      <c r="R1" s="3">
        <v>2110016598</v>
      </c>
      <c r="S1" s="2"/>
    </row>
    <row r="2" spans="1:22" x14ac:dyDescent="0.25">
      <c r="A2" s="13" t="s">
        <v>119</v>
      </c>
      <c r="B2" s="13" t="s">
        <v>120</v>
      </c>
      <c r="C2" s="13" t="s">
        <v>121</v>
      </c>
      <c r="D2" s="13" t="s">
        <v>122</v>
      </c>
      <c r="E2" s="13" t="s">
        <v>123</v>
      </c>
      <c r="F2" s="13" t="s">
        <v>124</v>
      </c>
      <c r="G2" s="14" t="s">
        <v>114</v>
      </c>
      <c r="H2" s="14" t="s">
        <v>115</v>
      </c>
      <c r="I2" s="14" t="s">
        <v>116</v>
      </c>
      <c r="J2" s="13" t="s">
        <v>125</v>
      </c>
      <c r="K2" s="14" t="s">
        <v>117</v>
      </c>
      <c r="L2" s="14" t="s">
        <v>118</v>
      </c>
      <c r="M2" s="15" t="s">
        <v>128</v>
      </c>
      <c r="N2" s="16" t="s">
        <v>129</v>
      </c>
      <c r="O2" s="13" t="s">
        <v>126</v>
      </c>
      <c r="P2" s="16" t="s">
        <v>130</v>
      </c>
      <c r="Q2" s="16" t="s">
        <v>131</v>
      </c>
      <c r="R2" s="16" t="s">
        <v>132</v>
      </c>
      <c r="S2" s="17" t="s">
        <v>127</v>
      </c>
      <c r="T2" s="16" t="s">
        <v>133</v>
      </c>
      <c r="U2" s="13" t="s">
        <v>134</v>
      </c>
      <c r="V2" s="4" t="s">
        <v>135</v>
      </c>
    </row>
    <row r="3" spans="1:22" customFormat="1" x14ac:dyDescent="0.25">
      <c r="A3" s="5" t="s">
        <v>3094</v>
      </c>
      <c r="B3" s="5" t="s">
        <v>20</v>
      </c>
      <c r="C3" s="5" t="s">
        <v>2</v>
      </c>
      <c r="D3" s="5" t="s">
        <v>3093</v>
      </c>
      <c r="E3" s="5" t="s">
        <v>3095</v>
      </c>
      <c r="F3" s="5" t="s">
        <v>19</v>
      </c>
      <c r="G3" s="6">
        <v>43832</v>
      </c>
      <c r="H3" s="6">
        <v>43832</v>
      </c>
      <c r="I3" s="6">
        <v>43861</v>
      </c>
      <c r="J3" s="5" t="s">
        <v>3</v>
      </c>
      <c r="K3" s="7">
        <v>9029</v>
      </c>
      <c r="L3" s="7">
        <v>9029</v>
      </c>
      <c r="M3" s="5" t="s">
        <v>2144</v>
      </c>
      <c r="N3" s="9"/>
      <c r="O3" s="8">
        <v>1000110102</v>
      </c>
      <c r="P3" s="3" t="s">
        <v>3608</v>
      </c>
      <c r="Q3" s="3" t="s">
        <v>3607</v>
      </c>
      <c r="R3" s="3" t="s">
        <v>2131</v>
      </c>
      <c r="S3" s="5" t="s">
        <v>21</v>
      </c>
      <c r="T3" t="s">
        <v>2134</v>
      </c>
      <c r="U3" t="s">
        <v>136</v>
      </c>
    </row>
    <row r="4" spans="1:22" customFormat="1" x14ac:dyDescent="0.25">
      <c r="A4" s="5" t="s">
        <v>3094</v>
      </c>
      <c r="B4" s="5" t="s">
        <v>20</v>
      </c>
      <c r="C4" s="5" t="s">
        <v>2</v>
      </c>
      <c r="D4" s="5" t="s">
        <v>3093</v>
      </c>
      <c r="E4" s="5" t="s">
        <v>3096</v>
      </c>
      <c r="F4" s="5" t="s">
        <v>19</v>
      </c>
      <c r="G4" s="6">
        <v>43833</v>
      </c>
      <c r="H4" s="6">
        <v>43833</v>
      </c>
      <c r="I4" s="6">
        <v>43861</v>
      </c>
      <c r="J4" s="5" t="s">
        <v>3</v>
      </c>
      <c r="K4" s="7">
        <v>1809</v>
      </c>
      <c r="L4" s="7">
        <v>1809</v>
      </c>
      <c r="M4" s="5" t="s">
        <v>2144</v>
      </c>
      <c r="N4" s="9"/>
      <c r="O4" s="8">
        <v>1000110102</v>
      </c>
      <c r="P4" s="3" t="s">
        <v>3608</v>
      </c>
      <c r="Q4" s="3" t="s">
        <v>3607</v>
      </c>
      <c r="R4" s="3" t="s">
        <v>2131</v>
      </c>
      <c r="S4" s="5" t="s">
        <v>21</v>
      </c>
      <c r="T4" t="s">
        <v>2134</v>
      </c>
      <c r="U4" t="s">
        <v>136</v>
      </c>
    </row>
    <row r="5" spans="1:22" customFormat="1" x14ac:dyDescent="0.25">
      <c r="A5" s="5" t="s">
        <v>3094</v>
      </c>
      <c r="B5" s="5" t="s">
        <v>20</v>
      </c>
      <c r="C5" s="5" t="s">
        <v>2</v>
      </c>
      <c r="D5" s="5" t="s">
        <v>3093</v>
      </c>
      <c r="E5" s="5" t="s">
        <v>3097</v>
      </c>
      <c r="F5" s="5" t="s">
        <v>19</v>
      </c>
      <c r="G5" s="6">
        <v>43836</v>
      </c>
      <c r="H5" s="6">
        <v>43836</v>
      </c>
      <c r="I5" s="6">
        <v>43861</v>
      </c>
      <c r="J5" s="5" t="s">
        <v>3</v>
      </c>
      <c r="K5" s="7">
        <v>9751</v>
      </c>
      <c r="L5" s="7">
        <v>9751</v>
      </c>
      <c r="M5" s="5" t="s">
        <v>2144</v>
      </c>
      <c r="N5" s="9"/>
      <c r="O5" s="8">
        <v>1000110102</v>
      </c>
      <c r="P5" s="3" t="s">
        <v>3608</v>
      </c>
      <c r="Q5" s="3" t="s">
        <v>3607</v>
      </c>
      <c r="R5" s="3" t="s">
        <v>2131</v>
      </c>
      <c r="S5" s="5" t="s">
        <v>21</v>
      </c>
      <c r="T5" t="s">
        <v>2134</v>
      </c>
      <c r="U5" t="s">
        <v>136</v>
      </c>
    </row>
    <row r="6" spans="1:22" customFormat="1" x14ac:dyDescent="0.25">
      <c r="A6" s="5" t="s">
        <v>3094</v>
      </c>
      <c r="B6" s="5" t="s">
        <v>20</v>
      </c>
      <c r="C6" s="5" t="s">
        <v>2</v>
      </c>
      <c r="D6" s="5" t="s">
        <v>3093</v>
      </c>
      <c r="E6" s="5" t="s">
        <v>3098</v>
      </c>
      <c r="F6" s="5" t="s">
        <v>19</v>
      </c>
      <c r="G6" s="6">
        <v>43837</v>
      </c>
      <c r="H6" s="6">
        <v>43837</v>
      </c>
      <c r="I6" s="6">
        <v>43861</v>
      </c>
      <c r="J6" s="5" t="s">
        <v>3</v>
      </c>
      <c r="K6" s="7">
        <v>4697</v>
      </c>
      <c r="L6" s="7">
        <v>4697</v>
      </c>
      <c r="M6" s="5" t="s">
        <v>2144</v>
      </c>
      <c r="N6" s="9"/>
      <c r="O6" s="8">
        <v>1000110102</v>
      </c>
      <c r="P6" s="3" t="s">
        <v>3608</v>
      </c>
      <c r="Q6" s="3" t="s">
        <v>3607</v>
      </c>
      <c r="R6" s="3" t="s">
        <v>2131</v>
      </c>
      <c r="S6" s="5" t="s">
        <v>21</v>
      </c>
      <c r="T6" t="s">
        <v>2134</v>
      </c>
      <c r="U6" t="s">
        <v>136</v>
      </c>
    </row>
    <row r="7" spans="1:22" customFormat="1" x14ac:dyDescent="0.25">
      <c r="A7" s="5" t="s">
        <v>3094</v>
      </c>
      <c r="B7" s="5" t="s">
        <v>20</v>
      </c>
      <c r="C7" s="5" t="s">
        <v>2</v>
      </c>
      <c r="D7" s="5" t="s">
        <v>3093</v>
      </c>
      <c r="E7" s="5" t="s">
        <v>3099</v>
      </c>
      <c r="F7" s="5" t="s">
        <v>19</v>
      </c>
      <c r="G7" s="6">
        <v>43838</v>
      </c>
      <c r="H7" s="6">
        <v>43838</v>
      </c>
      <c r="I7" s="6">
        <v>43861</v>
      </c>
      <c r="J7" s="5" t="s">
        <v>3</v>
      </c>
      <c r="K7" s="7">
        <v>4697</v>
      </c>
      <c r="L7" s="7">
        <v>4697</v>
      </c>
      <c r="M7" s="5" t="s">
        <v>2144</v>
      </c>
      <c r="N7" s="9"/>
      <c r="O7" s="8">
        <v>1000110102</v>
      </c>
      <c r="P7" s="3" t="s">
        <v>3608</v>
      </c>
      <c r="Q7" s="3" t="s">
        <v>3607</v>
      </c>
      <c r="R7" s="3" t="s">
        <v>2131</v>
      </c>
      <c r="S7" s="5" t="s">
        <v>21</v>
      </c>
      <c r="T7" t="s">
        <v>2134</v>
      </c>
      <c r="U7" t="s">
        <v>136</v>
      </c>
    </row>
    <row r="8" spans="1:22" customFormat="1" x14ac:dyDescent="0.25">
      <c r="A8" s="5" t="s">
        <v>3094</v>
      </c>
      <c r="B8" s="5" t="s">
        <v>20</v>
      </c>
      <c r="C8" s="5" t="s">
        <v>2</v>
      </c>
      <c r="D8" s="5" t="s">
        <v>3093</v>
      </c>
      <c r="E8" s="5" t="s">
        <v>3100</v>
      </c>
      <c r="F8" s="5" t="s">
        <v>19</v>
      </c>
      <c r="G8" s="6">
        <v>43839</v>
      </c>
      <c r="H8" s="6">
        <v>43839</v>
      </c>
      <c r="I8" s="6">
        <v>43861</v>
      </c>
      <c r="J8" s="5" t="s">
        <v>3</v>
      </c>
      <c r="K8" s="7">
        <v>5054</v>
      </c>
      <c r="L8" s="7">
        <v>5054</v>
      </c>
      <c r="M8" s="5" t="s">
        <v>2144</v>
      </c>
      <c r="N8" s="9"/>
      <c r="O8" s="8">
        <v>1000110102</v>
      </c>
      <c r="P8" s="3" t="s">
        <v>3608</v>
      </c>
      <c r="Q8" s="3" t="s">
        <v>3607</v>
      </c>
      <c r="R8" s="3" t="s">
        <v>2131</v>
      </c>
      <c r="S8" s="5" t="s">
        <v>21</v>
      </c>
      <c r="T8" t="s">
        <v>2134</v>
      </c>
      <c r="U8" t="s">
        <v>136</v>
      </c>
    </row>
    <row r="9" spans="1:22" customFormat="1" x14ac:dyDescent="0.25">
      <c r="A9" s="5" t="s">
        <v>3094</v>
      </c>
      <c r="B9" s="5" t="s">
        <v>20</v>
      </c>
      <c r="C9" s="5" t="s">
        <v>2</v>
      </c>
      <c r="D9" s="5" t="s">
        <v>3093</v>
      </c>
      <c r="E9" s="5" t="s">
        <v>3101</v>
      </c>
      <c r="F9" s="5" t="s">
        <v>19</v>
      </c>
      <c r="G9" s="6">
        <v>43840</v>
      </c>
      <c r="H9" s="6">
        <v>43840</v>
      </c>
      <c r="I9" s="6">
        <v>43861</v>
      </c>
      <c r="J9" s="5" t="s">
        <v>3</v>
      </c>
      <c r="K9" s="7">
        <v>3253</v>
      </c>
      <c r="L9" s="7">
        <v>3253</v>
      </c>
      <c r="M9" s="5" t="s">
        <v>2144</v>
      </c>
      <c r="N9" s="9"/>
      <c r="O9" s="8">
        <v>1000110102</v>
      </c>
      <c r="P9" s="3" t="s">
        <v>3608</v>
      </c>
      <c r="Q9" s="3" t="s">
        <v>3607</v>
      </c>
      <c r="R9" s="3" t="s">
        <v>2131</v>
      </c>
      <c r="S9" s="5" t="s">
        <v>21</v>
      </c>
      <c r="T9" t="s">
        <v>2134</v>
      </c>
      <c r="U9" t="s">
        <v>136</v>
      </c>
    </row>
    <row r="10" spans="1:22" customFormat="1" x14ac:dyDescent="0.25">
      <c r="A10" s="5" t="s">
        <v>3094</v>
      </c>
      <c r="B10" s="5" t="s">
        <v>20</v>
      </c>
      <c r="C10" s="5" t="s">
        <v>2</v>
      </c>
      <c r="D10" s="5" t="s">
        <v>3093</v>
      </c>
      <c r="E10" s="5" t="s">
        <v>3102</v>
      </c>
      <c r="F10" s="5" t="s">
        <v>19</v>
      </c>
      <c r="G10" s="6">
        <v>43843</v>
      </c>
      <c r="H10" s="6">
        <v>43843</v>
      </c>
      <c r="I10" s="6">
        <v>43861</v>
      </c>
      <c r="J10" s="5" t="s">
        <v>3</v>
      </c>
      <c r="K10" s="7">
        <v>10830</v>
      </c>
      <c r="L10" s="7">
        <v>10830</v>
      </c>
      <c r="M10" s="5" t="s">
        <v>2144</v>
      </c>
      <c r="N10" s="9"/>
      <c r="O10" s="8">
        <v>1000110102</v>
      </c>
      <c r="P10" s="3" t="s">
        <v>3608</v>
      </c>
      <c r="Q10" s="3" t="s">
        <v>3607</v>
      </c>
      <c r="R10" s="3" t="s">
        <v>2131</v>
      </c>
      <c r="S10" s="5" t="s">
        <v>21</v>
      </c>
      <c r="T10" t="s">
        <v>2134</v>
      </c>
      <c r="U10" t="s">
        <v>136</v>
      </c>
    </row>
    <row r="11" spans="1:22" customFormat="1" x14ac:dyDescent="0.25">
      <c r="A11" s="5" t="s">
        <v>3094</v>
      </c>
      <c r="B11" s="5" t="s">
        <v>20</v>
      </c>
      <c r="C11" s="5" t="s">
        <v>2</v>
      </c>
      <c r="D11" s="5" t="s">
        <v>3093</v>
      </c>
      <c r="E11" s="5" t="s">
        <v>3103</v>
      </c>
      <c r="F11" s="5" t="s">
        <v>19</v>
      </c>
      <c r="G11" s="6">
        <v>43845</v>
      </c>
      <c r="H11" s="6">
        <v>43845</v>
      </c>
      <c r="I11" s="6">
        <v>43861</v>
      </c>
      <c r="J11" s="5" t="s">
        <v>3</v>
      </c>
      <c r="K11" s="7">
        <v>3253</v>
      </c>
      <c r="L11" s="7">
        <v>3253</v>
      </c>
      <c r="M11" s="5" t="s">
        <v>2144</v>
      </c>
      <c r="N11" s="9"/>
      <c r="O11" s="8">
        <v>1000110102</v>
      </c>
      <c r="P11" s="3" t="s">
        <v>3608</v>
      </c>
      <c r="Q11" s="3" t="s">
        <v>3607</v>
      </c>
      <c r="R11" s="3" t="s">
        <v>2131</v>
      </c>
      <c r="S11" s="5" t="s">
        <v>21</v>
      </c>
      <c r="T11" t="s">
        <v>2134</v>
      </c>
      <c r="U11" t="s">
        <v>136</v>
      </c>
    </row>
    <row r="12" spans="1:22" customFormat="1" x14ac:dyDescent="0.25">
      <c r="A12" s="5" t="s">
        <v>3094</v>
      </c>
      <c r="B12" s="5" t="s">
        <v>20</v>
      </c>
      <c r="C12" s="5" t="s">
        <v>2</v>
      </c>
      <c r="D12" s="5" t="s">
        <v>3093</v>
      </c>
      <c r="E12" s="5" t="s">
        <v>3104</v>
      </c>
      <c r="F12" s="5" t="s">
        <v>19</v>
      </c>
      <c r="G12" s="6">
        <v>43847</v>
      </c>
      <c r="H12" s="6">
        <v>43847</v>
      </c>
      <c r="I12" s="6">
        <v>43861</v>
      </c>
      <c r="J12" s="5" t="s">
        <v>3</v>
      </c>
      <c r="K12" s="7">
        <v>4340</v>
      </c>
      <c r="L12" s="7">
        <v>4340</v>
      </c>
      <c r="M12" s="5" t="s">
        <v>2144</v>
      </c>
      <c r="N12" s="9"/>
      <c r="O12" s="8">
        <v>1000110102</v>
      </c>
      <c r="P12" s="3" t="s">
        <v>3608</v>
      </c>
      <c r="Q12" s="3" t="s">
        <v>3607</v>
      </c>
      <c r="R12" s="3" t="s">
        <v>2131</v>
      </c>
      <c r="S12" s="5" t="s">
        <v>21</v>
      </c>
      <c r="T12" t="s">
        <v>2134</v>
      </c>
      <c r="U12" t="s">
        <v>136</v>
      </c>
    </row>
    <row r="13" spans="1:22" customFormat="1" x14ac:dyDescent="0.25">
      <c r="A13" s="5" t="s">
        <v>3094</v>
      </c>
      <c r="B13" s="5" t="s">
        <v>20</v>
      </c>
      <c r="C13" s="5" t="s">
        <v>2</v>
      </c>
      <c r="D13" s="5" t="s">
        <v>22</v>
      </c>
      <c r="E13" s="5" t="s">
        <v>3105</v>
      </c>
      <c r="F13" s="5" t="s">
        <v>19</v>
      </c>
      <c r="G13" s="6">
        <v>43850</v>
      </c>
      <c r="H13" s="6">
        <v>43850</v>
      </c>
      <c r="I13" s="6">
        <v>43861</v>
      </c>
      <c r="J13" s="5" t="s">
        <v>3</v>
      </c>
      <c r="K13" s="7">
        <v>12647</v>
      </c>
      <c r="L13" s="7">
        <v>12647</v>
      </c>
      <c r="M13" s="5" t="s">
        <v>2144</v>
      </c>
      <c r="N13" s="9"/>
      <c r="O13" s="8">
        <v>1000110102</v>
      </c>
      <c r="P13" s="3" t="s">
        <v>3608</v>
      </c>
      <c r="Q13" s="3" t="s">
        <v>3607</v>
      </c>
      <c r="R13" s="3" t="s">
        <v>2131</v>
      </c>
      <c r="S13" s="5" t="s">
        <v>21</v>
      </c>
      <c r="T13" t="s">
        <v>2134</v>
      </c>
      <c r="U13" t="s">
        <v>136</v>
      </c>
    </row>
    <row r="14" spans="1:22" customFormat="1" x14ac:dyDescent="0.25">
      <c r="A14" s="5" t="s">
        <v>3094</v>
      </c>
      <c r="B14" s="5" t="s">
        <v>20</v>
      </c>
      <c r="C14" s="5" t="s">
        <v>2</v>
      </c>
      <c r="D14" s="5" t="s">
        <v>3093</v>
      </c>
      <c r="E14" s="5" t="s">
        <v>3106</v>
      </c>
      <c r="F14" s="5" t="s">
        <v>19</v>
      </c>
      <c r="G14" s="6">
        <v>43851</v>
      </c>
      <c r="H14" s="6">
        <v>43851</v>
      </c>
      <c r="I14" s="6">
        <v>43861</v>
      </c>
      <c r="J14" s="5" t="s">
        <v>3</v>
      </c>
      <c r="K14" s="7">
        <v>9386</v>
      </c>
      <c r="L14" s="7">
        <v>9386</v>
      </c>
      <c r="M14" s="5" t="s">
        <v>2144</v>
      </c>
      <c r="N14" s="9"/>
      <c r="O14" s="8">
        <v>1000110102</v>
      </c>
      <c r="P14" s="3" t="s">
        <v>3608</v>
      </c>
      <c r="Q14" s="3" t="s">
        <v>3607</v>
      </c>
      <c r="R14" s="3" t="s">
        <v>2131</v>
      </c>
      <c r="S14" s="5" t="s">
        <v>21</v>
      </c>
      <c r="T14" t="s">
        <v>2134</v>
      </c>
      <c r="U14" t="s">
        <v>136</v>
      </c>
    </row>
    <row r="15" spans="1:22" customFormat="1" x14ac:dyDescent="0.25">
      <c r="A15" s="5" t="s">
        <v>3094</v>
      </c>
      <c r="B15" s="5" t="s">
        <v>20</v>
      </c>
      <c r="C15" s="5" t="s">
        <v>2</v>
      </c>
      <c r="D15" s="5" t="s">
        <v>3093</v>
      </c>
      <c r="E15" s="5" t="s">
        <v>3107</v>
      </c>
      <c r="F15" s="5" t="s">
        <v>19</v>
      </c>
      <c r="G15" s="6">
        <v>43852</v>
      </c>
      <c r="H15" s="6">
        <v>43852</v>
      </c>
      <c r="I15" s="6">
        <v>43861</v>
      </c>
      <c r="J15" s="5" t="s">
        <v>3</v>
      </c>
      <c r="K15" s="7">
        <v>5784</v>
      </c>
      <c r="L15" s="7">
        <v>5784</v>
      </c>
      <c r="M15" s="5" t="s">
        <v>2144</v>
      </c>
      <c r="N15" s="9"/>
      <c r="O15" s="8">
        <v>1000110102</v>
      </c>
      <c r="P15" s="3" t="s">
        <v>3608</v>
      </c>
      <c r="Q15" s="3" t="s">
        <v>3607</v>
      </c>
      <c r="R15" s="3" t="s">
        <v>2131</v>
      </c>
      <c r="S15" s="5" t="s">
        <v>21</v>
      </c>
      <c r="T15" t="s">
        <v>2134</v>
      </c>
      <c r="U15" t="s">
        <v>136</v>
      </c>
    </row>
    <row r="16" spans="1:22" customFormat="1" x14ac:dyDescent="0.25">
      <c r="A16" s="5" t="s">
        <v>3094</v>
      </c>
      <c r="B16" s="5" t="s">
        <v>20</v>
      </c>
      <c r="C16" s="5" t="s">
        <v>2</v>
      </c>
      <c r="D16" s="5" t="s">
        <v>3093</v>
      </c>
      <c r="E16" s="5" t="s">
        <v>3108</v>
      </c>
      <c r="F16" s="5" t="s">
        <v>19</v>
      </c>
      <c r="G16" s="6">
        <v>43853</v>
      </c>
      <c r="H16" s="6">
        <v>43853</v>
      </c>
      <c r="I16" s="6">
        <v>43861</v>
      </c>
      <c r="J16" s="5" t="s">
        <v>3</v>
      </c>
      <c r="K16" s="7">
        <v>5776</v>
      </c>
      <c r="L16" s="7">
        <v>5776</v>
      </c>
      <c r="M16" s="5" t="s">
        <v>2144</v>
      </c>
      <c r="N16" s="9"/>
      <c r="O16" s="8">
        <v>1000110102</v>
      </c>
      <c r="P16" s="3" t="s">
        <v>3608</v>
      </c>
      <c r="Q16" s="3" t="s">
        <v>3607</v>
      </c>
      <c r="R16" s="3" t="s">
        <v>2131</v>
      </c>
      <c r="S16" s="5" t="s">
        <v>21</v>
      </c>
      <c r="T16" t="s">
        <v>2134</v>
      </c>
      <c r="U16" t="s">
        <v>136</v>
      </c>
    </row>
    <row r="17" spans="1:21" customFormat="1" x14ac:dyDescent="0.25">
      <c r="A17" s="5" t="s">
        <v>3094</v>
      </c>
      <c r="B17" s="5" t="s">
        <v>20</v>
      </c>
      <c r="C17" s="5" t="s">
        <v>2</v>
      </c>
      <c r="D17" s="5" t="s">
        <v>3093</v>
      </c>
      <c r="E17" s="5" t="s">
        <v>3109</v>
      </c>
      <c r="F17" s="5" t="s">
        <v>19</v>
      </c>
      <c r="G17" s="6">
        <v>43854</v>
      </c>
      <c r="H17" s="6">
        <v>43854</v>
      </c>
      <c r="I17" s="6">
        <v>43861</v>
      </c>
      <c r="J17" s="5" t="s">
        <v>3</v>
      </c>
      <c r="K17" s="7">
        <v>3610</v>
      </c>
      <c r="L17" s="7">
        <v>3610</v>
      </c>
      <c r="M17" s="5" t="s">
        <v>2144</v>
      </c>
      <c r="N17" s="9"/>
      <c r="O17" s="8">
        <v>1000110102</v>
      </c>
      <c r="P17" s="3" t="s">
        <v>3608</v>
      </c>
      <c r="Q17" s="3" t="s">
        <v>3607</v>
      </c>
      <c r="R17" s="3" t="s">
        <v>2131</v>
      </c>
      <c r="S17" s="5" t="s">
        <v>21</v>
      </c>
      <c r="T17" t="s">
        <v>2134</v>
      </c>
      <c r="U17" t="s">
        <v>136</v>
      </c>
    </row>
    <row r="18" spans="1:21" customFormat="1" x14ac:dyDescent="0.25">
      <c r="A18" s="5" t="s">
        <v>3094</v>
      </c>
      <c r="B18" s="5" t="s">
        <v>20</v>
      </c>
      <c r="C18" s="5" t="s">
        <v>27</v>
      </c>
      <c r="D18" s="5" t="s">
        <v>3093</v>
      </c>
      <c r="E18" s="5" t="s">
        <v>3110</v>
      </c>
      <c r="F18" s="5" t="s">
        <v>19</v>
      </c>
      <c r="G18" s="6">
        <v>43857</v>
      </c>
      <c r="H18" s="6">
        <v>43857</v>
      </c>
      <c r="I18" s="6">
        <v>43864</v>
      </c>
      <c r="J18" s="5" t="s">
        <v>3</v>
      </c>
      <c r="K18" s="7">
        <v>193817</v>
      </c>
      <c r="L18" s="7">
        <v>193817</v>
      </c>
      <c r="M18" s="5" t="s">
        <v>2144</v>
      </c>
      <c r="N18" s="9"/>
      <c r="O18" s="8">
        <v>1000110102</v>
      </c>
      <c r="P18" s="3" t="s">
        <v>3608</v>
      </c>
      <c r="Q18" s="3" t="s">
        <v>3607</v>
      </c>
      <c r="R18" s="3" t="s">
        <v>2131</v>
      </c>
      <c r="S18" s="5" t="s">
        <v>21</v>
      </c>
      <c r="T18" s="10" t="s">
        <v>3582</v>
      </c>
      <c r="U18" t="s">
        <v>136</v>
      </c>
    </row>
    <row r="19" spans="1:21" customFormat="1" x14ac:dyDescent="0.25">
      <c r="A19" s="5" t="s">
        <v>3094</v>
      </c>
      <c r="B19" s="5" t="s">
        <v>20</v>
      </c>
      <c r="C19" s="5" t="s">
        <v>27</v>
      </c>
      <c r="D19" s="5" t="s">
        <v>3093</v>
      </c>
      <c r="E19" s="5" t="s">
        <v>3111</v>
      </c>
      <c r="F19" s="5" t="s">
        <v>19</v>
      </c>
      <c r="G19" s="6">
        <v>43858</v>
      </c>
      <c r="H19" s="6">
        <v>43858</v>
      </c>
      <c r="I19" s="6">
        <v>43864</v>
      </c>
      <c r="J19" s="5" t="s">
        <v>3</v>
      </c>
      <c r="K19" s="7">
        <v>118448</v>
      </c>
      <c r="L19" s="7">
        <v>118448</v>
      </c>
      <c r="M19" s="5" t="s">
        <v>2144</v>
      </c>
      <c r="N19" s="9"/>
      <c r="O19" s="8">
        <v>1000110102</v>
      </c>
      <c r="P19" s="3" t="s">
        <v>3608</v>
      </c>
      <c r="Q19" s="3" t="s">
        <v>3607</v>
      </c>
      <c r="R19" s="3" t="s">
        <v>2131</v>
      </c>
      <c r="S19" s="5" t="s">
        <v>21</v>
      </c>
      <c r="T19" s="10" t="s">
        <v>3582</v>
      </c>
      <c r="U19" t="s">
        <v>136</v>
      </c>
    </row>
    <row r="20" spans="1:21" customFormat="1" x14ac:dyDescent="0.25">
      <c r="A20" s="5" t="s">
        <v>3094</v>
      </c>
      <c r="B20" s="5" t="s">
        <v>20</v>
      </c>
      <c r="C20" s="5" t="s">
        <v>27</v>
      </c>
      <c r="D20" s="5" t="s">
        <v>3093</v>
      </c>
      <c r="E20" s="5" t="s">
        <v>3112</v>
      </c>
      <c r="F20" s="5" t="s">
        <v>19</v>
      </c>
      <c r="G20" s="6">
        <v>43859</v>
      </c>
      <c r="H20" s="6">
        <v>43859</v>
      </c>
      <c r="I20" s="6">
        <v>43864</v>
      </c>
      <c r="J20" s="5" t="s">
        <v>3</v>
      </c>
      <c r="K20" s="7">
        <v>124440</v>
      </c>
      <c r="L20" s="7">
        <v>124440</v>
      </c>
      <c r="M20" s="5" t="s">
        <v>2144</v>
      </c>
      <c r="N20" s="9"/>
      <c r="O20" s="8">
        <v>1000110102</v>
      </c>
      <c r="P20" s="3" t="s">
        <v>3608</v>
      </c>
      <c r="Q20" s="3" t="s">
        <v>3607</v>
      </c>
      <c r="R20" s="3" t="s">
        <v>2131</v>
      </c>
      <c r="S20" s="5" t="s">
        <v>21</v>
      </c>
      <c r="T20" s="10" t="s">
        <v>3582</v>
      </c>
      <c r="U20" t="s">
        <v>136</v>
      </c>
    </row>
    <row r="21" spans="1:21" customFormat="1" x14ac:dyDescent="0.25">
      <c r="A21" s="5" t="s">
        <v>3094</v>
      </c>
      <c r="B21" s="5" t="s">
        <v>20</v>
      </c>
      <c r="C21" s="5" t="s">
        <v>27</v>
      </c>
      <c r="D21" s="5" t="s">
        <v>22</v>
      </c>
      <c r="E21" s="5" t="s">
        <v>3113</v>
      </c>
      <c r="F21" s="5" t="s">
        <v>19</v>
      </c>
      <c r="G21" s="6">
        <v>43860</v>
      </c>
      <c r="H21" s="6">
        <v>43860</v>
      </c>
      <c r="I21" s="6">
        <v>43864</v>
      </c>
      <c r="J21" s="5" t="s">
        <v>3</v>
      </c>
      <c r="K21" s="7">
        <v>17226</v>
      </c>
      <c r="L21" s="7">
        <v>17226</v>
      </c>
      <c r="M21" s="5" t="s">
        <v>2144</v>
      </c>
      <c r="N21" s="9"/>
      <c r="O21" s="8">
        <v>1000110102</v>
      </c>
      <c r="P21" s="3" t="s">
        <v>3608</v>
      </c>
      <c r="Q21" s="3" t="s">
        <v>3607</v>
      </c>
      <c r="R21" s="3" t="s">
        <v>2131</v>
      </c>
      <c r="S21" s="5" t="s">
        <v>21</v>
      </c>
      <c r="T21" s="10" t="s">
        <v>3582</v>
      </c>
      <c r="U21" t="s">
        <v>136</v>
      </c>
    </row>
    <row r="22" spans="1:21" customFormat="1" x14ac:dyDescent="0.25">
      <c r="A22" s="5" t="s">
        <v>3094</v>
      </c>
      <c r="B22" s="5" t="s">
        <v>20</v>
      </c>
      <c r="C22" s="5" t="s">
        <v>27</v>
      </c>
      <c r="D22" s="5" t="s">
        <v>3093</v>
      </c>
      <c r="E22" s="5" t="s">
        <v>3114</v>
      </c>
      <c r="F22" s="5" t="s">
        <v>19</v>
      </c>
      <c r="G22" s="6">
        <v>43861</v>
      </c>
      <c r="H22" s="6">
        <v>43861</v>
      </c>
      <c r="I22" s="6">
        <v>43864</v>
      </c>
      <c r="J22" s="5" t="s">
        <v>3</v>
      </c>
      <c r="K22" s="7">
        <v>126137</v>
      </c>
      <c r="L22" s="7">
        <v>126137</v>
      </c>
      <c r="M22" s="5" t="s">
        <v>2144</v>
      </c>
      <c r="N22" s="9"/>
      <c r="O22" s="8">
        <v>1000110102</v>
      </c>
      <c r="P22" s="3" t="s">
        <v>3608</v>
      </c>
      <c r="Q22" s="3" t="s">
        <v>3607</v>
      </c>
      <c r="R22" s="3" t="s">
        <v>2131</v>
      </c>
      <c r="S22" s="5" t="s">
        <v>21</v>
      </c>
      <c r="T22" s="10" t="s">
        <v>3582</v>
      </c>
      <c r="U22" t="s">
        <v>136</v>
      </c>
    </row>
    <row r="23" spans="1:21" customFormat="1" x14ac:dyDescent="0.25">
      <c r="A23" s="5" t="s">
        <v>3094</v>
      </c>
      <c r="B23" s="5" t="s">
        <v>20</v>
      </c>
      <c r="C23" s="5" t="s">
        <v>27</v>
      </c>
      <c r="D23" s="5" t="s">
        <v>28</v>
      </c>
      <c r="E23" s="5" t="s">
        <v>3584</v>
      </c>
      <c r="F23" s="5" t="s">
        <v>19</v>
      </c>
      <c r="G23" s="6">
        <v>43857</v>
      </c>
      <c r="H23" s="6">
        <v>43862</v>
      </c>
      <c r="I23" s="6">
        <v>43868</v>
      </c>
      <c r="J23" s="5" t="s">
        <v>0</v>
      </c>
      <c r="K23" s="7">
        <v>-188763</v>
      </c>
      <c r="L23" s="7">
        <v>-188763</v>
      </c>
      <c r="M23" s="5" t="s">
        <v>2144</v>
      </c>
      <c r="N23" s="9"/>
      <c r="O23" s="8">
        <v>1000110102</v>
      </c>
      <c r="P23" s="3" t="s">
        <v>3608</v>
      </c>
      <c r="Q23" s="3" t="s">
        <v>3607</v>
      </c>
      <c r="R23" s="3" t="s">
        <v>2131</v>
      </c>
      <c r="S23" s="5" t="s">
        <v>3585</v>
      </c>
      <c r="T23" s="10" t="s">
        <v>3582</v>
      </c>
      <c r="U23" t="s">
        <v>136</v>
      </c>
    </row>
    <row r="24" spans="1:21" customFormat="1" x14ac:dyDescent="0.25">
      <c r="A24" s="5" t="s">
        <v>3094</v>
      </c>
      <c r="B24" s="5" t="s">
        <v>20</v>
      </c>
      <c r="C24" s="5" t="s">
        <v>27</v>
      </c>
      <c r="D24" s="5" t="s">
        <v>28</v>
      </c>
      <c r="E24" s="5" t="s">
        <v>3586</v>
      </c>
      <c r="F24" s="5" t="s">
        <v>19</v>
      </c>
      <c r="G24" s="6">
        <v>43858</v>
      </c>
      <c r="H24" s="6">
        <v>43862</v>
      </c>
      <c r="I24" s="6">
        <v>43868</v>
      </c>
      <c r="J24" s="5" t="s">
        <v>0</v>
      </c>
      <c r="K24" s="7">
        <v>-111585</v>
      </c>
      <c r="L24" s="7">
        <v>-111585</v>
      </c>
      <c r="M24" s="5" t="s">
        <v>2144</v>
      </c>
      <c r="N24" s="9"/>
      <c r="O24" s="8">
        <v>1000110102</v>
      </c>
      <c r="P24" s="3" t="s">
        <v>3608</v>
      </c>
      <c r="Q24" s="3" t="s">
        <v>3607</v>
      </c>
      <c r="R24" s="3" t="s">
        <v>2131</v>
      </c>
      <c r="S24" s="5" t="s">
        <v>3585</v>
      </c>
      <c r="T24" s="10" t="s">
        <v>3582</v>
      </c>
      <c r="U24" t="s">
        <v>136</v>
      </c>
    </row>
    <row r="25" spans="1:21" customFormat="1" x14ac:dyDescent="0.25">
      <c r="A25" s="5" t="s">
        <v>3094</v>
      </c>
      <c r="B25" s="5" t="s">
        <v>20</v>
      </c>
      <c r="C25" s="5" t="s">
        <v>27</v>
      </c>
      <c r="D25" s="5" t="s">
        <v>28</v>
      </c>
      <c r="E25" s="5" t="s">
        <v>3587</v>
      </c>
      <c r="F25" s="5" t="s">
        <v>19</v>
      </c>
      <c r="G25" s="6">
        <v>43859</v>
      </c>
      <c r="H25" s="6">
        <v>43862</v>
      </c>
      <c r="I25" s="6">
        <v>43868</v>
      </c>
      <c r="J25" s="5" t="s">
        <v>0</v>
      </c>
      <c r="K25" s="7">
        <v>-119743</v>
      </c>
      <c r="L25" s="7">
        <v>-119743</v>
      </c>
      <c r="M25" s="5" t="s">
        <v>2144</v>
      </c>
      <c r="N25" s="9"/>
      <c r="O25" s="8">
        <v>1000110102</v>
      </c>
      <c r="P25" s="3" t="s">
        <v>3608</v>
      </c>
      <c r="Q25" s="3" t="s">
        <v>3607</v>
      </c>
      <c r="R25" s="3" t="s">
        <v>2131</v>
      </c>
      <c r="S25" s="5" t="s">
        <v>3585</v>
      </c>
      <c r="T25" s="10" t="s">
        <v>3582</v>
      </c>
      <c r="U25" t="s">
        <v>136</v>
      </c>
    </row>
    <row r="26" spans="1:21" customFormat="1" x14ac:dyDescent="0.25">
      <c r="A26" s="5" t="s">
        <v>3094</v>
      </c>
      <c r="B26" s="5" t="s">
        <v>20</v>
      </c>
      <c r="C26" s="5" t="s">
        <v>27</v>
      </c>
      <c r="D26" s="5" t="s">
        <v>28</v>
      </c>
      <c r="E26" s="5" t="s">
        <v>3588</v>
      </c>
      <c r="F26" s="5" t="s">
        <v>19</v>
      </c>
      <c r="G26" s="6">
        <v>43860</v>
      </c>
      <c r="H26" s="6">
        <v>43862</v>
      </c>
      <c r="I26" s="6">
        <v>43868</v>
      </c>
      <c r="J26" s="5" t="s">
        <v>0</v>
      </c>
      <c r="K26" s="7">
        <v>-4928</v>
      </c>
      <c r="L26" s="7">
        <v>-4928</v>
      </c>
      <c r="M26" s="5" t="s">
        <v>2144</v>
      </c>
      <c r="N26" s="9"/>
      <c r="O26" s="8">
        <v>1000110102</v>
      </c>
      <c r="P26" s="3" t="s">
        <v>3608</v>
      </c>
      <c r="Q26" s="3" t="s">
        <v>3607</v>
      </c>
      <c r="R26" s="3" t="s">
        <v>2131</v>
      </c>
      <c r="S26" s="5" t="s">
        <v>3585</v>
      </c>
      <c r="T26" s="10" t="s">
        <v>3582</v>
      </c>
      <c r="U26" t="s">
        <v>136</v>
      </c>
    </row>
    <row r="27" spans="1:21" customFormat="1" x14ac:dyDescent="0.25">
      <c r="A27" s="5" t="s">
        <v>3094</v>
      </c>
      <c r="B27" s="5" t="s">
        <v>20</v>
      </c>
      <c r="C27" s="5" t="s">
        <v>27</v>
      </c>
      <c r="D27" s="5" t="s">
        <v>28</v>
      </c>
      <c r="E27" s="5" t="s">
        <v>3589</v>
      </c>
      <c r="F27" s="5" t="s">
        <v>19</v>
      </c>
      <c r="G27" s="6">
        <v>43861</v>
      </c>
      <c r="H27" s="6">
        <v>43862</v>
      </c>
      <c r="I27" s="6">
        <v>43868</v>
      </c>
      <c r="J27" s="5" t="s">
        <v>0</v>
      </c>
      <c r="K27" s="7">
        <v>-122884</v>
      </c>
      <c r="L27" s="7">
        <v>-122884</v>
      </c>
      <c r="M27" s="5" t="s">
        <v>2144</v>
      </c>
      <c r="N27" s="9"/>
      <c r="O27" s="8">
        <v>1000110102</v>
      </c>
      <c r="P27" s="3" t="s">
        <v>3608</v>
      </c>
      <c r="Q27" s="3" t="s">
        <v>3607</v>
      </c>
      <c r="R27" s="3" t="s">
        <v>2131</v>
      </c>
      <c r="S27" s="5" t="s">
        <v>3585</v>
      </c>
      <c r="T27" s="10" t="s">
        <v>3582</v>
      </c>
      <c r="U27" t="s">
        <v>136</v>
      </c>
    </row>
    <row r="28" spans="1:21" customFormat="1" x14ac:dyDescent="0.25">
      <c r="A28" s="5" t="s">
        <v>3094</v>
      </c>
      <c r="B28" s="5" t="s">
        <v>26</v>
      </c>
      <c r="C28" s="5" t="s">
        <v>2</v>
      </c>
      <c r="D28" s="5" t="s">
        <v>22</v>
      </c>
      <c r="E28" s="5" t="s">
        <v>3606</v>
      </c>
      <c r="F28" s="5" t="s">
        <v>19</v>
      </c>
      <c r="G28" s="6">
        <v>43843</v>
      </c>
      <c r="H28" s="6">
        <v>43891</v>
      </c>
      <c r="I28" s="6">
        <v>43938</v>
      </c>
      <c r="J28" s="5" t="s">
        <v>0</v>
      </c>
      <c r="K28" s="7">
        <v>-722</v>
      </c>
      <c r="L28" s="7">
        <v>-722</v>
      </c>
      <c r="M28" s="5" t="s">
        <v>2144</v>
      </c>
      <c r="N28" s="5"/>
      <c r="O28" s="8">
        <v>1000110102</v>
      </c>
      <c r="P28" s="3" t="s">
        <v>3608</v>
      </c>
      <c r="Q28" s="3" t="s">
        <v>3607</v>
      </c>
      <c r="R28" s="3" t="s">
        <v>2131</v>
      </c>
      <c r="S28" s="5" t="s">
        <v>21</v>
      </c>
      <c r="T28" t="s">
        <v>3583</v>
      </c>
      <c r="U28" t="s">
        <v>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D9ED-92F3-4F82-9B84-B0AB6A57DBE1}">
  <dimension ref="A1:XFC1564"/>
  <sheetViews>
    <sheetView workbookViewId="0">
      <selection activeCell="D9" sqref="A1:D9"/>
    </sheetView>
  </sheetViews>
  <sheetFormatPr defaultRowHeight="15" x14ac:dyDescent="0.25"/>
  <cols>
    <col min="1" max="1" width="4.7109375" customWidth="1"/>
    <col min="2" max="2" width="15.85546875" bestFit="1" customWidth="1"/>
    <col min="3" max="3" width="13" bestFit="1" customWidth="1"/>
    <col min="4" max="4" width="91" bestFit="1" customWidth="1"/>
    <col min="5" max="5" width="15.28515625" bestFit="1" customWidth="1"/>
    <col min="6" max="6" width="8" bestFit="1" customWidth="1"/>
    <col min="7" max="7" width="26" bestFit="1" customWidth="1"/>
    <col min="8" max="8" width="23.85546875" bestFit="1" customWidth="1"/>
    <col min="9" max="9" width="22.42578125" bestFit="1" customWidth="1"/>
    <col min="10" max="10" width="12.42578125" bestFit="1" customWidth="1"/>
    <col min="11" max="11" width="11" bestFit="1" customWidth="1"/>
    <col min="12" max="12" width="20.42578125" bestFit="1" customWidth="1"/>
    <col min="13" max="13" width="11.5703125" bestFit="1" customWidth="1"/>
    <col min="14" max="14" width="22.42578125" bestFit="1" customWidth="1"/>
    <col min="16382" max="16382" width="22.5703125" bestFit="1" customWidth="1"/>
    <col min="16383" max="16383" width="11" bestFit="1" customWidth="1"/>
    <col min="16384" max="16384" width="11" customWidth="1"/>
  </cols>
  <sheetData>
    <row r="1" spans="1:13 16382:16383" x14ac:dyDescent="0.25">
      <c r="A1" t="s">
        <v>137</v>
      </c>
      <c r="K1" s="10"/>
    </row>
    <row r="2" spans="1:13 16382:16383" x14ac:dyDescent="0.25">
      <c r="A2" t="s">
        <v>138</v>
      </c>
      <c r="G2" s="11"/>
    </row>
    <row r="3" spans="1:13 16382:16383" x14ac:dyDescent="0.25">
      <c r="A3" t="s">
        <v>138</v>
      </c>
    </row>
    <row r="4" spans="1:13 16382:16383" x14ac:dyDescent="0.25">
      <c r="A4" t="s">
        <v>138</v>
      </c>
      <c r="G4" s="11"/>
      <c r="I4" s="11"/>
    </row>
    <row r="5" spans="1:13 16382:16383" x14ac:dyDescent="0.25">
      <c r="A5" t="s">
        <v>138</v>
      </c>
      <c r="G5" s="11"/>
      <c r="J5" s="11">
        <v>233301.15000000002</v>
      </c>
      <c r="L5" s="11"/>
      <c r="M5" s="11"/>
    </row>
    <row r="6" spans="1:13 16382:16383" s="9" customFormat="1" x14ac:dyDescent="0.25">
      <c r="A6" s="9" t="s">
        <v>139</v>
      </c>
      <c r="G6" s="9">
        <f>SUBTOTAL(9,G7:G1048576)</f>
        <v>-96894.459999977611</v>
      </c>
      <c r="J6" s="9">
        <f>+G6-SAP!K1</f>
        <v>-222253.45999997761</v>
      </c>
      <c r="K6" s="9">
        <f>G6</f>
        <v>-96894.459999977611</v>
      </c>
      <c r="L6" s="9">
        <v>386932.11999999994</v>
      </c>
    </row>
    <row r="7" spans="1:13 16382:16383" x14ac:dyDescent="0.25">
      <c r="A7" t="s">
        <v>140</v>
      </c>
      <c r="B7" t="s">
        <v>141</v>
      </c>
      <c r="C7" t="s">
        <v>142</v>
      </c>
      <c r="D7" t="s">
        <v>145</v>
      </c>
      <c r="E7" t="s">
        <v>2130</v>
      </c>
      <c r="F7" t="s">
        <v>146</v>
      </c>
      <c r="G7" t="s">
        <v>147</v>
      </c>
      <c r="H7" t="s">
        <v>148</v>
      </c>
      <c r="I7" t="s">
        <v>132</v>
      </c>
      <c r="J7" t="s">
        <v>133</v>
      </c>
      <c r="K7" t="s">
        <v>131</v>
      </c>
      <c r="L7" s="4" t="s">
        <v>135</v>
      </c>
      <c r="XFB7" t="s">
        <v>143</v>
      </c>
      <c r="XFC7" t="s">
        <v>144</v>
      </c>
    </row>
    <row r="8" spans="1:13 16382:16383" x14ac:dyDescent="0.25">
      <c r="A8">
        <v>1</v>
      </c>
      <c r="B8" t="s">
        <v>149</v>
      </c>
      <c r="C8" t="s">
        <v>150</v>
      </c>
      <c r="D8" t="s">
        <v>153</v>
      </c>
      <c r="E8" t="str">
        <f t="shared" ref="E8:E72" si="0">MID(D8,23,11)</f>
        <v>VFSE3800091</v>
      </c>
      <c r="F8" t="s">
        <v>154</v>
      </c>
      <c r="G8">
        <v>3951.81</v>
      </c>
      <c r="H8">
        <v>4860910.5</v>
      </c>
      <c r="I8" t="s">
        <v>2131</v>
      </c>
      <c r="J8" s="10" t="s">
        <v>2142</v>
      </c>
      <c r="K8" t="s">
        <v>2132</v>
      </c>
      <c r="XFB8" t="s">
        <v>151</v>
      </c>
      <c r="XFC8" t="s">
        <v>152</v>
      </c>
    </row>
    <row r="9" spans="1:13 16382:16383" x14ac:dyDescent="0.25">
      <c r="A9">
        <v>2</v>
      </c>
      <c r="B9" t="s">
        <v>155</v>
      </c>
      <c r="C9" t="s">
        <v>150</v>
      </c>
      <c r="D9" t="s">
        <v>157</v>
      </c>
      <c r="E9" t="str">
        <f t="shared" si="0"/>
        <v>VFSE1100011</v>
      </c>
      <c r="F9" t="s">
        <v>154</v>
      </c>
      <c r="G9">
        <v>86811.39</v>
      </c>
      <c r="H9">
        <v>4947721.8899999997</v>
      </c>
      <c r="I9" t="s">
        <v>2150</v>
      </c>
      <c r="J9" s="10" t="s">
        <v>2142</v>
      </c>
      <c r="K9" t="s">
        <v>3600</v>
      </c>
      <c r="XFB9" t="s">
        <v>156</v>
      </c>
      <c r="XFC9" t="s">
        <v>152</v>
      </c>
    </row>
    <row r="10" spans="1:13 16382:16383" x14ac:dyDescent="0.25">
      <c r="A10">
        <v>3</v>
      </c>
      <c r="B10" t="s">
        <v>158</v>
      </c>
      <c r="C10" t="s">
        <v>150</v>
      </c>
      <c r="D10" t="s">
        <v>160</v>
      </c>
      <c r="E10" t="str">
        <f t="shared" si="0"/>
        <v>VFSE4110141</v>
      </c>
      <c r="F10" t="s">
        <v>154</v>
      </c>
      <c r="G10">
        <v>12991.87</v>
      </c>
      <c r="H10">
        <v>4960713.76</v>
      </c>
      <c r="I10" t="s">
        <v>2159</v>
      </c>
      <c r="J10" s="10" t="s">
        <v>2142</v>
      </c>
      <c r="K10" t="s">
        <v>2132</v>
      </c>
      <c r="XFB10" t="s">
        <v>159</v>
      </c>
      <c r="XFC10" t="s">
        <v>152</v>
      </c>
    </row>
    <row r="11" spans="1:13 16382:16383" x14ac:dyDescent="0.25">
      <c r="A11">
        <v>4</v>
      </c>
      <c r="B11" t="s">
        <v>161</v>
      </c>
      <c r="C11" t="s">
        <v>150</v>
      </c>
      <c r="D11" t="s">
        <v>163</v>
      </c>
      <c r="E11" t="str">
        <f t="shared" si="0"/>
        <v>VFSE6000081</v>
      </c>
      <c r="F11" t="s">
        <v>154</v>
      </c>
      <c r="G11">
        <v>4397.49</v>
      </c>
      <c r="H11">
        <v>4965111.25</v>
      </c>
      <c r="I11" t="s">
        <v>2152</v>
      </c>
      <c r="J11" s="10" t="s">
        <v>2142</v>
      </c>
      <c r="K11" t="s">
        <v>3599</v>
      </c>
      <c r="XFB11" t="s">
        <v>162</v>
      </c>
      <c r="XFC11" t="s">
        <v>152</v>
      </c>
    </row>
    <row r="12" spans="1:13 16382:16383" x14ac:dyDescent="0.25">
      <c r="A12">
        <v>5</v>
      </c>
      <c r="B12" t="s">
        <v>164</v>
      </c>
      <c r="C12" t="s">
        <v>150</v>
      </c>
      <c r="D12" t="s">
        <v>166</v>
      </c>
      <c r="E12" t="str">
        <f t="shared" si="0"/>
        <v>VFSE5600011</v>
      </c>
      <c r="F12" t="s">
        <v>154</v>
      </c>
      <c r="G12">
        <v>741.15</v>
      </c>
      <c r="H12">
        <v>4965852.4000000004</v>
      </c>
      <c r="I12" t="s">
        <v>2151</v>
      </c>
      <c r="J12" s="10" t="s">
        <v>2142</v>
      </c>
      <c r="K12" t="s">
        <v>3599</v>
      </c>
      <c r="XFB12" t="s">
        <v>165</v>
      </c>
      <c r="XFC12" t="s">
        <v>152</v>
      </c>
    </row>
    <row r="13" spans="1:13 16382:16383" x14ac:dyDescent="0.25">
      <c r="A13">
        <v>6</v>
      </c>
      <c r="B13" t="s">
        <v>167</v>
      </c>
      <c r="C13" t="s">
        <v>150</v>
      </c>
      <c r="D13" t="s">
        <v>169</v>
      </c>
      <c r="E13" t="str">
        <f t="shared" si="0"/>
        <v>LL  AHD01</v>
      </c>
      <c r="F13" t="s">
        <v>154</v>
      </c>
      <c r="G13">
        <v>129280</v>
      </c>
      <c r="H13">
        <v>5095132.4000000004</v>
      </c>
      <c r="I13" t="s">
        <v>2141</v>
      </c>
      <c r="J13" s="10" t="s">
        <v>2142</v>
      </c>
      <c r="K13" t="s">
        <v>2132</v>
      </c>
      <c r="XFB13" t="s">
        <v>168</v>
      </c>
      <c r="XFC13" t="s">
        <v>152</v>
      </c>
    </row>
    <row r="14" spans="1:13 16382:16383" x14ac:dyDescent="0.25">
      <c r="A14">
        <v>7</v>
      </c>
      <c r="B14" t="s">
        <v>170</v>
      </c>
      <c r="C14" t="s">
        <v>150</v>
      </c>
      <c r="D14" t="s">
        <v>171</v>
      </c>
      <c r="E14" t="str">
        <f t="shared" si="0"/>
        <v>LL  BAN03</v>
      </c>
      <c r="F14" t="s">
        <v>154</v>
      </c>
      <c r="G14">
        <v>58436</v>
      </c>
      <c r="H14">
        <v>5153568.4000000004</v>
      </c>
      <c r="I14" t="s">
        <v>2141</v>
      </c>
      <c r="J14" s="10" t="s">
        <v>2142</v>
      </c>
      <c r="K14" t="s">
        <v>3599</v>
      </c>
      <c r="XFB14" t="s">
        <v>168</v>
      </c>
      <c r="XFC14" t="s">
        <v>152</v>
      </c>
    </row>
    <row r="15" spans="1:13 16382:16383" x14ac:dyDescent="0.25">
      <c r="A15">
        <v>8</v>
      </c>
      <c r="B15" t="s">
        <v>172</v>
      </c>
      <c r="C15" t="s">
        <v>150</v>
      </c>
      <c r="D15" t="s">
        <v>173</v>
      </c>
      <c r="E15" t="str">
        <f t="shared" si="0"/>
        <v>LL  BAN01</v>
      </c>
      <c r="F15" t="s">
        <v>154</v>
      </c>
      <c r="G15">
        <v>849207</v>
      </c>
      <c r="H15">
        <v>6002775.4000000004</v>
      </c>
      <c r="I15" t="s">
        <v>2141</v>
      </c>
      <c r="J15" s="10" t="s">
        <v>2142</v>
      </c>
      <c r="K15" t="s">
        <v>3599</v>
      </c>
      <c r="XFB15" t="s">
        <v>168</v>
      </c>
      <c r="XFC15" t="s">
        <v>152</v>
      </c>
    </row>
    <row r="16" spans="1:13 16382:16383" x14ac:dyDescent="0.25">
      <c r="A16">
        <v>9</v>
      </c>
      <c r="B16" t="s">
        <v>174</v>
      </c>
      <c r="C16" t="s">
        <v>150</v>
      </c>
      <c r="D16" t="s">
        <v>175</v>
      </c>
      <c r="E16" t="str">
        <f t="shared" si="0"/>
        <v>LL  BAN04</v>
      </c>
      <c r="F16" t="s">
        <v>154</v>
      </c>
      <c r="G16">
        <v>2850</v>
      </c>
      <c r="H16">
        <v>6005625.4000000004</v>
      </c>
      <c r="I16" t="s">
        <v>2141</v>
      </c>
      <c r="J16" s="10" t="s">
        <v>2142</v>
      </c>
      <c r="K16" t="s">
        <v>3599</v>
      </c>
      <c r="XFB16" t="s">
        <v>168</v>
      </c>
      <c r="XFC16" t="s">
        <v>152</v>
      </c>
    </row>
    <row r="17" spans="1:11 16382:16383" x14ac:dyDescent="0.25">
      <c r="A17">
        <v>10</v>
      </c>
      <c r="B17" t="s">
        <v>176</v>
      </c>
      <c r="C17" t="s">
        <v>150</v>
      </c>
      <c r="D17" t="s">
        <v>178</v>
      </c>
      <c r="E17" t="str">
        <f t="shared" si="0"/>
        <v>Q   KOL02</v>
      </c>
      <c r="F17" t="s">
        <v>154</v>
      </c>
      <c r="G17">
        <v>5772</v>
      </c>
      <c r="H17">
        <v>6011397.4000000004</v>
      </c>
      <c r="I17" t="s">
        <v>3602</v>
      </c>
      <c r="J17" s="10" t="s">
        <v>2142</v>
      </c>
      <c r="K17" t="s">
        <v>3609</v>
      </c>
      <c r="XFB17" t="s">
        <v>177</v>
      </c>
      <c r="XFC17" t="s">
        <v>152</v>
      </c>
    </row>
    <row r="18" spans="1:11 16382:16383" x14ac:dyDescent="0.25">
      <c r="A18">
        <v>11</v>
      </c>
      <c r="B18" t="s">
        <v>179</v>
      </c>
      <c r="C18" t="s">
        <v>150</v>
      </c>
      <c r="D18" t="s">
        <v>181</v>
      </c>
      <c r="E18" t="str">
        <f t="shared" si="0"/>
        <v>Q   KOLO3</v>
      </c>
      <c r="F18" t="s">
        <v>154</v>
      </c>
      <c r="G18">
        <v>3000</v>
      </c>
      <c r="H18">
        <v>6014397.4000000004</v>
      </c>
      <c r="I18" t="s">
        <v>3602</v>
      </c>
      <c r="J18" s="10" t="s">
        <v>2142</v>
      </c>
      <c r="K18" t="s">
        <v>3609</v>
      </c>
      <c r="XFB18" t="s">
        <v>180</v>
      </c>
      <c r="XFC18" t="s">
        <v>152</v>
      </c>
    </row>
    <row r="19" spans="1:11 16382:16383" x14ac:dyDescent="0.25">
      <c r="A19">
        <v>12</v>
      </c>
      <c r="B19" t="s">
        <v>1</v>
      </c>
      <c r="C19" t="s">
        <v>150</v>
      </c>
      <c r="D19" t="s">
        <v>183</v>
      </c>
      <c r="E19" t="str">
        <f t="shared" si="0"/>
        <v>LL  KOL04</v>
      </c>
      <c r="F19" t="s">
        <v>154</v>
      </c>
      <c r="G19">
        <v>11210</v>
      </c>
      <c r="H19">
        <v>6025607.4000000004</v>
      </c>
      <c r="I19" t="s">
        <v>2141</v>
      </c>
      <c r="J19" t="s">
        <v>2134</v>
      </c>
      <c r="K19" t="s">
        <v>3609</v>
      </c>
      <c r="XFB19" t="s">
        <v>182</v>
      </c>
      <c r="XFC19" t="s">
        <v>152</v>
      </c>
    </row>
    <row r="20" spans="1:11 16382:16383" x14ac:dyDescent="0.25">
      <c r="A20">
        <v>13</v>
      </c>
      <c r="B20" t="s">
        <v>184</v>
      </c>
      <c r="C20" t="s">
        <v>150</v>
      </c>
      <c r="D20" t="s">
        <v>186</v>
      </c>
      <c r="E20" t="str">
        <f t="shared" si="0"/>
        <v>Q   KOL04</v>
      </c>
      <c r="F20" t="s">
        <v>154</v>
      </c>
      <c r="G20">
        <v>1087</v>
      </c>
      <c r="H20">
        <v>6026694.4000000004</v>
      </c>
      <c r="I20" t="s">
        <v>3602</v>
      </c>
      <c r="J20" s="10" t="s">
        <v>2142</v>
      </c>
      <c r="K20" t="s">
        <v>3609</v>
      </c>
      <c r="XFB20" t="s">
        <v>185</v>
      </c>
      <c r="XFC20" t="s">
        <v>152</v>
      </c>
    </row>
    <row r="21" spans="1:11 16382:16383" x14ac:dyDescent="0.25">
      <c r="A21">
        <v>14</v>
      </c>
      <c r="B21" t="s">
        <v>187</v>
      </c>
      <c r="C21" t="s">
        <v>188</v>
      </c>
      <c r="D21" t="s">
        <v>190</v>
      </c>
      <c r="E21" t="str">
        <f t="shared" si="0"/>
        <v>AZMA CHOWDH</v>
      </c>
      <c r="F21" t="s">
        <v>154</v>
      </c>
      <c r="G21">
        <v>2115.17</v>
      </c>
      <c r="H21">
        <v>6028809.5700000003</v>
      </c>
      <c r="I21" t="s">
        <v>2133</v>
      </c>
      <c r="J21" t="s">
        <v>2134</v>
      </c>
      <c r="K21" t="s">
        <v>3604</v>
      </c>
      <c r="XFB21" t="s">
        <v>189</v>
      </c>
      <c r="XFC21" t="s">
        <v>152</v>
      </c>
    </row>
    <row r="22" spans="1:11 16382:16383" x14ac:dyDescent="0.25">
      <c r="A22">
        <v>15</v>
      </c>
      <c r="B22" t="s">
        <v>191</v>
      </c>
      <c r="C22" t="s">
        <v>188</v>
      </c>
      <c r="D22" t="s">
        <v>190</v>
      </c>
      <c r="E22" t="str">
        <f t="shared" si="0"/>
        <v>AZMA CHOWDH</v>
      </c>
      <c r="F22" t="s">
        <v>193</v>
      </c>
      <c r="G22">
        <v>-50</v>
      </c>
      <c r="H22">
        <v>6028759.5700000003</v>
      </c>
      <c r="I22" t="s">
        <v>3601</v>
      </c>
      <c r="J22" t="s">
        <v>2134</v>
      </c>
      <c r="XFB22" t="s">
        <v>192</v>
      </c>
      <c r="XFC22" t="s">
        <v>152</v>
      </c>
    </row>
    <row r="23" spans="1:11 16382:16383" x14ac:dyDescent="0.25">
      <c r="A23">
        <v>16</v>
      </c>
      <c r="B23" t="s">
        <v>194</v>
      </c>
      <c r="C23" t="s">
        <v>188</v>
      </c>
      <c r="D23" t="s">
        <v>190</v>
      </c>
      <c r="E23" t="str">
        <f t="shared" si="0"/>
        <v>AZMA CHOWDH</v>
      </c>
      <c r="F23" t="s">
        <v>193</v>
      </c>
      <c r="G23">
        <v>-9</v>
      </c>
      <c r="H23">
        <v>6028750.5700000003</v>
      </c>
      <c r="I23" t="s">
        <v>3601</v>
      </c>
      <c r="J23" t="s">
        <v>2134</v>
      </c>
      <c r="XFB23" t="s">
        <v>192</v>
      </c>
      <c r="XFC23" t="s">
        <v>152</v>
      </c>
    </row>
    <row r="24" spans="1:11 16382:16383" x14ac:dyDescent="0.25">
      <c r="A24">
        <v>17</v>
      </c>
      <c r="B24" t="s">
        <v>195</v>
      </c>
      <c r="C24" t="s">
        <v>188</v>
      </c>
      <c r="D24" t="s">
        <v>190</v>
      </c>
      <c r="E24" t="str">
        <f t="shared" si="0"/>
        <v>AZMA CHOWDH</v>
      </c>
      <c r="F24" t="s">
        <v>193</v>
      </c>
      <c r="G24">
        <v>-45</v>
      </c>
      <c r="H24">
        <v>6028705.5700000003</v>
      </c>
      <c r="I24" t="s">
        <v>3601</v>
      </c>
      <c r="J24" t="s">
        <v>2134</v>
      </c>
      <c r="XFB24" t="s">
        <v>196</v>
      </c>
      <c r="XFC24" t="s">
        <v>152</v>
      </c>
    </row>
    <row r="25" spans="1:11 16382:16383" x14ac:dyDescent="0.25">
      <c r="A25">
        <v>18</v>
      </c>
      <c r="B25" t="s">
        <v>197</v>
      </c>
      <c r="C25" t="s">
        <v>188</v>
      </c>
      <c r="D25" t="s">
        <v>199</v>
      </c>
      <c r="E25" t="str">
        <f t="shared" si="0"/>
        <v>VFSE9008072</v>
      </c>
      <c r="F25" t="s">
        <v>154</v>
      </c>
      <c r="G25">
        <v>7279.88</v>
      </c>
      <c r="H25">
        <v>6035985.4500000002</v>
      </c>
      <c r="I25" t="s">
        <v>3595</v>
      </c>
      <c r="J25" t="s">
        <v>2134</v>
      </c>
      <c r="K25" t="s">
        <v>3590</v>
      </c>
      <c r="XFB25" t="s">
        <v>198</v>
      </c>
      <c r="XFC25" t="s">
        <v>152</v>
      </c>
    </row>
    <row r="26" spans="1:11 16382:16383" x14ac:dyDescent="0.25">
      <c r="A26">
        <v>19</v>
      </c>
      <c r="B26" t="s">
        <v>200</v>
      </c>
      <c r="C26" t="s">
        <v>188</v>
      </c>
      <c r="D26" t="s">
        <v>201</v>
      </c>
      <c r="E26" t="str">
        <f t="shared" si="0"/>
        <v>VFSE9008083</v>
      </c>
      <c r="F26" t="s">
        <v>154</v>
      </c>
      <c r="G26">
        <v>90625.79</v>
      </c>
      <c r="H26">
        <v>6126611.2400000002</v>
      </c>
      <c r="I26" t="s">
        <v>3596</v>
      </c>
      <c r="J26" t="s">
        <v>2134</v>
      </c>
      <c r="K26" t="s">
        <v>3590</v>
      </c>
      <c r="XFB26" t="s">
        <v>198</v>
      </c>
      <c r="XFC26" t="s">
        <v>152</v>
      </c>
    </row>
    <row r="27" spans="1:11 16382:16383" x14ac:dyDescent="0.25">
      <c r="A27">
        <v>20</v>
      </c>
      <c r="B27" t="s">
        <v>202</v>
      </c>
      <c r="C27" t="s">
        <v>188</v>
      </c>
      <c r="D27" t="s">
        <v>203</v>
      </c>
      <c r="E27" t="str">
        <f t="shared" si="0"/>
        <v>VFSE9008205</v>
      </c>
      <c r="F27" t="s">
        <v>154</v>
      </c>
      <c r="G27">
        <v>1177.92</v>
      </c>
      <c r="H27">
        <v>6127789.1600000001</v>
      </c>
      <c r="I27" t="s">
        <v>3594</v>
      </c>
      <c r="J27" t="s">
        <v>2134</v>
      </c>
      <c r="K27" t="s">
        <v>3590</v>
      </c>
      <c r="XFB27" t="s">
        <v>198</v>
      </c>
      <c r="XFC27" t="s">
        <v>152</v>
      </c>
    </row>
    <row r="28" spans="1:11 16382:16383" x14ac:dyDescent="0.25">
      <c r="A28">
        <v>21</v>
      </c>
      <c r="B28" t="s">
        <v>204</v>
      </c>
      <c r="C28" t="s">
        <v>188</v>
      </c>
      <c r="D28" t="s">
        <v>206</v>
      </c>
      <c r="E28" t="str">
        <f t="shared" si="0"/>
        <v>VFSE9008135</v>
      </c>
      <c r="F28" t="s">
        <v>154</v>
      </c>
      <c r="G28">
        <v>58793.94</v>
      </c>
      <c r="H28">
        <v>6186583.0999999996</v>
      </c>
      <c r="I28" t="s">
        <v>3591</v>
      </c>
      <c r="J28" t="s">
        <v>2134</v>
      </c>
      <c r="K28" t="s">
        <v>3590</v>
      </c>
      <c r="XFB28" t="s">
        <v>205</v>
      </c>
      <c r="XFC28" t="s">
        <v>152</v>
      </c>
    </row>
    <row r="29" spans="1:11 16382:16383" x14ac:dyDescent="0.25">
      <c r="A29">
        <v>22</v>
      </c>
      <c r="B29" t="s">
        <v>207</v>
      </c>
      <c r="C29" t="s">
        <v>188</v>
      </c>
      <c r="D29" t="s">
        <v>208</v>
      </c>
      <c r="E29" t="str">
        <f t="shared" si="0"/>
        <v>VFSE9008213</v>
      </c>
      <c r="F29" t="s">
        <v>154</v>
      </c>
      <c r="G29">
        <v>1578.84</v>
      </c>
      <c r="H29">
        <v>6188161.9400000004</v>
      </c>
      <c r="I29" t="s">
        <v>3592</v>
      </c>
      <c r="J29" t="s">
        <v>2134</v>
      </c>
      <c r="K29" t="s">
        <v>3590</v>
      </c>
      <c r="XFB29" t="s">
        <v>205</v>
      </c>
      <c r="XFC29" t="s">
        <v>152</v>
      </c>
    </row>
    <row r="30" spans="1:11 16382:16383" x14ac:dyDescent="0.25">
      <c r="A30">
        <v>23</v>
      </c>
      <c r="B30" t="s">
        <v>209</v>
      </c>
      <c r="C30" t="s">
        <v>188</v>
      </c>
      <c r="D30" t="s">
        <v>211</v>
      </c>
      <c r="E30" t="str">
        <f t="shared" si="0"/>
        <v>VFSE6000016</v>
      </c>
      <c r="F30" t="s">
        <v>154</v>
      </c>
      <c r="G30">
        <v>508918.81</v>
      </c>
      <c r="H30">
        <v>6697080.75</v>
      </c>
      <c r="I30" t="s">
        <v>2159</v>
      </c>
      <c r="J30" s="10" t="s">
        <v>2142</v>
      </c>
      <c r="K30" t="s">
        <v>2132</v>
      </c>
      <c r="XFB30" t="s">
        <v>210</v>
      </c>
      <c r="XFC30" t="s">
        <v>152</v>
      </c>
    </row>
    <row r="31" spans="1:11 16382:16383" x14ac:dyDescent="0.25">
      <c r="A31">
        <v>24</v>
      </c>
      <c r="B31" t="s">
        <v>212</v>
      </c>
      <c r="C31" t="s">
        <v>188</v>
      </c>
      <c r="D31" t="s">
        <v>214</v>
      </c>
      <c r="E31" t="str">
        <f t="shared" si="0"/>
        <v>VFSE6000009</v>
      </c>
      <c r="F31" t="s">
        <v>154</v>
      </c>
      <c r="G31">
        <v>729156.37</v>
      </c>
      <c r="H31">
        <v>7426237.1200000001</v>
      </c>
      <c r="I31" t="s">
        <v>2152</v>
      </c>
      <c r="J31" s="10" t="s">
        <v>2142</v>
      </c>
      <c r="K31" t="s">
        <v>3599</v>
      </c>
      <c r="XFB31" t="s">
        <v>213</v>
      </c>
      <c r="XFC31" t="s">
        <v>152</v>
      </c>
    </row>
    <row r="32" spans="1:11 16382:16383" x14ac:dyDescent="0.25">
      <c r="A32">
        <v>25</v>
      </c>
      <c r="B32" t="s">
        <v>215</v>
      </c>
      <c r="C32" t="s">
        <v>188</v>
      </c>
      <c r="D32" t="s">
        <v>216</v>
      </c>
      <c r="E32" t="str">
        <f t="shared" si="0"/>
        <v>VFSE6000008</v>
      </c>
      <c r="F32" t="s">
        <v>154</v>
      </c>
      <c r="G32">
        <v>799156.89</v>
      </c>
      <c r="H32">
        <v>8225394.0099999998</v>
      </c>
      <c r="I32" t="s">
        <v>2151</v>
      </c>
      <c r="J32" s="10" t="s">
        <v>2142</v>
      </c>
      <c r="K32" t="s">
        <v>3599</v>
      </c>
      <c r="XFB32" t="s">
        <v>213</v>
      </c>
      <c r="XFC32" t="s">
        <v>152</v>
      </c>
    </row>
    <row r="33" spans="1:11 16382:16383" x14ac:dyDescent="0.25">
      <c r="A33">
        <v>26</v>
      </c>
      <c r="B33" t="s">
        <v>217</v>
      </c>
      <c r="C33" t="s">
        <v>188</v>
      </c>
      <c r="D33" t="s">
        <v>219</v>
      </c>
      <c r="E33" t="str">
        <f t="shared" si="0"/>
        <v>VFSE6000013</v>
      </c>
      <c r="F33" t="s">
        <v>154</v>
      </c>
      <c r="G33">
        <v>6802.78</v>
      </c>
      <c r="H33">
        <v>8232196.79</v>
      </c>
      <c r="I33" t="s">
        <v>2156</v>
      </c>
      <c r="J33" s="10" t="s">
        <v>2142</v>
      </c>
      <c r="K33" t="s">
        <v>3599</v>
      </c>
      <c r="XFB33" t="s">
        <v>218</v>
      </c>
      <c r="XFC33" t="s">
        <v>152</v>
      </c>
    </row>
    <row r="34" spans="1:11 16382:16383" x14ac:dyDescent="0.25">
      <c r="A34">
        <v>27</v>
      </c>
      <c r="B34" t="s">
        <v>220</v>
      </c>
      <c r="C34" t="s">
        <v>188</v>
      </c>
      <c r="D34" t="s">
        <v>221</v>
      </c>
      <c r="E34" t="str">
        <f t="shared" si="0"/>
        <v>VFSE6000014</v>
      </c>
      <c r="F34" t="s">
        <v>154</v>
      </c>
      <c r="G34">
        <v>293274.08</v>
      </c>
      <c r="H34">
        <v>8525470.8699999992</v>
      </c>
      <c r="I34" t="s">
        <v>2131</v>
      </c>
      <c r="J34" s="10" t="s">
        <v>2142</v>
      </c>
      <c r="K34" t="s">
        <v>2132</v>
      </c>
      <c r="XFB34" t="s">
        <v>218</v>
      </c>
      <c r="XFC34" t="s">
        <v>152</v>
      </c>
    </row>
    <row r="35" spans="1:11 16382:16383" x14ac:dyDescent="0.25">
      <c r="A35">
        <v>28</v>
      </c>
      <c r="B35" t="s">
        <v>222</v>
      </c>
      <c r="C35" t="s">
        <v>188</v>
      </c>
      <c r="D35" t="s">
        <v>224</v>
      </c>
      <c r="E35" t="str">
        <f t="shared" si="0"/>
        <v>VFSE6000012</v>
      </c>
      <c r="F35" t="s">
        <v>154</v>
      </c>
      <c r="G35">
        <v>52420.17</v>
      </c>
      <c r="H35">
        <v>8577891.0399999991</v>
      </c>
      <c r="I35" t="s">
        <v>2155</v>
      </c>
      <c r="J35" s="10" t="s">
        <v>2142</v>
      </c>
      <c r="K35" t="s">
        <v>3599</v>
      </c>
      <c r="XFB35" t="s">
        <v>223</v>
      </c>
      <c r="XFC35" t="s">
        <v>152</v>
      </c>
    </row>
    <row r="36" spans="1:11 16382:16383" x14ac:dyDescent="0.25">
      <c r="A36">
        <v>29</v>
      </c>
      <c r="B36" t="s">
        <v>225</v>
      </c>
      <c r="C36" t="s">
        <v>188</v>
      </c>
      <c r="D36" t="s">
        <v>226</v>
      </c>
      <c r="E36" t="str">
        <f t="shared" si="0"/>
        <v>VFSE6000010</v>
      </c>
      <c r="F36" t="s">
        <v>154</v>
      </c>
      <c r="G36">
        <v>114462.85</v>
      </c>
      <c r="H36">
        <v>8692353.8900000006</v>
      </c>
      <c r="I36" t="s">
        <v>2153</v>
      </c>
      <c r="J36" s="10" t="s">
        <v>2142</v>
      </c>
      <c r="K36" t="s">
        <v>3599</v>
      </c>
      <c r="XFB36" t="s">
        <v>223</v>
      </c>
      <c r="XFC36" t="s">
        <v>152</v>
      </c>
    </row>
    <row r="37" spans="1:11 16382:16383" x14ac:dyDescent="0.25">
      <c r="A37">
        <v>30</v>
      </c>
      <c r="B37" t="s">
        <v>227</v>
      </c>
      <c r="C37" t="s">
        <v>188</v>
      </c>
      <c r="D37" t="s">
        <v>228</v>
      </c>
      <c r="E37" t="str">
        <f t="shared" si="0"/>
        <v>VFSE6000015</v>
      </c>
      <c r="F37" t="s">
        <v>154</v>
      </c>
      <c r="G37">
        <v>26691.599999999999</v>
      </c>
      <c r="H37">
        <v>8719045.4900000002</v>
      </c>
      <c r="I37" t="s">
        <v>2157</v>
      </c>
      <c r="J37" s="10" t="s">
        <v>2142</v>
      </c>
      <c r="K37" t="s">
        <v>2132</v>
      </c>
      <c r="XFB37" t="s">
        <v>223</v>
      </c>
      <c r="XFC37" t="s">
        <v>152</v>
      </c>
    </row>
    <row r="38" spans="1:11 16382:16383" x14ac:dyDescent="0.25">
      <c r="A38">
        <v>31</v>
      </c>
      <c r="B38" t="s">
        <v>229</v>
      </c>
      <c r="C38" t="s">
        <v>188</v>
      </c>
      <c r="D38" t="s">
        <v>230</v>
      </c>
      <c r="E38" t="str">
        <f t="shared" si="0"/>
        <v>VFSE6000007</v>
      </c>
      <c r="F38" t="s">
        <v>154</v>
      </c>
      <c r="G38">
        <v>92364.04</v>
      </c>
      <c r="H38">
        <v>8811409.5299999993</v>
      </c>
      <c r="I38" t="s">
        <v>2149</v>
      </c>
      <c r="J38" s="10" t="s">
        <v>2142</v>
      </c>
      <c r="K38" t="s">
        <v>3600</v>
      </c>
      <c r="XFB38" t="s">
        <v>223</v>
      </c>
      <c r="XFC38" t="s">
        <v>152</v>
      </c>
    </row>
    <row r="39" spans="1:11 16382:16383" x14ac:dyDescent="0.25">
      <c r="A39">
        <v>32</v>
      </c>
      <c r="B39" t="s">
        <v>231</v>
      </c>
      <c r="C39" t="s">
        <v>188</v>
      </c>
      <c r="D39" t="s">
        <v>232</v>
      </c>
      <c r="E39" t="str">
        <f t="shared" si="0"/>
        <v>VFSE6000005</v>
      </c>
      <c r="F39" t="s">
        <v>154</v>
      </c>
      <c r="G39">
        <v>24267.55</v>
      </c>
      <c r="H39">
        <v>8835677.0800000001</v>
      </c>
      <c r="I39" t="s">
        <v>2147</v>
      </c>
      <c r="J39" s="10" t="s">
        <v>2142</v>
      </c>
      <c r="K39" t="s">
        <v>3600</v>
      </c>
      <c r="XFB39" t="s">
        <v>223</v>
      </c>
      <c r="XFC39" t="s">
        <v>152</v>
      </c>
    </row>
    <row r="40" spans="1:11 16382:16383" x14ac:dyDescent="0.25">
      <c r="A40">
        <v>33</v>
      </c>
      <c r="B40" t="s">
        <v>233</v>
      </c>
      <c r="C40" t="s">
        <v>188</v>
      </c>
      <c r="D40" t="s">
        <v>235</v>
      </c>
      <c r="E40" t="str">
        <f t="shared" si="0"/>
        <v>VFSE6000001</v>
      </c>
      <c r="F40" t="s">
        <v>154</v>
      </c>
      <c r="G40">
        <v>928493.34</v>
      </c>
      <c r="H40">
        <v>9764170.4199999999</v>
      </c>
      <c r="I40" t="s">
        <v>2158</v>
      </c>
      <c r="J40" s="10" t="s">
        <v>2142</v>
      </c>
      <c r="K40" t="s">
        <v>2132</v>
      </c>
      <c r="XFB40" t="s">
        <v>234</v>
      </c>
      <c r="XFC40" t="s">
        <v>152</v>
      </c>
    </row>
    <row r="41" spans="1:11 16382:16383" x14ac:dyDescent="0.25">
      <c r="A41">
        <v>34</v>
      </c>
      <c r="B41" t="s">
        <v>236</v>
      </c>
      <c r="C41" t="s">
        <v>188</v>
      </c>
      <c r="D41" t="s">
        <v>237</v>
      </c>
      <c r="E41" t="str">
        <f t="shared" si="0"/>
        <v>VFSE6000011</v>
      </c>
      <c r="F41" t="s">
        <v>154</v>
      </c>
      <c r="G41">
        <v>583577.47</v>
      </c>
      <c r="H41">
        <v>10347747.890000001</v>
      </c>
      <c r="I41" t="s">
        <v>2154</v>
      </c>
      <c r="J41" s="10" t="s">
        <v>2142</v>
      </c>
      <c r="K41" t="s">
        <v>3599</v>
      </c>
      <c r="XFB41" t="s">
        <v>234</v>
      </c>
      <c r="XFC41" t="s">
        <v>152</v>
      </c>
    </row>
    <row r="42" spans="1:11 16382:16383" x14ac:dyDescent="0.25">
      <c r="A42">
        <v>35</v>
      </c>
      <c r="B42" t="s">
        <v>238</v>
      </c>
      <c r="C42" t="s">
        <v>188</v>
      </c>
      <c r="D42" t="s">
        <v>239</v>
      </c>
      <c r="E42" t="str">
        <f t="shared" si="0"/>
        <v>VFSE6000003</v>
      </c>
      <c r="F42" t="s">
        <v>154</v>
      </c>
      <c r="G42">
        <v>241955.56</v>
      </c>
      <c r="H42">
        <v>10589703.449999999</v>
      </c>
      <c r="I42" t="s">
        <v>2145</v>
      </c>
      <c r="J42" s="10" t="s">
        <v>2142</v>
      </c>
      <c r="K42" t="s">
        <v>3609</v>
      </c>
      <c r="XFB42" t="s">
        <v>234</v>
      </c>
      <c r="XFC42" t="s">
        <v>152</v>
      </c>
    </row>
    <row r="43" spans="1:11 16382:16383" x14ac:dyDescent="0.25">
      <c r="A43">
        <v>36</v>
      </c>
      <c r="B43" t="s">
        <v>240</v>
      </c>
      <c r="C43" t="s">
        <v>188</v>
      </c>
      <c r="D43" t="s">
        <v>241</v>
      </c>
      <c r="E43" t="str">
        <f t="shared" si="0"/>
        <v>VFSE6000004</v>
      </c>
      <c r="F43" t="s">
        <v>154</v>
      </c>
      <c r="G43">
        <v>189107.17</v>
      </c>
      <c r="H43">
        <v>10778810.619999999</v>
      </c>
      <c r="I43" t="s">
        <v>2146</v>
      </c>
      <c r="J43" s="10" t="s">
        <v>2142</v>
      </c>
      <c r="K43" t="s">
        <v>3600</v>
      </c>
      <c r="XFB43" t="s">
        <v>234</v>
      </c>
      <c r="XFC43" t="s">
        <v>152</v>
      </c>
    </row>
    <row r="44" spans="1:11 16382:16383" x14ac:dyDescent="0.25">
      <c r="A44">
        <v>37</v>
      </c>
      <c r="B44" t="s">
        <v>242</v>
      </c>
      <c r="C44" t="s">
        <v>188</v>
      </c>
      <c r="D44" t="s">
        <v>243</v>
      </c>
      <c r="E44" t="str">
        <f t="shared" si="0"/>
        <v>VFSE6000002</v>
      </c>
      <c r="F44" t="s">
        <v>154</v>
      </c>
      <c r="G44">
        <v>3450406.77</v>
      </c>
      <c r="H44">
        <v>14229217.390000001</v>
      </c>
      <c r="I44" t="s">
        <v>2150</v>
      </c>
      <c r="J44" s="10" t="s">
        <v>2142</v>
      </c>
      <c r="K44" t="s">
        <v>3600</v>
      </c>
      <c r="XFB44" t="s">
        <v>234</v>
      </c>
      <c r="XFC44" t="s">
        <v>152</v>
      </c>
    </row>
    <row r="45" spans="1:11 16382:16383" x14ac:dyDescent="0.25">
      <c r="A45">
        <v>38</v>
      </c>
      <c r="B45" t="s">
        <v>244</v>
      </c>
      <c r="C45" t="s">
        <v>188</v>
      </c>
      <c r="D45" t="s">
        <v>246</v>
      </c>
      <c r="E45" t="str">
        <f t="shared" si="0"/>
        <v>VFSE6000006</v>
      </c>
      <c r="F45" t="s">
        <v>154</v>
      </c>
      <c r="G45">
        <v>18156.22</v>
      </c>
      <c r="H45">
        <v>14247373.609999999</v>
      </c>
      <c r="I45" t="s">
        <v>2148</v>
      </c>
      <c r="J45" s="10" t="s">
        <v>2142</v>
      </c>
      <c r="K45" t="s">
        <v>3600</v>
      </c>
      <c r="XFB45" t="s">
        <v>245</v>
      </c>
      <c r="XFC45" t="s">
        <v>152</v>
      </c>
    </row>
    <row r="46" spans="1:11 16382:16383" x14ac:dyDescent="0.25">
      <c r="A46">
        <v>39</v>
      </c>
      <c r="B46" t="s">
        <v>247</v>
      </c>
      <c r="C46" t="s">
        <v>188</v>
      </c>
      <c r="D46" t="s">
        <v>249</v>
      </c>
      <c r="E46" t="str">
        <f t="shared" si="0"/>
        <v xml:space="preserve">D  RAKIBUL </v>
      </c>
      <c r="F46" t="s">
        <v>154</v>
      </c>
      <c r="G46">
        <v>1762.45</v>
      </c>
      <c r="H46">
        <v>14249136.060000001</v>
      </c>
      <c r="I46" t="s">
        <v>2133</v>
      </c>
      <c r="J46" t="s">
        <v>2134</v>
      </c>
      <c r="K46" t="s">
        <v>3604</v>
      </c>
      <c r="XFB46" t="s">
        <v>248</v>
      </c>
      <c r="XFC46" t="s">
        <v>152</v>
      </c>
    </row>
    <row r="47" spans="1:11 16382:16383" x14ac:dyDescent="0.25">
      <c r="A47">
        <v>40</v>
      </c>
      <c r="B47" t="s">
        <v>250</v>
      </c>
      <c r="C47" t="s">
        <v>188</v>
      </c>
      <c r="D47" t="s">
        <v>249</v>
      </c>
      <c r="E47" t="str">
        <f t="shared" si="0"/>
        <v xml:space="preserve">D  RAKIBUL </v>
      </c>
      <c r="F47" t="s">
        <v>193</v>
      </c>
      <c r="G47">
        <v>-50</v>
      </c>
      <c r="H47">
        <v>14249086.060000001</v>
      </c>
      <c r="I47" t="s">
        <v>3601</v>
      </c>
      <c r="J47" t="s">
        <v>2134</v>
      </c>
      <c r="XFB47" t="s">
        <v>251</v>
      </c>
      <c r="XFC47" t="s">
        <v>152</v>
      </c>
    </row>
    <row r="48" spans="1:11 16382:16383" x14ac:dyDescent="0.25">
      <c r="A48">
        <v>41</v>
      </c>
      <c r="B48" t="s">
        <v>252</v>
      </c>
      <c r="C48" t="s">
        <v>188</v>
      </c>
      <c r="D48" t="s">
        <v>249</v>
      </c>
      <c r="E48" t="str">
        <f t="shared" si="0"/>
        <v xml:space="preserve">D  RAKIBUL </v>
      </c>
      <c r="F48" t="s">
        <v>193</v>
      </c>
      <c r="G48">
        <v>-9</v>
      </c>
      <c r="H48">
        <v>14249077.060000001</v>
      </c>
      <c r="I48" t="s">
        <v>3601</v>
      </c>
      <c r="J48" t="s">
        <v>2134</v>
      </c>
      <c r="XFB48" t="s">
        <v>251</v>
      </c>
      <c r="XFC48" t="s">
        <v>152</v>
      </c>
    </row>
    <row r="49" spans="1:14 16382:16383" x14ac:dyDescent="0.25">
      <c r="A49">
        <v>42</v>
      </c>
      <c r="B49" t="s">
        <v>253</v>
      </c>
      <c r="C49" t="s">
        <v>188</v>
      </c>
      <c r="D49" t="s">
        <v>249</v>
      </c>
      <c r="E49" t="str">
        <f t="shared" si="0"/>
        <v xml:space="preserve">D  RAKIBUL </v>
      </c>
      <c r="F49" t="s">
        <v>193</v>
      </c>
      <c r="G49">
        <v>-45</v>
      </c>
      <c r="H49">
        <v>14249032.060000001</v>
      </c>
      <c r="I49" t="s">
        <v>3601</v>
      </c>
      <c r="J49" t="s">
        <v>2134</v>
      </c>
      <c r="XFB49" t="s">
        <v>254</v>
      </c>
      <c r="XFC49" t="s">
        <v>152</v>
      </c>
    </row>
    <row r="50" spans="1:14 16382:16383" x14ac:dyDescent="0.25">
      <c r="A50">
        <v>43</v>
      </c>
      <c r="B50" t="s">
        <v>255</v>
      </c>
      <c r="C50" t="s">
        <v>188</v>
      </c>
      <c r="D50" t="s">
        <v>257</v>
      </c>
      <c r="E50" t="str">
        <f t="shared" si="0"/>
        <v>VFSE9008072</v>
      </c>
      <c r="F50" t="s">
        <v>154</v>
      </c>
      <c r="G50">
        <v>281599.40999999997</v>
      </c>
      <c r="H50">
        <v>14530631.470000001</v>
      </c>
      <c r="I50" t="s">
        <v>3595</v>
      </c>
      <c r="J50" t="s">
        <v>2134</v>
      </c>
      <c r="K50" t="s">
        <v>3590</v>
      </c>
      <c r="XFB50" t="s">
        <v>256</v>
      </c>
      <c r="XFC50" t="s">
        <v>152</v>
      </c>
    </row>
    <row r="51" spans="1:14 16382:16383" x14ac:dyDescent="0.25">
      <c r="A51">
        <v>44</v>
      </c>
      <c r="B51" t="s">
        <v>258</v>
      </c>
      <c r="C51" t="s">
        <v>188</v>
      </c>
      <c r="D51" t="s">
        <v>259</v>
      </c>
      <c r="E51" t="str">
        <f t="shared" si="0"/>
        <v>VFSE9008135</v>
      </c>
      <c r="F51" t="s">
        <v>154</v>
      </c>
      <c r="G51">
        <v>713404.47</v>
      </c>
      <c r="H51">
        <v>15244035.939999999</v>
      </c>
      <c r="I51" t="s">
        <v>3591</v>
      </c>
      <c r="J51" t="s">
        <v>2134</v>
      </c>
      <c r="K51" t="s">
        <v>3590</v>
      </c>
      <c r="XFB51" t="s">
        <v>256</v>
      </c>
      <c r="XFC51" t="s">
        <v>152</v>
      </c>
    </row>
    <row r="52" spans="1:14 16382:16383" x14ac:dyDescent="0.25">
      <c r="A52">
        <v>45</v>
      </c>
      <c r="B52" t="s">
        <v>260</v>
      </c>
      <c r="C52" t="s">
        <v>188</v>
      </c>
      <c r="D52" t="s">
        <v>262</v>
      </c>
      <c r="E52" t="str">
        <f t="shared" si="0"/>
        <v>VFSE9008205</v>
      </c>
      <c r="F52" t="s">
        <v>154</v>
      </c>
      <c r="G52">
        <v>281287.61</v>
      </c>
      <c r="H52">
        <v>15525323.550000001</v>
      </c>
      <c r="I52" t="s">
        <v>3594</v>
      </c>
      <c r="J52" t="s">
        <v>2134</v>
      </c>
      <c r="K52" t="s">
        <v>3590</v>
      </c>
      <c r="XFB52" t="s">
        <v>261</v>
      </c>
      <c r="XFC52" t="s">
        <v>152</v>
      </c>
    </row>
    <row r="53" spans="1:14 16382:16383" x14ac:dyDescent="0.25">
      <c r="A53">
        <v>46</v>
      </c>
      <c r="B53" t="s">
        <v>263</v>
      </c>
      <c r="C53" t="s">
        <v>188</v>
      </c>
      <c r="D53" t="s">
        <v>264</v>
      </c>
      <c r="E53" t="str">
        <f t="shared" si="0"/>
        <v>VFSE9008083</v>
      </c>
      <c r="F53" t="s">
        <v>154</v>
      </c>
      <c r="G53">
        <v>2406524.86</v>
      </c>
      <c r="H53">
        <v>17931848.41</v>
      </c>
      <c r="I53" t="s">
        <v>3596</v>
      </c>
      <c r="J53" t="s">
        <v>2134</v>
      </c>
      <c r="K53" t="s">
        <v>3590</v>
      </c>
      <c r="XFB53" t="s">
        <v>261</v>
      </c>
      <c r="XFC53" t="s">
        <v>152</v>
      </c>
    </row>
    <row r="54" spans="1:14 16382:16383" x14ac:dyDescent="0.25">
      <c r="A54">
        <v>47</v>
      </c>
      <c r="B54" t="s">
        <v>265</v>
      </c>
      <c r="C54" t="s">
        <v>188</v>
      </c>
      <c r="D54" t="s">
        <v>267</v>
      </c>
      <c r="E54" t="str">
        <f t="shared" si="0"/>
        <v>VFSE9008150</v>
      </c>
      <c r="F54" t="s">
        <v>154</v>
      </c>
      <c r="G54">
        <v>784660.37</v>
      </c>
      <c r="H54">
        <v>18716508.780000001</v>
      </c>
      <c r="I54" t="s">
        <v>3593</v>
      </c>
      <c r="J54" t="s">
        <v>2134</v>
      </c>
      <c r="K54" t="s">
        <v>3590</v>
      </c>
      <c r="XFB54" t="s">
        <v>266</v>
      </c>
      <c r="XFC54" t="s">
        <v>152</v>
      </c>
    </row>
    <row r="55" spans="1:14 16382:16383" x14ac:dyDescent="0.25">
      <c r="A55">
        <v>48</v>
      </c>
      <c r="B55" t="s">
        <v>268</v>
      </c>
      <c r="C55" t="s">
        <v>188</v>
      </c>
      <c r="D55" t="s">
        <v>270</v>
      </c>
      <c r="E55" t="str">
        <f t="shared" si="0"/>
        <v>VFSE9008272</v>
      </c>
      <c r="F55" t="s">
        <v>154</v>
      </c>
      <c r="G55">
        <v>1240.2</v>
      </c>
      <c r="H55">
        <v>18717748.98</v>
      </c>
      <c r="I55" t="s">
        <v>3598</v>
      </c>
      <c r="J55" t="s">
        <v>2134</v>
      </c>
      <c r="K55" t="s">
        <v>3590</v>
      </c>
      <c r="N55" t="s">
        <v>3598</v>
      </c>
      <c r="XFB55" t="s">
        <v>269</v>
      </c>
      <c r="XFC55" t="s">
        <v>152</v>
      </c>
    </row>
    <row r="56" spans="1:14 16382:16383" x14ac:dyDescent="0.25">
      <c r="A56">
        <v>49</v>
      </c>
      <c r="B56" t="s">
        <v>271</v>
      </c>
      <c r="C56" t="s">
        <v>188</v>
      </c>
      <c r="D56" t="s">
        <v>272</v>
      </c>
      <c r="E56" t="str">
        <f t="shared" si="0"/>
        <v>VFSE9008213</v>
      </c>
      <c r="F56" t="s">
        <v>154</v>
      </c>
      <c r="G56">
        <v>17209.5</v>
      </c>
      <c r="H56">
        <v>18734958.48</v>
      </c>
      <c r="I56" t="s">
        <v>3592</v>
      </c>
      <c r="J56" t="s">
        <v>2134</v>
      </c>
      <c r="K56" t="s">
        <v>3590</v>
      </c>
      <c r="XFB56" t="s">
        <v>269</v>
      </c>
      <c r="XFC56" t="s">
        <v>152</v>
      </c>
    </row>
    <row r="57" spans="1:14 16382:16383" x14ac:dyDescent="0.25">
      <c r="A57">
        <v>50</v>
      </c>
      <c r="B57" t="s">
        <v>273</v>
      </c>
      <c r="C57" t="s">
        <v>188</v>
      </c>
      <c r="D57" t="s">
        <v>275</v>
      </c>
      <c r="E57" t="str">
        <f t="shared" si="0"/>
        <v>VFSE9008224</v>
      </c>
      <c r="F57" t="s">
        <v>154</v>
      </c>
      <c r="G57">
        <v>889.39</v>
      </c>
      <c r="H57">
        <v>18735847.870000001</v>
      </c>
      <c r="I57" t="s">
        <v>3598</v>
      </c>
      <c r="J57" t="s">
        <v>2134</v>
      </c>
      <c r="K57" t="s">
        <v>3590</v>
      </c>
      <c r="N57" t="s">
        <v>3598</v>
      </c>
      <c r="XFB57" t="s">
        <v>274</v>
      </c>
      <c r="XFC57" t="s">
        <v>152</v>
      </c>
    </row>
    <row r="58" spans="1:14 16382:16383" x14ac:dyDescent="0.25">
      <c r="A58">
        <v>51</v>
      </c>
      <c r="B58" t="s">
        <v>276</v>
      </c>
      <c r="C58" t="s">
        <v>188</v>
      </c>
      <c r="D58" t="s">
        <v>277</v>
      </c>
      <c r="E58" t="str">
        <f t="shared" si="0"/>
        <v>VFSE9008222</v>
      </c>
      <c r="F58" t="s">
        <v>154</v>
      </c>
      <c r="G58">
        <v>135677.54999999999</v>
      </c>
      <c r="H58">
        <v>18871525.420000002</v>
      </c>
      <c r="I58" t="s">
        <v>3597</v>
      </c>
      <c r="J58" t="s">
        <v>2134</v>
      </c>
      <c r="K58" t="s">
        <v>3590</v>
      </c>
      <c r="XFB58" t="s">
        <v>274</v>
      </c>
      <c r="XFC58" t="s">
        <v>152</v>
      </c>
    </row>
    <row r="59" spans="1:14 16382:16383" x14ac:dyDescent="0.25">
      <c r="A59">
        <v>52</v>
      </c>
      <c r="B59" t="s">
        <v>278</v>
      </c>
      <c r="C59" t="s">
        <v>188</v>
      </c>
      <c r="D59" t="s">
        <v>280</v>
      </c>
      <c r="E59" t="str">
        <f t="shared" si="0"/>
        <v>33216/VFS G</v>
      </c>
      <c r="F59" t="s">
        <v>193</v>
      </c>
      <c r="G59">
        <v>-13200000</v>
      </c>
      <c r="H59">
        <v>5671525.4199999999</v>
      </c>
      <c r="I59" t="s">
        <v>2135</v>
      </c>
      <c r="J59" t="s">
        <v>2134</v>
      </c>
      <c r="K59" t="s">
        <v>2132</v>
      </c>
      <c r="XFB59" t="s">
        <v>279</v>
      </c>
      <c r="XFC59" t="s">
        <v>152</v>
      </c>
    </row>
    <row r="60" spans="1:14 16382:16383" x14ac:dyDescent="0.25">
      <c r="A60">
        <v>53</v>
      </c>
      <c r="B60" t="s">
        <v>281</v>
      </c>
      <c r="C60" t="s">
        <v>188</v>
      </c>
      <c r="D60" t="s">
        <v>282</v>
      </c>
      <c r="E60" t="str">
        <f t="shared" si="0"/>
        <v xml:space="preserve">ICICI BANK </v>
      </c>
      <c r="F60" t="s">
        <v>193</v>
      </c>
      <c r="G60">
        <v>-15071.94</v>
      </c>
      <c r="H60">
        <v>5656453.4800000004</v>
      </c>
      <c r="I60" t="s">
        <v>3581</v>
      </c>
      <c r="J60" t="s">
        <v>2134</v>
      </c>
      <c r="K60" t="s">
        <v>3605</v>
      </c>
      <c r="XFB60" t="s">
        <v>279</v>
      </c>
      <c r="XFC60" t="s">
        <v>152</v>
      </c>
    </row>
    <row r="61" spans="1:14 16382:16383" x14ac:dyDescent="0.25">
      <c r="A61">
        <v>54</v>
      </c>
      <c r="B61" t="s">
        <v>283</v>
      </c>
      <c r="C61" t="s">
        <v>188</v>
      </c>
      <c r="D61" t="s">
        <v>285</v>
      </c>
      <c r="E61" t="str">
        <f t="shared" si="0"/>
        <v xml:space="preserve">ICICI BANK </v>
      </c>
      <c r="F61" t="s">
        <v>193</v>
      </c>
      <c r="G61">
        <v>-39569.4</v>
      </c>
      <c r="H61">
        <v>5616884.0800000001</v>
      </c>
      <c r="I61" t="s">
        <v>3581</v>
      </c>
      <c r="J61" t="s">
        <v>2134</v>
      </c>
      <c r="K61" t="s">
        <v>3605</v>
      </c>
      <c r="XFB61" t="s">
        <v>284</v>
      </c>
      <c r="XFC61" t="s">
        <v>152</v>
      </c>
    </row>
    <row r="62" spans="1:14 16382:16383" x14ac:dyDescent="0.25">
      <c r="A62">
        <v>55</v>
      </c>
      <c r="B62" t="s">
        <v>286</v>
      </c>
      <c r="C62" t="s">
        <v>188</v>
      </c>
      <c r="D62" t="s">
        <v>288</v>
      </c>
      <c r="E62" t="str">
        <f t="shared" si="0"/>
        <v xml:space="preserve">ICICI BANK </v>
      </c>
      <c r="F62" t="s">
        <v>193</v>
      </c>
      <c r="G62">
        <v>-39569.4</v>
      </c>
      <c r="H62">
        <v>5577314.6799999997</v>
      </c>
      <c r="I62" t="s">
        <v>3581</v>
      </c>
      <c r="J62" t="s">
        <v>2134</v>
      </c>
      <c r="K62" t="s">
        <v>3605</v>
      </c>
      <c r="XFB62" t="s">
        <v>287</v>
      </c>
      <c r="XFC62" t="s">
        <v>152</v>
      </c>
    </row>
    <row r="63" spans="1:14 16382:16383" x14ac:dyDescent="0.25">
      <c r="A63">
        <v>56</v>
      </c>
      <c r="B63" t="s">
        <v>289</v>
      </c>
      <c r="C63" t="s">
        <v>188</v>
      </c>
      <c r="D63" t="s">
        <v>291</v>
      </c>
      <c r="E63" t="str">
        <f t="shared" si="0"/>
        <v>Q   BAN04</v>
      </c>
      <c r="F63" t="s">
        <v>154</v>
      </c>
      <c r="G63">
        <v>2888</v>
      </c>
      <c r="H63">
        <v>5580202.6799999997</v>
      </c>
      <c r="I63" t="s">
        <v>3603</v>
      </c>
      <c r="J63" s="10" t="s">
        <v>2142</v>
      </c>
      <c r="K63" t="s">
        <v>3599</v>
      </c>
      <c r="XFB63" t="s">
        <v>290</v>
      </c>
      <c r="XFC63" t="s">
        <v>152</v>
      </c>
    </row>
    <row r="64" spans="1:14 16382:16383" x14ac:dyDescent="0.25">
      <c r="A64">
        <v>57</v>
      </c>
      <c r="B64" t="s">
        <v>292</v>
      </c>
      <c r="C64" t="s">
        <v>188</v>
      </c>
      <c r="D64" t="s">
        <v>293</v>
      </c>
      <c r="E64" t="str">
        <f t="shared" si="0"/>
        <v>Q   KOLO3</v>
      </c>
      <c r="F64" t="s">
        <v>154</v>
      </c>
      <c r="G64">
        <v>3000</v>
      </c>
      <c r="H64">
        <v>5583202.6799999997</v>
      </c>
      <c r="I64" t="s">
        <v>3602</v>
      </c>
      <c r="J64" s="10" t="s">
        <v>2142</v>
      </c>
      <c r="K64" t="s">
        <v>3609</v>
      </c>
      <c r="XFB64" t="s">
        <v>290</v>
      </c>
      <c r="XFC64" t="s">
        <v>152</v>
      </c>
    </row>
    <row r="65" spans="1:11 16382:16383" x14ac:dyDescent="0.25">
      <c r="A65">
        <v>58</v>
      </c>
      <c r="B65" t="s">
        <v>4</v>
      </c>
      <c r="C65" t="s">
        <v>188</v>
      </c>
      <c r="D65" t="s">
        <v>295</v>
      </c>
      <c r="E65" t="str">
        <f t="shared" si="0"/>
        <v>LL  KOL02</v>
      </c>
      <c r="F65" t="s">
        <v>154</v>
      </c>
      <c r="G65">
        <v>402920</v>
      </c>
      <c r="H65">
        <v>5986122.6799999997</v>
      </c>
      <c r="I65" t="s">
        <v>2141</v>
      </c>
      <c r="J65" t="s">
        <v>2134</v>
      </c>
      <c r="K65" t="s">
        <v>3609</v>
      </c>
      <c r="XFB65" t="s">
        <v>294</v>
      </c>
      <c r="XFC65" t="s">
        <v>152</v>
      </c>
    </row>
    <row r="66" spans="1:11 16382:16383" x14ac:dyDescent="0.25">
      <c r="A66">
        <v>59</v>
      </c>
      <c r="B66" t="s">
        <v>7</v>
      </c>
      <c r="C66" t="s">
        <v>188</v>
      </c>
      <c r="D66" t="s">
        <v>296</v>
      </c>
      <c r="E66" t="str">
        <f t="shared" si="0"/>
        <v>LL  KOL03</v>
      </c>
      <c r="F66" t="s">
        <v>154</v>
      </c>
      <c r="G66">
        <v>6620</v>
      </c>
      <c r="H66">
        <v>5992742.6799999997</v>
      </c>
      <c r="I66" t="s">
        <v>2141</v>
      </c>
      <c r="J66" t="s">
        <v>2134</v>
      </c>
      <c r="K66" t="s">
        <v>3609</v>
      </c>
      <c r="XFB66" t="s">
        <v>294</v>
      </c>
      <c r="XFC66" t="s">
        <v>152</v>
      </c>
    </row>
    <row r="67" spans="1:11 16382:16383" x14ac:dyDescent="0.25">
      <c r="A67">
        <v>60</v>
      </c>
      <c r="B67" t="s">
        <v>5</v>
      </c>
      <c r="C67" t="s">
        <v>188</v>
      </c>
      <c r="D67" t="s">
        <v>297</v>
      </c>
      <c r="E67" t="str">
        <f t="shared" si="0"/>
        <v>LL  KOL04</v>
      </c>
      <c r="F67" t="s">
        <v>154</v>
      </c>
      <c r="G67">
        <v>247860</v>
      </c>
      <c r="H67">
        <v>6240602.6799999997</v>
      </c>
      <c r="I67" t="s">
        <v>2141</v>
      </c>
      <c r="J67" t="s">
        <v>2134</v>
      </c>
      <c r="K67" t="s">
        <v>3609</v>
      </c>
      <c r="XFB67" t="s">
        <v>294</v>
      </c>
      <c r="XFC67" t="s">
        <v>152</v>
      </c>
    </row>
    <row r="68" spans="1:11 16382:16383" x14ac:dyDescent="0.25">
      <c r="A68">
        <v>61</v>
      </c>
      <c r="B68" t="s">
        <v>298</v>
      </c>
      <c r="C68" t="s">
        <v>188</v>
      </c>
      <c r="D68" t="s">
        <v>300</v>
      </c>
      <c r="E68" t="str">
        <f t="shared" si="0"/>
        <v>Q   VF0002</v>
      </c>
      <c r="F68" t="s">
        <v>154</v>
      </c>
      <c r="G68">
        <v>1248</v>
      </c>
      <c r="H68">
        <v>6241850.6799999997</v>
      </c>
      <c r="I68" t="s">
        <v>2143</v>
      </c>
      <c r="J68" s="10" t="s">
        <v>2142</v>
      </c>
      <c r="K68" t="s">
        <v>3600</v>
      </c>
      <c r="XFB68" t="s">
        <v>299</v>
      </c>
      <c r="XFC68" t="s">
        <v>152</v>
      </c>
    </row>
    <row r="69" spans="1:11 16382:16383" x14ac:dyDescent="0.25">
      <c r="A69">
        <v>62</v>
      </c>
      <c r="B69" t="s">
        <v>6</v>
      </c>
      <c r="C69" t="s">
        <v>188</v>
      </c>
      <c r="D69" t="s">
        <v>302</v>
      </c>
      <c r="E69" t="str">
        <f t="shared" si="0"/>
        <v>LL  KOL01</v>
      </c>
      <c r="F69" t="s">
        <v>154</v>
      </c>
      <c r="G69">
        <v>73530</v>
      </c>
      <c r="H69">
        <v>6315380.6799999997</v>
      </c>
      <c r="I69" t="s">
        <v>2141</v>
      </c>
      <c r="J69" t="s">
        <v>2134</v>
      </c>
      <c r="K69" t="s">
        <v>3609</v>
      </c>
      <c r="XFB69" t="s">
        <v>301</v>
      </c>
      <c r="XFC69" t="s">
        <v>152</v>
      </c>
    </row>
    <row r="70" spans="1:11 16382:16383" x14ac:dyDescent="0.25">
      <c r="A70">
        <v>63</v>
      </c>
      <c r="B70" t="s">
        <v>303</v>
      </c>
      <c r="C70" t="s">
        <v>304</v>
      </c>
      <c r="D70" t="s">
        <v>306</v>
      </c>
      <c r="E70" t="str">
        <f t="shared" ref="E70" si="1">MID(D70,23,11)</f>
        <v>VFSE4110141</v>
      </c>
      <c r="F70" t="s">
        <v>154</v>
      </c>
      <c r="G70">
        <f>19384.53-G71</f>
        <v>17306.53</v>
      </c>
      <c r="H70">
        <v>6334765.21</v>
      </c>
      <c r="I70" t="s">
        <v>2159</v>
      </c>
      <c r="J70" t="s">
        <v>2134</v>
      </c>
      <c r="K70" t="s">
        <v>2132</v>
      </c>
      <c r="XFB70" t="s">
        <v>305</v>
      </c>
      <c r="XFC70" t="s">
        <v>152</v>
      </c>
    </row>
    <row r="71" spans="1:11 16382:16383" x14ac:dyDescent="0.25">
      <c r="A71">
        <v>63</v>
      </c>
      <c r="B71" t="s">
        <v>303</v>
      </c>
      <c r="C71" t="s">
        <v>304</v>
      </c>
      <c r="D71" t="s">
        <v>306</v>
      </c>
      <c r="E71" t="str">
        <f t="shared" si="0"/>
        <v>VFSE4110141</v>
      </c>
      <c r="F71" t="s">
        <v>154</v>
      </c>
      <c r="G71">
        <v>2078</v>
      </c>
      <c r="H71">
        <v>6334765.21</v>
      </c>
      <c r="I71" t="s">
        <v>2159</v>
      </c>
      <c r="J71" t="s">
        <v>3583</v>
      </c>
      <c r="K71" t="s">
        <v>2132</v>
      </c>
      <c r="XFB71" t="s">
        <v>305</v>
      </c>
      <c r="XFC71" t="s">
        <v>152</v>
      </c>
    </row>
    <row r="72" spans="1:11 16382:16383" x14ac:dyDescent="0.25">
      <c r="A72">
        <v>64</v>
      </c>
      <c r="B72" t="s">
        <v>307</v>
      </c>
      <c r="C72" t="s">
        <v>304</v>
      </c>
      <c r="D72" t="s">
        <v>309</v>
      </c>
      <c r="E72" t="str">
        <f t="shared" si="0"/>
        <v>VFSE5000341</v>
      </c>
      <c r="F72" t="s">
        <v>154</v>
      </c>
      <c r="G72">
        <v>9145.7900000000009</v>
      </c>
      <c r="H72">
        <v>6343911</v>
      </c>
      <c r="I72" t="s">
        <v>2154</v>
      </c>
      <c r="J72" t="s">
        <v>2134</v>
      </c>
      <c r="K72" t="s">
        <v>3599</v>
      </c>
      <c r="XFB72" t="s">
        <v>308</v>
      </c>
      <c r="XFC72" t="s">
        <v>152</v>
      </c>
    </row>
    <row r="73" spans="1:11 16382:16383" x14ac:dyDescent="0.25">
      <c r="A73">
        <v>65</v>
      </c>
      <c r="B73" t="s">
        <v>310</v>
      </c>
      <c r="C73" t="s">
        <v>304</v>
      </c>
      <c r="D73" t="s">
        <v>311</v>
      </c>
      <c r="E73" t="str">
        <f t="shared" ref="E73:E137" si="2">MID(D73,23,11)</f>
        <v>VFSE5600011</v>
      </c>
      <c r="F73" t="s">
        <v>154</v>
      </c>
      <c r="G73">
        <v>15319.08</v>
      </c>
      <c r="H73">
        <v>6359230.0800000001</v>
      </c>
      <c r="I73" t="s">
        <v>2151</v>
      </c>
      <c r="J73" t="s">
        <v>2134</v>
      </c>
      <c r="K73" t="s">
        <v>3599</v>
      </c>
      <c r="XFB73" t="s">
        <v>308</v>
      </c>
      <c r="XFC73" t="s">
        <v>152</v>
      </c>
    </row>
    <row r="74" spans="1:11 16382:16383" x14ac:dyDescent="0.25">
      <c r="A74">
        <v>66</v>
      </c>
      <c r="B74" t="s">
        <v>312</v>
      </c>
      <c r="C74" t="s">
        <v>304</v>
      </c>
      <c r="D74" t="s">
        <v>314</v>
      </c>
      <c r="E74" t="str">
        <f t="shared" si="2"/>
        <v>VFSE3800091</v>
      </c>
      <c r="F74" t="s">
        <v>154</v>
      </c>
      <c r="G74">
        <v>4100.04</v>
      </c>
      <c r="H74">
        <v>6363330.1200000001</v>
      </c>
      <c r="I74" t="s">
        <v>2131</v>
      </c>
      <c r="J74" t="s">
        <v>2134</v>
      </c>
      <c r="K74" t="s">
        <v>2132</v>
      </c>
      <c r="XFB74" t="s">
        <v>313</v>
      </c>
      <c r="XFC74" t="s">
        <v>152</v>
      </c>
    </row>
    <row r="75" spans="1:11 16382:16383" x14ac:dyDescent="0.25">
      <c r="A75">
        <v>67</v>
      </c>
      <c r="B75" t="s">
        <v>315</v>
      </c>
      <c r="C75" t="s">
        <v>304</v>
      </c>
      <c r="D75" t="s">
        <v>317</v>
      </c>
      <c r="E75" t="str">
        <f t="shared" si="2"/>
        <v>VFSE6000081</v>
      </c>
      <c r="F75" t="s">
        <v>154</v>
      </c>
      <c r="G75">
        <v>103505.06</v>
      </c>
      <c r="H75">
        <v>6466835.1799999997</v>
      </c>
      <c r="I75" t="s">
        <v>2152</v>
      </c>
      <c r="J75" t="s">
        <v>2134</v>
      </c>
      <c r="K75" t="s">
        <v>3599</v>
      </c>
      <c r="XFB75" t="s">
        <v>316</v>
      </c>
      <c r="XFC75" t="s">
        <v>152</v>
      </c>
    </row>
    <row r="76" spans="1:11 16382:16383" x14ac:dyDescent="0.25">
      <c r="A76">
        <v>68</v>
      </c>
      <c r="B76" t="s">
        <v>318</v>
      </c>
      <c r="C76" t="s">
        <v>304</v>
      </c>
      <c r="D76" t="s">
        <v>320</v>
      </c>
      <c r="E76" t="str">
        <f t="shared" si="2"/>
        <v>VFSE6050011</v>
      </c>
      <c r="F76" t="s">
        <v>154</v>
      </c>
      <c r="G76">
        <v>13448.41</v>
      </c>
      <c r="H76">
        <v>6480283.5899999999</v>
      </c>
      <c r="I76" t="s">
        <v>2155</v>
      </c>
      <c r="J76" t="s">
        <v>2134</v>
      </c>
      <c r="K76" t="s">
        <v>3599</v>
      </c>
      <c r="XFB76" t="s">
        <v>319</v>
      </c>
      <c r="XFC76" t="s">
        <v>152</v>
      </c>
    </row>
    <row r="77" spans="1:11 16382:16383" x14ac:dyDescent="0.25">
      <c r="A77">
        <v>69</v>
      </c>
      <c r="B77" t="s">
        <v>321</v>
      </c>
      <c r="C77" t="s">
        <v>304</v>
      </c>
      <c r="D77" t="s">
        <v>323</v>
      </c>
      <c r="E77" t="str">
        <f t="shared" si="2"/>
        <v>VFSE4000131</v>
      </c>
      <c r="F77" t="s">
        <v>154</v>
      </c>
      <c r="G77">
        <v>48273.93</v>
      </c>
      <c r="H77">
        <v>6528557.5199999996</v>
      </c>
      <c r="I77" t="s">
        <v>2158</v>
      </c>
      <c r="J77" s="10" t="s">
        <v>2142</v>
      </c>
      <c r="K77" t="s">
        <v>2132</v>
      </c>
      <c r="XFB77" t="s">
        <v>322</v>
      </c>
      <c r="XFC77" t="s">
        <v>152</v>
      </c>
    </row>
    <row r="78" spans="1:11 16382:16383" x14ac:dyDescent="0.25">
      <c r="A78">
        <v>70</v>
      </c>
      <c r="B78" t="s">
        <v>324</v>
      </c>
      <c r="C78" t="s">
        <v>304</v>
      </c>
      <c r="D78" t="s">
        <v>326</v>
      </c>
      <c r="E78" t="str">
        <f t="shared" si="2"/>
        <v>VFSE1100011</v>
      </c>
      <c r="F78" t="s">
        <v>154</v>
      </c>
      <c r="G78">
        <v>29981.99</v>
      </c>
      <c r="H78">
        <v>6558539.5099999998</v>
      </c>
      <c r="I78" t="s">
        <v>2150</v>
      </c>
      <c r="J78" t="s">
        <v>2134</v>
      </c>
      <c r="K78" t="s">
        <v>3600</v>
      </c>
      <c r="XFB78" t="s">
        <v>325</v>
      </c>
      <c r="XFC78" t="s">
        <v>152</v>
      </c>
    </row>
    <row r="79" spans="1:11 16382:16383" x14ac:dyDescent="0.25">
      <c r="A79">
        <v>71</v>
      </c>
      <c r="B79" t="s">
        <v>327</v>
      </c>
      <c r="C79" t="s">
        <v>304</v>
      </c>
      <c r="D79" t="s">
        <v>329</v>
      </c>
      <c r="E79" t="str">
        <f t="shared" si="2"/>
        <v>UHAMMAD SEK</v>
      </c>
      <c r="F79" t="s">
        <v>154</v>
      </c>
      <c r="G79">
        <v>3542.43</v>
      </c>
      <c r="H79">
        <v>6562081.9400000004</v>
      </c>
      <c r="I79" t="s">
        <v>2133</v>
      </c>
      <c r="J79" t="s">
        <v>2134</v>
      </c>
      <c r="K79" t="s">
        <v>3604</v>
      </c>
      <c r="XFB79" t="s">
        <v>328</v>
      </c>
      <c r="XFC79" t="s">
        <v>152</v>
      </c>
    </row>
    <row r="80" spans="1:11 16382:16383" x14ac:dyDescent="0.25">
      <c r="A80">
        <v>72</v>
      </c>
      <c r="B80" t="s">
        <v>330</v>
      </c>
      <c r="C80" t="s">
        <v>304</v>
      </c>
      <c r="D80" t="s">
        <v>329</v>
      </c>
      <c r="E80" t="str">
        <f t="shared" si="2"/>
        <v>UHAMMAD SEK</v>
      </c>
      <c r="F80" t="s">
        <v>193</v>
      </c>
      <c r="G80">
        <v>-9</v>
      </c>
      <c r="H80">
        <v>6562072.9400000004</v>
      </c>
      <c r="I80" t="s">
        <v>3601</v>
      </c>
      <c r="J80" t="s">
        <v>2134</v>
      </c>
      <c r="XFB80" t="s">
        <v>331</v>
      </c>
      <c r="XFC80" t="s">
        <v>152</v>
      </c>
    </row>
    <row r="81" spans="1:14 16382:16383" x14ac:dyDescent="0.25">
      <c r="A81">
        <v>73</v>
      </c>
      <c r="B81" t="s">
        <v>332</v>
      </c>
      <c r="C81" t="s">
        <v>304</v>
      </c>
      <c r="D81" t="s">
        <v>329</v>
      </c>
      <c r="E81" t="str">
        <f t="shared" si="2"/>
        <v>UHAMMAD SEK</v>
      </c>
      <c r="F81" t="s">
        <v>193</v>
      </c>
      <c r="G81">
        <v>-50</v>
      </c>
      <c r="H81">
        <v>6562022.9400000004</v>
      </c>
      <c r="I81" t="s">
        <v>3601</v>
      </c>
      <c r="J81" t="s">
        <v>2134</v>
      </c>
      <c r="XFB81" t="s">
        <v>331</v>
      </c>
      <c r="XFC81" t="s">
        <v>152</v>
      </c>
    </row>
    <row r="82" spans="1:14 16382:16383" x14ac:dyDescent="0.25">
      <c r="A82">
        <v>74</v>
      </c>
      <c r="B82" t="s">
        <v>333</v>
      </c>
      <c r="C82" t="s">
        <v>304</v>
      </c>
      <c r="D82" t="s">
        <v>329</v>
      </c>
      <c r="E82" t="str">
        <f t="shared" si="2"/>
        <v>UHAMMAD SEK</v>
      </c>
      <c r="F82" t="s">
        <v>193</v>
      </c>
      <c r="G82">
        <v>-45</v>
      </c>
      <c r="H82">
        <v>6561977.9400000004</v>
      </c>
      <c r="I82" t="s">
        <v>3601</v>
      </c>
      <c r="J82" t="s">
        <v>2134</v>
      </c>
      <c r="XFB82" t="s">
        <v>334</v>
      </c>
      <c r="XFC82" t="s">
        <v>152</v>
      </c>
    </row>
    <row r="83" spans="1:14 16382:16383" x14ac:dyDescent="0.25">
      <c r="A83">
        <v>75</v>
      </c>
      <c r="B83" t="s">
        <v>335</v>
      </c>
      <c r="C83" t="s">
        <v>304</v>
      </c>
      <c r="D83" t="s">
        <v>337</v>
      </c>
      <c r="E83" t="str">
        <f t="shared" si="2"/>
        <v>VFSE9008072</v>
      </c>
      <c r="F83" t="s">
        <v>154</v>
      </c>
      <c r="G83">
        <v>98813.71</v>
      </c>
      <c r="H83">
        <v>6660791.6500000004</v>
      </c>
      <c r="I83" t="s">
        <v>3595</v>
      </c>
      <c r="J83" t="s">
        <v>2134</v>
      </c>
      <c r="K83" t="s">
        <v>3590</v>
      </c>
      <c r="XFB83" t="s">
        <v>336</v>
      </c>
      <c r="XFC83" t="s">
        <v>152</v>
      </c>
    </row>
    <row r="84" spans="1:14 16382:16383" x14ac:dyDescent="0.25">
      <c r="A84">
        <v>76</v>
      </c>
      <c r="B84" t="s">
        <v>338</v>
      </c>
      <c r="C84" t="s">
        <v>304</v>
      </c>
      <c r="D84" t="s">
        <v>339</v>
      </c>
      <c r="E84" t="str">
        <f t="shared" si="2"/>
        <v>VFSE9008150</v>
      </c>
      <c r="F84" t="s">
        <v>154</v>
      </c>
      <c r="G84">
        <v>150939.54</v>
      </c>
      <c r="H84">
        <v>6811731.1900000004</v>
      </c>
      <c r="I84" t="s">
        <v>3593</v>
      </c>
      <c r="J84" t="s">
        <v>2134</v>
      </c>
      <c r="K84" t="s">
        <v>3590</v>
      </c>
      <c r="XFB84" t="s">
        <v>336</v>
      </c>
      <c r="XFC84" t="s">
        <v>152</v>
      </c>
    </row>
    <row r="85" spans="1:14 16382:16383" x14ac:dyDescent="0.25">
      <c r="A85">
        <v>77</v>
      </c>
      <c r="B85" t="s">
        <v>340</v>
      </c>
      <c r="C85" t="s">
        <v>304</v>
      </c>
      <c r="D85" t="s">
        <v>342</v>
      </c>
      <c r="E85" t="str">
        <f t="shared" si="2"/>
        <v>VFSE9008083</v>
      </c>
      <c r="F85" t="s">
        <v>154</v>
      </c>
      <c r="G85">
        <v>586104.17000000004</v>
      </c>
      <c r="H85">
        <v>7397835.3600000003</v>
      </c>
      <c r="I85" t="s">
        <v>3596</v>
      </c>
      <c r="J85" t="s">
        <v>2134</v>
      </c>
      <c r="K85" t="s">
        <v>3590</v>
      </c>
      <c r="XFB85" t="s">
        <v>341</v>
      </c>
      <c r="XFC85" t="s">
        <v>152</v>
      </c>
    </row>
    <row r="86" spans="1:14 16382:16383" x14ac:dyDescent="0.25">
      <c r="A86">
        <v>78</v>
      </c>
      <c r="B86" t="s">
        <v>343</v>
      </c>
      <c r="C86" t="s">
        <v>304</v>
      </c>
      <c r="D86" t="s">
        <v>344</v>
      </c>
      <c r="E86" t="str">
        <f t="shared" si="2"/>
        <v>VFSE9008135</v>
      </c>
      <c r="F86" t="s">
        <v>154</v>
      </c>
      <c r="G86">
        <v>125369.37</v>
      </c>
      <c r="H86">
        <v>7523204.7300000004</v>
      </c>
      <c r="I86" t="s">
        <v>3591</v>
      </c>
      <c r="J86" t="s">
        <v>2134</v>
      </c>
      <c r="K86" t="s">
        <v>3590</v>
      </c>
      <c r="XFB86" t="s">
        <v>341</v>
      </c>
      <c r="XFC86" t="s">
        <v>152</v>
      </c>
    </row>
    <row r="87" spans="1:14 16382:16383" x14ac:dyDescent="0.25">
      <c r="A87">
        <v>79</v>
      </c>
      <c r="B87" t="s">
        <v>345</v>
      </c>
      <c r="C87" t="s">
        <v>304</v>
      </c>
      <c r="D87" t="s">
        <v>346</v>
      </c>
      <c r="E87" t="str">
        <f t="shared" si="2"/>
        <v>VFSE9008222</v>
      </c>
      <c r="F87" t="s">
        <v>154</v>
      </c>
      <c r="G87">
        <v>11116.03</v>
      </c>
      <c r="H87">
        <v>7534320.7599999998</v>
      </c>
      <c r="I87" t="s">
        <v>3597</v>
      </c>
      <c r="J87" t="s">
        <v>2134</v>
      </c>
      <c r="K87" t="s">
        <v>3590</v>
      </c>
      <c r="XFB87" t="s">
        <v>341</v>
      </c>
      <c r="XFC87" t="s">
        <v>152</v>
      </c>
    </row>
    <row r="88" spans="1:14 16382:16383" x14ac:dyDescent="0.25">
      <c r="A88">
        <v>80</v>
      </c>
      <c r="B88" t="s">
        <v>347</v>
      </c>
      <c r="C88" t="s">
        <v>304</v>
      </c>
      <c r="D88" t="s">
        <v>348</v>
      </c>
      <c r="E88" t="str">
        <f t="shared" si="2"/>
        <v>VFSE9008213</v>
      </c>
      <c r="F88" t="s">
        <v>154</v>
      </c>
      <c r="G88">
        <v>6299.04</v>
      </c>
      <c r="H88">
        <v>7540619.7999999998</v>
      </c>
      <c r="I88" t="s">
        <v>3592</v>
      </c>
      <c r="J88" t="s">
        <v>2134</v>
      </c>
      <c r="K88" t="s">
        <v>3590</v>
      </c>
      <c r="XFB88" t="s">
        <v>341</v>
      </c>
      <c r="XFC88" t="s">
        <v>152</v>
      </c>
    </row>
    <row r="89" spans="1:14 16382:16383" x14ac:dyDescent="0.25">
      <c r="A89">
        <v>81</v>
      </c>
      <c r="B89" t="s">
        <v>349</v>
      </c>
      <c r="C89" t="s">
        <v>304</v>
      </c>
      <c r="D89" t="s">
        <v>350</v>
      </c>
      <c r="E89" t="str">
        <f t="shared" si="2"/>
        <v>VFSE9008205</v>
      </c>
      <c r="F89" t="s">
        <v>154</v>
      </c>
      <c r="G89">
        <v>60668.09</v>
      </c>
      <c r="H89">
        <v>7601287.8899999997</v>
      </c>
      <c r="I89" t="s">
        <v>3594</v>
      </c>
      <c r="J89" t="s">
        <v>2134</v>
      </c>
      <c r="K89" t="s">
        <v>3590</v>
      </c>
      <c r="XFB89" t="s">
        <v>341</v>
      </c>
      <c r="XFC89" t="s">
        <v>152</v>
      </c>
    </row>
    <row r="90" spans="1:14 16382:16383" x14ac:dyDescent="0.25">
      <c r="A90">
        <v>82</v>
      </c>
      <c r="B90" t="s">
        <v>351</v>
      </c>
      <c r="C90" t="s">
        <v>304</v>
      </c>
      <c r="D90" t="s">
        <v>353</v>
      </c>
      <c r="E90" t="str">
        <f t="shared" si="2"/>
        <v>VFSE9008224</v>
      </c>
      <c r="F90" t="s">
        <v>154</v>
      </c>
      <c r="G90">
        <v>898.41</v>
      </c>
      <c r="H90">
        <v>7602186.2999999998</v>
      </c>
      <c r="I90" t="s">
        <v>3598</v>
      </c>
      <c r="J90" t="s">
        <v>2134</v>
      </c>
      <c r="K90" t="s">
        <v>3590</v>
      </c>
      <c r="N90" t="s">
        <v>3598</v>
      </c>
      <c r="XFB90" t="s">
        <v>352</v>
      </c>
      <c r="XFC90" t="s">
        <v>152</v>
      </c>
    </row>
    <row r="91" spans="1:14 16382:16383" x14ac:dyDescent="0.25">
      <c r="A91">
        <v>83</v>
      </c>
      <c r="B91" t="s">
        <v>23</v>
      </c>
      <c r="C91" t="s">
        <v>304</v>
      </c>
      <c r="D91" t="s">
        <v>355</v>
      </c>
      <c r="E91" t="str">
        <f t="shared" si="2"/>
        <v xml:space="preserve"> THAI CONSU</v>
      </c>
      <c r="F91" t="s">
        <v>193</v>
      </c>
      <c r="G91">
        <v>-15000</v>
      </c>
      <c r="H91">
        <v>7587186.2999999998</v>
      </c>
      <c r="I91" t="s">
        <v>2140</v>
      </c>
      <c r="J91" t="s">
        <v>2134</v>
      </c>
      <c r="K91" t="s">
        <v>3610</v>
      </c>
      <c r="XFB91" t="s">
        <v>354</v>
      </c>
      <c r="XFC91" t="s">
        <v>152</v>
      </c>
    </row>
    <row r="92" spans="1:14 16382:16383" x14ac:dyDescent="0.25">
      <c r="A92">
        <v>84</v>
      </c>
      <c r="B92" t="s">
        <v>14</v>
      </c>
      <c r="C92" t="s">
        <v>304</v>
      </c>
      <c r="D92" t="s">
        <v>357</v>
      </c>
      <c r="E92" t="str">
        <f t="shared" si="2"/>
        <v>LL  AHD01</v>
      </c>
      <c r="F92" t="s">
        <v>154</v>
      </c>
      <c r="G92">
        <v>395770</v>
      </c>
      <c r="H92">
        <v>7982956.2999999998</v>
      </c>
      <c r="I92" t="s">
        <v>2141</v>
      </c>
      <c r="J92" t="s">
        <v>2134</v>
      </c>
      <c r="K92" t="s">
        <v>2132</v>
      </c>
      <c r="XFB92" t="s">
        <v>356</v>
      </c>
      <c r="XFC92" t="s">
        <v>152</v>
      </c>
    </row>
    <row r="93" spans="1:14 16382:16383" x14ac:dyDescent="0.25">
      <c r="A93">
        <v>85</v>
      </c>
      <c r="B93" t="s">
        <v>17</v>
      </c>
      <c r="C93" t="s">
        <v>304</v>
      </c>
      <c r="D93" t="s">
        <v>358</v>
      </c>
      <c r="E93" t="str">
        <f t="shared" si="2"/>
        <v>LL  AHD02</v>
      </c>
      <c r="F93" t="s">
        <v>154</v>
      </c>
      <c r="G93">
        <v>51520</v>
      </c>
      <c r="H93">
        <v>8034476.2999999998</v>
      </c>
      <c r="I93" t="s">
        <v>2141</v>
      </c>
      <c r="J93" t="s">
        <v>2134</v>
      </c>
      <c r="K93" t="s">
        <v>2132</v>
      </c>
      <c r="XFB93" t="s">
        <v>356</v>
      </c>
      <c r="XFC93" t="s">
        <v>152</v>
      </c>
    </row>
    <row r="94" spans="1:14 16382:16383" x14ac:dyDescent="0.25">
      <c r="A94">
        <v>86</v>
      </c>
      <c r="B94" t="s">
        <v>11</v>
      </c>
      <c r="C94" t="s">
        <v>304</v>
      </c>
      <c r="D94" t="s">
        <v>359</v>
      </c>
      <c r="E94" t="str">
        <f t="shared" si="2"/>
        <v>LL  BAN01</v>
      </c>
      <c r="F94" t="s">
        <v>154</v>
      </c>
      <c r="G94">
        <v>1535787</v>
      </c>
      <c r="H94">
        <v>9570263.3000000007</v>
      </c>
      <c r="I94" t="s">
        <v>2141</v>
      </c>
      <c r="J94" t="s">
        <v>2134</v>
      </c>
      <c r="K94" t="s">
        <v>3599</v>
      </c>
      <c r="XFB94" t="s">
        <v>356</v>
      </c>
      <c r="XFC94" t="s">
        <v>152</v>
      </c>
    </row>
    <row r="95" spans="1:14 16382:16383" x14ac:dyDescent="0.25">
      <c r="A95">
        <v>87</v>
      </c>
      <c r="B95" t="s">
        <v>13</v>
      </c>
      <c r="C95" t="s">
        <v>304</v>
      </c>
      <c r="D95" t="s">
        <v>361</v>
      </c>
      <c r="E95" t="str">
        <f t="shared" si="2"/>
        <v>LL  BAN03</v>
      </c>
      <c r="F95" t="s">
        <v>154</v>
      </c>
      <c r="G95">
        <v>54150</v>
      </c>
      <c r="H95">
        <v>9624413.3000000007</v>
      </c>
      <c r="I95" t="s">
        <v>2141</v>
      </c>
      <c r="J95" t="s">
        <v>2134</v>
      </c>
      <c r="K95" t="s">
        <v>3599</v>
      </c>
      <c r="XFB95" t="s">
        <v>360</v>
      </c>
      <c r="XFC95" t="s">
        <v>152</v>
      </c>
    </row>
    <row r="96" spans="1:14 16382:16383" x14ac:dyDescent="0.25">
      <c r="A96">
        <v>88</v>
      </c>
      <c r="B96" t="s">
        <v>12</v>
      </c>
      <c r="C96" t="s">
        <v>304</v>
      </c>
      <c r="D96" t="s">
        <v>362</v>
      </c>
      <c r="E96" t="str">
        <f t="shared" si="2"/>
        <v>LL  BAN04</v>
      </c>
      <c r="F96" t="s">
        <v>154</v>
      </c>
      <c r="G96">
        <v>82596</v>
      </c>
      <c r="H96">
        <v>9707009.3000000007</v>
      </c>
      <c r="I96" t="s">
        <v>2141</v>
      </c>
      <c r="J96" t="s">
        <v>2134</v>
      </c>
      <c r="K96" t="s">
        <v>3599</v>
      </c>
      <c r="XFB96" t="s">
        <v>360</v>
      </c>
      <c r="XFC96" t="s">
        <v>152</v>
      </c>
    </row>
    <row r="97" spans="1:11 16382:16383" x14ac:dyDescent="0.25">
      <c r="A97">
        <v>89</v>
      </c>
      <c r="B97" t="s">
        <v>363</v>
      </c>
      <c r="C97" t="s">
        <v>304</v>
      </c>
      <c r="D97" t="s">
        <v>365</v>
      </c>
      <c r="E97" t="str">
        <f t="shared" si="2"/>
        <v>19015/VFS G</v>
      </c>
      <c r="F97" t="s">
        <v>193</v>
      </c>
      <c r="G97">
        <v>-5000000</v>
      </c>
      <c r="H97">
        <v>4707009.3</v>
      </c>
      <c r="I97" t="s">
        <v>2135</v>
      </c>
      <c r="J97" t="s">
        <v>2134</v>
      </c>
      <c r="K97" t="s">
        <v>2132</v>
      </c>
      <c r="XFB97" t="s">
        <v>364</v>
      </c>
      <c r="XFC97" t="s">
        <v>152</v>
      </c>
    </row>
    <row r="98" spans="1:11 16382:16383" x14ac:dyDescent="0.25">
      <c r="A98">
        <v>90</v>
      </c>
      <c r="B98" t="s">
        <v>366</v>
      </c>
      <c r="C98" t="s">
        <v>304</v>
      </c>
      <c r="D98" t="s">
        <v>367</v>
      </c>
      <c r="E98" t="str">
        <f t="shared" si="2"/>
        <v xml:space="preserve">ICICI BANK </v>
      </c>
      <c r="F98" t="s">
        <v>193</v>
      </c>
      <c r="G98">
        <v>-7913.88</v>
      </c>
      <c r="H98">
        <v>4699095.42</v>
      </c>
      <c r="I98" t="s">
        <v>3581</v>
      </c>
      <c r="J98" t="s">
        <v>2134</v>
      </c>
      <c r="K98" t="s">
        <v>3605</v>
      </c>
      <c r="XFB98" t="s">
        <v>364</v>
      </c>
      <c r="XFC98" t="s">
        <v>152</v>
      </c>
    </row>
    <row r="99" spans="1:11 16382:16383" x14ac:dyDescent="0.25">
      <c r="A99">
        <v>91</v>
      </c>
      <c r="B99" t="s">
        <v>368</v>
      </c>
      <c r="C99" t="s">
        <v>304</v>
      </c>
      <c r="D99" t="s">
        <v>370</v>
      </c>
      <c r="E99" t="str">
        <f t="shared" si="2"/>
        <v xml:space="preserve">ICICI BANK </v>
      </c>
      <c r="F99" t="s">
        <v>193</v>
      </c>
      <c r="G99">
        <v>-22900.69</v>
      </c>
      <c r="H99">
        <v>4676194.7300000004</v>
      </c>
      <c r="I99" t="s">
        <v>3581</v>
      </c>
      <c r="J99" t="s">
        <v>2134</v>
      </c>
      <c r="K99" t="s">
        <v>3605</v>
      </c>
      <c r="XFB99" t="s">
        <v>369</v>
      </c>
      <c r="XFC99" t="s">
        <v>152</v>
      </c>
    </row>
    <row r="100" spans="1:11 16382:16383" x14ac:dyDescent="0.25">
      <c r="A100">
        <v>92</v>
      </c>
      <c r="B100" t="s">
        <v>371</v>
      </c>
      <c r="C100" t="s">
        <v>304</v>
      </c>
      <c r="D100" t="s">
        <v>372</v>
      </c>
      <c r="E100" t="str">
        <f t="shared" si="2"/>
        <v xml:space="preserve">ICICI BANK </v>
      </c>
      <c r="F100" t="s">
        <v>193</v>
      </c>
      <c r="G100">
        <v>-15411.24</v>
      </c>
      <c r="H100">
        <v>4660783.49</v>
      </c>
      <c r="I100" t="s">
        <v>3581</v>
      </c>
      <c r="J100" t="s">
        <v>2134</v>
      </c>
      <c r="K100" t="s">
        <v>3605</v>
      </c>
      <c r="XFB100" t="s">
        <v>369</v>
      </c>
      <c r="XFC100" t="s">
        <v>152</v>
      </c>
    </row>
    <row r="101" spans="1:11 16382:16383" x14ac:dyDescent="0.25">
      <c r="A101">
        <v>93</v>
      </c>
      <c r="B101" t="s">
        <v>373</v>
      </c>
      <c r="C101" t="s">
        <v>304</v>
      </c>
      <c r="D101" t="s">
        <v>375</v>
      </c>
      <c r="E101" t="str">
        <f t="shared" si="2"/>
        <v>VFSE9008072</v>
      </c>
      <c r="F101" t="s">
        <v>154</v>
      </c>
      <c r="G101">
        <v>4581.8900000000003</v>
      </c>
      <c r="H101">
        <v>4665365.38</v>
      </c>
      <c r="I101" t="s">
        <v>3595</v>
      </c>
      <c r="J101" t="s">
        <v>2134</v>
      </c>
      <c r="K101" t="s">
        <v>3590</v>
      </c>
      <c r="XFB101" t="s">
        <v>374</v>
      </c>
      <c r="XFC101" t="s">
        <v>152</v>
      </c>
    </row>
    <row r="102" spans="1:11 16382:16383" x14ac:dyDescent="0.25">
      <c r="A102">
        <v>94</v>
      </c>
      <c r="B102" t="s">
        <v>376</v>
      </c>
      <c r="C102" t="s">
        <v>304</v>
      </c>
      <c r="D102" t="s">
        <v>377</v>
      </c>
      <c r="E102" t="str">
        <f t="shared" si="2"/>
        <v>VFSE9008083</v>
      </c>
      <c r="F102" t="s">
        <v>154</v>
      </c>
      <c r="G102">
        <v>8884.31</v>
      </c>
      <c r="H102">
        <v>4674249.6900000004</v>
      </c>
      <c r="I102" t="s">
        <v>3596</v>
      </c>
      <c r="J102" t="s">
        <v>2134</v>
      </c>
      <c r="K102" t="s">
        <v>3590</v>
      </c>
      <c r="XFB102" t="s">
        <v>374</v>
      </c>
      <c r="XFC102" t="s">
        <v>152</v>
      </c>
    </row>
    <row r="103" spans="1:11 16382:16383" x14ac:dyDescent="0.25">
      <c r="A103">
        <v>95</v>
      </c>
      <c r="B103" t="s">
        <v>378</v>
      </c>
      <c r="C103" t="s">
        <v>304</v>
      </c>
      <c r="D103" t="s">
        <v>380</v>
      </c>
      <c r="E103" t="str">
        <f t="shared" si="2"/>
        <v>VFSE9008205</v>
      </c>
      <c r="F103" t="s">
        <v>154</v>
      </c>
      <c r="G103">
        <v>3059.59</v>
      </c>
      <c r="H103">
        <v>4677309.28</v>
      </c>
      <c r="I103" t="s">
        <v>3594</v>
      </c>
      <c r="J103" t="s">
        <v>2134</v>
      </c>
      <c r="K103" t="s">
        <v>3590</v>
      </c>
      <c r="XFB103" t="s">
        <v>379</v>
      </c>
      <c r="XFC103" t="s">
        <v>152</v>
      </c>
    </row>
    <row r="104" spans="1:11 16382:16383" x14ac:dyDescent="0.25">
      <c r="A104">
        <v>96</v>
      </c>
      <c r="B104" t="s">
        <v>381</v>
      </c>
      <c r="C104" t="s">
        <v>304</v>
      </c>
      <c r="D104" t="s">
        <v>383</v>
      </c>
      <c r="E104" t="str">
        <f t="shared" si="2"/>
        <v>00415420]:R</v>
      </c>
      <c r="F104" t="s">
        <v>154</v>
      </c>
      <c r="G104">
        <v>1773.15</v>
      </c>
      <c r="H104">
        <v>4679082.43</v>
      </c>
      <c r="I104" t="s">
        <v>2133</v>
      </c>
      <c r="J104" t="s">
        <v>2134</v>
      </c>
      <c r="K104" t="s">
        <v>3604</v>
      </c>
      <c r="XFB104" t="s">
        <v>382</v>
      </c>
      <c r="XFC104" t="s">
        <v>152</v>
      </c>
    </row>
    <row r="105" spans="1:11 16382:16383" x14ac:dyDescent="0.25">
      <c r="A105">
        <v>97</v>
      </c>
      <c r="B105" t="s">
        <v>381</v>
      </c>
      <c r="C105" t="s">
        <v>304</v>
      </c>
      <c r="D105" t="s">
        <v>384</v>
      </c>
      <c r="E105" t="str">
        <f t="shared" si="2"/>
        <v>00415420]:,</v>
      </c>
      <c r="F105" t="s">
        <v>193</v>
      </c>
      <c r="G105" s="12">
        <v>-104</v>
      </c>
      <c r="H105">
        <v>4678978.43</v>
      </c>
      <c r="I105" t="s">
        <v>3601</v>
      </c>
      <c r="J105" t="s">
        <v>2134</v>
      </c>
      <c r="XFB105" t="s">
        <v>382</v>
      </c>
      <c r="XFC105" t="s">
        <v>152</v>
      </c>
    </row>
    <row r="106" spans="1:11 16382:16383" x14ac:dyDescent="0.25">
      <c r="A106">
        <v>98</v>
      </c>
      <c r="B106" t="s">
        <v>385</v>
      </c>
      <c r="C106" t="s">
        <v>304</v>
      </c>
      <c r="D106" t="s">
        <v>387</v>
      </c>
      <c r="E106" t="str">
        <f t="shared" si="2"/>
        <v>Q   KOLO3</v>
      </c>
      <c r="F106" t="s">
        <v>154</v>
      </c>
      <c r="G106">
        <v>2500</v>
      </c>
      <c r="H106">
        <v>4681478.43</v>
      </c>
      <c r="I106" t="s">
        <v>3602</v>
      </c>
      <c r="J106" s="10" t="s">
        <v>2142</v>
      </c>
      <c r="K106" t="s">
        <v>3609</v>
      </c>
      <c r="XFB106" t="s">
        <v>386</v>
      </c>
      <c r="XFC106" t="s">
        <v>152</v>
      </c>
    </row>
    <row r="107" spans="1:11 16382:16383" x14ac:dyDescent="0.25">
      <c r="A107">
        <v>99</v>
      </c>
      <c r="B107" t="s">
        <v>388</v>
      </c>
      <c r="C107" t="s">
        <v>304</v>
      </c>
      <c r="D107" t="s">
        <v>390</v>
      </c>
      <c r="E107" t="str">
        <f t="shared" si="2"/>
        <v>Q   KOL04</v>
      </c>
      <c r="F107" t="s">
        <v>154</v>
      </c>
      <c r="G107">
        <v>722</v>
      </c>
      <c r="H107">
        <v>4682200.43</v>
      </c>
      <c r="I107" t="s">
        <v>3602</v>
      </c>
      <c r="J107" s="10" t="s">
        <v>2142</v>
      </c>
      <c r="K107" t="s">
        <v>3609</v>
      </c>
      <c r="XFB107" t="s">
        <v>389</v>
      </c>
      <c r="XFC107" t="s">
        <v>152</v>
      </c>
    </row>
    <row r="108" spans="1:11 16382:16383" x14ac:dyDescent="0.25">
      <c r="A108">
        <v>100</v>
      </c>
      <c r="B108" t="s">
        <v>16</v>
      </c>
      <c r="C108" t="s">
        <v>304</v>
      </c>
      <c r="D108" t="s">
        <v>357</v>
      </c>
      <c r="E108" t="str">
        <f t="shared" si="2"/>
        <v>LL  AHD01</v>
      </c>
      <c r="F108" t="s">
        <v>154</v>
      </c>
      <c r="G108">
        <v>232790</v>
      </c>
      <c r="H108">
        <v>4914990.43</v>
      </c>
      <c r="I108" t="s">
        <v>2141</v>
      </c>
      <c r="J108" t="s">
        <v>2134</v>
      </c>
      <c r="K108" t="s">
        <v>2132</v>
      </c>
      <c r="XFB108" t="s">
        <v>391</v>
      </c>
      <c r="XFC108" t="s">
        <v>152</v>
      </c>
    </row>
    <row r="109" spans="1:11 16382:16383" x14ac:dyDescent="0.25">
      <c r="A109">
        <v>101</v>
      </c>
      <c r="B109" t="s">
        <v>8</v>
      </c>
      <c r="C109" t="s">
        <v>304</v>
      </c>
      <c r="D109" t="s">
        <v>392</v>
      </c>
      <c r="E109" t="str">
        <f t="shared" si="2"/>
        <v>LL  KOL02</v>
      </c>
      <c r="F109" t="s">
        <v>154</v>
      </c>
      <c r="G109">
        <v>508160</v>
      </c>
      <c r="H109">
        <v>5423150.4299999997</v>
      </c>
      <c r="I109" t="s">
        <v>2141</v>
      </c>
      <c r="J109" t="s">
        <v>2134</v>
      </c>
      <c r="K109" t="s">
        <v>3609</v>
      </c>
      <c r="XFB109" t="s">
        <v>391</v>
      </c>
      <c r="XFC109" t="s">
        <v>152</v>
      </c>
    </row>
    <row r="110" spans="1:11 16382:16383" x14ac:dyDescent="0.25">
      <c r="A110">
        <v>102</v>
      </c>
      <c r="B110" t="s">
        <v>9</v>
      </c>
      <c r="C110" t="s">
        <v>304</v>
      </c>
      <c r="D110" t="s">
        <v>394</v>
      </c>
      <c r="E110" t="str">
        <f t="shared" si="2"/>
        <v>LL  KOL04</v>
      </c>
      <c r="F110" t="s">
        <v>154</v>
      </c>
      <c r="G110">
        <v>158750</v>
      </c>
      <c r="H110">
        <v>5581900.4299999997</v>
      </c>
      <c r="I110" t="s">
        <v>2141</v>
      </c>
      <c r="J110" t="s">
        <v>2134</v>
      </c>
      <c r="K110" t="s">
        <v>3609</v>
      </c>
      <c r="XFB110" t="s">
        <v>393</v>
      </c>
      <c r="XFC110" t="s">
        <v>152</v>
      </c>
    </row>
    <row r="111" spans="1:11 16382:16383" x14ac:dyDescent="0.25">
      <c r="A111">
        <v>103</v>
      </c>
      <c r="B111" t="s">
        <v>10</v>
      </c>
      <c r="C111" t="s">
        <v>304</v>
      </c>
      <c r="D111" t="s">
        <v>396</v>
      </c>
      <c r="E111" t="str">
        <f t="shared" si="2"/>
        <v>LL  KOL03</v>
      </c>
      <c r="F111" t="s">
        <v>154</v>
      </c>
      <c r="G111">
        <v>60920</v>
      </c>
      <c r="H111">
        <v>5642820.4299999997</v>
      </c>
      <c r="I111" t="s">
        <v>2141</v>
      </c>
      <c r="J111" t="s">
        <v>2134</v>
      </c>
      <c r="K111" t="s">
        <v>3609</v>
      </c>
      <c r="XFB111" t="s">
        <v>395</v>
      </c>
      <c r="XFC111" t="s">
        <v>152</v>
      </c>
    </row>
    <row r="112" spans="1:11 16382:16383" x14ac:dyDescent="0.25">
      <c r="A112">
        <v>104</v>
      </c>
      <c r="B112" t="s">
        <v>18</v>
      </c>
      <c r="C112" t="s">
        <v>304</v>
      </c>
      <c r="D112" t="s">
        <v>358</v>
      </c>
      <c r="E112" t="str">
        <f t="shared" si="2"/>
        <v>LL  AHD02</v>
      </c>
      <c r="F112" t="s">
        <v>154</v>
      </c>
      <c r="G112">
        <v>113000</v>
      </c>
      <c r="H112">
        <v>5755820.4299999997</v>
      </c>
      <c r="I112" t="s">
        <v>2141</v>
      </c>
      <c r="J112" t="s">
        <v>2134</v>
      </c>
      <c r="K112" t="s">
        <v>2132</v>
      </c>
      <c r="XFB112" t="s">
        <v>395</v>
      </c>
      <c r="XFC112" t="s">
        <v>152</v>
      </c>
    </row>
    <row r="113" spans="1:12 16382:16383" x14ac:dyDescent="0.25">
      <c r="A113">
        <v>105</v>
      </c>
      <c r="B113" t="s">
        <v>397</v>
      </c>
      <c r="C113" t="s">
        <v>398</v>
      </c>
      <c r="D113" t="s">
        <v>400</v>
      </c>
      <c r="E113" t="str">
        <f t="shared" si="2"/>
        <v>VFSE5000341</v>
      </c>
      <c r="F113" t="s">
        <v>154</v>
      </c>
      <c r="G113">
        <v>30540.32</v>
      </c>
      <c r="H113">
        <v>5786360.75</v>
      </c>
      <c r="I113" t="s">
        <v>2154</v>
      </c>
      <c r="J113" t="s">
        <v>2134</v>
      </c>
      <c r="K113" t="s">
        <v>3599</v>
      </c>
      <c r="XFB113" t="s">
        <v>399</v>
      </c>
      <c r="XFC113" t="s">
        <v>152</v>
      </c>
    </row>
    <row r="114" spans="1:12 16382:16383" x14ac:dyDescent="0.25">
      <c r="A114">
        <v>106</v>
      </c>
      <c r="B114" t="s">
        <v>401</v>
      </c>
      <c r="C114" t="s">
        <v>398</v>
      </c>
      <c r="D114" t="s">
        <v>403</v>
      </c>
      <c r="E114" t="str">
        <f t="shared" si="2"/>
        <v>VFSE6050011</v>
      </c>
      <c r="F114" t="s">
        <v>154</v>
      </c>
      <c r="G114">
        <v>13605.54</v>
      </c>
      <c r="H114">
        <v>5799966.29</v>
      </c>
      <c r="I114" t="s">
        <v>2155</v>
      </c>
      <c r="J114" t="s">
        <v>2134</v>
      </c>
      <c r="K114" t="s">
        <v>3599</v>
      </c>
      <c r="XFB114" t="s">
        <v>402</v>
      </c>
      <c r="XFC114" t="s">
        <v>152</v>
      </c>
    </row>
    <row r="115" spans="1:12 16382:16383" x14ac:dyDescent="0.25">
      <c r="A115">
        <v>107</v>
      </c>
      <c r="B115" t="s">
        <v>404</v>
      </c>
      <c r="C115" t="s">
        <v>398</v>
      </c>
      <c r="D115" t="s">
        <v>405</v>
      </c>
      <c r="E115" t="str">
        <f t="shared" si="2"/>
        <v>VFSE5600011</v>
      </c>
      <c r="F115" t="s">
        <v>154</v>
      </c>
      <c r="G115">
        <v>20383.599999999999</v>
      </c>
      <c r="H115">
        <v>5820349.8899999997</v>
      </c>
      <c r="I115" t="s">
        <v>2151</v>
      </c>
      <c r="J115" t="s">
        <v>2134</v>
      </c>
      <c r="K115" t="s">
        <v>3599</v>
      </c>
      <c r="XFB115" t="s">
        <v>402</v>
      </c>
      <c r="XFC115" t="s">
        <v>152</v>
      </c>
    </row>
    <row r="116" spans="1:12 16382:16383" x14ac:dyDescent="0.25">
      <c r="A116">
        <v>108</v>
      </c>
      <c r="B116" t="s">
        <v>406</v>
      </c>
      <c r="C116" t="s">
        <v>398</v>
      </c>
      <c r="D116" t="s">
        <v>407</v>
      </c>
      <c r="E116" t="str">
        <f t="shared" ref="E116" si="3">MID(D116,23,11)</f>
        <v>VFSE1100011</v>
      </c>
      <c r="F116" t="s">
        <v>154</v>
      </c>
      <c r="G116">
        <f>68053.38-G117</f>
        <v>29922.380000000005</v>
      </c>
      <c r="H116">
        <v>5888403.2699999996</v>
      </c>
      <c r="I116" t="s">
        <v>2150</v>
      </c>
      <c r="J116" t="s">
        <v>2134</v>
      </c>
      <c r="K116" t="s">
        <v>3600</v>
      </c>
      <c r="XFB116" t="s">
        <v>402</v>
      </c>
      <c r="XFC116" t="s">
        <v>152</v>
      </c>
    </row>
    <row r="117" spans="1:12 16382:16383" x14ac:dyDescent="0.25">
      <c r="A117">
        <v>108</v>
      </c>
      <c r="B117" t="s">
        <v>406</v>
      </c>
      <c r="C117" t="s">
        <v>398</v>
      </c>
      <c r="D117" t="s">
        <v>407</v>
      </c>
      <c r="E117" t="str">
        <f t="shared" si="2"/>
        <v>VFSE1100011</v>
      </c>
      <c r="F117" t="s">
        <v>154</v>
      </c>
      <c r="G117">
        <v>38131</v>
      </c>
      <c r="H117">
        <v>5888403.2699999996</v>
      </c>
      <c r="I117" t="s">
        <v>2150</v>
      </c>
      <c r="J117" t="s">
        <v>3583</v>
      </c>
      <c r="K117" t="s">
        <v>3600</v>
      </c>
      <c r="XFB117" t="s">
        <v>402</v>
      </c>
      <c r="XFC117" t="s">
        <v>152</v>
      </c>
    </row>
    <row r="118" spans="1:12 16382:16383" x14ac:dyDescent="0.25">
      <c r="A118">
        <v>109</v>
      </c>
      <c r="B118" t="s">
        <v>408</v>
      </c>
      <c r="C118" t="s">
        <v>398</v>
      </c>
      <c r="D118" t="s">
        <v>410</v>
      </c>
      <c r="E118" t="str">
        <f t="shared" si="2"/>
        <v>VFSE1221031</v>
      </c>
      <c r="F118" t="s">
        <v>154</v>
      </c>
      <c r="G118">
        <v>6645.64</v>
      </c>
      <c r="H118">
        <v>5895048.9100000001</v>
      </c>
      <c r="I118" t="s">
        <v>2147</v>
      </c>
      <c r="J118" t="s">
        <v>3583</v>
      </c>
      <c r="K118" t="s">
        <v>3600</v>
      </c>
      <c r="L118" s="7"/>
      <c r="XFB118" t="s">
        <v>409</v>
      </c>
      <c r="XFC118" t="s">
        <v>152</v>
      </c>
    </row>
    <row r="119" spans="1:12 16382:16383" x14ac:dyDescent="0.25">
      <c r="A119">
        <v>110</v>
      </c>
      <c r="B119" t="s">
        <v>411</v>
      </c>
      <c r="C119" t="s">
        <v>398</v>
      </c>
      <c r="D119" t="s">
        <v>413</v>
      </c>
      <c r="E119" t="str">
        <f t="shared" si="2"/>
        <v>VFSE6000081</v>
      </c>
      <c r="F119" t="s">
        <v>154</v>
      </c>
      <c r="G119">
        <v>64327.87</v>
      </c>
      <c r="H119">
        <v>5959376.7800000003</v>
      </c>
      <c r="I119" t="s">
        <v>2152</v>
      </c>
      <c r="J119" t="s">
        <v>2134</v>
      </c>
      <c r="K119" t="s">
        <v>3599</v>
      </c>
      <c r="XFB119" t="s">
        <v>412</v>
      </c>
      <c r="XFC119" t="s">
        <v>152</v>
      </c>
    </row>
    <row r="120" spans="1:12 16382:16383" x14ac:dyDescent="0.25">
      <c r="A120">
        <v>111</v>
      </c>
      <c r="B120" t="s">
        <v>414</v>
      </c>
      <c r="C120" t="s">
        <v>398</v>
      </c>
      <c r="D120" t="s">
        <v>416</v>
      </c>
      <c r="E120" t="str">
        <f t="shared" si="2"/>
        <v>VFSE3800091</v>
      </c>
      <c r="F120" t="s">
        <v>154</v>
      </c>
      <c r="G120">
        <v>494.1</v>
      </c>
      <c r="H120">
        <v>5959870.8799999999</v>
      </c>
      <c r="I120" t="s">
        <v>2131</v>
      </c>
      <c r="J120" t="s">
        <v>2134</v>
      </c>
      <c r="K120" t="s">
        <v>2132</v>
      </c>
      <c r="XFB120" t="s">
        <v>415</v>
      </c>
      <c r="XFC120" t="s">
        <v>152</v>
      </c>
    </row>
    <row r="121" spans="1:12 16382:16383" x14ac:dyDescent="0.25">
      <c r="A121">
        <v>112</v>
      </c>
      <c r="B121" t="s">
        <v>417</v>
      </c>
      <c r="C121" t="s">
        <v>398</v>
      </c>
      <c r="D121" t="s">
        <v>419</v>
      </c>
      <c r="E121" t="str">
        <f t="shared" si="2"/>
        <v>VFSE4110141</v>
      </c>
      <c r="F121" t="s">
        <v>154</v>
      </c>
      <c r="G121">
        <v>17787.599999999999</v>
      </c>
      <c r="H121">
        <v>5977658.4800000004</v>
      </c>
      <c r="I121" t="s">
        <v>2159</v>
      </c>
      <c r="J121" t="s">
        <v>2134</v>
      </c>
      <c r="K121" t="s">
        <v>2132</v>
      </c>
      <c r="XFB121" t="s">
        <v>418</v>
      </c>
      <c r="XFC121" t="s">
        <v>152</v>
      </c>
    </row>
    <row r="122" spans="1:12 16382:16383" x14ac:dyDescent="0.25">
      <c r="A122">
        <v>113</v>
      </c>
      <c r="B122" t="s">
        <v>420</v>
      </c>
      <c r="C122" t="s">
        <v>398</v>
      </c>
      <c r="D122" t="s">
        <v>422</v>
      </c>
      <c r="E122" t="str">
        <f t="shared" si="2"/>
        <v>VFSE4000131</v>
      </c>
      <c r="F122" t="s">
        <v>154</v>
      </c>
      <c r="G122">
        <v>43626.07</v>
      </c>
      <c r="H122">
        <v>6021284.5499999998</v>
      </c>
      <c r="I122" t="s">
        <v>2158</v>
      </c>
      <c r="J122" t="s">
        <v>2134</v>
      </c>
      <c r="K122" t="s">
        <v>2132</v>
      </c>
      <c r="XFB122" t="s">
        <v>421</v>
      </c>
      <c r="XFC122" t="s">
        <v>152</v>
      </c>
    </row>
    <row r="123" spans="1:12 16382:16383" x14ac:dyDescent="0.25">
      <c r="A123">
        <v>114</v>
      </c>
      <c r="B123" t="s">
        <v>423</v>
      </c>
      <c r="C123" t="s">
        <v>398</v>
      </c>
      <c r="D123" t="s">
        <v>425</v>
      </c>
      <c r="E123" t="str">
        <f t="shared" si="2"/>
        <v>00200-VFS D</v>
      </c>
      <c r="F123" t="s">
        <v>154</v>
      </c>
      <c r="G123">
        <v>288593</v>
      </c>
      <c r="H123">
        <v>6309877.5499999998</v>
      </c>
      <c r="I123" t="s">
        <v>2135</v>
      </c>
      <c r="J123" s="10" t="s">
        <v>2142</v>
      </c>
      <c r="K123" t="s">
        <v>2132</v>
      </c>
      <c r="XFB123" t="s">
        <v>424</v>
      </c>
      <c r="XFC123" t="s">
        <v>152</v>
      </c>
    </row>
    <row r="124" spans="1:12 16382:16383" x14ac:dyDescent="0.25">
      <c r="A124">
        <v>115</v>
      </c>
      <c r="B124" t="s">
        <v>426</v>
      </c>
      <c r="C124" t="s">
        <v>398</v>
      </c>
      <c r="D124" t="s">
        <v>428</v>
      </c>
      <c r="E124" t="str">
        <f t="shared" si="2"/>
        <v>VFS INDIA S</v>
      </c>
      <c r="F124" t="s">
        <v>154</v>
      </c>
      <c r="G124">
        <v>10175</v>
      </c>
      <c r="H124">
        <v>6320052.5499999998</v>
      </c>
      <c r="I124" t="s">
        <v>2135</v>
      </c>
      <c r="J124" s="10" t="s">
        <v>2142</v>
      </c>
      <c r="K124" t="s">
        <v>2132</v>
      </c>
      <c r="XFB124" t="s">
        <v>427</v>
      </c>
      <c r="XFC124" t="s">
        <v>152</v>
      </c>
    </row>
    <row r="125" spans="1:12 16382:16383" x14ac:dyDescent="0.25">
      <c r="A125">
        <v>116</v>
      </c>
      <c r="B125" t="s">
        <v>429</v>
      </c>
      <c r="C125" t="s">
        <v>398</v>
      </c>
      <c r="D125" t="s">
        <v>431</v>
      </c>
      <c r="E125" t="str">
        <f t="shared" si="2"/>
        <v>VFS DATA PR</v>
      </c>
      <c r="F125" t="s">
        <v>154</v>
      </c>
      <c r="G125">
        <v>7011.8</v>
      </c>
      <c r="H125">
        <v>6327064.3499999996</v>
      </c>
      <c r="I125" t="s">
        <v>2135</v>
      </c>
      <c r="J125" s="10" t="s">
        <v>2142</v>
      </c>
      <c r="K125" t="s">
        <v>2132</v>
      </c>
      <c r="XFB125" t="s">
        <v>430</v>
      </c>
      <c r="XFC125" t="s">
        <v>152</v>
      </c>
    </row>
    <row r="126" spans="1:12 16382:16383" x14ac:dyDescent="0.25">
      <c r="A126">
        <v>117</v>
      </c>
      <c r="B126" t="s">
        <v>432</v>
      </c>
      <c r="C126" t="s">
        <v>398</v>
      </c>
      <c r="D126" t="s">
        <v>433</v>
      </c>
      <c r="E126" t="str">
        <f t="shared" si="2"/>
        <v xml:space="preserve">VFS GLOBAL </v>
      </c>
      <c r="F126" t="s">
        <v>154</v>
      </c>
      <c r="G126">
        <v>11359</v>
      </c>
      <c r="H126">
        <v>6338423.3499999996</v>
      </c>
      <c r="I126" t="s">
        <v>2135</v>
      </c>
      <c r="J126" s="10" t="s">
        <v>2142</v>
      </c>
      <c r="K126" t="s">
        <v>2132</v>
      </c>
      <c r="XFB126" t="s">
        <v>430</v>
      </c>
      <c r="XFC126" t="s">
        <v>152</v>
      </c>
    </row>
    <row r="127" spans="1:12 16382:16383" x14ac:dyDescent="0.25">
      <c r="A127">
        <v>118</v>
      </c>
      <c r="B127" t="s">
        <v>15</v>
      </c>
      <c r="C127" t="s">
        <v>398</v>
      </c>
      <c r="D127" t="s">
        <v>435</v>
      </c>
      <c r="E127" t="str">
        <f t="shared" si="2"/>
        <v>LL  AHD01</v>
      </c>
      <c r="F127" t="s">
        <v>154</v>
      </c>
      <c r="G127">
        <v>160690</v>
      </c>
      <c r="H127">
        <v>6499113.3499999996</v>
      </c>
      <c r="I127" t="s">
        <v>2141</v>
      </c>
      <c r="J127" t="s">
        <v>2134</v>
      </c>
      <c r="K127" t="s">
        <v>2132</v>
      </c>
      <c r="XFB127" t="s">
        <v>434</v>
      </c>
      <c r="XFC127" t="s">
        <v>152</v>
      </c>
    </row>
    <row r="128" spans="1:12 16382:16383" x14ac:dyDescent="0.25">
      <c r="A128">
        <v>119</v>
      </c>
      <c r="B128" t="s">
        <v>42</v>
      </c>
      <c r="C128" t="s">
        <v>398</v>
      </c>
      <c r="D128" t="s">
        <v>436</v>
      </c>
      <c r="E128" t="str">
        <f t="shared" si="2"/>
        <v>LL  BAN01</v>
      </c>
      <c r="F128" t="s">
        <v>154</v>
      </c>
      <c r="G128">
        <v>2344113</v>
      </c>
      <c r="H128">
        <v>8843226.3499999996</v>
      </c>
      <c r="I128" t="s">
        <v>2141</v>
      </c>
      <c r="J128" t="s">
        <v>2134</v>
      </c>
      <c r="K128" t="s">
        <v>3599</v>
      </c>
      <c r="XFB128" t="s">
        <v>434</v>
      </c>
      <c r="XFC128" t="s">
        <v>152</v>
      </c>
    </row>
    <row r="129" spans="1:14 16382:16383" x14ac:dyDescent="0.25">
      <c r="A129">
        <v>120</v>
      </c>
      <c r="B129" t="s">
        <v>43</v>
      </c>
      <c r="C129" t="s">
        <v>398</v>
      </c>
      <c r="D129" t="s">
        <v>438</v>
      </c>
      <c r="E129" t="str">
        <f t="shared" si="2"/>
        <v>LL  BAN04</v>
      </c>
      <c r="F129" t="s">
        <v>154</v>
      </c>
      <c r="G129">
        <v>63174</v>
      </c>
      <c r="H129">
        <v>8906400.3499999996</v>
      </c>
      <c r="I129" t="s">
        <v>2141</v>
      </c>
      <c r="J129" t="s">
        <v>2134</v>
      </c>
      <c r="K129" t="s">
        <v>3599</v>
      </c>
      <c r="XFB129" t="s">
        <v>437</v>
      </c>
      <c r="XFC129" t="s">
        <v>152</v>
      </c>
    </row>
    <row r="130" spans="1:14 16382:16383" x14ac:dyDescent="0.25">
      <c r="A130">
        <v>121</v>
      </c>
      <c r="B130" t="s">
        <v>45</v>
      </c>
      <c r="C130" t="s">
        <v>398</v>
      </c>
      <c r="D130" t="s">
        <v>439</v>
      </c>
      <c r="E130" t="str">
        <f t="shared" si="2"/>
        <v>LL  BAN02</v>
      </c>
      <c r="F130" t="s">
        <v>154</v>
      </c>
      <c r="G130">
        <v>7400</v>
      </c>
      <c r="H130">
        <v>8913800.3499999996</v>
      </c>
      <c r="I130" t="s">
        <v>2141</v>
      </c>
      <c r="J130" t="s">
        <v>2134</v>
      </c>
      <c r="K130" t="s">
        <v>3599</v>
      </c>
      <c r="XFB130" t="s">
        <v>437</v>
      </c>
      <c r="XFC130" t="s">
        <v>152</v>
      </c>
    </row>
    <row r="131" spans="1:14 16382:16383" x14ac:dyDescent="0.25">
      <c r="A131">
        <v>122</v>
      </c>
      <c r="B131" t="s">
        <v>44</v>
      </c>
      <c r="C131" t="s">
        <v>398</v>
      </c>
      <c r="D131" t="s">
        <v>440</v>
      </c>
      <c r="E131" t="str">
        <f t="shared" si="2"/>
        <v>LL  BAN03</v>
      </c>
      <c r="F131" t="s">
        <v>154</v>
      </c>
      <c r="G131">
        <v>97371</v>
      </c>
      <c r="H131">
        <v>9011171.3499999996</v>
      </c>
      <c r="I131" t="s">
        <v>2141</v>
      </c>
      <c r="J131" t="s">
        <v>2134</v>
      </c>
      <c r="K131" t="s">
        <v>3599</v>
      </c>
      <c r="XFB131" t="s">
        <v>437</v>
      </c>
      <c r="XFC131" t="s">
        <v>152</v>
      </c>
    </row>
    <row r="132" spans="1:14 16382:16383" x14ac:dyDescent="0.25">
      <c r="A132">
        <v>123</v>
      </c>
      <c r="B132" t="s">
        <v>441</v>
      </c>
      <c r="C132" t="s">
        <v>398</v>
      </c>
      <c r="D132" t="s">
        <v>443</v>
      </c>
      <c r="E132" t="str">
        <f t="shared" si="2"/>
        <v>VFSE9008205</v>
      </c>
      <c r="F132" t="s">
        <v>154</v>
      </c>
      <c r="G132">
        <v>182320.19</v>
      </c>
      <c r="H132">
        <v>9193491.5399999991</v>
      </c>
      <c r="I132" t="s">
        <v>3594</v>
      </c>
      <c r="J132" t="s">
        <v>2134</v>
      </c>
      <c r="K132" t="s">
        <v>3590</v>
      </c>
      <c r="XFB132" t="s">
        <v>442</v>
      </c>
      <c r="XFC132" t="s">
        <v>152</v>
      </c>
    </row>
    <row r="133" spans="1:14 16382:16383" x14ac:dyDescent="0.25">
      <c r="A133">
        <v>124</v>
      </c>
      <c r="B133" t="s">
        <v>444</v>
      </c>
      <c r="C133" t="s">
        <v>398</v>
      </c>
      <c r="D133" t="s">
        <v>446</v>
      </c>
      <c r="E133" t="str">
        <f t="shared" si="2"/>
        <v>VFSE9008213</v>
      </c>
      <c r="F133" t="s">
        <v>154</v>
      </c>
      <c r="G133">
        <v>10504.65</v>
      </c>
      <c r="H133">
        <v>9203996.1899999995</v>
      </c>
      <c r="I133" t="s">
        <v>3592</v>
      </c>
      <c r="J133" t="s">
        <v>2134</v>
      </c>
      <c r="K133" t="s">
        <v>3590</v>
      </c>
      <c r="XFB133" t="s">
        <v>445</v>
      </c>
      <c r="XFC133" t="s">
        <v>152</v>
      </c>
    </row>
    <row r="134" spans="1:14 16382:16383" x14ac:dyDescent="0.25">
      <c r="A134">
        <v>125</v>
      </c>
      <c r="B134" t="s">
        <v>447</v>
      </c>
      <c r="C134" t="s">
        <v>398</v>
      </c>
      <c r="D134" t="s">
        <v>448</v>
      </c>
      <c r="E134" t="str">
        <f t="shared" si="2"/>
        <v>VFSE9008135</v>
      </c>
      <c r="F134" t="s">
        <v>154</v>
      </c>
      <c r="G134">
        <v>378016.83</v>
      </c>
      <c r="H134">
        <v>9582013.0199999996</v>
      </c>
      <c r="I134" t="s">
        <v>3591</v>
      </c>
      <c r="J134" t="s">
        <v>2134</v>
      </c>
      <c r="K134" t="s">
        <v>3590</v>
      </c>
      <c r="XFB134" t="s">
        <v>445</v>
      </c>
      <c r="XFC134" t="s">
        <v>152</v>
      </c>
    </row>
    <row r="135" spans="1:14 16382:16383" x14ac:dyDescent="0.25">
      <c r="A135">
        <v>126</v>
      </c>
      <c r="B135" t="s">
        <v>449</v>
      </c>
      <c r="C135" t="s">
        <v>398</v>
      </c>
      <c r="D135" t="s">
        <v>451</v>
      </c>
      <c r="E135" t="str">
        <f t="shared" si="2"/>
        <v>VFSE9008150</v>
      </c>
      <c r="F135" t="s">
        <v>154</v>
      </c>
      <c r="G135">
        <v>486942.67</v>
      </c>
      <c r="H135">
        <v>10068955.689999999</v>
      </c>
      <c r="I135" t="s">
        <v>3593</v>
      </c>
      <c r="J135" t="s">
        <v>2134</v>
      </c>
      <c r="K135" t="s">
        <v>3590</v>
      </c>
      <c r="XFB135" t="s">
        <v>450</v>
      </c>
      <c r="XFC135" t="s">
        <v>152</v>
      </c>
    </row>
    <row r="136" spans="1:14 16382:16383" x14ac:dyDescent="0.25">
      <c r="A136">
        <v>127</v>
      </c>
      <c r="B136" t="s">
        <v>452</v>
      </c>
      <c r="C136" t="s">
        <v>398</v>
      </c>
      <c r="D136" t="s">
        <v>453</v>
      </c>
      <c r="E136" t="str">
        <f t="shared" si="2"/>
        <v>VFSE9008072</v>
      </c>
      <c r="F136" t="s">
        <v>154</v>
      </c>
      <c r="G136">
        <v>247623.25</v>
      </c>
      <c r="H136">
        <v>10316578.939999999</v>
      </c>
      <c r="I136" t="s">
        <v>3595</v>
      </c>
      <c r="J136" t="s">
        <v>2134</v>
      </c>
      <c r="K136" t="s">
        <v>3590</v>
      </c>
      <c r="XFB136" t="s">
        <v>450</v>
      </c>
      <c r="XFC136" t="s">
        <v>152</v>
      </c>
    </row>
    <row r="137" spans="1:14 16382:16383" x14ac:dyDescent="0.25">
      <c r="A137">
        <v>128</v>
      </c>
      <c r="B137" t="s">
        <v>454</v>
      </c>
      <c r="C137" t="s">
        <v>398</v>
      </c>
      <c r="D137" t="s">
        <v>456</v>
      </c>
      <c r="E137" t="str">
        <f t="shared" si="2"/>
        <v>VFSE9008083</v>
      </c>
      <c r="F137" t="s">
        <v>154</v>
      </c>
      <c r="G137">
        <v>1632892.43</v>
      </c>
      <c r="H137">
        <v>11949471.369999999</v>
      </c>
      <c r="I137" t="s">
        <v>3596</v>
      </c>
      <c r="J137" t="s">
        <v>2134</v>
      </c>
      <c r="K137" t="s">
        <v>3590</v>
      </c>
      <c r="XFB137" t="s">
        <v>455</v>
      </c>
      <c r="XFC137" t="s">
        <v>152</v>
      </c>
    </row>
    <row r="138" spans="1:14 16382:16383" x14ac:dyDescent="0.25">
      <c r="A138">
        <v>129</v>
      </c>
      <c r="B138" t="s">
        <v>457</v>
      </c>
      <c r="C138" t="s">
        <v>398</v>
      </c>
      <c r="D138" t="s">
        <v>459</v>
      </c>
      <c r="E138" t="str">
        <f t="shared" ref="E138:E220" si="4">MID(D138,23,11)</f>
        <v>VFSE9008222</v>
      </c>
      <c r="F138" t="s">
        <v>154</v>
      </c>
      <c r="G138">
        <v>65997.97</v>
      </c>
      <c r="H138">
        <v>12015469.34</v>
      </c>
      <c r="I138" t="s">
        <v>3597</v>
      </c>
      <c r="J138" t="s">
        <v>2134</v>
      </c>
      <c r="K138" t="s">
        <v>3590</v>
      </c>
      <c r="XFB138" t="s">
        <v>458</v>
      </c>
      <c r="XFC138" t="s">
        <v>152</v>
      </c>
    </row>
    <row r="139" spans="1:14 16382:16383" x14ac:dyDescent="0.25">
      <c r="A139">
        <v>130</v>
      </c>
      <c r="B139" t="s">
        <v>460</v>
      </c>
      <c r="C139" t="s">
        <v>398</v>
      </c>
      <c r="D139" t="s">
        <v>461</v>
      </c>
      <c r="E139" t="str">
        <f t="shared" si="4"/>
        <v>VFSE9008224</v>
      </c>
      <c r="F139" t="s">
        <v>154</v>
      </c>
      <c r="G139">
        <v>889.39</v>
      </c>
      <c r="H139">
        <v>12016358.73</v>
      </c>
      <c r="I139" t="s">
        <v>3598</v>
      </c>
      <c r="J139" t="s">
        <v>2134</v>
      </c>
      <c r="K139" t="s">
        <v>3590</v>
      </c>
      <c r="N139" t="s">
        <v>3598</v>
      </c>
      <c r="XFB139" t="s">
        <v>458</v>
      </c>
      <c r="XFC139" t="s">
        <v>152</v>
      </c>
    </row>
    <row r="140" spans="1:14 16382:16383" x14ac:dyDescent="0.25">
      <c r="A140">
        <v>131</v>
      </c>
      <c r="B140" t="s">
        <v>462</v>
      </c>
      <c r="C140" t="s">
        <v>398</v>
      </c>
      <c r="D140" t="s">
        <v>464</v>
      </c>
      <c r="E140" t="str">
        <f t="shared" si="4"/>
        <v>ION ON ISSU</v>
      </c>
      <c r="F140" t="s">
        <v>193</v>
      </c>
      <c r="G140" s="12">
        <v>-29750</v>
      </c>
      <c r="H140">
        <v>11986608.73</v>
      </c>
      <c r="I140" t="s">
        <v>3601</v>
      </c>
      <c r="J140" t="s">
        <v>2134</v>
      </c>
      <c r="XFB140" t="s">
        <v>463</v>
      </c>
      <c r="XFC140" t="s">
        <v>152</v>
      </c>
    </row>
    <row r="141" spans="1:14 16382:16383" x14ac:dyDescent="0.25">
      <c r="A141">
        <v>132</v>
      </c>
      <c r="B141" t="s">
        <v>462</v>
      </c>
      <c r="C141" t="s">
        <v>398</v>
      </c>
      <c r="D141" t="s">
        <v>465</v>
      </c>
      <c r="E141" t="str">
        <f t="shared" si="4"/>
        <v/>
      </c>
      <c r="F141" t="s">
        <v>193</v>
      </c>
      <c r="G141" s="12">
        <v>-2677.5</v>
      </c>
      <c r="H141">
        <v>11983931.23</v>
      </c>
      <c r="I141" t="s">
        <v>3601</v>
      </c>
      <c r="J141" t="s">
        <v>2134</v>
      </c>
      <c r="XFB141" t="s">
        <v>463</v>
      </c>
      <c r="XFC141" t="s">
        <v>152</v>
      </c>
    </row>
    <row r="142" spans="1:14 16382:16383" x14ac:dyDescent="0.25">
      <c r="A142">
        <v>133</v>
      </c>
      <c r="B142" t="s">
        <v>462</v>
      </c>
      <c r="C142" t="s">
        <v>398</v>
      </c>
      <c r="D142" t="s">
        <v>466</v>
      </c>
      <c r="E142" t="str">
        <f t="shared" si="4"/>
        <v/>
      </c>
      <c r="F142" t="s">
        <v>193</v>
      </c>
      <c r="G142" s="12">
        <v>-2677.5</v>
      </c>
      <c r="H142">
        <v>11981253.73</v>
      </c>
      <c r="I142" t="s">
        <v>3601</v>
      </c>
      <c r="J142" t="s">
        <v>2134</v>
      </c>
      <c r="XFB142" t="s">
        <v>463</v>
      </c>
      <c r="XFC142" t="s">
        <v>152</v>
      </c>
    </row>
    <row r="143" spans="1:14 16382:16383" x14ac:dyDescent="0.25">
      <c r="A143">
        <v>134</v>
      </c>
      <c r="B143" t="s">
        <v>467</v>
      </c>
      <c r="C143" t="s">
        <v>398</v>
      </c>
      <c r="D143" t="s">
        <v>469</v>
      </c>
      <c r="E143" t="str">
        <f t="shared" si="4"/>
        <v>ION ON ISSU</v>
      </c>
      <c r="F143" t="s">
        <v>193</v>
      </c>
      <c r="G143" s="12">
        <v>-12250</v>
      </c>
      <c r="H143">
        <v>11969003.73</v>
      </c>
      <c r="I143" t="s">
        <v>3601</v>
      </c>
      <c r="J143" t="s">
        <v>2134</v>
      </c>
      <c r="XFB143" t="s">
        <v>468</v>
      </c>
      <c r="XFC143" t="s">
        <v>152</v>
      </c>
    </row>
    <row r="144" spans="1:14 16382:16383" x14ac:dyDescent="0.25">
      <c r="A144">
        <v>135</v>
      </c>
      <c r="B144" t="s">
        <v>467</v>
      </c>
      <c r="C144" t="s">
        <v>398</v>
      </c>
      <c r="D144" t="s">
        <v>470</v>
      </c>
      <c r="E144" t="str">
        <f t="shared" si="4"/>
        <v/>
      </c>
      <c r="F144" t="s">
        <v>193</v>
      </c>
      <c r="G144" s="12">
        <v>-1102.5</v>
      </c>
      <c r="H144">
        <v>11967901.23</v>
      </c>
      <c r="I144" t="s">
        <v>3601</v>
      </c>
      <c r="J144" t="s">
        <v>2134</v>
      </c>
      <c r="XFB144" t="s">
        <v>468</v>
      </c>
      <c r="XFC144" t="s">
        <v>152</v>
      </c>
    </row>
    <row r="145" spans="1:11 16382:16383" x14ac:dyDescent="0.25">
      <c r="A145">
        <v>136</v>
      </c>
      <c r="B145" t="s">
        <v>467</v>
      </c>
      <c r="C145" t="s">
        <v>398</v>
      </c>
      <c r="D145" t="s">
        <v>472</v>
      </c>
      <c r="E145" t="str">
        <f t="shared" si="4"/>
        <v/>
      </c>
      <c r="F145" t="s">
        <v>193</v>
      </c>
      <c r="G145" s="12">
        <v>-1102.5</v>
      </c>
      <c r="H145">
        <v>11966798.73</v>
      </c>
      <c r="I145" t="s">
        <v>3601</v>
      </c>
      <c r="J145" t="s">
        <v>2134</v>
      </c>
      <c r="XFB145" t="s">
        <v>471</v>
      </c>
      <c r="XFC145" t="s">
        <v>152</v>
      </c>
    </row>
    <row r="146" spans="1:11 16382:16383" x14ac:dyDescent="0.25">
      <c r="A146">
        <v>137</v>
      </c>
      <c r="B146" t="s">
        <v>473</v>
      </c>
      <c r="C146" t="s">
        <v>398</v>
      </c>
      <c r="D146" t="s">
        <v>475</v>
      </c>
      <c r="E146" t="str">
        <f t="shared" si="4"/>
        <v>VFSE6000016</v>
      </c>
      <c r="F146" t="s">
        <v>154</v>
      </c>
      <c r="G146">
        <v>209389.57</v>
      </c>
      <c r="H146">
        <v>12176188.300000001</v>
      </c>
      <c r="I146" t="s">
        <v>2159</v>
      </c>
      <c r="J146" t="s">
        <v>2134</v>
      </c>
      <c r="K146" t="s">
        <v>2132</v>
      </c>
      <c r="XFB146" t="s">
        <v>474</v>
      </c>
      <c r="XFC146" t="s">
        <v>152</v>
      </c>
    </row>
    <row r="147" spans="1:11 16382:16383" x14ac:dyDescent="0.25">
      <c r="A147">
        <v>138</v>
      </c>
      <c r="B147" t="s">
        <v>476</v>
      </c>
      <c r="C147" t="s">
        <v>398</v>
      </c>
      <c r="D147" t="s">
        <v>477</v>
      </c>
      <c r="E147" t="str">
        <f t="shared" si="4"/>
        <v>VFSE6000001</v>
      </c>
      <c r="F147" t="s">
        <v>154</v>
      </c>
      <c r="G147">
        <v>879944.9</v>
      </c>
      <c r="H147">
        <v>13056133.199999999</v>
      </c>
      <c r="I147" t="s">
        <v>2158</v>
      </c>
      <c r="J147" s="10" t="s">
        <v>2142</v>
      </c>
      <c r="K147" t="s">
        <v>2132</v>
      </c>
      <c r="XFB147" t="s">
        <v>474</v>
      </c>
      <c r="XFC147" t="s">
        <v>152</v>
      </c>
    </row>
    <row r="148" spans="1:11 16382:16383" x14ac:dyDescent="0.25">
      <c r="A148">
        <v>139</v>
      </c>
      <c r="B148" t="s">
        <v>478</v>
      </c>
      <c r="C148" t="s">
        <v>398</v>
      </c>
      <c r="D148" t="s">
        <v>480</v>
      </c>
      <c r="E148" t="str">
        <f t="shared" ref="E148" si="5">MID(D148,23,11)</f>
        <v>VFSE6000014</v>
      </c>
      <c r="F148" t="s">
        <v>154</v>
      </c>
      <c r="G148">
        <f>159420.28-G149</f>
        <v>57027.28</v>
      </c>
      <c r="H148">
        <v>13215553.48</v>
      </c>
      <c r="I148" t="s">
        <v>2131</v>
      </c>
      <c r="J148" t="s">
        <v>2134</v>
      </c>
      <c r="K148" t="s">
        <v>2132</v>
      </c>
      <c r="XFB148" t="s">
        <v>479</v>
      </c>
      <c r="XFC148" t="s">
        <v>152</v>
      </c>
    </row>
    <row r="149" spans="1:11 16382:16383" x14ac:dyDescent="0.25">
      <c r="A149">
        <v>139</v>
      </c>
      <c r="B149" t="s">
        <v>478</v>
      </c>
      <c r="C149" t="s">
        <v>398</v>
      </c>
      <c r="D149" t="s">
        <v>480</v>
      </c>
      <c r="E149" t="str">
        <f t="shared" si="4"/>
        <v>VFSE6000014</v>
      </c>
      <c r="F149" t="s">
        <v>154</v>
      </c>
      <c r="G149">
        <v>102393</v>
      </c>
      <c r="H149">
        <v>13215553.48</v>
      </c>
      <c r="I149" t="s">
        <v>2131</v>
      </c>
      <c r="J149" t="s">
        <v>3583</v>
      </c>
      <c r="K149" t="s">
        <v>2132</v>
      </c>
      <c r="XFB149" t="s">
        <v>479</v>
      </c>
      <c r="XFC149" t="s">
        <v>152</v>
      </c>
    </row>
    <row r="150" spans="1:11 16382:16383" x14ac:dyDescent="0.25">
      <c r="A150">
        <v>140</v>
      </c>
      <c r="B150" t="s">
        <v>481</v>
      </c>
      <c r="C150" t="s">
        <v>398</v>
      </c>
      <c r="D150" t="s">
        <v>482</v>
      </c>
      <c r="E150" t="str">
        <f t="shared" ref="E150" si="6">MID(D150,23,11)</f>
        <v>VFSE6000009</v>
      </c>
      <c r="F150" t="s">
        <v>154</v>
      </c>
      <c r="G150">
        <f>314168.77-G151</f>
        <v>218034.77000000002</v>
      </c>
      <c r="H150">
        <v>13529722.25</v>
      </c>
      <c r="I150" t="s">
        <v>2152</v>
      </c>
      <c r="J150" t="s">
        <v>2134</v>
      </c>
      <c r="K150" t="s">
        <v>3599</v>
      </c>
      <c r="XFB150" t="s">
        <v>479</v>
      </c>
      <c r="XFC150" t="s">
        <v>152</v>
      </c>
    </row>
    <row r="151" spans="1:11 16382:16383" x14ac:dyDescent="0.25">
      <c r="A151">
        <v>140</v>
      </c>
      <c r="B151" t="s">
        <v>481</v>
      </c>
      <c r="C151" t="s">
        <v>398</v>
      </c>
      <c r="D151" t="s">
        <v>482</v>
      </c>
      <c r="E151" t="str">
        <f t="shared" si="4"/>
        <v>VFSE6000009</v>
      </c>
      <c r="F151" t="s">
        <v>154</v>
      </c>
      <c r="G151">
        <v>96134</v>
      </c>
      <c r="H151">
        <v>13529722.25</v>
      </c>
      <c r="I151" t="s">
        <v>2152</v>
      </c>
      <c r="J151" t="s">
        <v>3583</v>
      </c>
      <c r="K151" t="s">
        <v>3599</v>
      </c>
      <c r="XFB151" t="s">
        <v>479</v>
      </c>
      <c r="XFC151" t="s">
        <v>152</v>
      </c>
    </row>
    <row r="152" spans="1:11 16382:16383" x14ac:dyDescent="0.25">
      <c r="A152">
        <v>141</v>
      </c>
      <c r="B152" t="s">
        <v>483</v>
      </c>
      <c r="C152" t="s">
        <v>398</v>
      </c>
      <c r="D152" t="s">
        <v>484</v>
      </c>
      <c r="E152" t="str">
        <f t="shared" si="4"/>
        <v>VFSE9008083</v>
      </c>
      <c r="F152" t="s">
        <v>154</v>
      </c>
      <c r="G152">
        <v>11283.72</v>
      </c>
      <c r="H152">
        <v>13541005.970000001</v>
      </c>
      <c r="I152" t="s">
        <v>3596</v>
      </c>
      <c r="J152" t="s">
        <v>2134</v>
      </c>
      <c r="K152" t="s">
        <v>3590</v>
      </c>
      <c r="XFB152" t="s">
        <v>479</v>
      </c>
      <c r="XFC152" t="s">
        <v>152</v>
      </c>
    </row>
    <row r="153" spans="1:11 16382:16383" x14ac:dyDescent="0.25">
      <c r="A153">
        <v>142</v>
      </c>
      <c r="B153" t="s">
        <v>485</v>
      </c>
      <c r="C153" t="s">
        <v>398</v>
      </c>
      <c r="D153" t="s">
        <v>486</v>
      </c>
      <c r="E153" t="str">
        <f t="shared" si="4"/>
        <v>VFSE6000013</v>
      </c>
      <c r="F153" t="s">
        <v>154</v>
      </c>
      <c r="G153">
        <v>13455.29</v>
      </c>
      <c r="H153">
        <v>13554461.26</v>
      </c>
      <c r="I153" t="s">
        <v>2156</v>
      </c>
      <c r="J153" t="s">
        <v>2134</v>
      </c>
      <c r="K153" t="s">
        <v>3599</v>
      </c>
      <c r="XFB153" t="s">
        <v>479</v>
      </c>
      <c r="XFC153" t="s">
        <v>152</v>
      </c>
    </row>
    <row r="154" spans="1:11 16382:16383" x14ac:dyDescent="0.25">
      <c r="A154">
        <v>143</v>
      </c>
      <c r="B154" t="s">
        <v>487</v>
      </c>
      <c r="C154" t="s">
        <v>398</v>
      </c>
      <c r="D154" t="s">
        <v>489</v>
      </c>
      <c r="E154" t="str">
        <f t="shared" ref="E154" si="7">MID(D154,23,11)</f>
        <v>VFSE6000010</v>
      </c>
      <c r="F154" t="s">
        <v>154</v>
      </c>
      <c r="G154">
        <f>78983.17-G155</f>
        <v>47988.17</v>
      </c>
      <c r="H154">
        <v>13633444.43</v>
      </c>
      <c r="I154" t="s">
        <v>2153</v>
      </c>
      <c r="J154" t="s">
        <v>2134</v>
      </c>
      <c r="K154" t="s">
        <v>3599</v>
      </c>
      <c r="XFB154" t="s">
        <v>488</v>
      </c>
      <c r="XFC154" t="s">
        <v>152</v>
      </c>
    </row>
    <row r="155" spans="1:11 16382:16383" x14ac:dyDescent="0.25">
      <c r="A155">
        <v>143</v>
      </c>
      <c r="B155" t="s">
        <v>487</v>
      </c>
      <c r="C155" t="s">
        <v>398</v>
      </c>
      <c r="D155" t="s">
        <v>489</v>
      </c>
      <c r="E155" t="str">
        <f t="shared" si="4"/>
        <v>VFSE6000010</v>
      </c>
      <c r="F155" t="s">
        <v>154</v>
      </c>
      <c r="G155">
        <v>30995</v>
      </c>
      <c r="H155">
        <v>13633444.43</v>
      </c>
      <c r="I155" t="s">
        <v>2153</v>
      </c>
      <c r="J155" t="s">
        <v>3583</v>
      </c>
      <c r="K155" t="s">
        <v>3599</v>
      </c>
      <c r="XFB155" t="s">
        <v>488</v>
      </c>
      <c r="XFC155" t="s">
        <v>152</v>
      </c>
    </row>
    <row r="156" spans="1:11 16382:16383" x14ac:dyDescent="0.25">
      <c r="A156">
        <v>144</v>
      </c>
      <c r="B156" t="s">
        <v>490</v>
      </c>
      <c r="C156" t="s">
        <v>398</v>
      </c>
      <c r="D156" t="s">
        <v>491</v>
      </c>
      <c r="E156" t="str">
        <f t="shared" si="4"/>
        <v>VFSE6000012</v>
      </c>
      <c r="F156" t="s">
        <v>154</v>
      </c>
      <c r="G156">
        <v>6802.78</v>
      </c>
      <c r="H156">
        <v>13640247.210000001</v>
      </c>
      <c r="I156" t="s">
        <v>2155</v>
      </c>
      <c r="J156" t="s">
        <v>2134</v>
      </c>
      <c r="K156" t="s">
        <v>3599</v>
      </c>
      <c r="XFB156" t="s">
        <v>488</v>
      </c>
      <c r="XFC156" t="s">
        <v>152</v>
      </c>
    </row>
    <row r="157" spans="1:11 16382:16383" x14ac:dyDescent="0.25">
      <c r="A157">
        <v>145</v>
      </c>
      <c r="B157" t="s">
        <v>492</v>
      </c>
      <c r="C157" t="s">
        <v>398</v>
      </c>
      <c r="D157" t="s">
        <v>493</v>
      </c>
      <c r="E157" t="str">
        <f t="shared" ref="E157" si="8">MID(D157,23,11)</f>
        <v>VFSE6000005</v>
      </c>
      <c r="F157" t="s">
        <v>154</v>
      </c>
      <c r="G157">
        <f>39866.77-G158</f>
        <v>10093.769999999997</v>
      </c>
      <c r="H157">
        <v>13680113.98</v>
      </c>
      <c r="I157" t="s">
        <v>2147</v>
      </c>
      <c r="J157" t="s">
        <v>2134</v>
      </c>
      <c r="K157" t="s">
        <v>3600</v>
      </c>
      <c r="XFB157" t="s">
        <v>488</v>
      </c>
      <c r="XFC157" t="s">
        <v>152</v>
      </c>
    </row>
    <row r="158" spans="1:11 16382:16383" x14ac:dyDescent="0.25">
      <c r="A158">
        <v>145</v>
      </c>
      <c r="B158" t="s">
        <v>492</v>
      </c>
      <c r="C158" t="s">
        <v>398</v>
      </c>
      <c r="D158" t="s">
        <v>493</v>
      </c>
      <c r="E158" t="str">
        <f t="shared" si="4"/>
        <v>VFSE6000005</v>
      </c>
      <c r="F158" t="s">
        <v>154</v>
      </c>
      <c r="G158">
        <v>29773</v>
      </c>
      <c r="H158">
        <v>13680113.98</v>
      </c>
      <c r="I158" t="s">
        <v>2147</v>
      </c>
      <c r="J158" t="s">
        <v>3583</v>
      </c>
      <c r="K158" t="s">
        <v>3600</v>
      </c>
      <c r="XFB158" t="s">
        <v>488</v>
      </c>
      <c r="XFC158" t="s">
        <v>152</v>
      </c>
    </row>
    <row r="159" spans="1:11 16382:16383" x14ac:dyDescent="0.25">
      <c r="A159">
        <v>146</v>
      </c>
      <c r="B159" t="s">
        <v>494</v>
      </c>
      <c r="C159" t="s">
        <v>398</v>
      </c>
      <c r="D159" t="s">
        <v>495</v>
      </c>
      <c r="E159" t="str">
        <f t="shared" ref="E159" si="9">MID(D159,23,11)</f>
        <v>VFSE6000003</v>
      </c>
      <c r="F159" t="s">
        <v>154</v>
      </c>
      <c r="G159">
        <f>87371.33-G160</f>
        <v>60753.33</v>
      </c>
      <c r="H159">
        <v>13767485.310000001</v>
      </c>
      <c r="I159" t="s">
        <v>2145</v>
      </c>
      <c r="J159" t="s">
        <v>2134</v>
      </c>
      <c r="K159" t="s">
        <v>3609</v>
      </c>
      <c r="XFB159" t="s">
        <v>488</v>
      </c>
      <c r="XFC159" t="s">
        <v>152</v>
      </c>
    </row>
    <row r="160" spans="1:11 16382:16383" x14ac:dyDescent="0.25">
      <c r="A160">
        <v>146</v>
      </c>
      <c r="B160" t="s">
        <v>494</v>
      </c>
      <c r="C160" t="s">
        <v>398</v>
      </c>
      <c r="D160" t="s">
        <v>495</v>
      </c>
      <c r="E160" t="str">
        <f t="shared" si="4"/>
        <v>VFSE6000003</v>
      </c>
      <c r="F160" t="s">
        <v>154</v>
      </c>
      <c r="G160">
        <v>26618</v>
      </c>
      <c r="H160">
        <v>13767485.310000001</v>
      </c>
      <c r="I160" t="s">
        <v>2145</v>
      </c>
      <c r="J160" t="s">
        <v>3583</v>
      </c>
      <c r="K160" t="s">
        <v>3609</v>
      </c>
      <c r="XFB160" t="s">
        <v>488</v>
      </c>
      <c r="XFC160" t="s">
        <v>152</v>
      </c>
    </row>
    <row r="161" spans="1:11 16382:16383" x14ac:dyDescent="0.25">
      <c r="A161">
        <v>147</v>
      </c>
      <c r="B161" t="s">
        <v>496</v>
      </c>
      <c r="C161" t="s">
        <v>398</v>
      </c>
      <c r="D161" t="s">
        <v>498</v>
      </c>
      <c r="E161" t="str">
        <f t="shared" si="4"/>
        <v>VFSE6000011</v>
      </c>
      <c r="F161" t="s">
        <v>154</v>
      </c>
      <c r="G161">
        <f>153002.47-G162-G163</f>
        <v>69816.47</v>
      </c>
      <c r="H161">
        <v>13920487.779999999</v>
      </c>
      <c r="I161" t="s">
        <v>2154</v>
      </c>
      <c r="J161" t="s">
        <v>2134</v>
      </c>
      <c r="K161" t="s">
        <v>3599</v>
      </c>
      <c r="XFB161" t="s">
        <v>497</v>
      </c>
      <c r="XFC161" t="s">
        <v>152</v>
      </c>
    </row>
    <row r="162" spans="1:11 16382:16383" x14ac:dyDescent="0.25">
      <c r="A162">
        <v>147</v>
      </c>
      <c r="B162" t="s">
        <v>496</v>
      </c>
      <c r="C162" t="s">
        <v>398</v>
      </c>
      <c r="D162" t="s">
        <v>498</v>
      </c>
      <c r="E162" t="str">
        <f t="shared" ref="E162" si="10">MID(D162,23,11)</f>
        <v>VFSE6000011</v>
      </c>
      <c r="F162" t="s">
        <v>154</v>
      </c>
      <c r="G162">
        <v>70276</v>
      </c>
      <c r="H162">
        <v>13920487.779999999</v>
      </c>
      <c r="I162" t="s">
        <v>2154</v>
      </c>
      <c r="J162" t="s">
        <v>3583</v>
      </c>
      <c r="K162" t="s">
        <v>3599</v>
      </c>
      <c r="XFB162" t="s">
        <v>497</v>
      </c>
      <c r="XFC162" t="s">
        <v>152</v>
      </c>
    </row>
    <row r="163" spans="1:11 16382:16383" x14ac:dyDescent="0.25">
      <c r="A163">
        <v>147</v>
      </c>
      <c r="B163" t="s">
        <v>496</v>
      </c>
      <c r="C163" t="s">
        <v>398</v>
      </c>
      <c r="D163" t="s">
        <v>498</v>
      </c>
      <c r="E163" t="str">
        <f t="shared" si="4"/>
        <v>VFSE6000011</v>
      </c>
      <c r="F163" t="s">
        <v>154</v>
      </c>
      <c r="G163">
        <v>12910</v>
      </c>
      <c r="H163">
        <v>13920487.779999999</v>
      </c>
      <c r="I163" t="s">
        <v>2154</v>
      </c>
      <c r="J163" t="s">
        <v>3583</v>
      </c>
      <c r="K163" t="s">
        <v>3599</v>
      </c>
      <c r="XFB163" t="s">
        <v>497</v>
      </c>
      <c r="XFC163" t="s">
        <v>152</v>
      </c>
    </row>
    <row r="164" spans="1:11 16382:16383" x14ac:dyDescent="0.25">
      <c r="A164">
        <v>148</v>
      </c>
      <c r="B164" t="s">
        <v>499</v>
      </c>
      <c r="C164" t="s">
        <v>398</v>
      </c>
      <c r="D164" t="s">
        <v>500</v>
      </c>
      <c r="E164" t="str">
        <f t="shared" si="4"/>
        <v>VFSE6000004</v>
      </c>
      <c r="F164" t="s">
        <v>154</v>
      </c>
      <c r="G164">
        <v>38123.449999999997</v>
      </c>
      <c r="H164">
        <v>13958611.23</v>
      </c>
      <c r="I164" t="s">
        <v>2146</v>
      </c>
      <c r="J164" t="s">
        <v>2134</v>
      </c>
      <c r="K164" t="s">
        <v>3600</v>
      </c>
      <c r="XFB164" t="s">
        <v>497</v>
      </c>
      <c r="XFC164" t="s">
        <v>152</v>
      </c>
    </row>
    <row r="165" spans="1:11 16382:16383" x14ac:dyDescent="0.25">
      <c r="A165">
        <v>149</v>
      </c>
      <c r="B165" t="s">
        <v>501</v>
      </c>
      <c r="C165" t="s">
        <v>398</v>
      </c>
      <c r="D165" t="s">
        <v>502</v>
      </c>
      <c r="E165" t="str">
        <f t="shared" ref="E165" si="11">MID(D165,23,11)</f>
        <v>VFSE6000002</v>
      </c>
      <c r="F165" t="s">
        <v>154</v>
      </c>
      <c r="G165">
        <f>1482983.15-G166</f>
        <v>1386446.15</v>
      </c>
      <c r="H165">
        <v>15441594.380000001</v>
      </c>
      <c r="I165" t="s">
        <v>2150</v>
      </c>
      <c r="J165" t="s">
        <v>2134</v>
      </c>
      <c r="K165" t="s">
        <v>3600</v>
      </c>
      <c r="XFB165" t="s">
        <v>497</v>
      </c>
      <c r="XFC165" t="s">
        <v>152</v>
      </c>
    </row>
    <row r="166" spans="1:11 16382:16383" x14ac:dyDescent="0.25">
      <c r="A166">
        <v>149</v>
      </c>
      <c r="B166" t="s">
        <v>501</v>
      </c>
      <c r="C166" t="s">
        <v>398</v>
      </c>
      <c r="D166" t="s">
        <v>502</v>
      </c>
      <c r="E166" t="str">
        <f t="shared" si="4"/>
        <v>VFSE6000002</v>
      </c>
      <c r="F166" t="s">
        <v>154</v>
      </c>
      <c r="G166">
        <v>96537</v>
      </c>
      <c r="H166">
        <v>15441594.380000001</v>
      </c>
      <c r="I166" t="s">
        <v>2150</v>
      </c>
      <c r="J166" t="s">
        <v>3583</v>
      </c>
      <c r="K166" t="s">
        <v>3600</v>
      </c>
      <c r="XFB166" t="s">
        <v>497</v>
      </c>
      <c r="XFC166" t="s">
        <v>152</v>
      </c>
    </row>
    <row r="167" spans="1:11 16382:16383" x14ac:dyDescent="0.25">
      <c r="A167">
        <v>150</v>
      </c>
      <c r="B167" t="s">
        <v>503</v>
      </c>
      <c r="C167" t="s">
        <v>398</v>
      </c>
      <c r="D167" t="s">
        <v>504</v>
      </c>
      <c r="E167" t="str">
        <f t="shared" si="4"/>
        <v>VFSE6000015</v>
      </c>
      <c r="F167" t="s">
        <v>154</v>
      </c>
      <c r="G167">
        <v>39992.480000000003</v>
      </c>
      <c r="H167">
        <v>15481586.859999999</v>
      </c>
      <c r="I167" t="s">
        <v>2157</v>
      </c>
      <c r="J167" t="s">
        <v>2134</v>
      </c>
      <c r="K167" t="s">
        <v>2132</v>
      </c>
      <c r="XFB167" t="s">
        <v>497</v>
      </c>
      <c r="XFC167" t="s">
        <v>152</v>
      </c>
    </row>
    <row r="168" spans="1:11 16382:16383" x14ac:dyDescent="0.25">
      <c r="A168">
        <v>151</v>
      </c>
      <c r="B168" t="s">
        <v>505</v>
      </c>
      <c r="C168" t="s">
        <v>398</v>
      </c>
      <c r="D168" t="s">
        <v>506</v>
      </c>
      <c r="E168" t="str">
        <f t="shared" si="4"/>
        <v>VFSE9008072</v>
      </c>
      <c r="F168" t="s">
        <v>154</v>
      </c>
      <c r="G168">
        <v>1072.68</v>
      </c>
      <c r="H168">
        <v>15482659.539999999</v>
      </c>
      <c r="I168" t="s">
        <v>3595</v>
      </c>
      <c r="J168" t="s">
        <v>2134</v>
      </c>
      <c r="K168" t="s">
        <v>3590</v>
      </c>
      <c r="XFB168" t="s">
        <v>497</v>
      </c>
      <c r="XFC168" t="s">
        <v>152</v>
      </c>
    </row>
    <row r="169" spans="1:11 16382:16383" x14ac:dyDescent="0.25">
      <c r="A169">
        <v>152</v>
      </c>
      <c r="B169" t="s">
        <v>507</v>
      </c>
      <c r="C169" t="s">
        <v>398</v>
      </c>
      <c r="D169" t="s">
        <v>509</v>
      </c>
      <c r="E169" t="str">
        <f t="shared" si="4"/>
        <v>VFSE6000007</v>
      </c>
      <c r="F169" t="s">
        <v>154</v>
      </c>
      <c r="G169">
        <v>29308.54</v>
      </c>
      <c r="H169">
        <v>15511968.08</v>
      </c>
      <c r="I169" t="s">
        <v>2149</v>
      </c>
      <c r="J169" t="s">
        <v>2134</v>
      </c>
      <c r="K169" t="s">
        <v>3600</v>
      </c>
      <c r="XFB169" t="s">
        <v>508</v>
      </c>
      <c r="XFC169" t="s">
        <v>152</v>
      </c>
    </row>
    <row r="170" spans="1:11 16382:16383" x14ac:dyDescent="0.25">
      <c r="A170">
        <v>153</v>
      </c>
      <c r="B170" t="s">
        <v>510</v>
      </c>
      <c r="C170" t="s">
        <v>398</v>
      </c>
      <c r="D170" t="s">
        <v>511</v>
      </c>
      <c r="E170" t="str">
        <f t="shared" ref="E170" si="12">MID(D170,23,11)</f>
        <v>VFSE6000008</v>
      </c>
      <c r="F170" t="s">
        <v>154</v>
      </c>
      <c r="G170">
        <f>567698.49-G171</f>
        <v>78319.489999999991</v>
      </c>
      <c r="H170">
        <v>16079666.57</v>
      </c>
      <c r="I170" t="s">
        <v>2151</v>
      </c>
      <c r="J170" t="s">
        <v>2134</v>
      </c>
      <c r="K170" t="s">
        <v>3599</v>
      </c>
      <c r="XFB170" t="s">
        <v>508</v>
      </c>
      <c r="XFC170" t="s">
        <v>152</v>
      </c>
    </row>
    <row r="171" spans="1:11 16382:16383" x14ac:dyDescent="0.25">
      <c r="A171">
        <v>153</v>
      </c>
      <c r="B171" t="s">
        <v>510</v>
      </c>
      <c r="C171" t="s">
        <v>398</v>
      </c>
      <c r="D171" t="s">
        <v>511</v>
      </c>
      <c r="E171" t="str">
        <f t="shared" si="4"/>
        <v>VFSE6000008</v>
      </c>
      <c r="F171" t="s">
        <v>154</v>
      </c>
      <c r="G171">
        <v>489379</v>
      </c>
      <c r="H171">
        <v>16079666.57</v>
      </c>
      <c r="I171" t="s">
        <v>2151</v>
      </c>
      <c r="J171" t="s">
        <v>3583</v>
      </c>
      <c r="K171" t="s">
        <v>3599</v>
      </c>
      <c r="XFB171" t="s">
        <v>508</v>
      </c>
      <c r="XFC171" t="s">
        <v>152</v>
      </c>
    </row>
    <row r="172" spans="1:11 16382:16383" x14ac:dyDescent="0.25">
      <c r="A172">
        <v>154</v>
      </c>
      <c r="B172" t="s">
        <v>29</v>
      </c>
      <c r="C172" t="s">
        <v>398</v>
      </c>
      <c r="D172" t="s">
        <v>513</v>
      </c>
      <c r="E172" t="str">
        <f t="shared" si="4"/>
        <v>LL  KOL01</v>
      </c>
      <c r="F172" t="s">
        <v>154</v>
      </c>
      <c r="G172">
        <v>511150</v>
      </c>
      <c r="H172">
        <v>16590816.57</v>
      </c>
      <c r="I172" t="s">
        <v>2141</v>
      </c>
      <c r="J172" t="s">
        <v>2134</v>
      </c>
      <c r="K172" t="s">
        <v>3609</v>
      </c>
      <c r="XFB172" t="s">
        <v>512</v>
      </c>
      <c r="XFC172" t="s">
        <v>152</v>
      </c>
    </row>
    <row r="173" spans="1:11 16382:16383" x14ac:dyDescent="0.25">
      <c r="A173">
        <v>155</v>
      </c>
      <c r="B173" t="s">
        <v>514</v>
      </c>
      <c r="C173" t="s">
        <v>515</v>
      </c>
      <c r="D173" t="s">
        <v>517</v>
      </c>
      <c r="E173" t="str">
        <f t="shared" si="4"/>
        <v>MUHAMMED SO</v>
      </c>
      <c r="F173" t="s">
        <v>154</v>
      </c>
      <c r="G173">
        <v>1738.48</v>
      </c>
      <c r="H173">
        <v>16592555.050000001</v>
      </c>
      <c r="I173" t="s">
        <v>2133</v>
      </c>
      <c r="J173" t="s">
        <v>2134</v>
      </c>
      <c r="K173" t="s">
        <v>3604</v>
      </c>
      <c r="XFB173" t="s">
        <v>516</v>
      </c>
      <c r="XFC173" t="s">
        <v>152</v>
      </c>
    </row>
    <row r="174" spans="1:11 16382:16383" x14ac:dyDescent="0.25">
      <c r="A174">
        <v>156</v>
      </c>
      <c r="B174" t="s">
        <v>518</v>
      </c>
      <c r="C174" t="s">
        <v>515</v>
      </c>
      <c r="D174" t="s">
        <v>520</v>
      </c>
      <c r="E174" t="str">
        <f t="shared" si="4"/>
        <v>VFSE1100011</v>
      </c>
      <c r="F174" t="s">
        <v>154</v>
      </c>
      <c r="G174">
        <v>8863.17</v>
      </c>
      <c r="H174">
        <v>16601418.220000001</v>
      </c>
      <c r="I174" t="s">
        <v>2150</v>
      </c>
      <c r="J174" t="s">
        <v>2134</v>
      </c>
      <c r="K174" t="s">
        <v>3600</v>
      </c>
      <c r="XFB174" t="s">
        <v>519</v>
      </c>
      <c r="XFC174" t="s">
        <v>152</v>
      </c>
    </row>
    <row r="175" spans="1:11 16382:16383" x14ac:dyDescent="0.25">
      <c r="A175">
        <v>157</v>
      </c>
      <c r="B175" t="s">
        <v>24</v>
      </c>
      <c r="C175" t="s">
        <v>515</v>
      </c>
      <c r="D175" t="s">
        <v>355</v>
      </c>
      <c r="E175" t="str">
        <f t="shared" si="4"/>
        <v xml:space="preserve"> THAI CONSU</v>
      </c>
      <c r="F175" t="s">
        <v>193</v>
      </c>
      <c r="G175">
        <v>-27500</v>
      </c>
      <c r="H175">
        <v>16573918.220000001</v>
      </c>
      <c r="I175" t="s">
        <v>2140</v>
      </c>
      <c r="J175" t="s">
        <v>2134</v>
      </c>
      <c r="K175" t="s">
        <v>3610</v>
      </c>
      <c r="XFB175" t="s">
        <v>521</v>
      </c>
      <c r="XFC175" t="s">
        <v>152</v>
      </c>
    </row>
    <row r="176" spans="1:11 16382:16383" x14ac:dyDescent="0.25">
      <c r="A176">
        <v>158</v>
      </c>
      <c r="B176" t="s">
        <v>522</v>
      </c>
      <c r="C176" t="s">
        <v>515</v>
      </c>
      <c r="D176" t="s">
        <v>524</v>
      </c>
      <c r="E176" t="str">
        <f t="shared" si="4"/>
        <v>VFSE9008135</v>
      </c>
      <c r="F176" t="s">
        <v>154</v>
      </c>
      <c r="G176">
        <v>12602.67</v>
      </c>
      <c r="H176">
        <v>16586520.890000001</v>
      </c>
      <c r="I176" t="s">
        <v>3591</v>
      </c>
      <c r="J176" t="s">
        <v>2134</v>
      </c>
      <c r="K176" t="s">
        <v>3590</v>
      </c>
      <c r="XFB176" t="s">
        <v>523</v>
      </c>
      <c r="XFC176" t="s">
        <v>152</v>
      </c>
    </row>
    <row r="177" spans="1:11 16382:16383" x14ac:dyDescent="0.25">
      <c r="A177">
        <v>159</v>
      </c>
      <c r="B177" t="s">
        <v>525</v>
      </c>
      <c r="C177" t="s">
        <v>515</v>
      </c>
      <c r="D177" t="s">
        <v>526</v>
      </c>
      <c r="E177" t="str">
        <f t="shared" ref="E177" si="13">MID(D177,23,11)</f>
        <v>VFSE6000008</v>
      </c>
      <c r="F177" t="s">
        <v>154</v>
      </c>
      <c r="G177">
        <f>624479.62-G178</f>
        <v>234312.62</v>
      </c>
      <c r="H177">
        <v>17211000.510000002</v>
      </c>
      <c r="I177" t="s">
        <v>2151</v>
      </c>
      <c r="J177" t="s">
        <v>2134</v>
      </c>
      <c r="K177" t="s">
        <v>3599</v>
      </c>
      <c r="XFB177" t="s">
        <v>523</v>
      </c>
      <c r="XFC177" t="s">
        <v>152</v>
      </c>
    </row>
    <row r="178" spans="1:11 16382:16383" x14ac:dyDescent="0.25">
      <c r="A178">
        <v>159</v>
      </c>
      <c r="B178" t="s">
        <v>525</v>
      </c>
      <c r="C178" t="s">
        <v>515</v>
      </c>
      <c r="D178" t="s">
        <v>526</v>
      </c>
      <c r="E178" t="str">
        <f t="shared" si="4"/>
        <v>VFSE6000008</v>
      </c>
      <c r="F178" t="s">
        <v>154</v>
      </c>
      <c r="G178">
        <v>390167</v>
      </c>
      <c r="H178">
        <v>17211000.510000002</v>
      </c>
      <c r="I178" t="s">
        <v>2151</v>
      </c>
      <c r="J178" t="s">
        <v>3583</v>
      </c>
      <c r="K178" t="s">
        <v>3599</v>
      </c>
      <c r="XFB178" t="s">
        <v>523</v>
      </c>
      <c r="XFC178" t="s">
        <v>152</v>
      </c>
    </row>
    <row r="179" spans="1:11 16382:16383" x14ac:dyDescent="0.25">
      <c r="A179">
        <v>160</v>
      </c>
      <c r="B179" t="s">
        <v>527</v>
      </c>
      <c r="C179" t="s">
        <v>515</v>
      </c>
      <c r="D179" t="s">
        <v>529</v>
      </c>
      <c r="E179" t="str">
        <f t="shared" ref="E179" si="14">MID(D179,23,11)</f>
        <v>VFSE6000010</v>
      </c>
      <c r="F179" t="s">
        <v>154</v>
      </c>
      <c r="G179">
        <f>48640.51-G180</f>
        <v>13875.510000000002</v>
      </c>
      <c r="H179">
        <v>17259641.02</v>
      </c>
      <c r="I179" t="s">
        <v>2153</v>
      </c>
      <c r="J179" t="s">
        <v>2134</v>
      </c>
      <c r="K179" t="s">
        <v>3599</v>
      </c>
      <c r="XFB179" t="s">
        <v>528</v>
      </c>
      <c r="XFC179" t="s">
        <v>152</v>
      </c>
    </row>
    <row r="180" spans="1:11 16382:16383" x14ac:dyDescent="0.25">
      <c r="A180">
        <v>160</v>
      </c>
      <c r="B180" t="s">
        <v>527</v>
      </c>
      <c r="C180" t="s">
        <v>515</v>
      </c>
      <c r="D180" t="s">
        <v>529</v>
      </c>
      <c r="E180" t="str">
        <f t="shared" si="4"/>
        <v>VFSE6000010</v>
      </c>
      <c r="F180" t="s">
        <v>154</v>
      </c>
      <c r="G180">
        <v>34765</v>
      </c>
      <c r="H180">
        <v>17259641.02</v>
      </c>
      <c r="I180" t="s">
        <v>2153</v>
      </c>
      <c r="J180" t="s">
        <v>3583</v>
      </c>
      <c r="K180" t="s">
        <v>3599</v>
      </c>
      <c r="XFB180" t="s">
        <v>528</v>
      </c>
      <c r="XFC180" t="s">
        <v>152</v>
      </c>
    </row>
    <row r="181" spans="1:11 16382:16383" x14ac:dyDescent="0.25">
      <c r="A181">
        <v>161</v>
      </c>
      <c r="B181" t="s">
        <v>530</v>
      </c>
      <c r="C181" t="s">
        <v>515</v>
      </c>
      <c r="D181" t="s">
        <v>532</v>
      </c>
      <c r="E181" t="str">
        <f t="shared" si="4"/>
        <v>VFSE6000013</v>
      </c>
      <c r="F181" t="s">
        <v>154</v>
      </c>
      <c r="G181">
        <v>20031.88</v>
      </c>
      <c r="H181">
        <v>17279672.899999999</v>
      </c>
      <c r="I181" t="s">
        <v>2156</v>
      </c>
      <c r="J181" t="s">
        <v>2134</v>
      </c>
      <c r="K181" t="s">
        <v>3599</v>
      </c>
      <c r="XFB181" t="s">
        <v>531</v>
      </c>
      <c r="XFC181" t="s">
        <v>152</v>
      </c>
    </row>
    <row r="182" spans="1:11 16382:16383" x14ac:dyDescent="0.25">
      <c r="A182">
        <v>162</v>
      </c>
      <c r="B182" t="s">
        <v>533</v>
      </c>
      <c r="C182" t="s">
        <v>515</v>
      </c>
      <c r="D182" t="s">
        <v>535</v>
      </c>
      <c r="E182" t="str">
        <f t="shared" si="4"/>
        <v>VFSE6000015</v>
      </c>
      <c r="F182" t="s">
        <v>154</v>
      </c>
      <c r="G182">
        <v>10797.1</v>
      </c>
      <c r="H182">
        <v>17290470</v>
      </c>
      <c r="I182" t="s">
        <v>2157</v>
      </c>
      <c r="J182" t="s">
        <v>2134</v>
      </c>
      <c r="K182" t="s">
        <v>2132</v>
      </c>
      <c r="XFB182" t="s">
        <v>534</v>
      </c>
      <c r="XFC182" t="s">
        <v>152</v>
      </c>
    </row>
    <row r="183" spans="1:11 16382:16383" x14ac:dyDescent="0.25">
      <c r="A183">
        <v>163</v>
      </c>
      <c r="B183" t="s">
        <v>536</v>
      </c>
      <c r="C183" t="s">
        <v>515</v>
      </c>
      <c r="D183" t="s">
        <v>537</v>
      </c>
      <c r="E183" t="str">
        <f t="shared" ref="E183" si="15">MID(D183,23,11)</f>
        <v>VFSE6000011</v>
      </c>
      <c r="F183" t="s">
        <v>154</v>
      </c>
      <c r="G183">
        <f>295964.47-G184</f>
        <v>181508.46999999997</v>
      </c>
      <c r="H183">
        <v>17586434.469999999</v>
      </c>
      <c r="I183" t="s">
        <v>2154</v>
      </c>
      <c r="J183" t="s">
        <v>2134</v>
      </c>
      <c r="K183" t="s">
        <v>3599</v>
      </c>
      <c r="XFB183" t="s">
        <v>534</v>
      </c>
      <c r="XFC183" t="s">
        <v>152</v>
      </c>
    </row>
    <row r="184" spans="1:11 16382:16383" x14ac:dyDescent="0.25">
      <c r="A184">
        <v>163</v>
      </c>
      <c r="B184" t="s">
        <v>536</v>
      </c>
      <c r="C184" t="s">
        <v>515</v>
      </c>
      <c r="D184" t="s">
        <v>537</v>
      </c>
      <c r="E184" t="str">
        <f t="shared" si="4"/>
        <v>VFSE6000011</v>
      </c>
      <c r="F184" t="s">
        <v>154</v>
      </c>
      <c r="G184">
        <v>114456</v>
      </c>
      <c r="H184">
        <v>17586434.469999999</v>
      </c>
      <c r="I184" t="s">
        <v>2154</v>
      </c>
      <c r="J184" t="s">
        <v>3583</v>
      </c>
      <c r="K184" t="s">
        <v>3599</v>
      </c>
      <c r="XFB184" t="s">
        <v>534</v>
      </c>
      <c r="XFC184" t="s">
        <v>152</v>
      </c>
    </row>
    <row r="185" spans="1:11 16382:16383" x14ac:dyDescent="0.25">
      <c r="A185">
        <v>164</v>
      </c>
      <c r="B185" t="s">
        <v>538</v>
      </c>
      <c r="C185" t="s">
        <v>515</v>
      </c>
      <c r="D185" t="s">
        <v>540</v>
      </c>
      <c r="E185" t="str">
        <f t="shared" si="4"/>
        <v>VFSE9008083</v>
      </c>
      <c r="F185" t="s">
        <v>154</v>
      </c>
      <c r="G185">
        <v>79544.67</v>
      </c>
      <c r="H185">
        <v>17665979.140000001</v>
      </c>
      <c r="I185" t="s">
        <v>3596</v>
      </c>
      <c r="J185" t="s">
        <v>2134</v>
      </c>
      <c r="K185" t="s">
        <v>3590</v>
      </c>
      <c r="XFB185" t="s">
        <v>539</v>
      </c>
      <c r="XFC185" t="s">
        <v>152</v>
      </c>
    </row>
    <row r="186" spans="1:11 16382:16383" x14ac:dyDescent="0.25">
      <c r="A186">
        <v>165</v>
      </c>
      <c r="B186" t="s">
        <v>541</v>
      </c>
      <c r="C186" t="s">
        <v>515</v>
      </c>
      <c r="D186" t="s">
        <v>542</v>
      </c>
      <c r="E186" t="str">
        <f t="shared" si="4"/>
        <v>VFSE9008205</v>
      </c>
      <c r="F186" t="s">
        <v>154</v>
      </c>
      <c r="G186">
        <v>1177.92</v>
      </c>
      <c r="H186">
        <v>17667157.059999999</v>
      </c>
      <c r="I186" t="s">
        <v>3594</v>
      </c>
      <c r="J186" t="s">
        <v>2134</v>
      </c>
      <c r="K186" t="s">
        <v>3590</v>
      </c>
      <c r="XFB186" t="s">
        <v>539</v>
      </c>
      <c r="XFC186" t="s">
        <v>152</v>
      </c>
    </row>
    <row r="187" spans="1:11 16382:16383" x14ac:dyDescent="0.25">
      <c r="A187">
        <v>166</v>
      </c>
      <c r="B187" t="s">
        <v>543</v>
      </c>
      <c r="C187" t="s">
        <v>515</v>
      </c>
      <c r="D187" t="s">
        <v>545</v>
      </c>
      <c r="E187" t="str">
        <f t="shared" ref="E187" si="16">MID(D187,23,11)</f>
        <v>VFSE6000004</v>
      </c>
      <c r="F187" t="s">
        <v>154</v>
      </c>
      <c r="G187">
        <f>93086.2-G188</f>
        <v>85997.2</v>
      </c>
      <c r="H187">
        <v>17760243.260000002</v>
      </c>
      <c r="I187" t="s">
        <v>2146</v>
      </c>
      <c r="J187" t="s">
        <v>2134</v>
      </c>
      <c r="K187" t="s">
        <v>3600</v>
      </c>
      <c r="XFB187" t="s">
        <v>544</v>
      </c>
      <c r="XFC187" t="s">
        <v>152</v>
      </c>
    </row>
    <row r="188" spans="1:11 16382:16383" x14ac:dyDescent="0.25">
      <c r="A188">
        <v>166</v>
      </c>
      <c r="B188" t="s">
        <v>543</v>
      </c>
      <c r="C188" t="s">
        <v>515</v>
      </c>
      <c r="D188" t="s">
        <v>545</v>
      </c>
      <c r="E188" t="str">
        <f t="shared" si="4"/>
        <v>VFSE6000004</v>
      </c>
      <c r="F188" t="s">
        <v>154</v>
      </c>
      <c r="G188">
        <v>7089</v>
      </c>
      <c r="H188">
        <v>17760243.260000002</v>
      </c>
      <c r="I188" t="s">
        <v>2146</v>
      </c>
      <c r="J188" t="s">
        <v>3583</v>
      </c>
      <c r="K188" t="s">
        <v>3600</v>
      </c>
      <c r="XFB188" t="s">
        <v>544</v>
      </c>
      <c r="XFC188" t="s">
        <v>152</v>
      </c>
    </row>
    <row r="189" spans="1:11 16382:16383" x14ac:dyDescent="0.25">
      <c r="A189">
        <v>167</v>
      </c>
      <c r="B189" t="s">
        <v>546</v>
      </c>
      <c r="C189" t="s">
        <v>515</v>
      </c>
      <c r="D189" t="s">
        <v>547</v>
      </c>
      <c r="E189" t="str">
        <f t="shared" si="4"/>
        <v>VFSE6000016</v>
      </c>
      <c r="F189" t="s">
        <v>154</v>
      </c>
      <c r="G189">
        <v>382518.3</v>
      </c>
      <c r="H189">
        <v>18142761.559999999</v>
      </c>
      <c r="I189" t="s">
        <v>2159</v>
      </c>
      <c r="J189" t="s">
        <v>2134</v>
      </c>
      <c r="K189" t="s">
        <v>2132</v>
      </c>
      <c r="XFB189" t="s">
        <v>544</v>
      </c>
      <c r="XFC189" t="s">
        <v>152</v>
      </c>
    </row>
    <row r="190" spans="1:11 16382:16383" x14ac:dyDescent="0.25">
      <c r="A190">
        <v>168</v>
      </c>
      <c r="B190" t="s">
        <v>548</v>
      </c>
      <c r="C190" t="s">
        <v>515</v>
      </c>
      <c r="D190" t="s">
        <v>549</v>
      </c>
      <c r="E190" t="str">
        <f t="shared" ref="E190" si="17">MID(D190,23,11)</f>
        <v>VFSE6000001</v>
      </c>
      <c r="F190" t="s">
        <v>154</v>
      </c>
      <c r="G190">
        <f>1062714.2-G191</f>
        <v>1032124.2</v>
      </c>
      <c r="H190">
        <v>19205475.760000002</v>
      </c>
      <c r="I190" t="s">
        <v>2158</v>
      </c>
      <c r="J190" t="s">
        <v>2134</v>
      </c>
      <c r="K190" t="s">
        <v>2132</v>
      </c>
      <c r="XFB190" t="s">
        <v>544</v>
      </c>
      <c r="XFC190" t="s">
        <v>152</v>
      </c>
    </row>
    <row r="191" spans="1:11 16382:16383" x14ac:dyDescent="0.25">
      <c r="A191">
        <v>168</v>
      </c>
      <c r="B191" t="s">
        <v>548</v>
      </c>
      <c r="C191" t="s">
        <v>515</v>
      </c>
      <c r="D191" t="s">
        <v>549</v>
      </c>
      <c r="E191" t="str">
        <f t="shared" si="4"/>
        <v>VFSE6000001</v>
      </c>
      <c r="F191" t="s">
        <v>154</v>
      </c>
      <c r="G191">
        <v>30590</v>
      </c>
      <c r="H191">
        <v>19205475.760000002</v>
      </c>
      <c r="I191" t="s">
        <v>2158</v>
      </c>
      <c r="J191" t="s">
        <v>3583</v>
      </c>
      <c r="K191" t="s">
        <v>2132</v>
      </c>
      <c r="XFB191" t="s">
        <v>544</v>
      </c>
      <c r="XFC191" t="s">
        <v>152</v>
      </c>
    </row>
    <row r="192" spans="1:11 16382:16383" x14ac:dyDescent="0.25">
      <c r="A192">
        <v>169</v>
      </c>
      <c r="B192" t="s">
        <v>550</v>
      </c>
      <c r="C192" t="s">
        <v>515</v>
      </c>
      <c r="D192" t="s">
        <v>552</v>
      </c>
      <c r="E192" t="str">
        <f t="shared" ref="E192" si="18">MID(D192,23,11)</f>
        <v>VFSE6000003</v>
      </c>
      <c r="F192" t="s">
        <v>154</v>
      </c>
      <c r="G192">
        <f>114333-G193</f>
        <v>33612</v>
      </c>
      <c r="H192">
        <v>19319808.760000002</v>
      </c>
      <c r="I192" t="s">
        <v>2145</v>
      </c>
      <c r="J192" t="s">
        <v>2134</v>
      </c>
      <c r="K192" t="s">
        <v>3609</v>
      </c>
      <c r="XFB192" t="s">
        <v>551</v>
      </c>
      <c r="XFC192" t="s">
        <v>152</v>
      </c>
    </row>
    <row r="193" spans="1:11 16382:16383" x14ac:dyDescent="0.25">
      <c r="A193">
        <v>169</v>
      </c>
      <c r="B193" t="s">
        <v>550</v>
      </c>
      <c r="C193" t="s">
        <v>515</v>
      </c>
      <c r="D193" t="s">
        <v>552</v>
      </c>
      <c r="E193" t="str">
        <f t="shared" si="4"/>
        <v>VFSE6000003</v>
      </c>
      <c r="F193" t="s">
        <v>154</v>
      </c>
      <c r="G193">
        <v>80721</v>
      </c>
      <c r="H193">
        <v>19319808.760000002</v>
      </c>
      <c r="I193" t="s">
        <v>2145</v>
      </c>
      <c r="J193" s="10" t="s">
        <v>3583</v>
      </c>
      <c r="K193" t="s">
        <v>3609</v>
      </c>
      <c r="XFB193" t="s">
        <v>551</v>
      </c>
      <c r="XFC193" t="s">
        <v>152</v>
      </c>
    </row>
    <row r="194" spans="1:11 16382:16383" x14ac:dyDescent="0.25">
      <c r="A194">
        <v>170</v>
      </c>
      <c r="B194" t="s">
        <v>553</v>
      </c>
      <c r="C194" t="s">
        <v>515</v>
      </c>
      <c r="D194" t="s">
        <v>554</v>
      </c>
      <c r="E194" t="str">
        <f t="shared" si="4"/>
        <v>VFSE6000012</v>
      </c>
      <c r="F194" t="s">
        <v>154</v>
      </c>
      <c r="G194">
        <v>16188.91</v>
      </c>
      <c r="H194">
        <v>19335997.670000002</v>
      </c>
      <c r="I194" t="s">
        <v>2155</v>
      </c>
      <c r="J194" t="s">
        <v>2134</v>
      </c>
      <c r="K194" t="s">
        <v>3599</v>
      </c>
      <c r="XFB194" t="s">
        <v>551</v>
      </c>
      <c r="XFC194" t="s">
        <v>152</v>
      </c>
    </row>
    <row r="195" spans="1:11 16382:16383" x14ac:dyDescent="0.25">
      <c r="A195">
        <v>171</v>
      </c>
      <c r="B195" t="s">
        <v>555</v>
      </c>
      <c r="C195" t="s">
        <v>515</v>
      </c>
      <c r="D195" t="s">
        <v>557</v>
      </c>
      <c r="E195" t="str">
        <f t="shared" ref="E195" si="19">MID(D195,23,11)</f>
        <v>VFSE6000014</v>
      </c>
      <c r="F195" t="s">
        <v>154</v>
      </c>
      <c r="G195">
        <f>301659.26-G196</f>
        <v>187290.26</v>
      </c>
      <c r="H195">
        <v>19637656.93</v>
      </c>
      <c r="I195" t="s">
        <v>2131</v>
      </c>
      <c r="J195" t="s">
        <v>2134</v>
      </c>
      <c r="K195" t="s">
        <v>2132</v>
      </c>
      <c r="XFB195" t="s">
        <v>556</v>
      </c>
      <c r="XFC195" t="s">
        <v>152</v>
      </c>
    </row>
    <row r="196" spans="1:11 16382:16383" x14ac:dyDescent="0.25">
      <c r="A196">
        <v>171</v>
      </c>
      <c r="B196" t="s">
        <v>555</v>
      </c>
      <c r="C196" t="s">
        <v>515</v>
      </c>
      <c r="D196" t="s">
        <v>557</v>
      </c>
      <c r="E196" t="str">
        <f t="shared" si="4"/>
        <v>VFSE6000014</v>
      </c>
      <c r="F196" t="s">
        <v>154</v>
      </c>
      <c r="G196">
        <v>114369</v>
      </c>
      <c r="H196">
        <v>19637656.93</v>
      </c>
      <c r="I196" t="s">
        <v>2131</v>
      </c>
      <c r="J196" t="s">
        <v>3583</v>
      </c>
      <c r="K196" t="s">
        <v>2132</v>
      </c>
      <c r="XFB196" t="s">
        <v>556</v>
      </c>
      <c r="XFC196" t="s">
        <v>152</v>
      </c>
    </row>
    <row r="197" spans="1:11 16382:16383" x14ac:dyDescent="0.25">
      <c r="A197">
        <v>172</v>
      </c>
      <c r="B197" t="s">
        <v>558</v>
      </c>
      <c r="C197" t="s">
        <v>515</v>
      </c>
      <c r="D197" t="s">
        <v>559</v>
      </c>
      <c r="E197" t="str">
        <f t="shared" ref="E197" si="20">MID(D197,23,11)</f>
        <v>VFSE6000009</v>
      </c>
      <c r="F197" t="s">
        <v>154</v>
      </c>
      <c r="G197">
        <f>389306.1-G198</f>
        <v>49503.099999999977</v>
      </c>
      <c r="H197">
        <v>20026963.030000001</v>
      </c>
      <c r="I197" t="s">
        <v>2152</v>
      </c>
      <c r="J197" t="s">
        <v>2134</v>
      </c>
      <c r="K197" t="s">
        <v>3599</v>
      </c>
      <c r="XFB197" t="s">
        <v>556</v>
      </c>
      <c r="XFC197" t="s">
        <v>152</v>
      </c>
    </row>
    <row r="198" spans="1:11 16382:16383" x14ac:dyDescent="0.25">
      <c r="A198">
        <v>172</v>
      </c>
      <c r="B198" t="s">
        <v>558</v>
      </c>
      <c r="C198" t="s">
        <v>515</v>
      </c>
      <c r="D198" t="s">
        <v>559</v>
      </c>
      <c r="E198" t="str">
        <f t="shared" si="4"/>
        <v>VFSE6000009</v>
      </c>
      <c r="F198" t="s">
        <v>154</v>
      </c>
      <c r="G198">
        <v>339803</v>
      </c>
      <c r="H198">
        <v>20026963.030000001</v>
      </c>
      <c r="I198" t="s">
        <v>2152</v>
      </c>
      <c r="J198" t="s">
        <v>3583</v>
      </c>
      <c r="K198" t="s">
        <v>3599</v>
      </c>
      <c r="XFB198" t="s">
        <v>556</v>
      </c>
      <c r="XFC198" t="s">
        <v>152</v>
      </c>
    </row>
    <row r="199" spans="1:11 16382:16383" x14ac:dyDescent="0.25">
      <c r="A199">
        <v>173</v>
      </c>
      <c r="B199" t="s">
        <v>560</v>
      </c>
      <c r="C199" t="s">
        <v>515</v>
      </c>
      <c r="D199" t="s">
        <v>562</v>
      </c>
      <c r="E199" t="str">
        <f t="shared" ref="E199" si="21">MID(D199,23,11)</f>
        <v>VFSE6000005</v>
      </c>
      <c r="F199" t="s">
        <v>154</v>
      </c>
      <c r="G199">
        <f>5328.38-G200</f>
        <v>5249.02</v>
      </c>
      <c r="H199">
        <v>20032291.41</v>
      </c>
      <c r="I199" t="s">
        <v>2147</v>
      </c>
      <c r="J199" t="s">
        <v>2134</v>
      </c>
      <c r="K199" t="s">
        <v>3600</v>
      </c>
      <c r="XFB199" t="s">
        <v>561</v>
      </c>
      <c r="XFC199" t="s">
        <v>152</v>
      </c>
    </row>
    <row r="200" spans="1:11 16382:16383" x14ac:dyDescent="0.25">
      <c r="A200">
        <v>173</v>
      </c>
      <c r="B200" t="s">
        <v>560</v>
      </c>
      <c r="C200" t="s">
        <v>515</v>
      </c>
      <c r="D200" t="s">
        <v>562</v>
      </c>
      <c r="E200" t="str">
        <f t="shared" si="4"/>
        <v>VFSE6000005</v>
      </c>
      <c r="F200" t="s">
        <v>154</v>
      </c>
      <c r="G200">
        <v>79.36</v>
      </c>
      <c r="H200">
        <v>20032291.41</v>
      </c>
      <c r="I200" t="s">
        <v>2147</v>
      </c>
      <c r="J200" t="s">
        <v>3583</v>
      </c>
      <c r="K200" t="s">
        <v>3600</v>
      </c>
      <c r="XFB200" t="s">
        <v>561</v>
      </c>
      <c r="XFC200" t="s">
        <v>152</v>
      </c>
    </row>
    <row r="201" spans="1:11 16382:16383" x14ac:dyDescent="0.25">
      <c r="A201">
        <v>174</v>
      </c>
      <c r="B201" t="s">
        <v>563</v>
      </c>
      <c r="C201" t="s">
        <v>515</v>
      </c>
      <c r="D201" t="s">
        <v>564</v>
      </c>
      <c r="E201" t="str">
        <f t="shared" ref="E201" si="22">MID(D201,23,11)</f>
        <v>VFSE6000007</v>
      </c>
      <c r="F201" t="s">
        <v>154</v>
      </c>
      <c r="G201">
        <f>43663.53-G202</f>
        <v>9188.5299999999988</v>
      </c>
      <c r="H201">
        <v>20075954.940000001</v>
      </c>
      <c r="I201" t="s">
        <v>2149</v>
      </c>
      <c r="J201" t="s">
        <v>2134</v>
      </c>
      <c r="K201" t="s">
        <v>3600</v>
      </c>
      <c r="XFB201" t="s">
        <v>561</v>
      </c>
      <c r="XFC201" t="s">
        <v>152</v>
      </c>
    </row>
    <row r="202" spans="1:11 16382:16383" x14ac:dyDescent="0.25">
      <c r="A202">
        <v>174</v>
      </c>
      <c r="B202" t="s">
        <v>563</v>
      </c>
      <c r="C202" t="s">
        <v>515</v>
      </c>
      <c r="D202" t="s">
        <v>564</v>
      </c>
      <c r="E202" t="str">
        <f t="shared" si="4"/>
        <v>VFSE6000007</v>
      </c>
      <c r="F202" t="s">
        <v>154</v>
      </c>
      <c r="G202">
        <v>34475</v>
      </c>
      <c r="H202">
        <v>20075954.940000001</v>
      </c>
      <c r="I202" t="s">
        <v>2149</v>
      </c>
      <c r="J202" t="s">
        <v>3583</v>
      </c>
      <c r="K202" t="s">
        <v>3600</v>
      </c>
      <c r="XFB202" t="s">
        <v>561</v>
      </c>
      <c r="XFC202" t="s">
        <v>152</v>
      </c>
    </row>
    <row r="203" spans="1:11 16382:16383" x14ac:dyDescent="0.25">
      <c r="A203">
        <v>175</v>
      </c>
      <c r="B203" t="s">
        <v>565</v>
      </c>
      <c r="C203" t="s">
        <v>515</v>
      </c>
      <c r="D203" t="s">
        <v>566</v>
      </c>
      <c r="E203" t="str">
        <f t="shared" si="4"/>
        <v>VFSE6000002</v>
      </c>
      <c r="F203" t="s">
        <v>154</v>
      </c>
      <c r="G203">
        <v>2350018.2000000002</v>
      </c>
      <c r="H203">
        <v>22425973.140000001</v>
      </c>
      <c r="I203" t="s">
        <v>2150</v>
      </c>
      <c r="J203" t="s">
        <v>2134</v>
      </c>
      <c r="K203" t="s">
        <v>3600</v>
      </c>
      <c r="XFB203" t="s">
        <v>561</v>
      </c>
      <c r="XFC203" t="s">
        <v>152</v>
      </c>
    </row>
    <row r="204" spans="1:11 16382:16383" x14ac:dyDescent="0.25">
      <c r="A204">
        <v>176</v>
      </c>
      <c r="B204" t="s">
        <v>567</v>
      </c>
      <c r="C204" t="s">
        <v>515</v>
      </c>
      <c r="D204" t="s">
        <v>569</v>
      </c>
      <c r="E204" t="str">
        <f t="shared" si="4"/>
        <v>VFSE9008213</v>
      </c>
      <c r="F204" t="s">
        <v>154</v>
      </c>
      <c r="G204">
        <v>2122.25</v>
      </c>
      <c r="H204">
        <v>22428095.390000001</v>
      </c>
      <c r="I204" t="s">
        <v>3592</v>
      </c>
      <c r="J204" t="s">
        <v>2134</v>
      </c>
      <c r="K204" t="s">
        <v>3590</v>
      </c>
      <c r="XFB204" t="s">
        <v>568</v>
      </c>
      <c r="XFC204" t="s">
        <v>152</v>
      </c>
    </row>
    <row r="205" spans="1:11 16382:16383" x14ac:dyDescent="0.25">
      <c r="A205">
        <v>177</v>
      </c>
      <c r="B205" t="s">
        <v>570</v>
      </c>
      <c r="C205" t="s">
        <v>515</v>
      </c>
      <c r="D205" t="s">
        <v>571</v>
      </c>
      <c r="E205" t="str">
        <f t="shared" si="4"/>
        <v>VFSE9008222</v>
      </c>
      <c r="F205" t="s">
        <v>154</v>
      </c>
      <c r="G205">
        <v>10511.38</v>
      </c>
      <c r="H205">
        <v>22438606.77</v>
      </c>
      <c r="I205" t="s">
        <v>3597</v>
      </c>
      <c r="J205" t="s">
        <v>2134</v>
      </c>
      <c r="K205" t="s">
        <v>3590</v>
      </c>
      <c r="XFB205" t="s">
        <v>568</v>
      </c>
      <c r="XFC205" t="s">
        <v>152</v>
      </c>
    </row>
    <row r="206" spans="1:11 16382:16383" x14ac:dyDescent="0.25">
      <c r="A206">
        <v>178</v>
      </c>
      <c r="B206" t="s">
        <v>572</v>
      </c>
      <c r="C206" t="s">
        <v>515</v>
      </c>
      <c r="D206" t="s">
        <v>574</v>
      </c>
      <c r="E206" t="str">
        <f t="shared" si="4"/>
        <v>VFSE6000006</v>
      </c>
      <c r="F206" t="s">
        <v>154</v>
      </c>
      <c r="G206">
        <v>32758.75</v>
      </c>
      <c r="H206">
        <v>22471365.52</v>
      </c>
      <c r="I206" t="s">
        <v>2148</v>
      </c>
      <c r="J206" t="s">
        <v>2134</v>
      </c>
      <c r="K206" t="s">
        <v>3600</v>
      </c>
      <c r="XFB206" t="s">
        <v>573</v>
      </c>
      <c r="XFC206" t="s">
        <v>152</v>
      </c>
    </row>
    <row r="207" spans="1:11 16382:16383" x14ac:dyDescent="0.25">
      <c r="A207">
        <v>179</v>
      </c>
      <c r="B207" t="s">
        <v>575</v>
      </c>
      <c r="C207" t="s">
        <v>515</v>
      </c>
      <c r="D207" t="s">
        <v>577</v>
      </c>
      <c r="E207" t="str">
        <f t="shared" si="4"/>
        <v>VFSE9008072</v>
      </c>
      <c r="F207" t="s">
        <v>154</v>
      </c>
      <c r="G207">
        <v>296112.76</v>
      </c>
      <c r="H207">
        <v>22767478.280000001</v>
      </c>
      <c r="I207" t="s">
        <v>3595</v>
      </c>
      <c r="J207" t="s">
        <v>2134</v>
      </c>
      <c r="K207" t="s">
        <v>3590</v>
      </c>
      <c r="XFB207" t="s">
        <v>576</v>
      </c>
      <c r="XFC207" t="s">
        <v>152</v>
      </c>
    </row>
    <row r="208" spans="1:11 16382:16383" x14ac:dyDescent="0.25">
      <c r="A208">
        <v>180</v>
      </c>
      <c r="B208" t="s">
        <v>578</v>
      </c>
      <c r="C208" t="s">
        <v>515</v>
      </c>
      <c r="D208" t="s">
        <v>580</v>
      </c>
      <c r="E208" t="str">
        <f t="shared" si="4"/>
        <v>VFSE9008083</v>
      </c>
      <c r="F208" t="s">
        <v>154</v>
      </c>
      <c r="G208">
        <v>3122104.78</v>
      </c>
      <c r="H208">
        <v>25889583.059999999</v>
      </c>
      <c r="I208" t="s">
        <v>3596</v>
      </c>
      <c r="J208" t="s">
        <v>2134</v>
      </c>
      <c r="K208" t="s">
        <v>3590</v>
      </c>
      <c r="XFB208" t="s">
        <v>579</v>
      </c>
      <c r="XFC208" t="s">
        <v>152</v>
      </c>
    </row>
    <row r="209" spans="1:14 16382:16383" x14ac:dyDescent="0.25">
      <c r="A209">
        <v>181</v>
      </c>
      <c r="B209" t="s">
        <v>581</v>
      </c>
      <c r="C209" t="s">
        <v>515</v>
      </c>
      <c r="D209" t="s">
        <v>582</v>
      </c>
      <c r="E209" t="str">
        <f t="shared" si="4"/>
        <v>VFSE9008135</v>
      </c>
      <c r="F209" t="s">
        <v>154</v>
      </c>
      <c r="G209">
        <v>728611.14</v>
      </c>
      <c r="H209">
        <v>26618194.199999999</v>
      </c>
      <c r="I209" t="s">
        <v>3591</v>
      </c>
      <c r="J209" t="s">
        <v>2134</v>
      </c>
      <c r="K209" t="s">
        <v>3590</v>
      </c>
      <c r="XFB209" t="s">
        <v>579</v>
      </c>
      <c r="XFC209" t="s">
        <v>152</v>
      </c>
    </row>
    <row r="210" spans="1:14 16382:16383" x14ac:dyDescent="0.25">
      <c r="A210">
        <v>182</v>
      </c>
      <c r="B210" t="s">
        <v>583</v>
      </c>
      <c r="C210" t="s">
        <v>515</v>
      </c>
      <c r="D210" t="s">
        <v>584</v>
      </c>
      <c r="E210" t="str">
        <f t="shared" si="4"/>
        <v>VFSE9008150</v>
      </c>
      <c r="F210" t="s">
        <v>154</v>
      </c>
      <c r="G210">
        <v>721813.57</v>
      </c>
      <c r="H210">
        <v>27340007.77</v>
      </c>
      <c r="I210" t="s">
        <v>3593</v>
      </c>
      <c r="J210" t="s">
        <v>2134</v>
      </c>
      <c r="K210" t="s">
        <v>3590</v>
      </c>
      <c r="XFB210" t="s">
        <v>579</v>
      </c>
      <c r="XFC210" t="s">
        <v>152</v>
      </c>
    </row>
    <row r="211" spans="1:14 16382:16383" x14ac:dyDescent="0.25">
      <c r="A211">
        <v>183</v>
      </c>
      <c r="B211" t="s">
        <v>585</v>
      </c>
      <c r="C211" t="s">
        <v>515</v>
      </c>
      <c r="D211" t="s">
        <v>586</v>
      </c>
      <c r="E211" t="str">
        <f t="shared" si="4"/>
        <v>VFSE9008205</v>
      </c>
      <c r="F211" t="s">
        <v>154</v>
      </c>
      <c r="G211">
        <v>238304.8</v>
      </c>
      <c r="H211">
        <v>27578312.57</v>
      </c>
      <c r="I211" t="s">
        <v>3594</v>
      </c>
      <c r="J211" t="s">
        <v>2134</v>
      </c>
      <c r="K211" t="s">
        <v>3590</v>
      </c>
      <c r="XFB211" t="s">
        <v>579</v>
      </c>
      <c r="XFC211" t="s">
        <v>152</v>
      </c>
    </row>
    <row r="212" spans="1:14 16382:16383" x14ac:dyDescent="0.25">
      <c r="A212">
        <v>184</v>
      </c>
      <c r="B212" t="s">
        <v>587</v>
      </c>
      <c r="C212" t="s">
        <v>515</v>
      </c>
      <c r="D212" t="s">
        <v>589</v>
      </c>
      <c r="E212" t="str">
        <f t="shared" si="4"/>
        <v>VFSE9008273</v>
      </c>
      <c r="F212" t="s">
        <v>154</v>
      </c>
      <c r="G212">
        <v>1223.4100000000001</v>
      </c>
      <c r="H212">
        <v>27579535.98</v>
      </c>
      <c r="I212" t="s">
        <v>3598</v>
      </c>
      <c r="J212" t="s">
        <v>2134</v>
      </c>
      <c r="K212" t="s">
        <v>3590</v>
      </c>
      <c r="N212" t="s">
        <v>3598</v>
      </c>
      <c r="XFB212" t="s">
        <v>588</v>
      </c>
      <c r="XFC212" t="s">
        <v>152</v>
      </c>
    </row>
    <row r="213" spans="1:14 16382:16383" x14ac:dyDescent="0.25">
      <c r="A213">
        <v>185</v>
      </c>
      <c r="B213" t="s">
        <v>590</v>
      </c>
      <c r="C213" t="s">
        <v>515</v>
      </c>
      <c r="D213" t="s">
        <v>592</v>
      </c>
      <c r="E213" t="str">
        <f t="shared" si="4"/>
        <v>VFSE9008213</v>
      </c>
      <c r="F213" t="s">
        <v>154</v>
      </c>
      <c r="G213">
        <v>35702.06</v>
      </c>
      <c r="H213">
        <v>27615238.039999999</v>
      </c>
      <c r="I213" t="s">
        <v>3592</v>
      </c>
      <c r="J213" t="s">
        <v>2134</v>
      </c>
      <c r="K213" t="s">
        <v>3590</v>
      </c>
      <c r="XFB213" t="s">
        <v>591</v>
      </c>
      <c r="XFC213" t="s">
        <v>152</v>
      </c>
    </row>
    <row r="214" spans="1:14 16382:16383" x14ac:dyDescent="0.25">
      <c r="A214">
        <v>186</v>
      </c>
      <c r="B214" t="s">
        <v>593</v>
      </c>
      <c r="C214" t="s">
        <v>515</v>
      </c>
      <c r="D214" t="s">
        <v>594</v>
      </c>
      <c r="E214" t="str">
        <f t="shared" si="4"/>
        <v>VFSE9008222</v>
      </c>
      <c r="F214" t="s">
        <v>154</v>
      </c>
      <c r="G214">
        <v>127339.37</v>
      </c>
      <c r="H214">
        <v>27742577.41</v>
      </c>
      <c r="I214" t="s">
        <v>3597</v>
      </c>
      <c r="J214" t="s">
        <v>2134</v>
      </c>
      <c r="K214" t="s">
        <v>3590</v>
      </c>
      <c r="XFB214" t="s">
        <v>591</v>
      </c>
      <c r="XFC214" t="s">
        <v>152</v>
      </c>
    </row>
    <row r="215" spans="1:14 16382:16383" x14ac:dyDescent="0.25">
      <c r="A215">
        <v>187</v>
      </c>
      <c r="B215" t="s">
        <v>595</v>
      </c>
      <c r="C215" t="s">
        <v>515</v>
      </c>
      <c r="D215" t="s">
        <v>597</v>
      </c>
      <c r="E215" t="str">
        <f t="shared" si="4"/>
        <v>VFSE9008224</v>
      </c>
      <c r="F215" t="s">
        <v>154</v>
      </c>
      <c r="G215">
        <v>444.7</v>
      </c>
      <c r="H215">
        <v>27743022.109999999</v>
      </c>
      <c r="I215" t="s">
        <v>3598</v>
      </c>
      <c r="J215" t="s">
        <v>2134</v>
      </c>
      <c r="K215" t="s">
        <v>3590</v>
      </c>
      <c r="N215" t="s">
        <v>3598</v>
      </c>
      <c r="XFB215" t="s">
        <v>596</v>
      </c>
      <c r="XFC215" t="s">
        <v>152</v>
      </c>
    </row>
    <row r="216" spans="1:14 16382:16383" x14ac:dyDescent="0.25">
      <c r="A216">
        <v>188</v>
      </c>
      <c r="B216" t="s">
        <v>598</v>
      </c>
      <c r="C216" t="s">
        <v>515</v>
      </c>
      <c r="D216" t="s">
        <v>600</v>
      </c>
      <c r="E216" t="str">
        <f t="shared" si="4"/>
        <v>42107/VFS G</v>
      </c>
      <c r="F216" t="s">
        <v>193</v>
      </c>
      <c r="G216">
        <v>-15000000</v>
      </c>
      <c r="H216">
        <v>12743022.109999999</v>
      </c>
      <c r="I216" t="s">
        <v>2135</v>
      </c>
      <c r="J216" t="s">
        <v>2134</v>
      </c>
      <c r="K216" t="s">
        <v>2132</v>
      </c>
      <c r="XFB216" t="s">
        <v>599</v>
      </c>
      <c r="XFC216" t="s">
        <v>152</v>
      </c>
    </row>
    <row r="217" spans="1:14 16382:16383" x14ac:dyDescent="0.25">
      <c r="A217">
        <v>189</v>
      </c>
      <c r="B217" t="s">
        <v>601</v>
      </c>
      <c r="C217" t="s">
        <v>515</v>
      </c>
      <c r="D217" t="s">
        <v>602</v>
      </c>
      <c r="E217" t="str">
        <f t="shared" si="4"/>
        <v xml:space="preserve">ICICI BANK </v>
      </c>
      <c r="F217" t="s">
        <v>193</v>
      </c>
      <c r="G217">
        <v>-53939.34</v>
      </c>
      <c r="H217">
        <v>12689082.77</v>
      </c>
      <c r="I217" t="s">
        <v>3581</v>
      </c>
      <c r="J217" t="s">
        <v>2134</v>
      </c>
      <c r="K217" t="s">
        <v>3605</v>
      </c>
      <c r="XFB217" t="s">
        <v>599</v>
      </c>
      <c r="XFC217" t="s">
        <v>152</v>
      </c>
    </row>
    <row r="218" spans="1:14 16382:16383" x14ac:dyDescent="0.25">
      <c r="A218">
        <v>190</v>
      </c>
      <c r="B218" t="s">
        <v>603</v>
      </c>
      <c r="C218" t="s">
        <v>515</v>
      </c>
      <c r="D218" t="s">
        <v>605</v>
      </c>
      <c r="E218" t="str">
        <f t="shared" si="4"/>
        <v xml:space="preserve">ICICI BANK </v>
      </c>
      <c r="F218" t="s">
        <v>193</v>
      </c>
      <c r="G218">
        <v>-38068.42</v>
      </c>
      <c r="H218">
        <v>12651014.35</v>
      </c>
      <c r="I218" t="s">
        <v>3581</v>
      </c>
      <c r="J218" t="s">
        <v>2134</v>
      </c>
      <c r="K218" t="s">
        <v>3605</v>
      </c>
      <c r="XFB218" t="s">
        <v>604</v>
      </c>
      <c r="XFC218" t="s">
        <v>152</v>
      </c>
    </row>
    <row r="219" spans="1:14 16382:16383" x14ac:dyDescent="0.25">
      <c r="A219">
        <v>191</v>
      </c>
      <c r="B219" t="s">
        <v>606</v>
      </c>
      <c r="C219" t="s">
        <v>515</v>
      </c>
      <c r="D219" t="s">
        <v>608</v>
      </c>
      <c r="E219" t="str">
        <f t="shared" si="4"/>
        <v xml:space="preserve">ICICI BANK </v>
      </c>
      <c r="F219" t="s">
        <v>193</v>
      </c>
      <c r="G219">
        <v>-31655.52</v>
      </c>
      <c r="H219">
        <v>12619358.83</v>
      </c>
      <c r="I219" t="s">
        <v>3581</v>
      </c>
      <c r="J219" t="s">
        <v>2134</v>
      </c>
      <c r="K219" t="s">
        <v>3605</v>
      </c>
      <c r="XFB219" t="s">
        <v>607</v>
      </c>
      <c r="XFC219" t="s">
        <v>152</v>
      </c>
    </row>
    <row r="220" spans="1:14 16382:16383" x14ac:dyDescent="0.25">
      <c r="A220">
        <v>192</v>
      </c>
      <c r="B220" t="s">
        <v>609</v>
      </c>
      <c r="C220" t="s">
        <v>515</v>
      </c>
      <c r="D220" t="s">
        <v>611</v>
      </c>
      <c r="E220" t="str">
        <f t="shared" si="4"/>
        <v/>
      </c>
      <c r="F220" t="s">
        <v>193</v>
      </c>
      <c r="G220" s="12">
        <v>-110</v>
      </c>
      <c r="H220">
        <v>12619248.83</v>
      </c>
      <c r="I220" t="s">
        <v>3601</v>
      </c>
      <c r="J220" t="s">
        <v>2134</v>
      </c>
      <c r="XFB220" t="s">
        <v>610</v>
      </c>
      <c r="XFC220" t="s">
        <v>152</v>
      </c>
    </row>
    <row r="221" spans="1:14 16382:16383" x14ac:dyDescent="0.25">
      <c r="A221">
        <v>193</v>
      </c>
      <c r="B221" t="s">
        <v>609</v>
      </c>
      <c r="C221" t="s">
        <v>515</v>
      </c>
      <c r="D221" t="s">
        <v>612</v>
      </c>
      <c r="E221" t="str">
        <f t="shared" ref="E221:E285" si="23">MID(D221,23,11)</f>
        <v/>
      </c>
      <c r="F221" t="s">
        <v>193</v>
      </c>
      <c r="G221" s="12">
        <v>-110</v>
      </c>
      <c r="H221">
        <v>12619138.83</v>
      </c>
      <c r="I221" t="s">
        <v>3601</v>
      </c>
      <c r="J221" t="s">
        <v>2134</v>
      </c>
      <c r="XFB221" t="s">
        <v>610</v>
      </c>
      <c r="XFC221" t="s">
        <v>152</v>
      </c>
    </row>
    <row r="222" spans="1:14 16382:16383" x14ac:dyDescent="0.25">
      <c r="A222">
        <v>194</v>
      </c>
      <c r="B222" t="s">
        <v>613</v>
      </c>
      <c r="C222" t="s">
        <v>515</v>
      </c>
      <c r="D222" t="s">
        <v>615</v>
      </c>
      <c r="E222" t="str">
        <f t="shared" si="23"/>
        <v>Q   KOL04</v>
      </c>
      <c r="F222" t="s">
        <v>154</v>
      </c>
      <c r="G222">
        <v>3261</v>
      </c>
      <c r="H222">
        <v>12622399.83</v>
      </c>
      <c r="I222" t="s">
        <v>3602</v>
      </c>
      <c r="J222" t="s">
        <v>2134</v>
      </c>
      <c r="K222" t="s">
        <v>3609</v>
      </c>
      <c r="XFB222" t="s">
        <v>614</v>
      </c>
      <c r="XFC222" t="s">
        <v>152</v>
      </c>
    </row>
    <row r="223" spans="1:14 16382:16383" x14ac:dyDescent="0.25">
      <c r="A223">
        <v>195</v>
      </c>
      <c r="B223" t="s">
        <v>616</v>
      </c>
      <c r="C223" t="s">
        <v>515</v>
      </c>
      <c r="D223" t="s">
        <v>618</v>
      </c>
      <c r="E223" t="str">
        <f t="shared" si="23"/>
        <v>Q   KOLO3</v>
      </c>
      <c r="F223" t="s">
        <v>154</v>
      </c>
      <c r="G223">
        <v>4000</v>
      </c>
      <c r="H223">
        <v>12626399.83</v>
      </c>
      <c r="I223" t="s">
        <v>3602</v>
      </c>
      <c r="J223" t="s">
        <v>2134</v>
      </c>
      <c r="K223" t="s">
        <v>3609</v>
      </c>
      <c r="XFB223" t="s">
        <v>617</v>
      </c>
      <c r="XFC223" t="s">
        <v>152</v>
      </c>
    </row>
    <row r="224" spans="1:14 16382:16383" x14ac:dyDescent="0.25">
      <c r="A224">
        <v>196</v>
      </c>
      <c r="B224" t="s">
        <v>32</v>
      </c>
      <c r="C224" t="s">
        <v>515</v>
      </c>
      <c r="D224" t="s">
        <v>620</v>
      </c>
      <c r="E224" t="str">
        <f t="shared" si="23"/>
        <v>LL  KOL01</v>
      </c>
      <c r="F224" t="s">
        <v>154</v>
      </c>
      <c r="G224">
        <v>185950</v>
      </c>
      <c r="H224">
        <v>12812349.83</v>
      </c>
      <c r="I224" t="s">
        <v>2141</v>
      </c>
      <c r="J224" t="s">
        <v>2134</v>
      </c>
      <c r="K224" t="s">
        <v>3609</v>
      </c>
      <c r="XFB224" t="s">
        <v>619</v>
      </c>
      <c r="XFC224" t="s">
        <v>152</v>
      </c>
    </row>
    <row r="225" spans="1:11 16382:16383" x14ac:dyDescent="0.25">
      <c r="A225">
        <v>197</v>
      </c>
      <c r="B225" t="s">
        <v>62</v>
      </c>
      <c r="C225" t="s">
        <v>515</v>
      </c>
      <c r="D225" t="s">
        <v>622</v>
      </c>
      <c r="E225" t="str">
        <f t="shared" si="23"/>
        <v>LL  AHD01</v>
      </c>
      <c r="F225" t="s">
        <v>154</v>
      </c>
      <c r="G225">
        <v>280220</v>
      </c>
      <c r="H225">
        <v>13092569.83</v>
      </c>
      <c r="I225" t="s">
        <v>2141</v>
      </c>
      <c r="J225" t="s">
        <v>2134</v>
      </c>
      <c r="K225" t="s">
        <v>2132</v>
      </c>
      <c r="XFB225" t="s">
        <v>621</v>
      </c>
      <c r="XFC225" t="s">
        <v>152</v>
      </c>
    </row>
    <row r="226" spans="1:11 16382:16383" x14ac:dyDescent="0.25">
      <c r="A226">
        <v>198</v>
      </c>
      <c r="B226" t="s">
        <v>64</v>
      </c>
      <c r="C226" t="s">
        <v>515</v>
      </c>
      <c r="D226" t="s">
        <v>623</v>
      </c>
      <c r="E226" t="str">
        <f t="shared" si="23"/>
        <v>LL  AHD02</v>
      </c>
      <c r="F226" t="s">
        <v>154</v>
      </c>
      <c r="G226">
        <v>88930</v>
      </c>
      <c r="H226">
        <v>13181499.83</v>
      </c>
      <c r="I226" t="s">
        <v>2141</v>
      </c>
      <c r="J226" t="s">
        <v>2134</v>
      </c>
      <c r="K226" t="s">
        <v>2132</v>
      </c>
      <c r="XFB226" t="s">
        <v>621</v>
      </c>
      <c r="XFC226" t="s">
        <v>152</v>
      </c>
    </row>
    <row r="227" spans="1:11 16382:16383" x14ac:dyDescent="0.25">
      <c r="A227">
        <v>199</v>
      </c>
      <c r="B227" t="s">
        <v>624</v>
      </c>
      <c r="C227" t="s">
        <v>625</v>
      </c>
      <c r="D227" t="s">
        <v>627</v>
      </c>
      <c r="E227" t="str">
        <f t="shared" si="23"/>
        <v>VFSE5600011</v>
      </c>
      <c r="F227" t="s">
        <v>154</v>
      </c>
      <c r="G227">
        <v>72308.570000000007</v>
      </c>
      <c r="H227">
        <v>13253808.4</v>
      </c>
      <c r="I227" t="s">
        <v>2151</v>
      </c>
      <c r="J227" t="s">
        <v>2134</v>
      </c>
      <c r="K227" t="s">
        <v>3599</v>
      </c>
      <c r="XFB227" t="s">
        <v>626</v>
      </c>
      <c r="XFC227" t="s">
        <v>152</v>
      </c>
    </row>
    <row r="228" spans="1:11 16382:16383" x14ac:dyDescent="0.25">
      <c r="A228">
        <v>200</v>
      </c>
      <c r="B228" t="s">
        <v>628</v>
      </c>
      <c r="C228" t="s">
        <v>625</v>
      </c>
      <c r="D228" t="s">
        <v>630</v>
      </c>
      <c r="E228" t="str">
        <f t="shared" si="23"/>
        <v>VFSE6000081</v>
      </c>
      <c r="F228" t="s">
        <v>154</v>
      </c>
      <c r="G228">
        <v>132903.01999999999</v>
      </c>
      <c r="H228">
        <v>13386711.42</v>
      </c>
      <c r="I228" t="s">
        <v>2152</v>
      </c>
      <c r="J228" t="s">
        <v>2134</v>
      </c>
      <c r="K228" t="s">
        <v>3599</v>
      </c>
      <c r="XFB228" t="s">
        <v>629</v>
      </c>
      <c r="XFC228" t="s">
        <v>152</v>
      </c>
    </row>
    <row r="229" spans="1:11 16382:16383" x14ac:dyDescent="0.25">
      <c r="A229">
        <v>201</v>
      </c>
      <c r="B229" t="s">
        <v>631</v>
      </c>
      <c r="C229" t="s">
        <v>625</v>
      </c>
      <c r="D229" t="s">
        <v>633</v>
      </c>
      <c r="E229" t="str">
        <f t="shared" si="23"/>
        <v>VFSE1100011</v>
      </c>
      <c r="F229" t="s">
        <v>154</v>
      </c>
      <c r="G229">
        <v>74355.13</v>
      </c>
      <c r="H229">
        <v>13461066.550000001</v>
      </c>
      <c r="I229" t="s">
        <v>2150</v>
      </c>
      <c r="J229" t="s">
        <v>2134</v>
      </c>
      <c r="K229" t="s">
        <v>3600</v>
      </c>
      <c r="XFB229" t="s">
        <v>632</v>
      </c>
      <c r="XFC229" t="s">
        <v>152</v>
      </c>
    </row>
    <row r="230" spans="1:11 16382:16383" x14ac:dyDescent="0.25">
      <c r="A230">
        <v>202</v>
      </c>
      <c r="B230" t="s">
        <v>634</v>
      </c>
      <c r="C230" t="s">
        <v>625</v>
      </c>
      <c r="D230" t="s">
        <v>636</v>
      </c>
      <c r="E230" t="str">
        <f t="shared" si="23"/>
        <v>VFSE1221031</v>
      </c>
      <c r="F230" t="s">
        <v>154</v>
      </c>
      <c r="G230">
        <v>5328.37</v>
      </c>
      <c r="H230">
        <v>13466394.92</v>
      </c>
      <c r="I230" t="s">
        <v>2147</v>
      </c>
      <c r="J230" t="s">
        <v>2134</v>
      </c>
      <c r="K230" t="s">
        <v>3600</v>
      </c>
      <c r="XFB230" t="s">
        <v>635</v>
      </c>
      <c r="XFC230" t="s">
        <v>152</v>
      </c>
    </row>
    <row r="231" spans="1:11 16382:16383" x14ac:dyDescent="0.25">
      <c r="A231">
        <v>203</v>
      </c>
      <c r="B231" t="s">
        <v>637</v>
      </c>
      <c r="C231" t="s">
        <v>625</v>
      </c>
      <c r="D231" t="s">
        <v>639</v>
      </c>
      <c r="E231" t="str">
        <f t="shared" si="23"/>
        <v>VFSE3800091</v>
      </c>
      <c r="F231" t="s">
        <v>154</v>
      </c>
      <c r="G231">
        <v>11856.42</v>
      </c>
      <c r="H231">
        <v>13478251.34</v>
      </c>
      <c r="I231" t="s">
        <v>2131</v>
      </c>
      <c r="J231" t="s">
        <v>2134</v>
      </c>
      <c r="K231" t="s">
        <v>2132</v>
      </c>
      <c r="XFB231" t="s">
        <v>638</v>
      </c>
      <c r="XFC231" t="s">
        <v>152</v>
      </c>
    </row>
    <row r="232" spans="1:11 16382:16383" x14ac:dyDescent="0.25">
      <c r="A232">
        <v>204</v>
      </c>
      <c r="B232" t="s">
        <v>640</v>
      </c>
      <c r="C232" t="s">
        <v>625</v>
      </c>
      <c r="D232" t="s">
        <v>642</v>
      </c>
      <c r="E232" t="str">
        <f t="shared" si="23"/>
        <v>VFSE5000341</v>
      </c>
      <c r="F232" t="s">
        <v>154</v>
      </c>
      <c r="G232">
        <v>3951.81</v>
      </c>
      <c r="H232">
        <v>13482203.15</v>
      </c>
      <c r="I232" t="s">
        <v>2154</v>
      </c>
      <c r="J232" t="s">
        <v>2134</v>
      </c>
      <c r="K232" t="s">
        <v>3599</v>
      </c>
      <c r="XFB232" t="s">
        <v>641</v>
      </c>
      <c r="XFC232" t="s">
        <v>152</v>
      </c>
    </row>
    <row r="233" spans="1:11 16382:16383" x14ac:dyDescent="0.25">
      <c r="A233">
        <v>205</v>
      </c>
      <c r="B233" t="s">
        <v>643</v>
      </c>
      <c r="C233" t="s">
        <v>625</v>
      </c>
      <c r="D233" t="s">
        <v>644</v>
      </c>
      <c r="E233" t="str">
        <f t="shared" si="23"/>
        <v>VFSE4000131</v>
      </c>
      <c r="F233" t="s">
        <v>154</v>
      </c>
      <c r="G233">
        <v>130063.92</v>
      </c>
      <c r="H233">
        <v>13612267.07</v>
      </c>
      <c r="I233" t="s">
        <v>2158</v>
      </c>
      <c r="J233" t="s">
        <v>2134</v>
      </c>
      <c r="K233" t="s">
        <v>2132</v>
      </c>
      <c r="XFB233" t="s">
        <v>641</v>
      </c>
      <c r="XFC233" t="s">
        <v>152</v>
      </c>
    </row>
    <row r="234" spans="1:11 16382:16383" x14ac:dyDescent="0.25">
      <c r="A234">
        <v>206</v>
      </c>
      <c r="B234" t="s">
        <v>645</v>
      </c>
      <c r="C234" t="s">
        <v>625</v>
      </c>
      <c r="D234" t="s">
        <v>647</v>
      </c>
      <c r="E234" t="str">
        <f t="shared" ref="E234" si="24">MID(D234,23,11)</f>
        <v>VFSE4110141</v>
      </c>
      <c r="F234" t="s">
        <v>154</v>
      </c>
      <c r="G234">
        <f>11559.96-G235</f>
        <v>10114.959999999999</v>
      </c>
      <c r="H234">
        <v>13623827.029999999</v>
      </c>
      <c r="I234" t="s">
        <v>2159</v>
      </c>
      <c r="J234" t="s">
        <v>2134</v>
      </c>
      <c r="K234" t="s">
        <v>2132</v>
      </c>
      <c r="XFB234" t="s">
        <v>646</v>
      </c>
      <c r="XFC234" t="s">
        <v>152</v>
      </c>
    </row>
    <row r="235" spans="1:11 16382:16383" x14ac:dyDescent="0.25">
      <c r="A235">
        <v>206</v>
      </c>
      <c r="B235" t="s">
        <v>645</v>
      </c>
      <c r="C235" t="s">
        <v>625</v>
      </c>
      <c r="D235" t="s">
        <v>647</v>
      </c>
      <c r="E235" t="str">
        <f t="shared" si="23"/>
        <v>VFSE4110141</v>
      </c>
      <c r="F235" t="s">
        <v>154</v>
      </c>
      <c r="G235">
        <v>1445</v>
      </c>
      <c r="H235">
        <v>13623827.029999999</v>
      </c>
      <c r="I235" t="s">
        <v>2159</v>
      </c>
      <c r="J235" t="s">
        <v>3583</v>
      </c>
      <c r="K235" t="s">
        <v>2132</v>
      </c>
      <c r="XFB235" t="s">
        <v>646</v>
      </c>
      <c r="XFC235" t="s">
        <v>152</v>
      </c>
    </row>
    <row r="236" spans="1:11 16382:16383" x14ac:dyDescent="0.25">
      <c r="A236">
        <v>207</v>
      </c>
      <c r="B236" t="s">
        <v>648</v>
      </c>
      <c r="C236" t="s">
        <v>625</v>
      </c>
      <c r="D236" t="s">
        <v>650</v>
      </c>
      <c r="E236" t="str">
        <f t="shared" si="23"/>
        <v>/20.12.2019</v>
      </c>
      <c r="F236" t="s">
        <v>154</v>
      </c>
      <c r="G236">
        <v>722</v>
      </c>
      <c r="H236">
        <v>13624549.029999999</v>
      </c>
      <c r="I236" t="s">
        <v>2144</v>
      </c>
      <c r="J236" s="10" t="s">
        <v>2142</v>
      </c>
      <c r="K236" t="s">
        <v>2132</v>
      </c>
      <c r="XFB236" t="s">
        <v>649</v>
      </c>
      <c r="XFC236" t="s">
        <v>152</v>
      </c>
    </row>
    <row r="237" spans="1:11 16382:16383" x14ac:dyDescent="0.25">
      <c r="A237">
        <v>208</v>
      </c>
      <c r="B237" t="s">
        <v>648</v>
      </c>
      <c r="C237" t="s">
        <v>625</v>
      </c>
      <c r="D237" t="s">
        <v>651</v>
      </c>
      <c r="E237" t="str">
        <f t="shared" si="23"/>
        <v>/23.12.2019</v>
      </c>
      <c r="F237" t="s">
        <v>154</v>
      </c>
      <c r="G237">
        <v>722</v>
      </c>
      <c r="H237">
        <v>13625271.029999999</v>
      </c>
      <c r="I237" t="s">
        <v>2144</v>
      </c>
      <c r="J237" s="10" t="s">
        <v>2142</v>
      </c>
      <c r="K237" t="s">
        <v>2132</v>
      </c>
      <c r="XFB237" t="s">
        <v>649</v>
      </c>
      <c r="XFC237" t="s">
        <v>152</v>
      </c>
    </row>
    <row r="238" spans="1:11 16382:16383" x14ac:dyDescent="0.25">
      <c r="A238">
        <v>209</v>
      </c>
      <c r="B238" t="s">
        <v>648</v>
      </c>
      <c r="C238" t="s">
        <v>625</v>
      </c>
      <c r="D238" t="s">
        <v>652</v>
      </c>
      <c r="E238" t="str">
        <f t="shared" si="23"/>
        <v>/23.12.2019</v>
      </c>
      <c r="F238" t="s">
        <v>154</v>
      </c>
      <c r="G238">
        <v>722</v>
      </c>
      <c r="H238">
        <v>13625993.029999999</v>
      </c>
      <c r="I238" t="s">
        <v>2144</v>
      </c>
      <c r="J238" s="10" t="s">
        <v>2142</v>
      </c>
      <c r="K238" t="s">
        <v>2132</v>
      </c>
      <c r="XFB238" t="s">
        <v>649</v>
      </c>
      <c r="XFC238" t="s">
        <v>152</v>
      </c>
    </row>
    <row r="239" spans="1:11 16382:16383" x14ac:dyDescent="0.25">
      <c r="A239">
        <v>210</v>
      </c>
      <c r="B239" t="s">
        <v>648</v>
      </c>
      <c r="C239" t="s">
        <v>625</v>
      </c>
      <c r="D239" t="s">
        <v>653</v>
      </c>
      <c r="E239" t="str">
        <f t="shared" si="23"/>
        <v>/23.12.2019</v>
      </c>
      <c r="F239" t="s">
        <v>154</v>
      </c>
      <c r="G239">
        <v>722</v>
      </c>
      <c r="H239">
        <v>13626715.029999999</v>
      </c>
      <c r="I239" t="s">
        <v>2144</v>
      </c>
      <c r="J239" s="10" t="s">
        <v>2142</v>
      </c>
      <c r="K239" t="s">
        <v>2132</v>
      </c>
      <c r="XFB239" t="s">
        <v>649</v>
      </c>
      <c r="XFC239" t="s">
        <v>152</v>
      </c>
    </row>
    <row r="240" spans="1:11 16382:16383" x14ac:dyDescent="0.25">
      <c r="A240">
        <v>211</v>
      </c>
      <c r="B240" t="s">
        <v>648</v>
      </c>
      <c r="C240" t="s">
        <v>625</v>
      </c>
      <c r="D240" t="s">
        <v>654</v>
      </c>
      <c r="E240" t="str">
        <f t="shared" si="23"/>
        <v>/30.11.2019</v>
      </c>
      <c r="F240" t="s">
        <v>154</v>
      </c>
      <c r="G240">
        <v>1087</v>
      </c>
      <c r="H240">
        <v>13627802.029999999</v>
      </c>
      <c r="I240" t="s">
        <v>2144</v>
      </c>
      <c r="J240" s="10" t="s">
        <v>2142</v>
      </c>
      <c r="K240" t="s">
        <v>2132</v>
      </c>
      <c r="XFB240" t="s">
        <v>649</v>
      </c>
      <c r="XFC240" t="s">
        <v>152</v>
      </c>
    </row>
    <row r="241" spans="1:11 16382:16383" x14ac:dyDescent="0.25">
      <c r="A241">
        <v>212</v>
      </c>
      <c r="B241" t="s">
        <v>648</v>
      </c>
      <c r="C241" t="s">
        <v>625</v>
      </c>
      <c r="D241" t="s">
        <v>655</v>
      </c>
      <c r="E241" t="str">
        <f t="shared" si="23"/>
        <v>/13.12.2019</v>
      </c>
      <c r="F241" t="s">
        <v>154</v>
      </c>
      <c r="G241">
        <v>722</v>
      </c>
      <c r="H241">
        <v>13628524.029999999</v>
      </c>
      <c r="I241" t="s">
        <v>2144</v>
      </c>
      <c r="J241" s="10" t="s">
        <v>2142</v>
      </c>
      <c r="K241" t="s">
        <v>2132</v>
      </c>
      <c r="XFB241" t="s">
        <v>649</v>
      </c>
      <c r="XFC241" t="s">
        <v>152</v>
      </c>
    </row>
    <row r="242" spans="1:11 16382:16383" x14ac:dyDescent="0.25">
      <c r="A242">
        <v>213</v>
      </c>
      <c r="B242" t="s">
        <v>648</v>
      </c>
      <c r="C242" t="s">
        <v>625</v>
      </c>
      <c r="D242" t="s">
        <v>656</v>
      </c>
      <c r="E242" t="str">
        <f t="shared" si="23"/>
        <v>/24.12.2019</v>
      </c>
      <c r="F242" t="s">
        <v>154</v>
      </c>
      <c r="G242">
        <v>722</v>
      </c>
      <c r="H242">
        <v>13629246.029999999</v>
      </c>
      <c r="I242" t="s">
        <v>2144</v>
      </c>
      <c r="J242" s="10" t="s">
        <v>2142</v>
      </c>
      <c r="K242" t="s">
        <v>2132</v>
      </c>
      <c r="XFB242" t="s">
        <v>649</v>
      </c>
      <c r="XFC242" t="s">
        <v>152</v>
      </c>
    </row>
    <row r="243" spans="1:11 16382:16383" x14ac:dyDescent="0.25">
      <c r="A243">
        <v>214</v>
      </c>
      <c r="B243" t="s">
        <v>648</v>
      </c>
      <c r="C243" t="s">
        <v>625</v>
      </c>
      <c r="D243" t="s">
        <v>657</v>
      </c>
      <c r="E243" t="str">
        <f t="shared" si="23"/>
        <v>/24.12.2019</v>
      </c>
      <c r="F243" t="s">
        <v>154</v>
      </c>
      <c r="G243">
        <v>722</v>
      </c>
      <c r="H243">
        <v>13629968.029999999</v>
      </c>
      <c r="I243" t="s">
        <v>2144</v>
      </c>
      <c r="J243" s="10" t="s">
        <v>2142</v>
      </c>
      <c r="K243" t="s">
        <v>2132</v>
      </c>
      <c r="XFB243" t="s">
        <v>649</v>
      </c>
      <c r="XFC243" t="s">
        <v>152</v>
      </c>
    </row>
    <row r="244" spans="1:11 16382:16383" x14ac:dyDescent="0.25">
      <c r="A244">
        <v>215</v>
      </c>
      <c r="B244" t="s">
        <v>648</v>
      </c>
      <c r="C244" t="s">
        <v>625</v>
      </c>
      <c r="D244" t="s">
        <v>658</v>
      </c>
      <c r="E244" t="str">
        <f t="shared" si="23"/>
        <v>/16.12.2019</v>
      </c>
      <c r="F244" t="s">
        <v>154</v>
      </c>
      <c r="G244">
        <v>1087</v>
      </c>
      <c r="H244">
        <v>13631055.029999999</v>
      </c>
      <c r="I244" t="s">
        <v>2144</v>
      </c>
      <c r="J244" s="10" t="s">
        <v>2142</v>
      </c>
      <c r="K244" t="s">
        <v>2132</v>
      </c>
      <c r="XFB244" t="s">
        <v>649</v>
      </c>
      <c r="XFC244" t="s">
        <v>152</v>
      </c>
    </row>
    <row r="245" spans="1:11 16382:16383" x14ac:dyDescent="0.25">
      <c r="A245">
        <v>216</v>
      </c>
      <c r="B245" t="s">
        <v>648</v>
      </c>
      <c r="C245" t="s">
        <v>625</v>
      </c>
      <c r="D245" t="s">
        <v>659</v>
      </c>
      <c r="E245" t="str">
        <f t="shared" si="23"/>
        <v>/20.12.2019</v>
      </c>
      <c r="F245" t="s">
        <v>154</v>
      </c>
      <c r="G245">
        <v>1087</v>
      </c>
      <c r="H245">
        <v>13632142.029999999</v>
      </c>
      <c r="I245" t="s">
        <v>2144</v>
      </c>
      <c r="J245" s="10" t="s">
        <v>2142</v>
      </c>
      <c r="K245" t="s">
        <v>2132</v>
      </c>
      <c r="XFB245" t="s">
        <v>649</v>
      </c>
      <c r="XFC245" t="s">
        <v>152</v>
      </c>
    </row>
    <row r="246" spans="1:11 16382:16383" x14ac:dyDescent="0.25">
      <c r="A246">
        <v>217</v>
      </c>
      <c r="B246" t="s">
        <v>648</v>
      </c>
      <c r="C246" t="s">
        <v>625</v>
      </c>
      <c r="D246" t="s">
        <v>660</v>
      </c>
      <c r="E246" t="str">
        <f t="shared" si="23"/>
        <v>/06.01.2020</v>
      </c>
      <c r="F246" t="s">
        <v>154</v>
      </c>
      <c r="G246">
        <v>722</v>
      </c>
      <c r="H246">
        <v>13632864.029999999</v>
      </c>
      <c r="I246" t="s">
        <v>2144</v>
      </c>
      <c r="J246" s="10" t="s">
        <v>2142</v>
      </c>
      <c r="K246" t="s">
        <v>2132</v>
      </c>
      <c r="XFB246" t="s">
        <v>649</v>
      </c>
      <c r="XFC246" t="s">
        <v>152</v>
      </c>
    </row>
    <row r="247" spans="1:11 16382:16383" x14ac:dyDescent="0.25">
      <c r="A247">
        <v>218</v>
      </c>
      <c r="B247" t="s">
        <v>648</v>
      </c>
      <c r="C247" t="s">
        <v>625</v>
      </c>
      <c r="D247" t="s">
        <v>661</v>
      </c>
      <c r="E247" t="str">
        <f t="shared" si="23"/>
        <v>/09.12.2019</v>
      </c>
      <c r="F247" t="s">
        <v>154</v>
      </c>
      <c r="G247">
        <v>722</v>
      </c>
      <c r="H247">
        <v>13633586.029999999</v>
      </c>
      <c r="I247" t="s">
        <v>2144</v>
      </c>
      <c r="J247" s="10" t="s">
        <v>2142</v>
      </c>
      <c r="K247" t="s">
        <v>2132</v>
      </c>
      <c r="XFB247" t="s">
        <v>649</v>
      </c>
      <c r="XFC247" t="s">
        <v>152</v>
      </c>
    </row>
    <row r="248" spans="1:11 16382:16383" x14ac:dyDescent="0.25">
      <c r="A248">
        <v>219</v>
      </c>
      <c r="B248" t="s">
        <v>648</v>
      </c>
      <c r="C248" t="s">
        <v>625</v>
      </c>
      <c r="D248" t="s">
        <v>662</v>
      </c>
      <c r="E248" t="str">
        <f t="shared" si="23"/>
        <v>/09.12.2019</v>
      </c>
      <c r="F248" t="s">
        <v>154</v>
      </c>
      <c r="G248">
        <v>722</v>
      </c>
      <c r="H248">
        <v>13634308.029999999</v>
      </c>
      <c r="I248" t="s">
        <v>2144</v>
      </c>
      <c r="J248" s="10" t="s">
        <v>2142</v>
      </c>
      <c r="K248" t="s">
        <v>2132</v>
      </c>
      <c r="XFB248" t="s">
        <v>649</v>
      </c>
      <c r="XFC248" t="s">
        <v>152</v>
      </c>
    </row>
    <row r="249" spans="1:11 16382:16383" x14ac:dyDescent="0.25">
      <c r="A249">
        <v>220</v>
      </c>
      <c r="B249" t="s">
        <v>648</v>
      </c>
      <c r="C249" t="s">
        <v>625</v>
      </c>
      <c r="D249" t="s">
        <v>664</v>
      </c>
      <c r="E249" t="str">
        <f t="shared" si="23"/>
        <v>/21.12.2019</v>
      </c>
      <c r="F249" t="s">
        <v>154</v>
      </c>
      <c r="G249">
        <v>1087</v>
      </c>
      <c r="H249">
        <v>13635395.029999999</v>
      </c>
      <c r="I249" t="s">
        <v>2144</v>
      </c>
      <c r="J249" s="10" t="s">
        <v>2142</v>
      </c>
      <c r="K249" t="s">
        <v>2132</v>
      </c>
      <c r="XFB249" t="s">
        <v>663</v>
      </c>
      <c r="XFC249" t="s">
        <v>152</v>
      </c>
    </row>
    <row r="250" spans="1:11 16382:16383" x14ac:dyDescent="0.25">
      <c r="A250">
        <v>221</v>
      </c>
      <c r="B250" t="s">
        <v>648</v>
      </c>
      <c r="C250" t="s">
        <v>625</v>
      </c>
      <c r="D250" t="s">
        <v>665</v>
      </c>
      <c r="E250" t="str">
        <f t="shared" si="23"/>
        <v>/26.12.2019</v>
      </c>
      <c r="F250" t="s">
        <v>154</v>
      </c>
      <c r="G250">
        <v>722</v>
      </c>
      <c r="H250">
        <v>13636117.029999999</v>
      </c>
      <c r="I250" t="s">
        <v>2144</v>
      </c>
      <c r="J250" s="10" t="s">
        <v>2142</v>
      </c>
      <c r="K250" t="s">
        <v>2132</v>
      </c>
      <c r="XFB250" t="s">
        <v>663</v>
      </c>
      <c r="XFC250" t="s">
        <v>152</v>
      </c>
    </row>
    <row r="251" spans="1:11 16382:16383" x14ac:dyDescent="0.25">
      <c r="A251">
        <v>222</v>
      </c>
      <c r="B251" t="s">
        <v>648</v>
      </c>
      <c r="C251" t="s">
        <v>625</v>
      </c>
      <c r="D251" t="s">
        <v>666</v>
      </c>
      <c r="E251" t="str">
        <f t="shared" si="23"/>
        <v>/06.12.2019</v>
      </c>
      <c r="F251" t="s">
        <v>154</v>
      </c>
      <c r="G251">
        <v>722</v>
      </c>
      <c r="H251">
        <v>13636839.029999999</v>
      </c>
      <c r="I251" t="s">
        <v>2144</v>
      </c>
      <c r="J251" s="10" t="s">
        <v>2142</v>
      </c>
      <c r="K251" t="s">
        <v>2132</v>
      </c>
      <c r="XFB251" t="s">
        <v>663</v>
      </c>
      <c r="XFC251" t="s">
        <v>152</v>
      </c>
    </row>
    <row r="252" spans="1:11 16382:16383" x14ac:dyDescent="0.25">
      <c r="A252">
        <v>223</v>
      </c>
      <c r="B252" t="s">
        <v>648</v>
      </c>
      <c r="C252" t="s">
        <v>625</v>
      </c>
      <c r="D252" t="s">
        <v>667</v>
      </c>
      <c r="E252" t="str">
        <f t="shared" si="23"/>
        <v>/09.12.2019</v>
      </c>
      <c r="F252" t="s">
        <v>154</v>
      </c>
      <c r="G252">
        <v>722</v>
      </c>
      <c r="H252">
        <v>13637561.029999999</v>
      </c>
      <c r="I252" t="s">
        <v>2144</v>
      </c>
      <c r="J252" s="10" t="s">
        <v>2142</v>
      </c>
      <c r="K252" t="s">
        <v>2132</v>
      </c>
      <c r="XFB252" t="s">
        <v>663</v>
      </c>
      <c r="XFC252" t="s">
        <v>152</v>
      </c>
    </row>
    <row r="253" spans="1:11 16382:16383" x14ac:dyDescent="0.25">
      <c r="A253">
        <v>224</v>
      </c>
      <c r="B253" t="s">
        <v>648</v>
      </c>
      <c r="C253" t="s">
        <v>625</v>
      </c>
      <c r="D253" t="s">
        <v>668</v>
      </c>
      <c r="E253" t="str">
        <f t="shared" si="23"/>
        <v>/02.12.2019</v>
      </c>
      <c r="F253" t="s">
        <v>154</v>
      </c>
      <c r="G253">
        <v>722</v>
      </c>
      <c r="H253">
        <v>13638283.029999999</v>
      </c>
      <c r="I253" t="s">
        <v>2144</v>
      </c>
      <c r="J253" s="10" t="s">
        <v>2142</v>
      </c>
      <c r="K253" t="s">
        <v>2132</v>
      </c>
      <c r="XFB253" t="s">
        <v>663</v>
      </c>
      <c r="XFC253" t="s">
        <v>152</v>
      </c>
    </row>
    <row r="254" spans="1:11 16382:16383" x14ac:dyDescent="0.25">
      <c r="A254">
        <v>225</v>
      </c>
      <c r="B254" t="s">
        <v>648</v>
      </c>
      <c r="C254" t="s">
        <v>625</v>
      </c>
      <c r="D254" t="s">
        <v>669</v>
      </c>
      <c r="E254" t="str">
        <f t="shared" si="23"/>
        <v>/21.11.2019</v>
      </c>
      <c r="F254" t="s">
        <v>154</v>
      </c>
      <c r="G254">
        <v>722</v>
      </c>
      <c r="H254">
        <v>13639005.029999999</v>
      </c>
      <c r="I254" t="s">
        <v>2144</v>
      </c>
      <c r="J254" s="10" t="s">
        <v>2142</v>
      </c>
      <c r="K254" t="s">
        <v>2132</v>
      </c>
      <c r="XFB254" t="s">
        <v>663</v>
      </c>
      <c r="XFC254" t="s">
        <v>152</v>
      </c>
    </row>
    <row r="255" spans="1:11 16382:16383" x14ac:dyDescent="0.25">
      <c r="A255">
        <v>226</v>
      </c>
      <c r="B255" t="s">
        <v>648</v>
      </c>
      <c r="C255" t="s">
        <v>625</v>
      </c>
      <c r="D255" t="s">
        <v>670</v>
      </c>
      <c r="E255" t="str">
        <f t="shared" si="23"/>
        <v>/07.12.2019</v>
      </c>
      <c r="F255" t="s">
        <v>154</v>
      </c>
      <c r="G255">
        <v>722</v>
      </c>
      <c r="H255">
        <v>13639727.029999999</v>
      </c>
      <c r="I255" t="s">
        <v>2144</v>
      </c>
      <c r="J255" s="10" t="s">
        <v>2142</v>
      </c>
      <c r="K255" t="s">
        <v>2132</v>
      </c>
      <c r="XFB255" t="s">
        <v>663</v>
      </c>
      <c r="XFC255" t="s">
        <v>152</v>
      </c>
    </row>
    <row r="256" spans="1:11 16382:16383" x14ac:dyDescent="0.25">
      <c r="A256">
        <v>227</v>
      </c>
      <c r="B256" t="s">
        <v>648</v>
      </c>
      <c r="C256" t="s">
        <v>625</v>
      </c>
      <c r="D256" t="s">
        <v>672</v>
      </c>
      <c r="E256" t="str">
        <f t="shared" si="23"/>
        <v>/27.12.2019</v>
      </c>
      <c r="F256" t="s">
        <v>154</v>
      </c>
      <c r="G256">
        <v>722</v>
      </c>
      <c r="H256">
        <v>13640449.029999999</v>
      </c>
      <c r="I256" t="s">
        <v>2144</v>
      </c>
      <c r="J256" s="10" t="s">
        <v>2142</v>
      </c>
      <c r="K256" t="s">
        <v>2132</v>
      </c>
      <c r="XFB256" t="s">
        <v>671</v>
      </c>
      <c r="XFC256" t="s">
        <v>152</v>
      </c>
    </row>
    <row r="257" spans="1:11 16382:16383" x14ac:dyDescent="0.25">
      <c r="A257">
        <v>228</v>
      </c>
      <c r="B257" t="s">
        <v>648</v>
      </c>
      <c r="C257" t="s">
        <v>625</v>
      </c>
      <c r="D257" t="s">
        <v>673</v>
      </c>
      <c r="E257" t="str">
        <f t="shared" si="23"/>
        <v>/26.12.2019</v>
      </c>
      <c r="F257" t="s">
        <v>154</v>
      </c>
      <c r="G257">
        <v>722</v>
      </c>
      <c r="H257">
        <v>13641171.029999999</v>
      </c>
      <c r="I257" t="s">
        <v>2144</v>
      </c>
      <c r="J257" s="10" t="s">
        <v>2142</v>
      </c>
      <c r="K257" t="s">
        <v>2132</v>
      </c>
      <c r="XFB257" t="s">
        <v>671</v>
      </c>
      <c r="XFC257" t="s">
        <v>152</v>
      </c>
    </row>
    <row r="258" spans="1:11 16382:16383" x14ac:dyDescent="0.25">
      <c r="A258">
        <v>229</v>
      </c>
      <c r="B258" t="s">
        <v>648</v>
      </c>
      <c r="C258" t="s">
        <v>625</v>
      </c>
      <c r="D258" t="s">
        <v>674</v>
      </c>
      <c r="E258" t="str">
        <f t="shared" si="23"/>
        <v>/13.11.2019</v>
      </c>
      <c r="F258" t="s">
        <v>154</v>
      </c>
      <c r="G258">
        <v>722</v>
      </c>
      <c r="H258">
        <v>13641893.029999999</v>
      </c>
      <c r="I258" t="s">
        <v>2144</v>
      </c>
      <c r="J258" s="10" t="s">
        <v>2142</v>
      </c>
      <c r="K258" t="s">
        <v>2132</v>
      </c>
      <c r="XFB258" t="s">
        <v>671</v>
      </c>
      <c r="XFC258" t="s">
        <v>152</v>
      </c>
    </row>
    <row r="259" spans="1:11 16382:16383" x14ac:dyDescent="0.25">
      <c r="A259">
        <v>230</v>
      </c>
      <c r="B259" t="s">
        <v>648</v>
      </c>
      <c r="C259" t="s">
        <v>625</v>
      </c>
      <c r="D259" t="s">
        <v>675</v>
      </c>
      <c r="E259" t="str">
        <f t="shared" si="23"/>
        <v>/26.12.2019</v>
      </c>
      <c r="F259" t="s">
        <v>154</v>
      </c>
      <c r="G259">
        <v>722</v>
      </c>
      <c r="H259">
        <v>13642615.029999999</v>
      </c>
      <c r="I259" t="s">
        <v>2144</v>
      </c>
      <c r="J259" s="10" t="s">
        <v>2142</v>
      </c>
      <c r="K259" t="s">
        <v>2132</v>
      </c>
      <c r="XFB259" t="s">
        <v>671</v>
      </c>
      <c r="XFC259" t="s">
        <v>152</v>
      </c>
    </row>
    <row r="260" spans="1:11 16382:16383" x14ac:dyDescent="0.25">
      <c r="A260">
        <v>231</v>
      </c>
      <c r="B260" t="s">
        <v>648</v>
      </c>
      <c r="C260" t="s">
        <v>625</v>
      </c>
      <c r="D260" t="s">
        <v>676</v>
      </c>
      <c r="E260" t="str">
        <f t="shared" si="23"/>
        <v>/21.12.2019</v>
      </c>
      <c r="F260" t="s">
        <v>154</v>
      </c>
      <c r="G260">
        <v>722</v>
      </c>
      <c r="H260">
        <v>13643337.029999999</v>
      </c>
      <c r="I260" t="s">
        <v>2144</v>
      </c>
      <c r="J260" s="10" t="s">
        <v>2142</v>
      </c>
      <c r="K260" t="s">
        <v>2132</v>
      </c>
      <c r="XFB260" t="s">
        <v>671</v>
      </c>
      <c r="XFC260" t="s">
        <v>152</v>
      </c>
    </row>
    <row r="261" spans="1:11 16382:16383" x14ac:dyDescent="0.25">
      <c r="A261">
        <v>232</v>
      </c>
      <c r="B261" t="s">
        <v>648</v>
      </c>
      <c r="C261" t="s">
        <v>625</v>
      </c>
      <c r="D261" t="s">
        <v>677</v>
      </c>
      <c r="E261" t="str">
        <f t="shared" si="23"/>
        <v>/26.12.2019</v>
      </c>
      <c r="F261" t="s">
        <v>154</v>
      </c>
      <c r="G261">
        <v>722</v>
      </c>
      <c r="H261">
        <v>13644059.029999999</v>
      </c>
      <c r="I261" t="s">
        <v>2144</v>
      </c>
      <c r="J261" s="10" t="s">
        <v>2142</v>
      </c>
      <c r="K261" t="s">
        <v>2132</v>
      </c>
      <c r="XFB261" t="s">
        <v>671</v>
      </c>
      <c r="XFC261" t="s">
        <v>152</v>
      </c>
    </row>
    <row r="262" spans="1:11 16382:16383" x14ac:dyDescent="0.25">
      <c r="A262">
        <v>233</v>
      </c>
      <c r="B262" t="s">
        <v>648</v>
      </c>
      <c r="C262" t="s">
        <v>625</v>
      </c>
      <c r="D262" t="s">
        <v>678</v>
      </c>
      <c r="E262" t="str">
        <f t="shared" si="23"/>
        <v>/27.12.2019</v>
      </c>
      <c r="F262" t="s">
        <v>154</v>
      </c>
      <c r="G262">
        <v>722</v>
      </c>
      <c r="H262">
        <v>13644781.029999999</v>
      </c>
      <c r="I262" t="s">
        <v>2144</v>
      </c>
      <c r="J262" s="10" t="s">
        <v>2142</v>
      </c>
      <c r="K262" t="s">
        <v>2132</v>
      </c>
      <c r="XFB262" t="s">
        <v>671</v>
      </c>
      <c r="XFC262" t="s">
        <v>152</v>
      </c>
    </row>
    <row r="263" spans="1:11 16382:16383" x14ac:dyDescent="0.25">
      <c r="A263">
        <v>234</v>
      </c>
      <c r="B263" t="s">
        <v>648</v>
      </c>
      <c r="C263" t="s">
        <v>625</v>
      </c>
      <c r="D263" t="s">
        <v>679</v>
      </c>
      <c r="E263" t="str">
        <f t="shared" si="23"/>
        <v>/10.12.2019</v>
      </c>
      <c r="F263" t="s">
        <v>154</v>
      </c>
      <c r="G263">
        <v>722</v>
      </c>
      <c r="H263">
        <v>13645503.029999999</v>
      </c>
      <c r="I263" t="s">
        <v>2144</v>
      </c>
      <c r="J263" s="10" t="s">
        <v>2142</v>
      </c>
      <c r="K263" t="s">
        <v>2132</v>
      </c>
      <c r="XFB263" t="s">
        <v>671</v>
      </c>
      <c r="XFC263" t="s">
        <v>152</v>
      </c>
    </row>
    <row r="264" spans="1:11 16382:16383" x14ac:dyDescent="0.25">
      <c r="A264">
        <v>235</v>
      </c>
      <c r="B264" t="s">
        <v>648</v>
      </c>
      <c r="C264" t="s">
        <v>625</v>
      </c>
      <c r="D264" t="s">
        <v>680</v>
      </c>
      <c r="E264" t="str">
        <f t="shared" si="23"/>
        <v>/23.12.2019</v>
      </c>
      <c r="F264" t="s">
        <v>154</v>
      </c>
      <c r="G264">
        <v>722</v>
      </c>
      <c r="H264">
        <v>13646225.029999999</v>
      </c>
      <c r="I264" t="s">
        <v>2144</v>
      </c>
      <c r="J264" s="10" t="s">
        <v>2142</v>
      </c>
      <c r="K264" t="s">
        <v>2132</v>
      </c>
      <c r="XFB264" t="s">
        <v>671</v>
      </c>
      <c r="XFC264" t="s">
        <v>152</v>
      </c>
    </row>
    <row r="265" spans="1:11 16382:16383" x14ac:dyDescent="0.25">
      <c r="A265">
        <v>236</v>
      </c>
      <c r="B265" t="s">
        <v>648</v>
      </c>
      <c r="C265" t="s">
        <v>625</v>
      </c>
      <c r="D265" t="s">
        <v>681</v>
      </c>
      <c r="E265" t="str">
        <f t="shared" si="23"/>
        <v>/30.12.2019</v>
      </c>
      <c r="F265" t="s">
        <v>154</v>
      </c>
      <c r="G265">
        <v>722</v>
      </c>
      <c r="H265">
        <v>13646947.029999999</v>
      </c>
      <c r="I265" t="s">
        <v>2144</v>
      </c>
      <c r="J265" s="10" t="s">
        <v>2142</v>
      </c>
      <c r="K265" t="s">
        <v>2132</v>
      </c>
      <c r="XFB265" t="s">
        <v>671</v>
      </c>
      <c r="XFC265" t="s">
        <v>152</v>
      </c>
    </row>
    <row r="266" spans="1:11 16382:16383" x14ac:dyDescent="0.25">
      <c r="A266">
        <v>237</v>
      </c>
      <c r="B266" t="s">
        <v>648</v>
      </c>
      <c r="C266" t="s">
        <v>625</v>
      </c>
      <c r="D266" t="s">
        <v>682</v>
      </c>
      <c r="E266" t="str">
        <f t="shared" si="23"/>
        <v>/26.12.2019</v>
      </c>
      <c r="F266" t="s">
        <v>154</v>
      </c>
      <c r="G266">
        <v>722</v>
      </c>
      <c r="H266">
        <v>13647669.029999999</v>
      </c>
      <c r="I266" t="s">
        <v>2144</v>
      </c>
      <c r="J266" s="10" t="s">
        <v>2142</v>
      </c>
      <c r="K266" t="s">
        <v>2132</v>
      </c>
      <c r="XFB266" t="s">
        <v>671</v>
      </c>
      <c r="XFC266" t="s">
        <v>152</v>
      </c>
    </row>
    <row r="267" spans="1:11 16382:16383" x14ac:dyDescent="0.25">
      <c r="A267">
        <v>238</v>
      </c>
      <c r="B267" t="s">
        <v>648</v>
      </c>
      <c r="C267" t="s">
        <v>625</v>
      </c>
      <c r="D267" t="s">
        <v>683</v>
      </c>
      <c r="E267" t="str">
        <f t="shared" si="23"/>
        <v>/26.12.2019</v>
      </c>
      <c r="F267" t="s">
        <v>154</v>
      </c>
      <c r="G267">
        <v>722</v>
      </c>
      <c r="H267">
        <v>13648391.029999999</v>
      </c>
      <c r="I267" t="s">
        <v>2144</v>
      </c>
      <c r="J267" t="s">
        <v>2134</v>
      </c>
      <c r="K267" t="s">
        <v>2132</v>
      </c>
      <c r="XFB267" t="s">
        <v>671</v>
      </c>
      <c r="XFC267" t="s">
        <v>152</v>
      </c>
    </row>
    <row r="268" spans="1:11 16382:16383" x14ac:dyDescent="0.25">
      <c r="A268">
        <v>239</v>
      </c>
      <c r="B268" t="s">
        <v>648</v>
      </c>
      <c r="C268" t="s">
        <v>625</v>
      </c>
      <c r="D268" t="s">
        <v>684</v>
      </c>
      <c r="E268" t="str">
        <f t="shared" si="23"/>
        <v>/26.12.2019</v>
      </c>
      <c r="F268" t="s">
        <v>154</v>
      </c>
      <c r="G268">
        <v>722</v>
      </c>
      <c r="H268">
        <v>13649113.029999999</v>
      </c>
      <c r="I268" t="s">
        <v>2144</v>
      </c>
      <c r="J268" t="s">
        <v>2134</v>
      </c>
      <c r="K268" t="s">
        <v>2132</v>
      </c>
      <c r="XFB268" t="s">
        <v>671</v>
      </c>
      <c r="XFC268" t="s">
        <v>152</v>
      </c>
    </row>
    <row r="269" spans="1:11 16382:16383" x14ac:dyDescent="0.25">
      <c r="A269">
        <v>240</v>
      </c>
      <c r="B269" t="s">
        <v>648</v>
      </c>
      <c r="C269" t="s">
        <v>625</v>
      </c>
      <c r="D269" t="s">
        <v>685</v>
      </c>
      <c r="E269" t="str">
        <f t="shared" si="23"/>
        <v>B/27.11.201</v>
      </c>
      <c r="F269" t="s">
        <v>154</v>
      </c>
      <c r="G269">
        <v>722</v>
      </c>
      <c r="H269">
        <v>13649835.029999999</v>
      </c>
      <c r="I269" t="s">
        <v>2144</v>
      </c>
      <c r="J269" t="s">
        <v>2134</v>
      </c>
      <c r="K269" t="s">
        <v>2132</v>
      </c>
      <c r="XFB269" t="s">
        <v>671</v>
      </c>
      <c r="XFC269" t="s">
        <v>152</v>
      </c>
    </row>
    <row r="270" spans="1:11 16382:16383" x14ac:dyDescent="0.25">
      <c r="A270">
        <v>241</v>
      </c>
      <c r="B270" t="s">
        <v>648</v>
      </c>
      <c r="C270" t="s">
        <v>625</v>
      </c>
      <c r="D270" t="s">
        <v>687</v>
      </c>
      <c r="E270" t="str">
        <f t="shared" si="23"/>
        <v>/30.12.2019</v>
      </c>
      <c r="F270" t="s">
        <v>154</v>
      </c>
      <c r="G270">
        <v>722</v>
      </c>
      <c r="H270">
        <v>13650557.029999999</v>
      </c>
      <c r="I270" t="s">
        <v>2144</v>
      </c>
      <c r="J270" t="s">
        <v>2134</v>
      </c>
      <c r="K270" t="s">
        <v>2132</v>
      </c>
      <c r="XFB270" t="s">
        <v>686</v>
      </c>
      <c r="XFC270" t="s">
        <v>152</v>
      </c>
    </row>
    <row r="271" spans="1:11 16382:16383" x14ac:dyDescent="0.25">
      <c r="A271">
        <v>242</v>
      </c>
      <c r="B271" t="s">
        <v>648</v>
      </c>
      <c r="C271" t="s">
        <v>625</v>
      </c>
      <c r="D271" t="s">
        <v>688</v>
      </c>
      <c r="E271" t="str">
        <f t="shared" si="23"/>
        <v>/06.01.2020</v>
      </c>
      <c r="F271" t="s">
        <v>154</v>
      </c>
      <c r="G271">
        <v>722</v>
      </c>
      <c r="H271">
        <v>13651279.029999999</v>
      </c>
      <c r="I271" t="s">
        <v>2144</v>
      </c>
      <c r="J271" t="s">
        <v>2134</v>
      </c>
      <c r="K271" t="s">
        <v>2132</v>
      </c>
      <c r="XFB271" t="s">
        <v>686</v>
      </c>
      <c r="XFC271" t="s">
        <v>152</v>
      </c>
    </row>
    <row r="272" spans="1:11 16382:16383" x14ac:dyDescent="0.25">
      <c r="A272">
        <v>243</v>
      </c>
      <c r="B272" t="s">
        <v>648</v>
      </c>
      <c r="C272" t="s">
        <v>625</v>
      </c>
      <c r="D272" t="s">
        <v>689</v>
      </c>
      <c r="E272" t="str">
        <f t="shared" si="23"/>
        <v>/09.12.2019</v>
      </c>
      <c r="F272" t="s">
        <v>154</v>
      </c>
      <c r="G272">
        <v>722</v>
      </c>
      <c r="H272">
        <v>13652001.029999999</v>
      </c>
      <c r="I272" t="s">
        <v>2144</v>
      </c>
      <c r="J272" t="s">
        <v>2134</v>
      </c>
      <c r="K272" t="s">
        <v>2132</v>
      </c>
      <c r="XFB272" t="s">
        <v>686</v>
      </c>
      <c r="XFC272" t="s">
        <v>152</v>
      </c>
    </row>
    <row r="273" spans="1:14 16382:16383" x14ac:dyDescent="0.25">
      <c r="A273">
        <v>244</v>
      </c>
      <c r="B273" t="s">
        <v>648</v>
      </c>
      <c r="C273" t="s">
        <v>625</v>
      </c>
      <c r="D273" t="s">
        <v>690</v>
      </c>
      <c r="E273" t="str">
        <f t="shared" si="23"/>
        <v>/27.12.2019</v>
      </c>
      <c r="F273" t="s">
        <v>154</v>
      </c>
      <c r="G273">
        <v>722</v>
      </c>
      <c r="H273">
        <v>13652723.029999999</v>
      </c>
      <c r="I273" t="s">
        <v>2144</v>
      </c>
      <c r="J273" t="s">
        <v>2134</v>
      </c>
      <c r="K273" t="s">
        <v>2132</v>
      </c>
      <c r="XFB273" t="s">
        <v>686</v>
      </c>
      <c r="XFC273" t="s">
        <v>152</v>
      </c>
    </row>
    <row r="274" spans="1:14 16382:16383" x14ac:dyDescent="0.25">
      <c r="A274">
        <v>245</v>
      </c>
      <c r="B274" t="s">
        <v>648</v>
      </c>
      <c r="C274" t="s">
        <v>625</v>
      </c>
      <c r="D274" t="s">
        <v>691</v>
      </c>
      <c r="E274" t="str">
        <f t="shared" si="23"/>
        <v>/31.12.2019</v>
      </c>
      <c r="F274" t="s">
        <v>154</v>
      </c>
      <c r="G274">
        <v>722</v>
      </c>
      <c r="H274">
        <v>13653445.029999999</v>
      </c>
      <c r="I274" t="s">
        <v>2144</v>
      </c>
      <c r="J274" t="s">
        <v>2134</v>
      </c>
      <c r="K274" t="s">
        <v>2132</v>
      </c>
      <c r="XFB274" t="s">
        <v>686</v>
      </c>
      <c r="XFC274" t="s">
        <v>152</v>
      </c>
    </row>
    <row r="275" spans="1:14 16382:16383" x14ac:dyDescent="0.25">
      <c r="A275">
        <v>246</v>
      </c>
      <c r="B275" t="s">
        <v>648</v>
      </c>
      <c r="C275" t="s">
        <v>625</v>
      </c>
      <c r="D275" t="s">
        <v>692</v>
      </c>
      <c r="E275" t="str">
        <f t="shared" si="23"/>
        <v>/06.01.2020</v>
      </c>
      <c r="F275" t="s">
        <v>154</v>
      </c>
      <c r="G275">
        <v>722</v>
      </c>
      <c r="H275">
        <v>13654167.029999999</v>
      </c>
      <c r="I275" t="s">
        <v>2144</v>
      </c>
      <c r="J275" t="s">
        <v>2134</v>
      </c>
      <c r="K275" t="s">
        <v>2132</v>
      </c>
      <c r="XFB275" t="s">
        <v>686</v>
      </c>
      <c r="XFC275" t="s">
        <v>152</v>
      </c>
    </row>
    <row r="276" spans="1:14 16382:16383" x14ac:dyDescent="0.25">
      <c r="A276">
        <v>247</v>
      </c>
      <c r="B276" t="s">
        <v>648</v>
      </c>
      <c r="C276" t="s">
        <v>625</v>
      </c>
      <c r="D276" t="s">
        <v>693</v>
      </c>
      <c r="E276" t="str">
        <f t="shared" si="23"/>
        <v>/02.01.2020</v>
      </c>
      <c r="F276" t="s">
        <v>154</v>
      </c>
      <c r="G276">
        <v>1087</v>
      </c>
      <c r="H276">
        <v>13655254.029999999</v>
      </c>
      <c r="I276" t="s">
        <v>2144</v>
      </c>
      <c r="J276" t="s">
        <v>2134</v>
      </c>
      <c r="K276" t="s">
        <v>2132</v>
      </c>
      <c r="XFB276" t="s">
        <v>686</v>
      </c>
      <c r="XFC276" t="s">
        <v>152</v>
      </c>
    </row>
    <row r="277" spans="1:14 16382:16383" x14ac:dyDescent="0.25">
      <c r="A277">
        <v>248</v>
      </c>
      <c r="B277" t="s">
        <v>648</v>
      </c>
      <c r="C277" t="s">
        <v>625</v>
      </c>
      <c r="D277" t="s">
        <v>695</v>
      </c>
      <c r="E277" t="str">
        <f t="shared" si="23"/>
        <v>I/27.12.201</v>
      </c>
      <c r="F277" t="s">
        <v>154</v>
      </c>
      <c r="G277">
        <v>722</v>
      </c>
      <c r="H277">
        <v>13655976.029999999</v>
      </c>
      <c r="I277" t="s">
        <v>2144</v>
      </c>
      <c r="J277" s="10" t="s">
        <v>2142</v>
      </c>
      <c r="K277" t="s">
        <v>2132</v>
      </c>
      <c r="XFB277" t="s">
        <v>694</v>
      </c>
      <c r="XFC277" t="s">
        <v>152</v>
      </c>
    </row>
    <row r="278" spans="1:14 16382:16383" x14ac:dyDescent="0.25">
      <c r="A278">
        <v>249</v>
      </c>
      <c r="B278" t="s">
        <v>696</v>
      </c>
      <c r="C278" t="s">
        <v>625</v>
      </c>
      <c r="D278" t="s">
        <v>698</v>
      </c>
      <c r="E278" t="str">
        <f t="shared" si="23"/>
        <v>VFSE9008083</v>
      </c>
      <c r="F278" t="s">
        <v>154</v>
      </c>
      <c r="G278">
        <v>588753.18999999994</v>
      </c>
      <c r="H278">
        <v>14244729.220000001</v>
      </c>
      <c r="I278" t="s">
        <v>3596</v>
      </c>
      <c r="J278" t="s">
        <v>2134</v>
      </c>
      <c r="K278" t="s">
        <v>3590</v>
      </c>
      <c r="XFB278" t="s">
        <v>697</v>
      </c>
      <c r="XFC278" t="s">
        <v>152</v>
      </c>
    </row>
    <row r="279" spans="1:14 16382:16383" x14ac:dyDescent="0.25">
      <c r="A279">
        <v>250</v>
      </c>
      <c r="B279" t="s">
        <v>699</v>
      </c>
      <c r="C279" t="s">
        <v>625</v>
      </c>
      <c r="D279" t="s">
        <v>700</v>
      </c>
      <c r="E279" t="str">
        <f t="shared" si="23"/>
        <v>VFSE9008150</v>
      </c>
      <c r="F279" t="s">
        <v>154</v>
      </c>
      <c r="G279">
        <v>57223.35</v>
      </c>
      <c r="H279">
        <v>14301952.57</v>
      </c>
      <c r="I279" t="s">
        <v>3593</v>
      </c>
      <c r="J279" t="s">
        <v>2134</v>
      </c>
      <c r="K279" t="s">
        <v>3590</v>
      </c>
      <c r="XFB279" t="s">
        <v>697</v>
      </c>
      <c r="XFC279" t="s">
        <v>152</v>
      </c>
    </row>
    <row r="280" spans="1:14 16382:16383" x14ac:dyDescent="0.25">
      <c r="A280">
        <v>251</v>
      </c>
      <c r="B280" t="s">
        <v>701</v>
      </c>
      <c r="C280" t="s">
        <v>625</v>
      </c>
      <c r="D280" t="s">
        <v>703</v>
      </c>
      <c r="E280" t="str">
        <f t="shared" si="23"/>
        <v>VFSE9008135</v>
      </c>
      <c r="F280" t="s">
        <v>154</v>
      </c>
      <c r="G280">
        <v>220619.42</v>
      </c>
      <c r="H280">
        <v>14522571.99</v>
      </c>
      <c r="I280" t="s">
        <v>3591</v>
      </c>
      <c r="J280" t="s">
        <v>2134</v>
      </c>
      <c r="K280" t="s">
        <v>3590</v>
      </c>
      <c r="XFB280" t="s">
        <v>702</v>
      </c>
      <c r="XFC280" t="s">
        <v>152</v>
      </c>
    </row>
    <row r="281" spans="1:14 16382:16383" x14ac:dyDescent="0.25">
      <c r="A281">
        <v>252</v>
      </c>
      <c r="B281" t="s">
        <v>704</v>
      </c>
      <c r="C281" t="s">
        <v>625</v>
      </c>
      <c r="D281" t="s">
        <v>705</v>
      </c>
      <c r="E281" t="str">
        <f t="shared" si="23"/>
        <v>VFSE9008072</v>
      </c>
      <c r="F281" t="s">
        <v>154</v>
      </c>
      <c r="G281">
        <v>8805.7000000000007</v>
      </c>
      <c r="H281">
        <v>14531377.689999999</v>
      </c>
      <c r="I281" t="s">
        <v>3595</v>
      </c>
      <c r="J281" t="s">
        <v>2134</v>
      </c>
      <c r="K281" t="s">
        <v>3590</v>
      </c>
      <c r="XFB281" t="s">
        <v>702</v>
      </c>
      <c r="XFC281" t="s">
        <v>152</v>
      </c>
    </row>
    <row r="282" spans="1:14 16382:16383" x14ac:dyDescent="0.25">
      <c r="A282">
        <v>253</v>
      </c>
      <c r="B282" t="s">
        <v>706</v>
      </c>
      <c r="C282" t="s">
        <v>625</v>
      </c>
      <c r="D282" t="s">
        <v>707</v>
      </c>
      <c r="E282" t="str">
        <f t="shared" si="23"/>
        <v>VFSE9008224</v>
      </c>
      <c r="F282" t="s">
        <v>154</v>
      </c>
      <c r="G282">
        <v>3130.74</v>
      </c>
      <c r="H282">
        <v>14534508.43</v>
      </c>
      <c r="I282" t="s">
        <v>3598</v>
      </c>
      <c r="J282" t="s">
        <v>2134</v>
      </c>
      <c r="K282" t="s">
        <v>3590</v>
      </c>
      <c r="N282" t="s">
        <v>3598</v>
      </c>
      <c r="XFB282" t="s">
        <v>702</v>
      </c>
      <c r="XFC282" t="s">
        <v>152</v>
      </c>
    </row>
    <row r="283" spans="1:14 16382:16383" x14ac:dyDescent="0.25">
      <c r="A283">
        <v>254</v>
      </c>
      <c r="B283" t="s">
        <v>708</v>
      </c>
      <c r="C283" t="s">
        <v>625</v>
      </c>
      <c r="D283" t="s">
        <v>710</v>
      </c>
      <c r="E283" t="str">
        <f t="shared" si="23"/>
        <v>VFSE9008205</v>
      </c>
      <c r="F283" t="s">
        <v>154</v>
      </c>
      <c r="G283">
        <v>53560.85</v>
      </c>
      <c r="H283">
        <v>14588069.279999999</v>
      </c>
      <c r="I283" t="s">
        <v>3594</v>
      </c>
      <c r="J283" t="s">
        <v>2134</v>
      </c>
      <c r="K283" t="s">
        <v>3590</v>
      </c>
      <c r="XFB283" t="s">
        <v>709</v>
      </c>
      <c r="XFC283" t="s">
        <v>152</v>
      </c>
    </row>
    <row r="284" spans="1:14 16382:16383" x14ac:dyDescent="0.25">
      <c r="A284">
        <v>255</v>
      </c>
      <c r="B284" t="s">
        <v>711</v>
      </c>
      <c r="C284" t="s">
        <v>625</v>
      </c>
      <c r="D284" t="s">
        <v>712</v>
      </c>
      <c r="E284" t="str">
        <f t="shared" si="23"/>
        <v>VFSE9008222</v>
      </c>
      <c r="F284" t="s">
        <v>154</v>
      </c>
      <c r="G284">
        <v>16079.84</v>
      </c>
      <c r="H284">
        <v>14604149.119999999</v>
      </c>
      <c r="I284" t="s">
        <v>3597</v>
      </c>
      <c r="J284" t="s">
        <v>2134</v>
      </c>
      <c r="K284" t="s">
        <v>3590</v>
      </c>
      <c r="XFB284" t="s">
        <v>709</v>
      </c>
      <c r="XFC284" t="s">
        <v>152</v>
      </c>
    </row>
    <row r="285" spans="1:14 16382:16383" x14ac:dyDescent="0.25">
      <c r="A285">
        <v>256</v>
      </c>
      <c r="B285" t="s">
        <v>713</v>
      </c>
      <c r="C285" t="s">
        <v>625</v>
      </c>
      <c r="D285" t="s">
        <v>715</v>
      </c>
      <c r="E285" t="str">
        <f t="shared" si="23"/>
        <v xml:space="preserve">R Lekhnath </v>
      </c>
      <c r="F285" t="s">
        <v>154</v>
      </c>
      <c r="G285">
        <v>2129.16</v>
      </c>
      <c r="H285">
        <v>14606278.279999999</v>
      </c>
      <c r="I285" t="s">
        <v>2133</v>
      </c>
      <c r="J285" t="s">
        <v>2134</v>
      </c>
      <c r="K285" t="s">
        <v>3604</v>
      </c>
      <c r="XFB285" t="s">
        <v>714</v>
      </c>
      <c r="XFC285" t="s">
        <v>152</v>
      </c>
    </row>
    <row r="286" spans="1:14 16382:16383" x14ac:dyDescent="0.25">
      <c r="A286">
        <v>257</v>
      </c>
      <c r="B286" t="s">
        <v>716</v>
      </c>
      <c r="C286" t="s">
        <v>625</v>
      </c>
      <c r="D286" t="s">
        <v>715</v>
      </c>
      <c r="E286" t="str">
        <f t="shared" ref="E286:E350" si="25">MID(D286,23,11)</f>
        <v xml:space="preserve">R Lekhnath </v>
      </c>
      <c r="F286" t="s">
        <v>193</v>
      </c>
      <c r="G286">
        <v>-50</v>
      </c>
      <c r="H286">
        <v>14606228.279999999</v>
      </c>
      <c r="I286" t="s">
        <v>3601</v>
      </c>
      <c r="J286" t="s">
        <v>2134</v>
      </c>
      <c r="XFB286" t="s">
        <v>717</v>
      </c>
      <c r="XFC286" t="s">
        <v>152</v>
      </c>
    </row>
    <row r="287" spans="1:14 16382:16383" x14ac:dyDescent="0.25">
      <c r="A287">
        <v>258</v>
      </c>
      <c r="B287" t="s">
        <v>718</v>
      </c>
      <c r="C287" t="s">
        <v>625</v>
      </c>
      <c r="D287" t="s">
        <v>715</v>
      </c>
      <c r="E287" t="str">
        <f t="shared" si="25"/>
        <v xml:space="preserve">R Lekhnath </v>
      </c>
      <c r="F287" t="s">
        <v>193</v>
      </c>
      <c r="G287">
        <v>-9</v>
      </c>
      <c r="H287">
        <v>14606219.279999999</v>
      </c>
      <c r="I287" t="s">
        <v>3601</v>
      </c>
      <c r="J287" t="s">
        <v>2134</v>
      </c>
      <c r="XFB287" t="s">
        <v>717</v>
      </c>
      <c r="XFC287" t="s">
        <v>152</v>
      </c>
    </row>
    <row r="288" spans="1:14 16382:16383" x14ac:dyDescent="0.25">
      <c r="A288">
        <v>259</v>
      </c>
      <c r="B288" t="s">
        <v>719</v>
      </c>
      <c r="C288" t="s">
        <v>625</v>
      </c>
      <c r="D288" t="s">
        <v>715</v>
      </c>
      <c r="E288" t="str">
        <f t="shared" si="25"/>
        <v xml:space="preserve">R Lekhnath </v>
      </c>
      <c r="F288" t="s">
        <v>193</v>
      </c>
      <c r="G288">
        <v>-45</v>
      </c>
      <c r="H288">
        <v>14606174.279999999</v>
      </c>
      <c r="I288" t="s">
        <v>3601</v>
      </c>
      <c r="J288" t="s">
        <v>2134</v>
      </c>
      <c r="XFB288" t="s">
        <v>720</v>
      </c>
      <c r="XFC288" t="s">
        <v>152</v>
      </c>
    </row>
    <row r="289" spans="1:11 16382:16383" x14ac:dyDescent="0.25">
      <c r="A289">
        <v>260</v>
      </c>
      <c r="B289" t="s">
        <v>721</v>
      </c>
      <c r="C289" t="s">
        <v>625</v>
      </c>
      <c r="D289" t="s">
        <v>723</v>
      </c>
      <c r="E289" t="str">
        <f t="shared" si="25"/>
        <v>VFSE9008072</v>
      </c>
      <c r="F289" t="s">
        <v>154</v>
      </c>
      <c r="G289">
        <v>938.23</v>
      </c>
      <c r="H289">
        <v>14607112.51</v>
      </c>
      <c r="I289" t="s">
        <v>3595</v>
      </c>
      <c r="J289" t="s">
        <v>2134</v>
      </c>
      <c r="K289" t="s">
        <v>3590</v>
      </c>
      <c r="XFB289" t="s">
        <v>722</v>
      </c>
      <c r="XFC289" t="s">
        <v>152</v>
      </c>
    </row>
    <row r="290" spans="1:11 16382:16383" x14ac:dyDescent="0.25">
      <c r="A290">
        <v>261</v>
      </c>
      <c r="B290" t="s">
        <v>46</v>
      </c>
      <c r="C290" t="s">
        <v>625</v>
      </c>
      <c r="D290" t="s">
        <v>725</v>
      </c>
      <c r="E290" t="str">
        <f t="shared" si="25"/>
        <v>LL  BAN01</v>
      </c>
      <c r="F290" t="s">
        <v>154</v>
      </c>
      <c r="G290">
        <v>2027092</v>
      </c>
      <c r="H290">
        <v>16634204.51</v>
      </c>
      <c r="I290" t="s">
        <v>2141</v>
      </c>
      <c r="J290" t="s">
        <v>2134</v>
      </c>
      <c r="K290" t="s">
        <v>3599</v>
      </c>
      <c r="XFB290" t="s">
        <v>724</v>
      </c>
      <c r="XFC290" t="s">
        <v>152</v>
      </c>
    </row>
    <row r="291" spans="1:11 16382:16383" x14ac:dyDescent="0.25">
      <c r="A291">
        <v>262</v>
      </c>
      <c r="B291" t="s">
        <v>49</v>
      </c>
      <c r="C291" t="s">
        <v>625</v>
      </c>
      <c r="D291" t="s">
        <v>726</v>
      </c>
      <c r="E291" t="str">
        <f t="shared" si="25"/>
        <v>LL  BAN02</v>
      </c>
      <c r="F291" t="s">
        <v>154</v>
      </c>
      <c r="G291">
        <v>750</v>
      </c>
      <c r="H291">
        <v>16634954.51</v>
      </c>
      <c r="I291" t="s">
        <v>2141</v>
      </c>
      <c r="J291" t="s">
        <v>2134</v>
      </c>
      <c r="K291" t="s">
        <v>3599</v>
      </c>
      <c r="XFB291" t="s">
        <v>724</v>
      </c>
      <c r="XFC291" t="s">
        <v>152</v>
      </c>
    </row>
    <row r="292" spans="1:11 16382:16383" x14ac:dyDescent="0.25">
      <c r="A292">
        <v>263</v>
      </c>
      <c r="B292" t="s">
        <v>48</v>
      </c>
      <c r="C292" t="s">
        <v>625</v>
      </c>
      <c r="D292" t="s">
        <v>728</v>
      </c>
      <c r="E292" t="str">
        <f t="shared" si="25"/>
        <v>LL  BAN03</v>
      </c>
      <c r="F292" t="s">
        <v>154</v>
      </c>
      <c r="G292">
        <v>278912</v>
      </c>
      <c r="H292">
        <v>16913866.510000002</v>
      </c>
      <c r="I292" t="s">
        <v>2141</v>
      </c>
      <c r="J292" t="s">
        <v>2134</v>
      </c>
      <c r="K292" t="s">
        <v>3599</v>
      </c>
      <c r="XFB292" t="s">
        <v>727</v>
      </c>
      <c r="XFC292" t="s">
        <v>152</v>
      </c>
    </row>
    <row r="293" spans="1:11 16382:16383" x14ac:dyDescent="0.25">
      <c r="A293">
        <v>264</v>
      </c>
      <c r="B293" t="s">
        <v>47</v>
      </c>
      <c r="C293" t="s">
        <v>625</v>
      </c>
      <c r="D293" t="s">
        <v>729</v>
      </c>
      <c r="E293" t="str">
        <f t="shared" si="25"/>
        <v>LL  BAN04</v>
      </c>
      <c r="F293" t="s">
        <v>154</v>
      </c>
      <c r="G293">
        <v>70635</v>
      </c>
      <c r="H293">
        <v>16984501.510000002</v>
      </c>
      <c r="I293" t="s">
        <v>2141</v>
      </c>
      <c r="J293" t="s">
        <v>2134</v>
      </c>
      <c r="K293" t="s">
        <v>3599</v>
      </c>
      <c r="XFB293" t="s">
        <v>727</v>
      </c>
      <c r="XFC293" t="s">
        <v>152</v>
      </c>
    </row>
    <row r="294" spans="1:11 16382:16383" x14ac:dyDescent="0.25">
      <c r="A294">
        <v>265</v>
      </c>
      <c r="B294" t="s">
        <v>730</v>
      </c>
      <c r="C294" t="s">
        <v>625</v>
      </c>
      <c r="D294" t="s">
        <v>732</v>
      </c>
      <c r="E294" t="str">
        <f t="shared" si="25"/>
        <v>59524-VFS G</v>
      </c>
      <c r="F294" t="s">
        <v>154</v>
      </c>
      <c r="G294">
        <v>50000000</v>
      </c>
      <c r="H294">
        <v>66984501.509999998</v>
      </c>
      <c r="I294" t="s">
        <v>2135</v>
      </c>
      <c r="J294" t="s">
        <v>2134</v>
      </c>
      <c r="XFB294" t="s">
        <v>731</v>
      </c>
      <c r="XFC294" t="s">
        <v>152</v>
      </c>
    </row>
    <row r="295" spans="1:11 16382:16383" x14ac:dyDescent="0.25">
      <c r="A295">
        <v>266</v>
      </c>
      <c r="B295" t="s">
        <v>733</v>
      </c>
      <c r="C295" t="s">
        <v>625</v>
      </c>
      <c r="D295" t="s">
        <v>735</v>
      </c>
      <c r="E295" t="str">
        <f t="shared" si="25"/>
        <v xml:space="preserve">     /63903</v>
      </c>
      <c r="F295" t="s">
        <v>193</v>
      </c>
      <c r="G295">
        <v>-10000000</v>
      </c>
      <c r="H295">
        <v>56984501.509999998</v>
      </c>
      <c r="I295" t="s">
        <v>2135</v>
      </c>
      <c r="J295" s="10" t="s">
        <v>2142</v>
      </c>
      <c r="K295" t="s">
        <v>2132</v>
      </c>
      <c r="XFB295" t="s">
        <v>734</v>
      </c>
      <c r="XFC295" t="s">
        <v>152</v>
      </c>
    </row>
    <row r="296" spans="1:11 16382:16383" x14ac:dyDescent="0.25">
      <c r="A296">
        <v>267</v>
      </c>
      <c r="B296" t="s">
        <v>736</v>
      </c>
      <c r="C296" t="s">
        <v>625</v>
      </c>
      <c r="D296" t="s">
        <v>738</v>
      </c>
      <c r="E296" t="str">
        <f t="shared" si="25"/>
        <v xml:space="preserve">     /63903</v>
      </c>
      <c r="F296" t="s">
        <v>193</v>
      </c>
      <c r="G296">
        <v>-256275</v>
      </c>
      <c r="H296">
        <v>56728226.509999998</v>
      </c>
      <c r="I296" t="s">
        <v>2135</v>
      </c>
      <c r="J296" s="10" t="s">
        <v>2142</v>
      </c>
      <c r="K296" t="s">
        <v>2132</v>
      </c>
      <c r="XFB296" t="s">
        <v>737</v>
      </c>
      <c r="XFC296" t="s">
        <v>152</v>
      </c>
    </row>
    <row r="297" spans="1:11 16382:16383" x14ac:dyDescent="0.25">
      <c r="A297">
        <v>268</v>
      </c>
      <c r="B297" t="s">
        <v>739</v>
      </c>
      <c r="C297" t="s">
        <v>625</v>
      </c>
      <c r="D297" t="s">
        <v>740</v>
      </c>
      <c r="E297" t="str">
        <f t="shared" si="25"/>
        <v xml:space="preserve">     /63903</v>
      </c>
      <c r="F297" t="s">
        <v>193</v>
      </c>
      <c r="G297">
        <v>-2419018</v>
      </c>
      <c r="H297">
        <v>54309208.509999998</v>
      </c>
      <c r="I297" t="s">
        <v>2135</v>
      </c>
      <c r="J297" s="10" t="s">
        <v>2142</v>
      </c>
      <c r="K297" t="s">
        <v>2132</v>
      </c>
      <c r="XFB297" t="s">
        <v>737</v>
      </c>
      <c r="XFC297" t="s">
        <v>152</v>
      </c>
    </row>
    <row r="298" spans="1:11 16382:16383" x14ac:dyDescent="0.25">
      <c r="A298">
        <v>269</v>
      </c>
      <c r="B298" t="s">
        <v>741</v>
      </c>
      <c r="C298" t="s">
        <v>625</v>
      </c>
      <c r="D298" t="s">
        <v>743</v>
      </c>
      <c r="E298" t="str">
        <f t="shared" si="25"/>
        <v xml:space="preserve">     /63903</v>
      </c>
      <c r="F298" t="s">
        <v>193</v>
      </c>
      <c r="G298">
        <v>-1042777</v>
      </c>
      <c r="H298">
        <v>53266431.509999998</v>
      </c>
      <c r="I298" t="s">
        <v>2135</v>
      </c>
      <c r="J298" s="10" t="s">
        <v>2142</v>
      </c>
      <c r="K298" t="s">
        <v>2132</v>
      </c>
      <c r="XFB298" t="s">
        <v>742</v>
      </c>
      <c r="XFC298" t="s">
        <v>152</v>
      </c>
    </row>
    <row r="299" spans="1:11 16382:16383" x14ac:dyDescent="0.25">
      <c r="A299">
        <v>270</v>
      </c>
      <c r="B299" t="s">
        <v>744</v>
      </c>
      <c r="C299" t="s">
        <v>625</v>
      </c>
      <c r="D299" t="s">
        <v>745</v>
      </c>
      <c r="E299" t="str">
        <f t="shared" si="25"/>
        <v xml:space="preserve">     /63903</v>
      </c>
      <c r="F299" t="s">
        <v>193</v>
      </c>
      <c r="G299">
        <v>-2815512</v>
      </c>
      <c r="H299">
        <v>50450919.509999998</v>
      </c>
      <c r="I299" t="s">
        <v>2135</v>
      </c>
      <c r="J299" s="10" t="s">
        <v>2142</v>
      </c>
      <c r="K299" t="s">
        <v>2132</v>
      </c>
      <c r="XFB299" t="s">
        <v>742</v>
      </c>
      <c r="XFC299" t="s">
        <v>152</v>
      </c>
    </row>
    <row r="300" spans="1:11 16382:16383" x14ac:dyDescent="0.25">
      <c r="A300">
        <v>271</v>
      </c>
      <c r="B300" t="s">
        <v>746</v>
      </c>
      <c r="C300" t="s">
        <v>625</v>
      </c>
      <c r="D300" t="s">
        <v>748</v>
      </c>
      <c r="E300" t="str">
        <f t="shared" si="25"/>
        <v xml:space="preserve">     /63903</v>
      </c>
      <c r="F300" t="s">
        <v>193</v>
      </c>
      <c r="G300">
        <v>-1064510</v>
      </c>
      <c r="H300">
        <v>49386409.509999998</v>
      </c>
      <c r="I300" t="s">
        <v>2135</v>
      </c>
      <c r="J300" s="10" t="s">
        <v>2142</v>
      </c>
      <c r="K300" t="s">
        <v>2132</v>
      </c>
      <c r="XFB300" t="s">
        <v>747</v>
      </c>
      <c r="XFC300" t="s">
        <v>152</v>
      </c>
    </row>
    <row r="301" spans="1:11 16382:16383" x14ac:dyDescent="0.25">
      <c r="A301">
        <v>272</v>
      </c>
      <c r="B301" t="s">
        <v>749</v>
      </c>
      <c r="C301" t="s">
        <v>625</v>
      </c>
      <c r="D301" t="s">
        <v>750</v>
      </c>
      <c r="E301" t="str">
        <f t="shared" si="25"/>
        <v xml:space="preserve">     /63903</v>
      </c>
      <c r="F301" t="s">
        <v>193</v>
      </c>
      <c r="G301">
        <v>-1026826</v>
      </c>
      <c r="H301">
        <v>48359583.509999998</v>
      </c>
      <c r="I301" t="s">
        <v>2135</v>
      </c>
      <c r="J301" s="10" t="s">
        <v>2142</v>
      </c>
      <c r="K301" t="s">
        <v>2132</v>
      </c>
      <c r="XFB301" t="s">
        <v>747</v>
      </c>
      <c r="XFC301" t="s">
        <v>152</v>
      </c>
    </row>
    <row r="302" spans="1:11 16382:16383" x14ac:dyDescent="0.25">
      <c r="A302">
        <v>273</v>
      </c>
      <c r="B302" t="s">
        <v>751</v>
      </c>
      <c r="C302" t="s">
        <v>625</v>
      </c>
      <c r="D302" t="s">
        <v>753</v>
      </c>
      <c r="E302" t="str">
        <f t="shared" si="25"/>
        <v xml:space="preserve">     /63903</v>
      </c>
      <c r="F302" t="s">
        <v>193</v>
      </c>
      <c r="G302">
        <v>-15898301</v>
      </c>
      <c r="H302">
        <v>32461282.510000002</v>
      </c>
      <c r="I302" t="s">
        <v>2135</v>
      </c>
      <c r="J302" s="10" t="s">
        <v>2142</v>
      </c>
      <c r="K302" t="s">
        <v>2132</v>
      </c>
      <c r="XFB302" t="s">
        <v>752</v>
      </c>
      <c r="XFC302" t="s">
        <v>152</v>
      </c>
    </row>
    <row r="303" spans="1:11 16382:16383" x14ac:dyDescent="0.25">
      <c r="A303">
        <v>274</v>
      </c>
      <c r="B303" t="s">
        <v>754</v>
      </c>
      <c r="C303" t="s">
        <v>625</v>
      </c>
      <c r="D303" t="s">
        <v>756</v>
      </c>
      <c r="E303" t="str">
        <f t="shared" si="25"/>
        <v xml:space="preserve">     /63903</v>
      </c>
      <c r="F303" t="s">
        <v>193</v>
      </c>
      <c r="G303">
        <v>-4392670</v>
      </c>
      <c r="H303">
        <v>28068612.510000002</v>
      </c>
      <c r="I303" t="s">
        <v>2135</v>
      </c>
      <c r="J303" s="10" t="s">
        <v>2142</v>
      </c>
      <c r="K303" t="s">
        <v>2132</v>
      </c>
      <c r="XFB303" t="s">
        <v>755</v>
      </c>
      <c r="XFC303" t="s">
        <v>152</v>
      </c>
    </row>
    <row r="304" spans="1:11 16382:16383" x14ac:dyDescent="0.25">
      <c r="A304">
        <v>275</v>
      </c>
      <c r="B304" t="s">
        <v>757</v>
      </c>
      <c r="C304" t="s">
        <v>625</v>
      </c>
      <c r="D304" t="s">
        <v>759</v>
      </c>
      <c r="E304" t="str">
        <f t="shared" si="25"/>
        <v>Q   KOL04</v>
      </c>
      <c r="F304" t="s">
        <v>154</v>
      </c>
      <c r="G304">
        <v>2166</v>
      </c>
      <c r="H304">
        <v>28070778.510000002</v>
      </c>
      <c r="I304" t="s">
        <v>3602</v>
      </c>
      <c r="J304" t="s">
        <v>2134</v>
      </c>
      <c r="K304" t="s">
        <v>3609</v>
      </c>
      <c r="XFB304" t="s">
        <v>758</v>
      </c>
      <c r="XFC304" t="s">
        <v>152</v>
      </c>
    </row>
    <row r="305" spans="1:11 16382:16383" x14ac:dyDescent="0.25">
      <c r="A305">
        <v>276</v>
      </c>
      <c r="B305" t="s">
        <v>760</v>
      </c>
      <c r="C305" t="s">
        <v>625</v>
      </c>
      <c r="D305" t="s">
        <v>761</v>
      </c>
      <c r="E305" t="str">
        <f t="shared" si="25"/>
        <v>Q   KOLO3</v>
      </c>
      <c r="F305" t="s">
        <v>154</v>
      </c>
      <c r="G305">
        <v>500</v>
      </c>
      <c r="H305">
        <v>28071278.510000002</v>
      </c>
      <c r="I305" t="s">
        <v>3602</v>
      </c>
      <c r="J305" t="s">
        <v>2134</v>
      </c>
      <c r="K305" t="s">
        <v>3609</v>
      </c>
      <c r="XFB305" t="s">
        <v>758</v>
      </c>
      <c r="XFC305" t="s">
        <v>152</v>
      </c>
    </row>
    <row r="306" spans="1:11 16382:16383" x14ac:dyDescent="0.25">
      <c r="A306">
        <v>277</v>
      </c>
      <c r="B306" t="s">
        <v>762</v>
      </c>
      <c r="C306" t="s">
        <v>625</v>
      </c>
      <c r="D306" t="s">
        <v>764</v>
      </c>
      <c r="E306" t="str">
        <f t="shared" si="25"/>
        <v xml:space="preserve">     /63903</v>
      </c>
      <c r="F306" t="s">
        <v>193</v>
      </c>
      <c r="G306">
        <v>-104554</v>
      </c>
      <c r="H306">
        <v>27966724.510000002</v>
      </c>
      <c r="I306" t="s">
        <v>2135</v>
      </c>
      <c r="J306" s="10" t="s">
        <v>2142</v>
      </c>
      <c r="K306" t="s">
        <v>2132</v>
      </c>
      <c r="XFB306" t="s">
        <v>763</v>
      </c>
      <c r="XFC306" t="s">
        <v>152</v>
      </c>
    </row>
    <row r="307" spans="1:11 16382:16383" x14ac:dyDescent="0.25">
      <c r="A307">
        <v>278</v>
      </c>
      <c r="B307" t="s">
        <v>765</v>
      </c>
      <c r="C307" t="s">
        <v>625</v>
      </c>
      <c r="D307" t="s">
        <v>767</v>
      </c>
      <c r="E307" t="str">
        <f t="shared" si="25"/>
        <v xml:space="preserve">     /63903</v>
      </c>
      <c r="F307" t="s">
        <v>193</v>
      </c>
      <c r="G307">
        <v>-22860</v>
      </c>
      <c r="H307">
        <v>27943864.510000002</v>
      </c>
      <c r="I307" t="s">
        <v>2135</v>
      </c>
      <c r="J307" s="10" t="s">
        <v>2142</v>
      </c>
      <c r="K307" t="s">
        <v>2132</v>
      </c>
      <c r="XFB307" t="s">
        <v>766</v>
      </c>
      <c r="XFC307" t="s">
        <v>152</v>
      </c>
    </row>
    <row r="308" spans="1:11 16382:16383" x14ac:dyDescent="0.25">
      <c r="A308">
        <v>279</v>
      </c>
      <c r="B308" t="s">
        <v>768</v>
      </c>
      <c r="C308" t="s">
        <v>625</v>
      </c>
      <c r="D308" t="s">
        <v>769</v>
      </c>
      <c r="E308" t="str">
        <f t="shared" si="25"/>
        <v xml:space="preserve">     /63903</v>
      </c>
      <c r="F308" t="s">
        <v>193</v>
      </c>
      <c r="G308">
        <v>-164786</v>
      </c>
      <c r="H308">
        <v>27779078.510000002</v>
      </c>
      <c r="I308" t="s">
        <v>2135</v>
      </c>
      <c r="J308" s="10" t="s">
        <v>2142</v>
      </c>
      <c r="K308" t="s">
        <v>2132</v>
      </c>
      <c r="XFB308" t="s">
        <v>766</v>
      </c>
      <c r="XFC308" t="s">
        <v>152</v>
      </c>
    </row>
    <row r="309" spans="1:11 16382:16383" x14ac:dyDescent="0.25">
      <c r="A309">
        <v>280</v>
      </c>
      <c r="B309" t="s">
        <v>770</v>
      </c>
      <c r="C309" t="s">
        <v>625</v>
      </c>
      <c r="D309" t="s">
        <v>772</v>
      </c>
      <c r="E309" t="str">
        <f t="shared" si="25"/>
        <v xml:space="preserve">     /63903</v>
      </c>
      <c r="F309" t="s">
        <v>193</v>
      </c>
      <c r="G309">
        <v>-13093585</v>
      </c>
      <c r="H309">
        <v>14685493.51</v>
      </c>
      <c r="I309" t="s">
        <v>2135</v>
      </c>
      <c r="J309" s="10" t="s">
        <v>2142</v>
      </c>
      <c r="K309" t="s">
        <v>2132</v>
      </c>
      <c r="XFB309" t="s">
        <v>771</v>
      </c>
      <c r="XFC309" t="s">
        <v>152</v>
      </c>
    </row>
    <row r="310" spans="1:11 16382:16383" x14ac:dyDescent="0.25">
      <c r="A310">
        <v>281</v>
      </c>
      <c r="B310" t="s">
        <v>773</v>
      </c>
      <c r="C310" t="s">
        <v>625</v>
      </c>
      <c r="D310" t="s">
        <v>775</v>
      </c>
      <c r="E310" t="str">
        <f t="shared" si="25"/>
        <v>03994/ICICI</v>
      </c>
      <c r="F310" t="s">
        <v>154</v>
      </c>
      <c r="G310">
        <v>722</v>
      </c>
      <c r="H310">
        <v>14686215.51</v>
      </c>
      <c r="I310" t="s">
        <v>2144</v>
      </c>
      <c r="J310" t="s">
        <v>2134</v>
      </c>
      <c r="K310" t="s">
        <v>2132</v>
      </c>
      <c r="XFB310" t="s">
        <v>774</v>
      </c>
      <c r="XFC310" t="s">
        <v>152</v>
      </c>
    </row>
    <row r="311" spans="1:11 16382:16383" x14ac:dyDescent="0.25">
      <c r="A311">
        <v>282</v>
      </c>
      <c r="B311" t="s">
        <v>773</v>
      </c>
      <c r="C311" t="s">
        <v>625</v>
      </c>
      <c r="D311" t="s">
        <v>776</v>
      </c>
      <c r="E311" t="str">
        <f t="shared" si="25"/>
        <v>00711/ICICI</v>
      </c>
      <c r="F311" t="s">
        <v>154</v>
      </c>
      <c r="G311">
        <v>722</v>
      </c>
      <c r="H311">
        <v>14686937.51</v>
      </c>
      <c r="I311" t="s">
        <v>2144</v>
      </c>
      <c r="J311" s="10" t="s">
        <v>2142</v>
      </c>
      <c r="K311" t="s">
        <v>2132</v>
      </c>
      <c r="XFB311" t="s">
        <v>774</v>
      </c>
      <c r="XFC311" t="s">
        <v>152</v>
      </c>
    </row>
    <row r="312" spans="1:11 16382:16383" x14ac:dyDescent="0.25">
      <c r="A312">
        <v>283</v>
      </c>
      <c r="B312" t="s">
        <v>773</v>
      </c>
      <c r="C312" t="s">
        <v>625</v>
      </c>
      <c r="D312" t="s">
        <v>777</v>
      </c>
      <c r="E312" t="str">
        <f t="shared" si="25"/>
        <v>01421/ICICI</v>
      </c>
      <c r="F312" t="s">
        <v>154</v>
      </c>
      <c r="G312">
        <v>722</v>
      </c>
      <c r="H312">
        <v>14687659.51</v>
      </c>
      <c r="I312" t="s">
        <v>2144</v>
      </c>
      <c r="J312" s="10" t="s">
        <v>2142</v>
      </c>
      <c r="K312" t="s">
        <v>2132</v>
      </c>
      <c r="XFB312" t="s">
        <v>774</v>
      </c>
      <c r="XFC312" t="s">
        <v>152</v>
      </c>
    </row>
    <row r="313" spans="1:11 16382:16383" x14ac:dyDescent="0.25">
      <c r="A313">
        <v>284</v>
      </c>
      <c r="B313" t="s">
        <v>773</v>
      </c>
      <c r="C313" t="s">
        <v>625</v>
      </c>
      <c r="D313" t="s">
        <v>778</v>
      </c>
      <c r="E313" t="str">
        <f t="shared" si="25"/>
        <v>01238/ICICI</v>
      </c>
      <c r="F313" t="s">
        <v>154</v>
      </c>
      <c r="G313">
        <v>722</v>
      </c>
      <c r="H313">
        <v>14688381.51</v>
      </c>
      <c r="I313" t="s">
        <v>2144</v>
      </c>
      <c r="J313" s="10" t="s">
        <v>2142</v>
      </c>
      <c r="K313" t="s">
        <v>2132</v>
      </c>
      <c r="XFB313" t="s">
        <v>774</v>
      </c>
      <c r="XFC313" t="s">
        <v>152</v>
      </c>
    </row>
    <row r="314" spans="1:11 16382:16383" x14ac:dyDescent="0.25">
      <c r="A314">
        <v>285</v>
      </c>
      <c r="B314" t="s">
        <v>773</v>
      </c>
      <c r="C314" t="s">
        <v>625</v>
      </c>
      <c r="D314" t="s">
        <v>779</v>
      </c>
      <c r="E314" t="str">
        <f t="shared" si="25"/>
        <v>01321/ICICI</v>
      </c>
      <c r="F314" t="s">
        <v>154</v>
      </c>
      <c r="G314">
        <v>722</v>
      </c>
      <c r="H314">
        <v>14689103.51</v>
      </c>
      <c r="I314" t="s">
        <v>2144</v>
      </c>
      <c r="J314" s="10" t="s">
        <v>2142</v>
      </c>
      <c r="K314" t="s">
        <v>2132</v>
      </c>
      <c r="XFB314" t="s">
        <v>774</v>
      </c>
      <c r="XFC314" t="s">
        <v>152</v>
      </c>
    </row>
    <row r="315" spans="1:11 16382:16383" x14ac:dyDescent="0.25">
      <c r="A315">
        <v>286</v>
      </c>
      <c r="B315" t="s">
        <v>780</v>
      </c>
      <c r="C315" t="s">
        <v>625</v>
      </c>
      <c r="D315" t="s">
        <v>782</v>
      </c>
      <c r="E315" t="str">
        <f t="shared" si="25"/>
        <v>5376/ICICI/</v>
      </c>
      <c r="F315" t="s">
        <v>154</v>
      </c>
      <c r="G315">
        <v>722</v>
      </c>
      <c r="H315">
        <v>14689825.51</v>
      </c>
      <c r="I315" t="s">
        <v>2144</v>
      </c>
      <c r="J315" t="s">
        <v>2134</v>
      </c>
      <c r="K315" t="s">
        <v>2132</v>
      </c>
      <c r="XFB315" t="s">
        <v>781</v>
      </c>
      <c r="XFC315" t="s">
        <v>152</v>
      </c>
    </row>
    <row r="316" spans="1:11 16382:16383" x14ac:dyDescent="0.25">
      <c r="A316">
        <v>287</v>
      </c>
      <c r="B316" t="s">
        <v>58</v>
      </c>
      <c r="C316" t="s">
        <v>625</v>
      </c>
      <c r="D316" t="s">
        <v>784</v>
      </c>
      <c r="E316" t="str">
        <f t="shared" si="25"/>
        <v>LL  AHD02</v>
      </c>
      <c r="F316" t="s">
        <v>154</v>
      </c>
      <c r="G316">
        <v>1210</v>
      </c>
      <c r="H316">
        <v>14691035.51</v>
      </c>
      <c r="I316" t="s">
        <v>2141</v>
      </c>
      <c r="J316" t="s">
        <v>2134</v>
      </c>
      <c r="K316" t="s">
        <v>2132</v>
      </c>
      <c r="XFB316" t="s">
        <v>783</v>
      </c>
      <c r="XFC316" t="s">
        <v>152</v>
      </c>
    </row>
    <row r="317" spans="1:11 16382:16383" x14ac:dyDescent="0.25">
      <c r="A317">
        <v>288</v>
      </c>
      <c r="B317" t="s">
        <v>33</v>
      </c>
      <c r="C317" t="s">
        <v>625</v>
      </c>
      <c r="D317" t="s">
        <v>786</v>
      </c>
      <c r="E317" t="str">
        <f t="shared" si="25"/>
        <v>LL  KOL03</v>
      </c>
      <c r="F317" t="s">
        <v>154</v>
      </c>
      <c r="G317">
        <v>39830</v>
      </c>
      <c r="H317">
        <v>14730865.51</v>
      </c>
      <c r="I317" t="s">
        <v>2141</v>
      </c>
      <c r="J317" t="s">
        <v>2134</v>
      </c>
      <c r="K317" t="s">
        <v>3609</v>
      </c>
      <c r="XFB317" t="s">
        <v>785</v>
      </c>
      <c r="XFC317" t="s">
        <v>152</v>
      </c>
    </row>
    <row r="318" spans="1:11 16382:16383" x14ac:dyDescent="0.25">
      <c r="A318">
        <v>289</v>
      </c>
      <c r="B318" t="s">
        <v>30</v>
      </c>
      <c r="C318" t="s">
        <v>625</v>
      </c>
      <c r="D318" t="s">
        <v>787</v>
      </c>
      <c r="E318" t="str">
        <f t="shared" si="25"/>
        <v>LL  KOL02</v>
      </c>
      <c r="F318" t="s">
        <v>154</v>
      </c>
      <c r="G318">
        <v>520110</v>
      </c>
      <c r="H318">
        <v>15250975.51</v>
      </c>
      <c r="I318" t="s">
        <v>2141</v>
      </c>
      <c r="J318" t="s">
        <v>2134</v>
      </c>
      <c r="K318" t="s">
        <v>3609</v>
      </c>
      <c r="XFB318" t="s">
        <v>785</v>
      </c>
      <c r="XFC318" t="s">
        <v>152</v>
      </c>
    </row>
    <row r="319" spans="1:11 16382:16383" x14ac:dyDescent="0.25">
      <c r="A319">
        <v>290</v>
      </c>
      <c r="B319" t="s">
        <v>31</v>
      </c>
      <c r="C319" t="s">
        <v>625</v>
      </c>
      <c r="D319" t="s">
        <v>788</v>
      </c>
      <c r="E319" t="str">
        <f t="shared" si="25"/>
        <v>LL  KOL04</v>
      </c>
      <c r="F319" t="s">
        <v>154</v>
      </c>
      <c r="G319">
        <v>510900</v>
      </c>
      <c r="H319">
        <v>15761875.51</v>
      </c>
      <c r="I319" t="s">
        <v>2141</v>
      </c>
      <c r="J319" t="s">
        <v>2134</v>
      </c>
      <c r="K319" t="s">
        <v>3609</v>
      </c>
      <c r="XFB319" t="s">
        <v>785</v>
      </c>
      <c r="XFC319" t="s">
        <v>152</v>
      </c>
    </row>
    <row r="320" spans="1:11 16382:16383" x14ac:dyDescent="0.25">
      <c r="A320">
        <v>291</v>
      </c>
      <c r="B320" t="s">
        <v>789</v>
      </c>
      <c r="C320" t="s">
        <v>625</v>
      </c>
      <c r="D320" t="s">
        <v>791</v>
      </c>
      <c r="E320" t="str">
        <f t="shared" si="25"/>
        <v>Q   VF0002</v>
      </c>
      <c r="F320" t="s">
        <v>154</v>
      </c>
      <c r="G320">
        <v>4992</v>
      </c>
      <c r="H320">
        <v>15766867.51</v>
      </c>
      <c r="I320" t="s">
        <v>2143</v>
      </c>
      <c r="J320" s="10" t="s">
        <v>2142</v>
      </c>
      <c r="K320" t="s">
        <v>3600</v>
      </c>
      <c r="XFB320" t="s">
        <v>790</v>
      </c>
      <c r="XFC320" t="s">
        <v>152</v>
      </c>
    </row>
    <row r="321" spans="1:11 16382:16383" x14ac:dyDescent="0.25">
      <c r="A321">
        <v>292</v>
      </c>
      <c r="B321" t="s">
        <v>65</v>
      </c>
      <c r="C321" t="s">
        <v>625</v>
      </c>
      <c r="D321" t="s">
        <v>784</v>
      </c>
      <c r="E321" t="str">
        <f t="shared" si="25"/>
        <v>LL  AHD02</v>
      </c>
      <c r="F321" t="s">
        <v>154</v>
      </c>
      <c r="G321">
        <v>101280</v>
      </c>
      <c r="H321">
        <v>15868147.51</v>
      </c>
      <c r="I321" t="s">
        <v>2141</v>
      </c>
      <c r="J321" t="s">
        <v>2134</v>
      </c>
      <c r="K321" t="s">
        <v>2132</v>
      </c>
      <c r="XFB321" t="s">
        <v>792</v>
      </c>
      <c r="XFC321" t="s">
        <v>152</v>
      </c>
    </row>
    <row r="322" spans="1:11 16382:16383" x14ac:dyDescent="0.25">
      <c r="A322">
        <v>293</v>
      </c>
      <c r="B322" t="s">
        <v>35</v>
      </c>
      <c r="C322" t="s">
        <v>625</v>
      </c>
      <c r="D322" t="s">
        <v>788</v>
      </c>
      <c r="E322" t="str">
        <f t="shared" si="25"/>
        <v>LL  KOL04</v>
      </c>
      <c r="F322" t="s">
        <v>154</v>
      </c>
      <c r="G322">
        <v>217390</v>
      </c>
      <c r="H322">
        <v>16085537.51</v>
      </c>
      <c r="I322" t="s">
        <v>2141</v>
      </c>
      <c r="J322" t="s">
        <v>2134</v>
      </c>
      <c r="K322" t="s">
        <v>3609</v>
      </c>
      <c r="XFB322" t="s">
        <v>792</v>
      </c>
      <c r="XFC322" t="s">
        <v>152</v>
      </c>
    </row>
    <row r="323" spans="1:11 16382:16383" x14ac:dyDescent="0.25">
      <c r="A323">
        <v>294</v>
      </c>
      <c r="B323" t="s">
        <v>34</v>
      </c>
      <c r="C323" t="s">
        <v>625</v>
      </c>
      <c r="D323" t="s">
        <v>787</v>
      </c>
      <c r="E323" t="str">
        <f t="shared" si="25"/>
        <v>LL  KOL02</v>
      </c>
      <c r="F323" t="s">
        <v>154</v>
      </c>
      <c r="G323">
        <v>566260</v>
      </c>
      <c r="H323">
        <v>16651797.51</v>
      </c>
      <c r="I323" t="s">
        <v>2141</v>
      </c>
      <c r="J323" t="s">
        <v>2134</v>
      </c>
      <c r="K323" t="s">
        <v>3609</v>
      </c>
      <c r="XFB323" t="s">
        <v>793</v>
      </c>
      <c r="XFC323" t="s">
        <v>152</v>
      </c>
    </row>
    <row r="324" spans="1:11 16382:16383" x14ac:dyDescent="0.25">
      <c r="A324">
        <v>295</v>
      </c>
      <c r="B324" t="s">
        <v>37</v>
      </c>
      <c r="C324" t="s">
        <v>625</v>
      </c>
      <c r="D324" t="s">
        <v>786</v>
      </c>
      <c r="E324" t="str">
        <f t="shared" si="25"/>
        <v>LL  KOL03</v>
      </c>
      <c r="F324" t="s">
        <v>154</v>
      </c>
      <c r="G324">
        <v>12880</v>
      </c>
      <c r="H324">
        <v>16664677.51</v>
      </c>
      <c r="I324" t="s">
        <v>2141</v>
      </c>
      <c r="J324" t="s">
        <v>2134</v>
      </c>
      <c r="K324" t="s">
        <v>3609</v>
      </c>
      <c r="XFB324" t="s">
        <v>794</v>
      </c>
      <c r="XFC324" t="s">
        <v>152</v>
      </c>
    </row>
    <row r="325" spans="1:11 16382:16383" x14ac:dyDescent="0.25">
      <c r="A325">
        <v>296</v>
      </c>
      <c r="B325" t="s">
        <v>795</v>
      </c>
      <c r="C325" t="s">
        <v>796</v>
      </c>
      <c r="D325" t="s">
        <v>798</v>
      </c>
      <c r="E325" t="str">
        <f t="shared" si="25"/>
        <v>EMILY PITON</v>
      </c>
      <c r="F325" t="s">
        <v>154</v>
      </c>
      <c r="G325">
        <v>1740.4</v>
      </c>
      <c r="H325">
        <v>16666417.91</v>
      </c>
      <c r="I325" t="s">
        <v>2133</v>
      </c>
      <c r="J325" t="s">
        <v>2134</v>
      </c>
      <c r="K325" t="s">
        <v>3604</v>
      </c>
      <c r="XFB325" t="s">
        <v>797</v>
      </c>
      <c r="XFC325" t="s">
        <v>152</v>
      </c>
    </row>
    <row r="326" spans="1:11 16382:16383" x14ac:dyDescent="0.25">
      <c r="A326">
        <v>297</v>
      </c>
      <c r="B326" t="s">
        <v>799</v>
      </c>
      <c r="C326" t="s">
        <v>796</v>
      </c>
      <c r="D326" t="s">
        <v>801</v>
      </c>
      <c r="E326" t="str">
        <f t="shared" si="25"/>
        <v>VFSE5000341</v>
      </c>
      <c r="F326" t="s">
        <v>154</v>
      </c>
      <c r="G326">
        <v>2766.96</v>
      </c>
      <c r="H326">
        <v>16669184.869999999</v>
      </c>
      <c r="I326" t="s">
        <v>2154</v>
      </c>
      <c r="J326" t="s">
        <v>2134</v>
      </c>
      <c r="K326" t="s">
        <v>3599</v>
      </c>
      <c r="XFB326" t="s">
        <v>800</v>
      </c>
      <c r="XFC326" t="s">
        <v>152</v>
      </c>
    </row>
    <row r="327" spans="1:11 16382:16383" x14ac:dyDescent="0.25">
      <c r="A327">
        <v>298</v>
      </c>
      <c r="B327" t="s">
        <v>802</v>
      </c>
      <c r="C327" t="s">
        <v>796</v>
      </c>
      <c r="D327" t="s">
        <v>804</v>
      </c>
      <c r="E327" t="str">
        <f t="shared" si="25"/>
        <v>VFSE4110141</v>
      </c>
      <c r="F327" t="s">
        <v>154</v>
      </c>
      <c r="G327">
        <v>15808.24</v>
      </c>
      <c r="H327">
        <v>16684993.109999999</v>
      </c>
      <c r="I327" t="s">
        <v>2159</v>
      </c>
      <c r="J327" t="s">
        <v>2134</v>
      </c>
      <c r="K327" t="s">
        <v>2132</v>
      </c>
      <c r="XFB327" t="s">
        <v>803</v>
      </c>
      <c r="XFC327" t="s">
        <v>152</v>
      </c>
    </row>
    <row r="328" spans="1:11 16382:16383" x14ac:dyDescent="0.25">
      <c r="A328">
        <v>299</v>
      </c>
      <c r="B328" t="s">
        <v>805</v>
      </c>
      <c r="C328" t="s">
        <v>796</v>
      </c>
      <c r="D328" t="s">
        <v>807</v>
      </c>
      <c r="E328" t="str">
        <f t="shared" si="25"/>
        <v>VFSE4030011</v>
      </c>
      <c r="F328" t="s">
        <v>154</v>
      </c>
      <c r="G328">
        <v>27211.08</v>
      </c>
      <c r="H328">
        <v>16712204.189999999</v>
      </c>
      <c r="I328" t="s">
        <v>2157</v>
      </c>
      <c r="J328" t="s">
        <v>2134</v>
      </c>
      <c r="K328" t="s">
        <v>2132</v>
      </c>
      <c r="XFB328" t="s">
        <v>806</v>
      </c>
      <c r="XFC328" t="s">
        <v>152</v>
      </c>
    </row>
    <row r="329" spans="1:11 16382:16383" x14ac:dyDescent="0.25">
      <c r="A329">
        <v>300</v>
      </c>
      <c r="B329" t="s">
        <v>808</v>
      </c>
      <c r="C329" t="s">
        <v>796</v>
      </c>
      <c r="D329" t="s">
        <v>810</v>
      </c>
      <c r="E329" t="str">
        <f t="shared" si="25"/>
        <v>VFSE5600011</v>
      </c>
      <c r="F329" t="s">
        <v>154</v>
      </c>
      <c r="G329">
        <v>5039.82</v>
      </c>
      <c r="H329">
        <v>16717244.01</v>
      </c>
      <c r="I329" t="s">
        <v>2151</v>
      </c>
      <c r="J329" t="s">
        <v>2134</v>
      </c>
      <c r="K329" t="s">
        <v>3599</v>
      </c>
      <c r="XFB329" t="s">
        <v>809</v>
      </c>
      <c r="XFC329" t="s">
        <v>152</v>
      </c>
    </row>
    <row r="330" spans="1:11 16382:16383" x14ac:dyDescent="0.25">
      <c r="A330">
        <v>301</v>
      </c>
      <c r="B330" t="s">
        <v>811</v>
      </c>
      <c r="C330" t="s">
        <v>796</v>
      </c>
      <c r="D330" t="s">
        <v>813</v>
      </c>
      <c r="E330" t="str">
        <f t="shared" ref="E330" si="26">MID(D330,23,11)</f>
        <v>VFSE6000081</v>
      </c>
      <c r="F330" t="s">
        <v>154</v>
      </c>
      <c r="G330">
        <f>101693.69-G331</f>
        <v>60437.69</v>
      </c>
      <c r="H330">
        <v>16818937.699999999</v>
      </c>
      <c r="I330" t="s">
        <v>2152</v>
      </c>
      <c r="J330" t="s">
        <v>2134</v>
      </c>
      <c r="K330" t="s">
        <v>3599</v>
      </c>
      <c r="XFB330" t="s">
        <v>812</v>
      </c>
      <c r="XFC330" t="s">
        <v>152</v>
      </c>
    </row>
    <row r="331" spans="1:11 16382:16383" x14ac:dyDescent="0.25">
      <c r="A331">
        <v>301</v>
      </c>
      <c r="B331" t="s">
        <v>811</v>
      </c>
      <c r="C331" t="s">
        <v>796</v>
      </c>
      <c r="D331" t="s">
        <v>813</v>
      </c>
      <c r="E331" t="str">
        <f t="shared" si="25"/>
        <v>VFSE6000081</v>
      </c>
      <c r="F331" t="s">
        <v>154</v>
      </c>
      <c r="G331">
        <v>41256</v>
      </c>
      <c r="H331">
        <v>16818937.699999999</v>
      </c>
      <c r="I331" t="s">
        <v>2152</v>
      </c>
      <c r="J331" t="s">
        <v>3583</v>
      </c>
      <c r="K331" t="s">
        <v>3599</v>
      </c>
      <c r="XFB331" t="s">
        <v>812</v>
      </c>
      <c r="XFC331" t="s">
        <v>152</v>
      </c>
    </row>
    <row r="332" spans="1:11 16382:16383" x14ac:dyDescent="0.25">
      <c r="A332">
        <v>302</v>
      </c>
      <c r="B332" t="s">
        <v>814</v>
      </c>
      <c r="C332" t="s">
        <v>796</v>
      </c>
      <c r="D332" t="s">
        <v>816</v>
      </c>
      <c r="E332" t="str">
        <f t="shared" si="25"/>
        <v>VFSE7001071</v>
      </c>
      <c r="F332" t="s">
        <v>154</v>
      </c>
      <c r="G332">
        <v>21069.41</v>
      </c>
      <c r="H332">
        <v>16840007.109999999</v>
      </c>
      <c r="I332" t="s">
        <v>2145</v>
      </c>
      <c r="J332" t="s">
        <v>2134</v>
      </c>
      <c r="K332" t="s">
        <v>3609</v>
      </c>
      <c r="XFB332" t="s">
        <v>815</v>
      </c>
      <c r="XFC332" t="s">
        <v>152</v>
      </c>
    </row>
    <row r="333" spans="1:11 16382:16383" x14ac:dyDescent="0.25">
      <c r="A333">
        <v>303</v>
      </c>
      <c r="B333" t="s">
        <v>817</v>
      </c>
      <c r="C333" t="s">
        <v>796</v>
      </c>
      <c r="D333" t="s">
        <v>818</v>
      </c>
      <c r="E333" t="str">
        <f t="shared" si="25"/>
        <v>VFSE1100011</v>
      </c>
      <c r="F333" t="s">
        <v>154</v>
      </c>
      <c r="G333">
        <v>127810.82</v>
      </c>
      <c r="H333">
        <v>16967817.93</v>
      </c>
      <c r="I333" t="s">
        <v>2150</v>
      </c>
      <c r="J333" t="s">
        <v>2134</v>
      </c>
      <c r="K333" t="s">
        <v>3600</v>
      </c>
      <c r="XFB333" t="s">
        <v>815</v>
      </c>
      <c r="XFC333" t="s">
        <v>152</v>
      </c>
    </row>
    <row r="334" spans="1:11 16382:16383" x14ac:dyDescent="0.25">
      <c r="A334">
        <v>304</v>
      </c>
      <c r="B334" t="s">
        <v>819</v>
      </c>
      <c r="C334" t="s">
        <v>796</v>
      </c>
      <c r="D334" t="s">
        <v>821</v>
      </c>
      <c r="E334" t="str">
        <f t="shared" si="25"/>
        <v>VFSE4000131</v>
      </c>
      <c r="F334" t="s">
        <v>154</v>
      </c>
      <c r="G334">
        <v>148156.87</v>
      </c>
      <c r="H334">
        <v>17115974.800000001</v>
      </c>
      <c r="I334" t="s">
        <v>2158</v>
      </c>
      <c r="J334" t="s">
        <v>2134</v>
      </c>
      <c r="K334" t="s">
        <v>2132</v>
      </c>
      <c r="XFB334" t="s">
        <v>820</v>
      </c>
      <c r="XFC334" t="s">
        <v>152</v>
      </c>
    </row>
    <row r="335" spans="1:11 16382:16383" x14ac:dyDescent="0.25">
      <c r="A335">
        <v>305</v>
      </c>
      <c r="B335" t="s">
        <v>822</v>
      </c>
      <c r="C335" t="s">
        <v>796</v>
      </c>
      <c r="D335" t="s">
        <v>824</v>
      </c>
      <c r="E335" t="str">
        <f t="shared" si="25"/>
        <v>VFSE9008072</v>
      </c>
      <c r="F335" t="s">
        <v>154</v>
      </c>
      <c r="G335">
        <v>278780.90000000002</v>
      </c>
      <c r="H335">
        <v>17394755.699999999</v>
      </c>
      <c r="I335" t="s">
        <v>3595</v>
      </c>
      <c r="J335" t="s">
        <v>2134</v>
      </c>
      <c r="K335" t="s">
        <v>3590</v>
      </c>
      <c r="XFB335" t="s">
        <v>823</v>
      </c>
      <c r="XFC335" t="s">
        <v>152</v>
      </c>
    </row>
    <row r="336" spans="1:11 16382:16383" x14ac:dyDescent="0.25">
      <c r="A336">
        <v>306</v>
      </c>
      <c r="B336" t="s">
        <v>825</v>
      </c>
      <c r="C336" t="s">
        <v>796</v>
      </c>
      <c r="D336" t="s">
        <v>826</v>
      </c>
      <c r="E336" t="str">
        <f t="shared" si="25"/>
        <v>VFSE9008222</v>
      </c>
      <c r="F336" t="s">
        <v>154</v>
      </c>
      <c r="G336">
        <v>63258.32</v>
      </c>
      <c r="H336">
        <v>17458014.02</v>
      </c>
      <c r="I336" t="s">
        <v>3597</v>
      </c>
      <c r="J336" t="s">
        <v>2134</v>
      </c>
      <c r="K336" t="s">
        <v>3590</v>
      </c>
      <c r="XFB336" t="s">
        <v>823</v>
      </c>
      <c r="XFC336" t="s">
        <v>152</v>
      </c>
    </row>
    <row r="337" spans="1:14 16382:16383" x14ac:dyDescent="0.25">
      <c r="A337">
        <v>307</v>
      </c>
      <c r="B337" t="s">
        <v>827</v>
      </c>
      <c r="C337" t="s">
        <v>796</v>
      </c>
      <c r="D337" t="s">
        <v>828</v>
      </c>
      <c r="E337" t="str">
        <f t="shared" si="25"/>
        <v>VFSE9008150</v>
      </c>
      <c r="F337" t="s">
        <v>154</v>
      </c>
      <c r="G337">
        <v>491697.91999999998</v>
      </c>
      <c r="H337">
        <v>17949711.940000001</v>
      </c>
      <c r="I337" t="s">
        <v>3593</v>
      </c>
      <c r="J337" t="s">
        <v>2134</v>
      </c>
      <c r="K337" t="s">
        <v>3590</v>
      </c>
      <c r="XFB337" t="s">
        <v>823</v>
      </c>
      <c r="XFC337" t="s">
        <v>152</v>
      </c>
    </row>
    <row r="338" spans="1:14 16382:16383" x14ac:dyDescent="0.25">
      <c r="A338">
        <v>308</v>
      </c>
      <c r="B338" t="s">
        <v>829</v>
      </c>
      <c r="C338" t="s">
        <v>796</v>
      </c>
      <c r="D338" t="s">
        <v>831</v>
      </c>
      <c r="E338" t="str">
        <f t="shared" si="25"/>
        <v>VFSE9008224</v>
      </c>
      <c r="F338" t="s">
        <v>154</v>
      </c>
      <c r="G338">
        <v>434.62</v>
      </c>
      <c r="H338">
        <v>17950146.559999999</v>
      </c>
      <c r="I338" t="s">
        <v>3598</v>
      </c>
      <c r="J338" t="s">
        <v>2134</v>
      </c>
      <c r="K338" t="s">
        <v>3590</v>
      </c>
      <c r="N338" t="s">
        <v>3598</v>
      </c>
      <c r="XFB338" t="s">
        <v>830</v>
      </c>
      <c r="XFC338" t="s">
        <v>152</v>
      </c>
    </row>
    <row r="339" spans="1:14 16382:16383" x14ac:dyDescent="0.25">
      <c r="A339">
        <v>309</v>
      </c>
      <c r="B339" t="s">
        <v>832</v>
      </c>
      <c r="C339" t="s">
        <v>796</v>
      </c>
      <c r="D339" t="s">
        <v>833</v>
      </c>
      <c r="E339" t="str">
        <f t="shared" si="25"/>
        <v>VFSE9008083</v>
      </c>
      <c r="F339" t="s">
        <v>154</v>
      </c>
      <c r="G339">
        <v>1902293.14</v>
      </c>
      <c r="H339">
        <v>19852439.699999999</v>
      </c>
      <c r="I339" t="s">
        <v>3596</v>
      </c>
      <c r="J339" t="s">
        <v>2134</v>
      </c>
      <c r="K339" t="s">
        <v>3590</v>
      </c>
      <c r="XFB339" t="s">
        <v>830</v>
      </c>
      <c r="XFC339" t="s">
        <v>152</v>
      </c>
    </row>
    <row r="340" spans="1:14 16382:16383" x14ac:dyDescent="0.25">
      <c r="A340">
        <v>310</v>
      </c>
      <c r="B340" t="s">
        <v>834</v>
      </c>
      <c r="C340" t="s">
        <v>796</v>
      </c>
      <c r="D340" t="s">
        <v>835</v>
      </c>
      <c r="E340" t="str">
        <f t="shared" si="25"/>
        <v>VFSE9008213</v>
      </c>
      <c r="F340" t="s">
        <v>154</v>
      </c>
      <c r="G340">
        <v>10502.15</v>
      </c>
      <c r="H340">
        <v>19862941.850000001</v>
      </c>
      <c r="I340" t="s">
        <v>3592</v>
      </c>
      <c r="J340" t="s">
        <v>2134</v>
      </c>
      <c r="K340" t="s">
        <v>3590</v>
      </c>
      <c r="XFB340" t="s">
        <v>830</v>
      </c>
      <c r="XFC340" t="s">
        <v>152</v>
      </c>
    </row>
    <row r="341" spans="1:14 16382:16383" x14ac:dyDescent="0.25">
      <c r="A341">
        <v>311</v>
      </c>
      <c r="B341" t="s">
        <v>836</v>
      </c>
      <c r="C341" t="s">
        <v>796</v>
      </c>
      <c r="D341" t="s">
        <v>838</v>
      </c>
      <c r="E341" t="str">
        <f t="shared" si="25"/>
        <v>VFSE9008272</v>
      </c>
      <c r="F341" t="s">
        <v>154</v>
      </c>
      <c r="G341">
        <v>310.3</v>
      </c>
      <c r="H341">
        <v>19863252.149999999</v>
      </c>
      <c r="I341" t="s">
        <v>3598</v>
      </c>
      <c r="J341" t="s">
        <v>2134</v>
      </c>
      <c r="K341" t="s">
        <v>3590</v>
      </c>
      <c r="N341" t="s">
        <v>3598</v>
      </c>
      <c r="XFB341" t="s">
        <v>837</v>
      </c>
      <c r="XFC341" t="s">
        <v>152</v>
      </c>
    </row>
    <row r="342" spans="1:14 16382:16383" x14ac:dyDescent="0.25">
      <c r="A342">
        <v>312</v>
      </c>
      <c r="B342" t="s">
        <v>839</v>
      </c>
      <c r="C342" t="s">
        <v>796</v>
      </c>
      <c r="D342" t="s">
        <v>840</v>
      </c>
      <c r="E342" t="str">
        <f t="shared" si="25"/>
        <v>VFSE9008135</v>
      </c>
      <c r="F342" t="s">
        <v>154</v>
      </c>
      <c r="G342">
        <v>469879.1</v>
      </c>
      <c r="H342">
        <v>20333131.25</v>
      </c>
      <c r="I342" t="s">
        <v>3591</v>
      </c>
      <c r="J342" t="s">
        <v>2134</v>
      </c>
      <c r="K342" t="s">
        <v>3590</v>
      </c>
      <c r="XFB342" t="s">
        <v>837</v>
      </c>
      <c r="XFC342" t="s">
        <v>152</v>
      </c>
    </row>
    <row r="343" spans="1:14 16382:16383" x14ac:dyDescent="0.25">
      <c r="A343">
        <v>313</v>
      </c>
      <c r="B343" t="s">
        <v>841</v>
      </c>
      <c r="C343" t="s">
        <v>796</v>
      </c>
      <c r="D343" t="s">
        <v>843</v>
      </c>
      <c r="E343" t="str">
        <f t="shared" si="25"/>
        <v>VFSE9008205</v>
      </c>
      <c r="F343" t="s">
        <v>154</v>
      </c>
      <c r="G343">
        <v>266647.15000000002</v>
      </c>
      <c r="H343">
        <v>20599778.399999999</v>
      </c>
      <c r="I343" t="s">
        <v>3594</v>
      </c>
      <c r="J343" t="s">
        <v>2134</v>
      </c>
      <c r="K343" t="s">
        <v>3590</v>
      </c>
      <c r="XFB343" t="s">
        <v>842</v>
      </c>
      <c r="XFC343" t="s">
        <v>152</v>
      </c>
    </row>
    <row r="344" spans="1:14 16382:16383" x14ac:dyDescent="0.25">
      <c r="A344">
        <v>314</v>
      </c>
      <c r="B344" t="s">
        <v>25</v>
      </c>
      <c r="C344" t="s">
        <v>796</v>
      </c>
      <c r="D344" t="s">
        <v>355</v>
      </c>
      <c r="E344" t="str">
        <f t="shared" si="25"/>
        <v xml:space="preserve"> THAI CONSU</v>
      </c>
      <c r="F344" t="s">
        <v>193</v>
      </c>
      <c r="G344">
        <v>-57500</v>
      </c>
      <c r="H344">
        <v>20542278.399999999</v>
      </c>
      <c r="I344" t="s">
        <v>2140</v>
      </c>
      <c r="J344" t="s">
        <v>2134</v>
      </c>
      <c r="K344" t="s">
        <v>3610</v>
      </c>
      <c r="XFB344" t="s">
        <v>844</v>
      </c>
      <c r="XFC344" t="s">
        <v>152</v>
      </c>
    </row>
    <row r="345" spans="1:14 16382:16383" x14ac:dyDescent="0.25">
      <c r="A345">
        <v>315</v>
      </c>
      <c r="B345" t="s">
        <v>50</v>
      </c>
      <c r="C345" t="s">
        <v>796</v>
      </c>
      <c r="D345" t="s">
        <v>846</v>
      </c>
      <c r="E345" t="str">
        <f t="shared" si="25"/>
        <v>LL  BAN01</v>
      </c>
      <c r="F345" t="s">
        <v>154</v>
      </c>
      <c r="G345">
        <v>1903241</v>
      </c>
      <c r="H345">
        <v>22445519.399999999</v>
      </c>
      <c r="I345" t="s">
        <v>2141</v>
      </c>
      <c r="J345" t="s">
        <v>2134</v>
      </c>
      <c r="K345" t="s">
        <v>3599</v>
      </c>
      <c r="XFB345" t="s">
        <v>845</v>
      </c>
      <c r="XFC345" t="s">
        <v>152</v>
      </c>
    </row>
    <row r="346" spans="1:14 16382:16383" x14ac:dyDescent="0.25">
      <c r="A346">
        <v>316</v>
      </c>
      <c r="B346" t="s">
        <v>52</v>
      </c>
      <c r="C346" t="s">
        <v>796</v>
      </c>
      <c r="D346" t="s">
        <v>847</v>
      </c>
      <c r="E346" t="str">
        <f t="shared" si="25"/>
        <v>LL  BAN03</v>
      </c>
      <c r="F346" t="s">
        <v>154</v>
      </c>
      <c r="G346">
        <v>85274</v>
      </c>
      <c r="H346">
        <v>22530793.399999999</v>
      </c>
      <c r="I346" t="s">
        <v>2141</v>
      </c>
      <c r="J346" t="s">
        <v>2134</v>
      </c>
      <c r="K346" t="s">
        <v>3599</v>
      </c>
      <c r="XFB346" t="s">
        <v>845</v>
      </c>
      <c r="XFC346" t="s">
        <v>152</v>
      </c>
    </row>
    <row r="347" spans="1:14 16382:16383" x14ac:dyDescent="0.25">
      <c r="A347">
        <v>317</v>
      </c>
      <c r="B347" t="s">
        <v>59</v>
      </c>
      <c r="C347" t="s">
        <v>796</v>
      </c>
      <c r="D347" t="s">
        <v>848</v>
      </c>
      <c r="E347" t="str">
        <f t="shared" si="25"/>
        <v>LL  AHD01</v>
      </c>
      <c r="F347" t="s">
        <v>154</v>
      </c>
      <c r="G347">
        <v>447480</v>
      </c>
      <c r="H347">
        <v>22978273.399999999</v>
      </c>
      <c r="I347" t="s">
        <v>2141</v>
      </c>
      <c r="J347" t="s">
        <v>2134</v>
      </c>
      <c r="K347" t="s">
        <v>2132</v>
      </c>
      <c r="XFB347" t="s">
        <v>845</v>
      </c>
      <c r="XFC347" t="s">
        <v>152</v>
      </c>
    </row>
    <row r="348" spans="1:14 16382:16383" x14ac:dyDescent="0.25">
      <c r="A348">
        <v>318</v>
      </c>
      <c r="B348" t="s">
        <v>53</v>
      </c>
      <c r="C348" t="s">
        <v>796</v>
      </c>
      <c r="D348" t="s">
        <v>849</v>
      </c>
      <c r="E348" t="str">
        <f t="shared" si="25"/>
        <v>LL  BAN02</v>
      </c>
      <c r="F348" t="s">
        <v>154</v>
      </c>
      <c r="G348">
        <v>7400</v>
      </c>
      <c r="H348">
        <v>22985673.399999999</v>
      </c>
      <c r="I348" t="s">
        <v>2141</v>
      </c>
      <c r="J348" t="s">
        <v>2134</v>
      </c>
      <c r="K348" t="s">
        <v>3599</v>
      </c>
      <c r="XFB348" t="s">
        <v>845</v>
      </c>
      <c r="XFC348" t="s">
        <v>152</v>
      </c>
    </row>
    <row r="349" spans="1:14 16382:16383" x14ac:dyDescent="0.25">
      <c r="A349">
        <v>319</v>
      </c>
      <c r="B349" t="s">
        <v>51</v>
      </c>
      <c r="C349" t="s">
        <v>796</v>
      </c>
      <c r="D349" t="s">
        <v>850</v>
      </c>
      <c r="E349" t="str">
        <f t="shared" si="25"/>
        <v>LL  BAN04</v>
      </c>
      <c r="F349" t="s">
        <v>154</v>
      </c>
      <c r="G349">
        <v>90206</v>
      </c>
      <c r="H349">
        <v>23075879.399999999</v>
      </c>
      <c r="I349" t="s">
        <v>2141</v>
      </c>
      <c r="J349" t="s">
        <v>2134</v>
      </c>
      <c r="K349" t="s">
        <v>3599</v>
      </c>
      <c r="XFB349" t="s">
        <v>845</v>
      </c>
      <c r="XFC349" t="s">
        <v>152</v>
      </c>
    </row>
    <row r="350" spans="1:14 16382:16383" x14ac:dyDescent="0.25">
      <c r="A350">
        <v>320</v>
      </c>
      <c r="B350" t="s">
        <v>851</v>
      </c>
      <c r="C350" t="s">
        <v>796</v>
      </c>
      <c r="D350" t="s">
        <v>853</v>
      </c>
      <c r="E350" t="str">
        <f t="shared" si="25"/>
        <v>VFSE9008135</v>
      </c>
      <c r="F350" t="s">
        <v>154</v>
      </c>
      <c r="G350">
        <v>6688.15</v>
      </c>
      <c r="H350">
        <v>23082567.550000001</v>
      </c>
      <c r="I350" t="s">
        <v>3591</v>
      </c>
      <c r="J350" t="s">
        <v>2134</v>
      </c>
      <c r="K350" t="s">
        <v>3590</v>
      </c>
      <c r="XFB350" t="s">
        <v>852</v>
      </c>
      <c r="XFC350" t="s">
        <v>152</v>
      </c>
    </row>
    <row r="351" spans="1:14 16382:16383" x14ac:dyDescent="0.25">
      <c r="A351">
        <v>321</v>
      </c>
      <c r="B351" t="s">
        <v>854</v>
      </c>
      <c r="C351" t="s">
        <v>796</v>
      </c>
      <c r="D351" t="s">
        <v>856</v>
      </c>
      <c r="E351" t="str">
        <f t="shared" ref="E351:E424" si="27">MID(D351,23,11)</f>
        <v>VFSE9008083</v>
      </c>
      <c r="F351" t="s">
        <v>154</v>
      </c>
      <c r="G351">
        <v>25980.37</v>
      </c>
      <c r="H351">
        <v>23108547.920000002</v>
      </c>
      <c r="I351" t="s">
        <v>3596</v>
      </c>
      <c r="J351" t="s">
        <v>2134</v>
      </c>
      <c r="K351" t="s">
        <v>3590</v>
      </c>
      <c r="XFB351" t="s">
        <v>855</v>
      </c>
      <c r="XFC351" t="s">
        <v>152</v>
      </c>
    </row>
    <row r="352" spans="1:14 16382:16383" x14ac:dyDescent="0.25">
      <c r="A352">
        <v>322</v>
      </c>
      <c r="B352" t="s">
        <v>857</v>
      </c>
      <c r="C352" t="s">
        <v>796</v>
      </c>
      <c r="D352" t="s">
        <v>858</v>
      </c>
      <c r="E352" t="str">
        <f t="shared" si="27"/>
        <v>VFSE6000007</v>
      </c>
      <c r="F352" t="s">
        <v>154</v>
      </c>
      <c r="G352">
        <v>44979.9</v>
      </c>
      <c r="H352">
        <v>23153527.82</v>
      </c>
      <c r="I352" t="s">
        <v>2149</v>
      </c>
      <c r="J352" t="s">
        <v>2134</v>
      </c>
      <c r="K352" t="s">
        <v>3600</v>
      </c>
      <c r="XFB352" t="s">
        <v>855</v>
      </c>
      <c r="XFC352" t="s">
        <v>152</v>
      </c>
    </row>
    <row r="353" spans="1:11 16382:16383" x14ac:dyDescent="0.25">
      <c r="A353">
        <v>323</v>
      </c>
      <c r="B353" t="s">
        <v>859</v>
      </c>
      <c r="C353" t="s">
        <v>796</v>
      </c>
      <c r="D353" t="s">
        <v>860</v>
      </c>
      <c r="E353" t="str">
        <f t="shared" ref="E353" si="28">MID(D353,23,11)</f>
        <v>VFSE6000003</v>
      </c>
      <c r="F353" t="s">
        <v>154</v>
      </c>
      <c r="G353">
        <f>128785.53-G354</f>
        <v>59472.53</v>
      </c>
      <c r="H353">
        <v>23282313.350000001</v>
      </c>
      <c r="I353" t="s">
        <v>2145</v>
      </c>
      <c r="J353" t="s">
        <v>2134</v>
      </c>
      <c r="K353" t="s">
        <v>3609</v>
      </c>
      <c r="XFB353" t="s">
        <v>855</v>
      </c>
      <c r="XFC353" t="s">
        <v>152</v>
      </c>
    </row>
    <row r="354" spans="1:11 16382:16383" x14ac:dyDescent="0.25">
      <c r="A354">
        <v>323</v>
      </c>
      <c r="B354" t="s">
        <v>859</v>
      </c>
      <c r="C354" t="s">
        <v>796</v>
      </c>
      <c r="D354" t="s">
        <v>860</v>
      </c>
      <c r="E354" t="str">
        <f t="shared" si="27"/>
        <v>VFSE6000003</v>
      </c>
      <c r="F354" t="s">
        <v>154</v>
      </c>
      <c r="G354">
        <v>69313</v>
      </c>
      <c r="H354">
        <v>23282313.350000001</v>
      </c>
      <c r="I354" t="s">
        <v>2145</v>
      </c>
      <c r="J354" t="s">
        <v>3583</v>
      </c>
      <c r="K354" t="s">
        <v>3609</v>
      </c>
      <c r="XFB354" t="s">
        <v>855</v>
      </c>
      <c r="XFC354" t="s">
        <v>152</v>
      </c>
    </row>
    <row r="355" spans="1:11 16382:16383" x14ac:dyDescent="0.25">
      <c r="A355">
        <v>324</v>
      </c>
      <c r="B355" t="s">
        <v>861</v>
      </c>
      <c r="C355" t="s">
        <v>796</v>
      </c>
      <c r="D355" t="s">
        <v>862</v>
      </c>
      <c r="E355" t="str">
        <f t="shared" si="27"/>
        <v>VFSE9008222</v>
      </c>
      <c r="F355" t="s">
        <v>154</v>
      </c>
      <c r="G355">
        <v>1597.17</v>
      </c>
      <c r="H355">
        <v>23283910.52</v>
      </c>
      <c r="I355" t="s">
        <v>3597</v>
      </c>
      <c r="J355" t="s">
        <v>2134</v>
      </c>
      <c r="K355" t="s">
        <v>3590</v>
      </c>
      <c r="XFB355" t="s">
        <v>855</v>
      </c>
      <c r="XFC355" t="s">
        <v>152</v>
      </c>
    </row>
    <row r="356" spans="1:11 16382:16383" x14ac:dyDescent="0.25">
      <c r="A356">
        <v>325</v>
      </c>
      <c r="B356" t="s">
        <v>863</v>
      </c>
      <c r="C356" t="s">
        <v>796</v>
      </c>
      <c r="D356" t="s">
        <v>865</v>
      </c>
      <c r="E356" t="str">
        <f t="shared" si="27"/>
        <v>VFSE6000016</v>
      </c>
      <c r="F356" t="s">
        <v>154</v>
      </c>
      <c r="G356">
        <v>291386.71999999997</v>
      </c>
      <c r="H356">
        <v>23575297.239999998</v>
      </c>
      <c r="I356" t="s">
        <v>2159</v>
      </c>
      <c r="J356" t="s">
        <v>2134</v>
      </c>
      <c r="K356" t="s">
        <v>2132</v>
      </c>
      <c r="XFB356" t="s">
        <v>864</v>
      </c>
      <c r="XFC356" t="s">
        <v>152</v>
      </c>
    </row>
    <row r="357" spans="1:11 16382:16383" x14ac:dyDescent="0.25">
      <c r="A357">
        <v>326</v>
      </c>
      <c r="B357" t="s">
        <v>866</v>
      </c>
      <c r="C357" t="s">
        <v>796</v>
      </c>
      <c r="D357" t="s">
        <v>867</v>
      </c>
      <c r="E357" t="str">
        <f t="shared" si="27"/>
        <v>VFSE6000006</v>
      </c>
      <c r="F357" t="s">
        <v>154</v>
      </c>
      <c r="G357">
        <v>20221.28</v>
      </c>
      <c r="H357">
        <v>23595518.52</v>
      </c>
      <c r="I357" t="s">
        <v>2148</v>
      </c>
      <c r="J357" t="s">
        <v>2134</v>
      </c>
      <c r="K357" t="s">
        <v>3600</v>
      </c>
      <c r="XFB357" t="s">
        <v>864</v>
      </c>
      <c r="XFC357" t="s">
        <v>152</v>
      </c>
    </row>
    <row r="358" spans="1:11 16382:16383" x14ac:dyDescent="0.25">
      <c r="A358">
        <v>327</v>
      </c>
      <c r="B358" t="s">
        <v>868</v>
      </c>
      <c r="C358" t="s">
        <v>796</v>
      </c>
      <c r="D358" t="s">
        <v>869</v>
      </c>
      <c r="E358" t="str">
        <f t="shared" si="27"/>
        <v>VFSE6000010</v>
      </c>
      <c r="F358" t="s">
        <v>154</v>
      </c>
      <c r="G358">
        <v>29424.49</v>
      </c>
      <c r="H358">
        <v>23624943.010000002</v>
      </c>
      <c r="I358" t="s">
        <v>2153</v>
      </c>
      <c r="J358" t="s">
        <v>2134</v>
      </c>
      <c r="K358" t="s">
        <v>3599</v>
      </c>
      <c r="XFB358" t="s">
        <v>864</v>
      </c>
      <c r="XFC358" t="s">
        <v>152</v>
      </c>
    </row>
    <row r="359" spans="1:11 16382:16383" x14ac:dyDescent="0.25">
      <c r="A359">
        <v>328</v>
      </c>
      <c r="B359" t="s">
        <v>870</v>
      </c>
      <c r="C359" t="s">
        <v>796</v>
      </c>
      <c r="D359" t="s">
        <v>871</v>
      </c>
      <c r="E359" t="str">
        <f t="shared" si="27"/>
        <v>VFSE9008205</v>
      </c>
      <c r="F359" t="s">
        <v>154</v>
      </c>
      <c r="G359">
        <v>4288.82</v>
      </c>
      <c r="H359">
        <v>23629231.829999998</v>
      </c>
      <c r="I359" t="s">
        <v>3594</v>
      </c>
      <c r="J359" t="s">
        <v>2134</v>
      </c>
      <c r="K359" t="s">
        <v>3590</v>
      </c>
      <c r="XFB359" t="s">
        <v>864</v>
      </c>
      <c r="XFC359" t="s">
        <v>152</v>
      </c>
    </row>
    <row r="360" spans="1:11 16382:16383" x14ac:dyDescent="0.25">
      <c r="A360">
        <v>329</v>
      </c>
      <c r="B360" t="s">
        <v>872</v>
      </c>
      <c r="C360" t="s">
        <v>796</v>
      </c>
      <c r="D360" t="s">
        <v>874</v>
      </c>
      <c r="E360" t="str">
        <f t="shared" ref="E360" si="29">MID(D360,23,11)</f>
        <v>VFSE6000009</v>
      </c>
      <c r="F360" t="s">
        <v>154</v>
      </c>
      <c r="G360">
        <f>644920.86-G361</f>
        <v>204856.86</v>
      </c>
      <c r="H360">
        <v>24274152.690000001</v>
      </c>
      <c r="I360" t="s">
        <v>2152</v>
      </c>
      <c r="J360" t="s">
        <v>2134</v>
      </c>
      <c r="K360" t="s">
        <v>3599</v>
      </c>
      <c r="XFB360" t="s">
        <v>873</v>
      </c>
      <c r="XFC360" t="s">
        <v>152</v>
      </c>
    </row>
    <row r="361" spans="1:11 16382:16383" x14ac:dyDescent="0.25">
      <c r="A361">
        <v>329</v>
      </c>
      <c r="B361" t="s">
        <v>872</v>
      </c>
      <c r="C361" t="s">
        <v>796</v>
      </c>
      <c r="D361" t="s">
        <v>874</v>
      </c>
      <c r="E361" t="str">
        <f t="shared" si="27"/>
        <v>VFSE6000009</v>
      </c>
      <c r="F361" t="s">
        <v>154</v>
      </c>
      <c r="G361">
        <v>440064</v>
      </c>
      <c r="H361">
        <v>24274152.690000001</v>
      </c>
      <c r="I361" t="s">
        <v>2152</v>
      </c>
      <c r="J361" t="s">
        <v>3583</v>
      </c>
      <c r="K361" t="s">
        <v>3599</v>
      </c>
      <c r="XFB361" t="s">
        <v>873</v>
      </c>
      <c r="XFC361" t="s">
        <v>152</v>
      </c>
    </row>
    <row r="362" spans="1:11 16382:16383" x14ac:dyDescent="0.25">
      <c r="A362">
        <v>330</v>
      </c>
      <c r="B362" t="s">
        <v>875</v>
      </c>
      <c r="C362" t="s">
        <v>796</v>
      </c>
      <c r="D362" t="s">
        <v>876</v>
      </c>
      <c r="E362" t="str">
        <f t="shared" ref="E362" si="30">MID(D362,23,11)</f>
        <v>VFSE6000011</v>
      </c>
      <c r="F362" t="s">
        <v>154</v>
      </c>
      <c r="G362">
        <f>201361.43-G363</f>
        <v>175269.43</v>
      </c>
      <c r="H362">
        <v>24475514.120000001</v>
      </c>
      <c r="I362" t="s">
        <v>2154</v>
      </c>
      <c r="J362" t="s">
        <v>2134</v>
      </c>
      <c r="K362" t="s">
        <v>3599</v>
      </c>
      <c r="XFB362" t="s">
        <v>873</v>
      </c>
      <c r="XFC362" t="s">
        <v>152</v>
      </c>
    </row>
    <row r="363" spans="1:11 16382:16383" x14ac:dyDescent="0.25">
      <c r="A363">
        <v>330</v>
      </c>
      <c r="B363" t="s">
        <v>875</v>
      </c>
      <c r="C363" t="s">
        <v>796</v>
      </c>
      <c r="D363" t="s">
        <v>876</v>
      </c>
      <c r="E363" t="str">
        <f t="shared" si="27"/>
        <v>VFSE6000011</v>
      </c>
      <c r="F363" t="s">
        <v>154</v>
      </c>
      <c r="G363">
        <v>26092</v>
      </c>
      <c r="H363">
        <v>24475514.120000001</v>
      </c>
      <c r="I363" t="s">
        <v>2154</v>
      </c>
      <c r="J363" t="s">
        <v>3583</v>
      </c>
      <c r="K363" t="s">
        <v>3599</v>
      </c>
      <c r="XFB363" t="s">
        <v>873</v>
      </c>
      <c r="XFC363" t="s">
        <v>152</v>
      </c>
    </row>
    <row r="364" spans="1:11 16382:16383" x14ac:dyDescent="0.25">
      <c r="A364">
        <v>331</v>
      </c>
      <c r="B364" t="s">
        <v>877</v>
      </c>
      <c r="C364" t="s">
        <v>796</v>
      </c>
      <c r="D364" t="s">
        <v>878</v>
      </c>
      <c r="E364" t="str">
        <f t="shared" si="27"/>
        <v>VFSE9008072</v>
      </c>
      <c r="F364" t="s">
        <v>154</v>
      </c>
      <c r="G364">
        <v>3054.59</v>
      </c>
      <c r="H364">
        <v>24478568.710000001</v>
      </c>
      <c r="I364" t="s">
        <v>3595</v>
      </c>
      <c r="J364" t="s">
        <v>2134</v>
      </c>
      <c r="K364" t="s">
        <v>3590</v>
      </c>
      <c r="XFB364" t="s">
        <v>873</v>
      </c>
      <c r="XFC364" t="s">
        <v>152</v>
      </c>
    </row>
    <row r="365" spans="1:11 16382:16383" x14ac:dyDescent="0.25">
      <c r="A365">
        <v>332</v>
      </c>
      <c r="B365" t="s">
        <v>879</v>
      </c>
      <c r="C365" t="s">
        <v>796</v>
      </c>
      <c r="D365" t="s">
        <v>880</v>
      </c>
      <c r="E365" t="str">
        <f t="shared" ref="E365" si="31">MID(D365,23,11)</f>
        <v>VFSE6000001</v>
      </c>
      <c r="F365" t="s">
        <v>154</v>
      </c>
      <c r="G365">
        <f>947583.05-G366</f>
        <v>854362.05</v>
      </c>
      <c r="H365">
        <v>25426151.760000002</v>
      </c>
      <c r="I365" t="s">
        <v>2158</v>
      </c>
      <c r="J365" t="s">
        <v>2134</v>
      </c>
      <c r="K365" t="s">
        <v>2132</v>
      </c>
      <c r="XFB365" t="s">
        <v>873</v>
      </c>
      <c r="XFC365" t="s">
        <v>152</v>
      </c>
    </row>
    <row r="366" spans="1:11 16382:16383" x14ac:dyDescent="0.25">
      <c r="A366">
        <v>332</v>
      </c>
      <c r="B366" t="s">
        <v>879</v>
      </c>
      <c r="C366" t="s">
        <v>796</v>
      </c>
      <c r="D366" t="s">
        <v>880</v>
      </c>
      <c r="E366" t="str">
        <f t="shared" si="27"/>
        <v>VFSE6000001</v>
      </c>
      <c r="F366" t="s">
        <v>154</v>
      </c>
      <c r="G366">
        <v>93221</v>
      </c>
      <c r="H366">
        <v>25426151.760000002</v>
      </c>
      <c r="I366" t="s">
        <v>2158</v>
      </c>
      <c r="J366" t="s">
        <v>3583</v>
      </c>
      <c r="K366" t="s">
        <v>2132</v>
      </c>
      <c r="XFB366" t="s">
        <v>873</v>
      </c>
      <c r="XFC366" t="s">
        <v>152</v>
      </c>
    </row>
    <row r="367" spans="1:11 16382:16383" x14ac:dyDescent="0.25">
      <c r="A367">
        <v>333</v>
      </c>
      <c r="B367" t="s">
        <v>881</v>
      </c>
      <c r="C367" t="s">
        <v>796</v>
      </c>
      <c r="D367" t="s">
        <v>883</v>
      </c>
      <c r="E367" t="str">
        <f t="shared" ref="E367" si="32">MID(D367,23,11)</f>
        <v>VFSE6000002</v>
      </c>
      <c r="F367" t="s">
        <v>154</v>
      </c>
      <c r="G367">
        <f>1906798.56-G368</f>
        <v>1778784.56</v>
      </c>
      <c r="H367">
        <v>27332950.32</v>
      </c>
      <c r="I367" t="s">
        <v>2150</v>
      </c>
      <c r="J367" t="s">
        <v>2134</v>
      </c>
      <c r="K367" t="s">
        <v>3600</v>
      </c>
      <c r="XFB367" t="s">
        <v>882</v>
      </c>
      <c r="XFC367" t="s">
        <v>152</v>
      </c>
    </row>
    <row r="368" spans="1:11 16382:16383" x14ac:dyDescent="0.25">
      <c r="A368">
        <v>333</v>
      </c>
      <c r="B368" t="s">
        <v>881</v>
      </c>
      <c r="C368" t="s">
        <v>796</v>
      </c>
      <c r="D368" t="s">
        <v>883</v>
      </c>
      <c r="E368" t="str">
        <f t="shared" si="27"/>
        <v>VFSE6000002</v>
      </c>
      <c r="F368" t="s">
        <v>154</v>
      </c>
      <c r="G368">
        <v>128014</v>
      </c>
      <c r="H368">
        <v>27332950.32</v>
      </c>
      <c r="I368" t="s">
        <v>2150</v>
      </c>
      <c r="J368" t="s">
        <v>3583</v>
      </c>
      <c r="K368" t="s">
        <v>3600</v>
      </c>
      <c r="XFB368" t="s">
        <v>882</v>
      </c>
      <c r="XFC368" t="s">
        <v>152</v>
      </c>
    </row>
    <row r="369" spans="1:11 16382:16383" x14ac:dyDescent="0.25">
      <c r="A369">
        <v>334</v>
      </c>
      <c r="B369" t="s">
        <v>884</v>
      </c>
      <c r="C369" t="s">
        <v>796</v>
      </c>
      <c r="D369" t="s">
        <v>885</v>
      </c>
      <c r="E369" t="str">
        <f t="shared" ref="E369" si="33">MID(D369,23,11)</f>
        <v>VFSE6000004</v>
      </c>
      <c r="F369" t="s">
        <v>154</v>
      </c>
      <c r="G369">
        <f>118550.76-G370</f>
        <v>112105.76</v>
      </c>
      <c r="H369">
        <v>27451501.079999998</v>
      </c>
      <c r="I369" t="s">
        <v>2146</v>
      </c>
      <c r="J369" t="s">
        <v>2134</v>
      </c>
      <c r="K369" t="s">
        <v>3600</v>
      </c>
      <c r="XFB369" t="s">
        <v>882</v>
      </c>
      <c r="XFC369" t="s">
        <v>152</v>
      </c>
    </row>
    <row r="370" spans="1:11 16382:16383" x14ac:dyDescent="0.25">
      <c r="A370">
        <v>334</v>
      </c>
      <c r="B370" t="s">
        <v>884</v>
      </c>
      <c r="C370" t="s">
        <v>796</v>
      </c>
      <c r="D370" t="s">
        <v>885</v>
      </c>
      <c r="E370" t="str">
        <f t="shared" si="27"/>
        <v>VFSE6000004</v>
      </c>
      <c r="F370" t="s">
        <v>154</v>
      </c>
      <c r="G370">
        <v>6445</v>
      </c>
      <c r="H370">
        <v>27451501.079999998</v>
      </c>
      <c r="I370" t="s">
        <v>2146</v>
      </c>
      <c r="J370" t="s">
        <v>3583</v>
      </c>
      <c r="K370" t="s">
        <v>3600</v>
      </c>
      <c r="XFB370" t="s">
        <v>882</v>
      </c>
      <c r="XFC370" t="s">
        <v>152</v>
      </c>
    </row>
    <row r="371" spans="1:11 16382:16383" x14ac:dyDescent="0.25">
      <c r="A371">
        <v>335</v>
      </c>
      <c r="B371" t="s">
        <v>886</v>
      </c>
      <c r="C371" t="s">
        <v>796</v>
      </c>
      <c r="D371" t="s">
        <v>887</v>
      </c>
      <c r="E371" t="str">
        <f t="shared" ref="E371" si="34">MID(D371,23,11)</f>
        <v>VFSE6000008</v>
      </c>
      <c r="F371" t="s">
        <v>154</v>
      </c>
      <c r="G371">
        <f>699470.6-G372</f>
        <v>152469.59999999998</v>
      </c>
      <c r="H371">
        <v>28150971.68</v>
      </c>
      <c r="I371" t="s">
        <v>2151</v>
      </c>
      <c r="J371" t="s">
        <v>2134</v>
      </c>
      <c r="K371" t="s">
        <v>3599</v>
      </c>
      <c r="XFB371" t="s">
        <v>882</v>
      </c>
      <c r="XFC371" t="s">
        <v>152</v>
      </c>
    </row>
    <row r="372" spans="1:11 16382:16383" x14ac:dyDescent="0.25">
      <c r="A372">
        <v>335</v>
      </c>
      <c r="B372" t="s">
        <v>886</v>
      </c>
      <c r="C372" t="s">
        <v>796</v>
      </c>
      <c r="D372" t="s">
        <v>887</v>
      </c>
      <c r="E372" t="str">
        <f t="shared" si="27"/>
        <v>VFSE6000008</v>
      </c>
      <c r="F372" t="s">
        <v>154</v>
      </c>
      <c r="G372">
        <v>547001</v>
      </c>
      <c r="H372">
        <v>28150971.68</v>
      </c>
      <c r="I372" t="s">
        <v>2151</v>
      </c>
      <c r="J372" t="s">
        <v>3583</v>
      </c>
      <c r="K372" t="s">
        <v>3599</v>
      </c>
      <c r="XFB372" t="s">
        <v>882</v>
      </c>
      <c r="XFC372" t="s">
        <v>152</v>
      </c>
    </row>
    <row r="373" spans="1:11 16382:16383" x14ac:dyDescent="0.25">
      <c r="A373">
        <v>336</v>
      </c>
      <c r="B373" t="s">
        <v>888</v>
      </c>
      <c r="C373" t="s">
        <v>796</v>
      </c>
      <c r="D373" t="s">
        <v>889</v>
      </c>
      <c r="E373" t="str">
        <f t="shared" ref="E373" si="35">MID(D373,23,11)</f>
        <v>VFSE6000005</v>
      </c>
      <c r="F373" t="s">
        <v>154</v>
      </c>
      <c r="G373">
        <f>63293.19-G374</f>
        <v>43097.19</v>
      </c>
      <c r="H373">
        <v>28214264.870000001</v>
      </c>
      <c r="I373" t="s">
        <v>2147</v>
      </c>
      <c r="J373" t="s">
        <v>2134</v>
      </c>
      <c r="K373" t="s">
        <v>3600</v>
      </c>
      <c r="XFB373" t="s">
        <v>882</v>
      </c>
      <c r="XFC373" t="s">
        <v>152</v>
      </c>
    </row>
    <row r="374" spans="1:11 16382:16383" x14ac:dyDescent="0.25">
      <c r="A374">
        <v>336</v>
      </c>
      <c r="B374" t="s">
        <v>888</v>
      </c>
      <c r="C374" t="s">
        <v>796</v>
      </c>
      <c r="D374" t="s">
        <v>889</v>
      </c>
      <c r="E374" t="str">
        <f t="shared" si="27"/>
        <v>VFSE6000005</v>
      </c>
      <c r="F374" t="s">
        <v>154</v>
      </c>
      <c r="G374">
        <v>20196</v>
      </c>
      <c r="H374">
        <v>28214264.870000001</v>
      </c>
      <c r="I374" t="s">
        <v>2147</v>
      </c>
      <c r="J374" t="s">
        <v>3583</v>
      </c>
      <c r="K374" t="s">
        <v>3600</v>
      </c>
      <c r="XFB374" t="s">
        <v>882</v>
      </c>
      <c r="XFC374" t="s">
        <v>152</v>
      </c>
    </row>
    <row r="375" spans="1:11 16382:16383" x14ac:dyDescent="0.25">
      <c r="A375">
        <v>337</v>
      </c>
      <c r="B375" t="s">
        <v>890</v>
      </c>
      <c r="C375" t="s">
        <v>796</v>
      </c>
      <c r="D375" t="s">
        <v>891</v>
      </c>
      <c r="E375" t="str">
        <f t="shared" si="27"/>
        <v>VFSE6000012</v>
      </c>
      <c r="F375" t="s">
        <v>154</v>
      </c>
      <c r="G375">
        <v>56112.56</v>
      </c>
      <c r="H375">
        <v>28270377.43</v>
      </c>
      <c r="I375" t="s">
        <v>2155</v>
      </c>
      <c r="J375" t="s">
        <v>2134</v>
      </c>
      <c r="K375" t="s">
        <v>3599</v>
      </c>
      <c r="XFB375" t="s">
        <v>882</v>
      </c>
      <c r="XFC375" t="s">
        <v>152</v>
      </c>
    </row>
    <row r="376" spans="1:11 16382:16383" x14ac:dyDescent="0.25">
      <c r="A376">
        <v>338</v>
      </c>
      <c r="B376" t="s">
        <v>892</v>
      </c>
      <c r="C376" t="s">
        <v>796</v>
      </c>
      <c r="D376" t="s">
        <v>894</v>
      </c>
      <c r="E376" t="str">
        <f t="shared" si="27"/>
        <v>VFSE9008150</v>
      </c>
      <c r="F376" t="s">
        <v>154</v>
      </c>
      <c r="G376">
        <v>1147.97</v>
      </c>
      <c r="H376">
        <v>28271525.399999999</v>
      </c>
      <c r="I376" t="s">
        <v>3593</v>
      </c>
      <c r="J376" t="s">
        <v>2134</v>
      </c>
      <c r="K376" t="s">
        <v>3590</v>
      </c>
      <c r="XFB376" t="s">
        <v>893</v>
      </c>
      <c r="XFC376" t="s">
        <v>152</v>
      </c>
    </row>
    <row r="377" spans="1:11 16382:16383" x14ac:dyDescent="0.25">
      <c r="A377">
        <v>339</v>
      </c>
      <c r="B377" t="s">
        <v>895</v>
      </c>
      <c r="C377" t="s">
        <v>796</v>
      </c>
      <c r="D377" t="s">
        <v>897</v>
      </c>
      <c r="E377" t="str">
        <f t="shared" ref="E377" si="36">MID(D377,23,11)</f>
        <v>VFSE6000014</v>
      </c>
      <c r="F377" t="s">
        <v>154</v>
      </c>
      <c r="G377">
        <f>215488.18-G378</f>
        <v>152290.18</v>
      </c>
      <c r="H377">
        <v>28487013.579999998</v>
      </c>
      <c r="I377" t="s">
        <v>2131</v>
      </c>
      <c r="J377" t="s">
        <v>2134</v>
      </c>
      <c r="K377" t="s">
        <v>2132</v>
      </c>
      <c r="XFB377" t="s">
        <v>896</v>
      </c>
      <c r="XFC377" t="s">
        <v>152</v>
      </c>
    </row>
    <row r="378" spans="1:11 16382:16383" x14ac:dyDescent="0.25">
      <c r="A378">
        <v>339</v>
      </c>
      <c r="B378" t="s">
        <v>895</v>
      </c>
      <c r="C378" t="s">
        <v>796</v>
      </c>
      <c r="D378" t="s">
        <v>897</v>
      </c>
      <c r="E378" t="str">
        <f t="shared" si="27"/>
        <v>VFSE6000014</v>
      </c>
      <c r="F378" t="s">
        <v>154</v>
      </c>
      <c r="G378">
        <v>63198</v>
      </c>
      <c r="H378">
        <v>28487013.579999998</v>
      </c>
      <c r="I378" t="s">
        <v>2131</v>
      </c>
      <c r="J378" t="s">
        <v>3583</v>
      </c>
      <c r="K378" t="s">
        <v>2132</v>
      </c>
      <c r="XFB378" t="s">
        <v>896</v>
      </c>
      <c r="XFC378" t="s">
        <v>152</v>
      </c>
    </row>
    <row r="379" spans="1:11 16382:16383" x14ac:dyDescent="0.25">
      <c r="A379">
        <v>340</v>
      </c>
      <c r="B379" t="s">
        <v>898</v>
      </c>
      <c r="C379" t="s">
        <v>796</v>
      </c>
      <c r="D379" t="s">
        <v>900</v>
      </c>
      <c r="E379" t="str">
        <f t="shared" si="27"/>
        <v>HASAN CHOUD</v>
      </c>
      <c r="F379" t="s">
        <v>154</v>
      </c>
      <c r="G379">
        <v>1612</v>
      </c>
      <c r="H379">
        <v>28488625.579999998</v>
      </c>
      <c r="I379" t="s">
        <v>2133</v>
      </c>
      <c r="J379" t="s">
        <v>2134</v>
      </c>
      <c r="K379" t="s">
        <v>3604</v>
      </c>
      <c r="XFB379" t="s">
        <v>899</v>
      </c>
      <c r="XFC379" t="s">
        <v>152</v>
      </c>
    </row>
    <row r="380" spans="1:11 16382:16383" x14ac:dyDescent="0.25">
      <c r="A380">
        <v>341</v>
      </c>
      <c r="B380" t="s">
        <v>901</v>
      </c>
      <c r="C380" t="s">
        <v>796</v>
      </c>
      <c r="D380" t="s">
        <v>903</v>
      </c>
      <c r="E380" t="str">
        <f t="shared" si="27"/>
        <v>HASAN CHOUD</v>
      </c>
      <c r="F380" t="s">
        <v>154</v>
      </c>
      <c r="G380">
        <v>1612</v>
      </c>
      <c r="H380">
        <v>28490237.579999998</v>
      </c>
      <c r="I380" t="s">
        <v>2133</v>
      </c>
      <c r="J380" t="s">
        <v>2134</v>
      </c>
      <c r="K380" t="s">
        <v>3604</v>
      </c>
      <c r="XFB380" t="s">
        <v>902</v>
      </c>
      <c r="XFC380" t="s">
        <v>152</v>
      </c>
    </row>
    <row r="381" spans="1:11 16382:16383" x14ac:dyDescent="0.25">
      <c r="A381">
        <v>342</v>
      </c>
      <c r="B381" t="s">
        <v>904</v>
      </c>
      <c r="C381" t="s">
        <v>796</v>
      </c>
      <c r="D381" t="s">
        <v>906</v>
      </c>
      <c r="E381" t="str">
        <f t="shared" si="27"/>
        <v/>
      </c>
      <c r="F381" t="s">
        <v>154</v>
      </c>
      <c r="G381">
        <v>1612</v>
      </c>
      <c r="H381">
        <v>28491849.579999998</v>
      </c>
      <c r="I381" t="s">
        <v>2133</v>
      </c>
      <c r="J381" t="s">
        <v>2134</v>
      </c>
      <c r="K381" t="s">
        <v>3604</v>
      </c>
      <c r="XFB381" t="s">
        <v>905</v>
      </c>
      <c r="XFC381" t="s">
        <v>152</v>
      </c>
    </row>
    <row r="382" spans="1:11 16382:16383" x14ac:dyDescent="0.25">
      <c r="A382">
        <v>343</v>
      </c>
      <c r="B382" t="s">
        <v>907</v>
      </c>
      <c r="C382" t="s">
        <v>796</v>
      </c>
      <c r="D382" t="s">
        <v>909</v>
      </c>
      <c r="E382" t="str">
        <f t="shared" si="27"/>
        <v/>
      </c>
      <c r="F382" t="s">
        <v>154</v>
      </c>
      <c r="G382">
        <v>1612</v>
      </c>
      <c r="H382">
        <v>28493461.579999998</v>
      </c>
      <c r="I382" t="s">
        <v>2133</v>
      </c>
      <c r="J382" t="s">
        <v>2134</v>
      </c>
      <c r="K382" t="s">
        <v>3604</v>
      </c>
      <c r="XFB382" t="s">
        <v>908</v>
      </c>
      <c r="XFC382" t="s">
        <v>152</v>
      </c>
    </row>
    <row r="383" spans="1:11 16382:16383" x14ac:dyDescent="0.25">
      <c r="A383">
        <v>344</v>
      </c>
      <c r="B383" t="s">
        <v>910</v>
      </c>
      <c r="C383" t="s">
        <v>796</v>
      </c>
      <c r="D383" t="s">
        <v>912</v>
      </c>
      <c r="E383" t="str">
        <f t="shared" si="27"/>
        <v/>
      </c>
      <c r="F383" t="s">
        <v>154</v>
      </c>
      <c r="G383">
        <v>1612</v>
      </c>
      <c r="H383">
        <v>28495073.579999998</v>
      </c>
      <c r="I383" t="s">
        <v>2133</v>
      </c>
      <c r="J383" t="s">
        <v>2134</v>
      </c>
      <c r="K383" t="s">
        <v>3604</v>
      </c>
      <c r="XFB383" t="s">
        <v>911</v>
      </c>
      <c r="XFC383" t="s">
        <v>152</v>
      </c>
    </row>
    <row r="384" spans="1:11 16382:16383" x14ac:dyDescent="0.25">
      <c r="A384">
        <v>345</v>
      </c>
      <c r="B384" t="s">
        <v>913</v>
      </c>
      <c r="C384" t="s">
        <v>796</v>
      </c>
      <c r="D384" t="s">
        <v>915</v>
      </c>
      <c r="E384" t="str">
        <f t="shared" si="27"/>
        <v/>
      </c>
      <c r="F384" t="s">
        <v>154</v>
      </c>
      <c r="G384">
        <v>1612</v>
      </c>
      <c r="H384">
        <v>28496685.579999998</v>
      </c>
      <c r="I384" t="s">
        <v>2133</v>
      </c>
      <c r="J384" t="s">
        <v>2134</v>
      </c>
      <c r="K384" t="s">
        <v>3604</v>
      </c>
      <c r="XFB384" t="s">
        <v>914</v>
      </c>
      <c r="XFC384" t="s">
        <v>152</v>
      </c>
    </row>
    <row r="385" spans="1:12 16382:16383" x14ac:dyDescent="0.25">
      <c r="A385">
        <v>346</v>
      </c>
      <c r="B385" t="s">
        <v>916</v>
      </c>
      <c r="C385" t="s">
        <v>796</v>
      </c>
      <c r="D385" t="s">
        <v>918</v>
      </c>
      <c r="E385" t="str">
        <f t="shared" si="27"/>
        <v xml:space="preserve">ICICI BANK </v>
      </c>
      <c r="F385" t="s">
        <v>193</v>
      </c>
      <c r="G385">
        <v>-61129.72</v>
      </c>
      <c r="H385">
        <v>28435555.859999999</v>
      </c>
      <c r="I385" t="s">
        <v>3581</v>
      </c>
      <c r="J385" t="s">
        <v>2134</v>
      </c>
      <c r="K385" t="s">
        <v>3605</v>
      </c>
      <c r="XFB385" t="s">
        <v>917</v>
      </c>
      <c r="XFC385" t="s">
        <v>152</v>
      </c>
    </row>
    <row r="386" spans="1:12 16382:16383" x14ac:dyDescent="0.25">
      <c r="A386">
        <v>347</v>
      </c>
      <c r="B386" t="s">
        <v>919</v>
      </c>
      <c r="C386" t="s">
        <v>796</v>
      </c>
      <c r="D386" t="s">
        <v>920</v>
      </c>
      <c r="E386" t="str">
        <f t="shared" si="27"/>
        <v xml:space="preserve">ICICI BANK </v>
      </c>
      <c r="F386" t="s">
        <v>193</v>
      </c>
      <c r="G386">
        <v>-31655.52</v>
      </c>
      <c r="H386">
        <v>28403900.34</v>
      </c>
      <c r="I386" t="s">
        <v>3581</v>
      </c>
      <c r="J386" t="s">
        <v>2134</v>
      </c>
      <c r="K386" t="s">
        <v>3605</v>
      </c>
      <c r="XFB386" t="s">
        <v>917</v>
      </c>
      <c r="XFC386" t="s">
        <v>152</v>
      </c>
    </row>
    <row r="387" spans="1:12 16382:16383" x14ac:dyDescent="0.25">
      <c r="A387">
        <v>348</v>
      </c>
      <c r="B387" t="s">
        <v>921</v>
      </c>
      <c r="C387" t="s">
        <v>796</v>
      </c>
      <c r="D387" t="s">
        <v>923</v>
      </c>
      <c r="E387" t="str">
        <f t="shared" si="27"/>
        <v xml:space="preserve">ICICI BANK </v>
      </c>
      <c r="F387" t="s">
        <v>193</v>
      </c>
      <c r="G387">
        <v>-84761.82</v>
      </c>
      <c r="H387">
        <v>28319138.52</v>
      </c>
      <c r="I387" t="s">
        <v>3581</v>
      </c>
      <c r="J387" t="s">
        <v>2134</v>
      </c>
      <c r="K387" t="s">
        <v>3605</v>
      </c>
      <c r="XFB387" t="s">
        <v>922</v>
      </c>
      <c r="XFC387" t="s">
        <v>152</v>
      </c>
    </row>
    <row r="388" spans="1:12 16382:16383" x14ac:dyDescent="0.25">
      <c r="A388">
        <v>349</v>
      </c>
      <c r="B388" t="s">
        <v>924</v>
      </c>
      <c r="C388" t="s">
        <v>796</v>
      </c>
      <c r="D388" t="s">
        <v>926</v>
      </c>
      <c r="E388" t="str">
        <f t="shared" si="27"/>
        <v>19871/VFS G</v>
      </c>
      <c r="F388" t="s">
        <v>193</v>
      </c>
      <c r="G388">
        <v>-15100000</v>
      </c>
      <c r="H388">
        <v>13219138.52</v>
      </c>
      <c r="I388" t="s">
        <v>2135</v>
      </c>
      <c r="J388" t="s">
        <v>2134</v>
      </c>
      <c r="K388" t="s">
        <v>2132</v>
      </c>
      <c r="XFB388" t="s">
        <v>925</v>
      </c>
      <c r="XFC388" t="s">
        <v>152</v>
      </c>
    </row>
    <row r="389" spans="1:12 16382:16383" x14ac:dyDescent="0.25">
      <c r="A389">
        <v>350</v>
      </c>
      <c r="B389" t="s">
        <v>927</v>
      </c>
      <c r="C389" t="s">
        <v>796</v>
      </c>
      <c r="D389" t="s">
        <v>928</v>
      </c>
      <c r="E389" t="str">
        <f t="shared" si="27"/>
        <v xml:space="preserve">ICICI BANK </v>
      </c>
      <c r="F389" t="s">
        <v>193</v>
      </c>
      <c r="G389">
        <v>-55397.16</v>
      </c>
      <c r="H389">
        <v>13163741.359999999</v>
      </c>
      <c r="I389" t="s">
        <v>3581</v>
      </c>
      <c r="J389" t="s">
        <v>2134</v>
      </c>
      <c r="K389" t="s">
        <v>3605</v>
      </c>
      <c r="XFB389" t="s">
        <v>925</v>
      </c>
      <c r="XFC389" t="s">
        <v>152</v>
      </c>
    </row>
    <row r="390" spans="1:12 16382:16383" x14ac:dyDescent="0.25">
      <c r="A390">
        <v>351</v>
      </c>
      <c r="B390" t="s">
        <v>929</v>
      </c>
      <c r="C390" t="s">
        <v>796</v>
      </c>
      <c r="D390" t="s">
        <v>931</v>
      </c>
      <c r="E390" t="str">
        <f t="shared" si="27"/>
        <v xml:space="preserve">ICICI BANK </v>
      </c>
      <c r="F390" t="s">
        <v>193</v>
      </c>
      <c r="G390">
        <v>-500000</v>
      </c>
      <c r="H390">
        <v>12663741.359999999</v>
      </c>
      <c r="I390" t="s">
        <v>3581</v>
      </c>
      <c r="J390" t="s">
        <v>2134</v>
      </c>
      <c r="K390" t="s">
        <v>3605</v>
      </c>
      <c r="XFB390" t="s">
        <v>930</v>
      </c>
      <c r="XFC390" t="s">
        <v>152</v>
      </c>
    </row>
    <row r="391" spans="1:12 16382:16383" x14ac:dyDescent="0.25">
      <c r="A391">
        <v>352</v>
      </c>
      <c r="B391" t="s">
        <v>932</v>
      </c>
      <c r="C391" t="s">
        <v>796</v>
      </c>
      <c r="D391" t="s">
        <v>934</v>
      </c>
      <c r="E391" t="str">
        <f t="shared" si="27"/>
        <v>HADMAN AKIB</v>
      </c>
      <c r="F391" t="s">
        <v>154</v>
      </c>
      <c r="G391">
        <v>1773.68</v>
      </c>
      <c r="H391">
        <v>12665515.039999999</v>
      </c>
      <c r="I391" t="s">
        <v>2133</v>
      </c>
      <c r="J391" t="s">
        <v>2134</v>
      </c>
      <c r="K391" t="s">
        <v>3604</v>
      </c>
      <c r="XFB391" t="s">
        <v>933</v>
      </c>
      <c r="XFC391" t="s">
        <v>152</v>
      </c>
    </row>
    <row r="392" spans="1:12 16382:16383" x14ac:dyDescent="0.25">
      <c r="A392">
        <v>353</v>
      </c>
      <c r="B392" t="s">
        <v>935</v>
      </c>
      <c r="C392" t="s">
        <v>796</v>
      </c>
      <c r="D392" t="s">
        <v>934</v>
      </c>
      <c r="E392" t="str">
        <f t="shared" si="27"/>
        <v>HADMAN AKIB</v>
      </c>
      <c r="F392" t="s">
        <v>193</v>
      </c>
      <c r="G392">
        <v>-50</v>
      </c>
      <c r="H392">
        <v>12665465.039999999</v>
      </c>
      <c r="I392" t="s">
        <v>3601</v>
      </c>
      <c r="J392" t="s">
        <v>2134</v>
      </c>
      <c r="XFB392" t="s">
        <v>936</v>
      </c>
      <c r="XFC392" t="s">
        <v>152</v>
      </c>
    </row>
    <row r="393" spans="1:12 16382:16383" x14ac:dyDescent="0.25">
      <c r="A393">
        <v>354</v>
      </c>
      <c r="B393" t="s">
        <v>937</v>
      </c>
      <c r="C393" t="s">
        <v>796</v>
      </c>
      <c r="D393" t="s">
        <v>934</v>
      </c>
      <c r="E393" t="str">
        <f t="shared" si="27"/>
        <v>HADMAN AKIB</v>
      </c>
      <c r="F393" t="s">
        <v>193</v>
      </c>
      <c r="G393">
        <v>-4.5</v>
      </c>
      <c r="H393">
        <v>12665460.539999999</v>
      </c>
      <c r="I393" t="s">
        <v>3601</v>
      </c>
      <c r="J393" t="s">
        <v>2134</v>
      </c>
      <c r="XFB393" t="s">
        <v>938</v>
      </c>
      <c r="XFC393" t="s">
        <v>152</v>
      </c>
    </row>
    <row r="394" spans="1:12 16382:16383" x14ac:dyDescent="0.25">
      <c r="A394">
        <v>355</v>
      </c>
      <c r="B394" t="s">
        <v>939</v>
      </c>
      <c r="C394" t="s">
        <v>796</v>
      </c>
      <c r="D394" t="s">
        <v>934</v>
      </c>
      <c r="E394" t="str">
        <f t="shared" si="27"/>
        <v>HADMAN AKIB</v>
      </c>
      <c r="F394" t="s">
        <v>193</v>
      </c>
      <c r="G394">
        <v>-4.5</v>
      </c>
      <c r="H394">
        <v>12665456.039999999</v>
      </c>
      <c r="I394" t="s">
        <v>3601</v>
      </c>
      <c r="J394" t="s">
        <v>2134</v>
      </c>
      <c r="XFB394" t="s">
        <v>938</v>
      </c>
      <c r="XFC394" t="s">
        <v>152</v>
      </c>
    </row>
    <row r="395" spans="1:12 16382:16383" x14ac:dyDescent="0.25">
      <c r="A395">
        <v>356</v>
      </c>
      <c r="B395" t="s">
        <v>940</v>
      </c>
      <c r="C395" t="s">
        <v>796</v>
      </c>
      <c r="D395" t="s">
        <v>934</v>
      </c>
      <c r="E395" t="str">
        <f t="shared" si="27"/>
        <v>HADMAN AKIB</v>
      </c>
      <c r="F395" t="s">
        <v>193</v>
      </c>
      <c r="G395">
        <v>-22.5</v>
      </c>
      <c r="H395">
        <v>12665433.539999999</v>
      </c>
      <c r="I395" t="s">
        <v>3601</v>
      </c>
      <c r="J395" t="s">
        <v>2134</v>
      </c>
      <c r="XFB395" t="s">
        <v>938</v>
      </c>
      <c r="XFC395" t="s">
        <v>152</v>
      </c>
    </row>
    <row r="396" spans="1:12 16382:16383" x14ac:dyDescent="0.25">
      <c r="A396">
        <v>357</v>
      </c>
      <c r="B396" t="s">
        <v>941</v>
      </c>
      <c r="C396" t="s">
        <v>796</v>
      </c>
      <c r="D396" t="s">
        <v>934</v>
      </c>
      <c r="E396" t="str">
        <f t="shared" si="27"/>
        <v>HADMAN AKIB</v>
      </c>
      <c r="F396" t="s">
        <v>193</v>
      </c>
      <c r="G396">
        <v>-22.5</v>
      </c>
      <c r="H396">
        <v>12665411.039999999</v>
      </c>
      <c r="I396" t="s">
        <v>3601</v>
      </c>
      <c r="J396" t="s">
        <v>2134</v>
      </c>
      <c r="XFB396" t="s">
        <v>942</v>
      </c>
      <c r="XFC396" t="s">
        <v>152</v>
      </c>
    </row>
    <row r="397" spans="1:12 16382:16383" x14ac:dyDescent="0.25">
      <c r="A397">
        <v>358</v>
      </c>
      <c r="B397" t="s">
        <v>943</v>
      </c>
      <c r="C397" t="s">
        <v>796</v>
      </c>
      <c r="D397" t="s">
        <v>945</v>
      </c>
      <c r="E397" t="str">
        <f t="shared" si="27"/>
        <v>Q   BAN01</v>
      </c>
      <c r="F397" t="s">
        <v>154</v>
      </c>
      <c r="G397">
        <v>4800</v>
      </c>
      <c r="H397">
        <v>12670211.039999999</v>
      </c>
      <c r="I397" t="s">
        <v>3603</v>
      </c>
      <c r="J397" s="10" t="s">
        <v>2142</v>
      </c>
      <c r="K397" t="s">
        <v>3599</v>
      </c>
      <c r="XFB397" t="s">
        <v>944</v>
      </c>
      <c r="XFC397" t="s">
        <v>152</v>
      </c>
    </row>
    <row r="398" spans="1:12 16382:16383" x14ac:dyDescent="0.25">
      <c r="A398">
        <v>359</v>
      </c>
      <c r="B398" t="s">
        <v>66</v>
      </c>
      <c r="C398" t="s">
        <v>796</v>
      </c>
      <c r="D398" t="s">
        <v>947</v>
      </c>
      <c r="E398" t="str">
        <f t="shared" si="27"/>
        <v>LL  AHD02</v>
      </c>
      <c r="F398" t="s">
        <v>154</v>
      </c>
      <c r="G398">
        <v>67930</v>
      </c>
      <c r="H398">
        <v>12738141.039999999</v>
      </c>
      <c r="I398" t="s">
        <v>2141</v>
      </c>
      <c r="J398" t="s">
        <v>2134</v>
      </c>
      <c r="K398" t="s">
        <v>2132</v>
      </c>
      <c r="XFB398" t="s">
        <v>946</v>
      </c>
      <c r="XFC398" t="s">
        <v>152</v>
      </c>
    </row>
    <row r="399" spans="1:12 16382:16383" x14ac:dyDescent="0.25">
      <c r="A399">
        <v>360</v>
      </c>
      <c r="B399" t="s">
        <v>60</v>
      </c>
      <c r="C399" t="s">
        <v>796</v>
      </c>
      <c r="D399" t="s">
        <v>848</v>
      </c>
      <c r="E399" t="str">
        <f t="shared" si="27"/>
        <v>LL  AHD01</v>
      </c>
      <c r="F399" t="s">
        <v>154</v>
      </c>
      <c r="G399">
        <v>237080</v>
      </c>
      <c r="H399">
        <v>12975221.039999999</v>
      </c>
      <c r="I399" t="s">
        <v>2141</v>
      </c>
      <c r="J399" t="s">
        <v>2134</v>
      </c>
      <c r="K399" t="s">
        <v>2132</v>
      </c>
      <c r="XFB399" t="s">
        <v>948</v>
      </c>
      <c r="XFC399" t="s">
        <v>152</v>
      </c>
    </row>
    <row r="400" spans="1:12 16382:16383" x14ac:dyDescent="0.25">
      <c r="A400">
        <v>361</v>
      </c>
      <c r="B400" t="s">
        <v>949</v>
      </c>
      <c r="C400" t="s">
        <v>796</v>
      </c>
      <c r="D400" t="s">
        <v>951</v>
      </c>
      <c r="E400" t="str">
        <f t="shared" si="27"/>
        <v>Q   VF0002</v>
      </c>
      <c r="F400" t="s">
        <v>154</v>
      </c>
      <c r="G400">
        <v>3744</v>
      </c>
      <c r="H400">
        <v>12978965.039999999</v>
      </c>
      <c r="I400" t="s">
        <v>2143</v>
      </c>
      <c r="J400" t="s">
        <v>3583</v>
      </c>
      <c r="K400" t="s">
        <v>3600</v>
      </c>
      <c r="L400" t="s">
        <v>3583</v>
      </c>
      <c r="XFB400" t="s">
        <v>950</v>
      </c>
      <c r="XFC400" t="s">
        <v>152</v>
      </c>
    </row>
    <row r="401" spans="1:14 16382:16383" x14ac:dyDescent="0.25">
      <c r="A401">
        <v>362</v>
      </c>
      <c r="B401" t="s">
        <v>952</v>
      </c>
      <c r="C401" t="s">
        <v>796</v>
      </c>
      <c r="D401" t="s">
        <v>954</v>
      </c>
      <c r="E401" t="str">
        <f t="shared" si="27"/>
        <v>00423220]:R</v>
      </c>
      <c r="F401" t="s">
        <v>154</v>
      </c>
      <c r="G401">
        <v>1767.53</v>
      </c>
      <c r="H401">
        <v>12980732.57</v>
      </c>
      <c r="I401" t="s">
        <v>2133</v>
      </c>
      <c r="J401" t="s">
        <v>2134</v>
      </c>
      <c r="K401" t="s">
        <v>3604</v>
      </c>
      <c r="XFB401" t="s">
        <v>953</v>
      </c>
      <c r="XFC401" t="s">
        <v>152</v>
      </c>
    </row>
    <row r="402" spans="1:14 16382:16383" x14ac:dyDescent="0.25">
      <c r="A402">
        <v>363</v>
      </c>
      <c r="B402" t="s">
        <v>952</v>
      </c>
      <c r="C402" t="s">
        <v>796</v>
      </c>
      <c r="D402" t="s">
        <v>955</v>
      </c>
      <c r="E402" t="str">
        <f t="shared" si="27"/>
        <v>00423220]:,</v>
      </c>
      <c r="F402" t="s">
        <v>193</v>
      </c>
      <c r="G402" s="12">
        <v>-104</v>
      </c>
      <c r="H402">
        <v>12980628.57</v>
      </c>
      <c r="I402" t="s">
        <v>3601</v>
      </c>
      <c r="J402" t="s">
        <v>2134</v>
      </c>
      <c r="XFB402" t="s">
        <v>953</v>
      </c>
      <c r="XFC402" t="s">
        <v>152</v>
      </c>
    </row>
    <row r="403" spans="1:14 16382:16383" x14ac:dyDescent="0.25">
      <c r="A403">
        <v>364</v>
      </c>
      <c r="B403" t="s">
        <v>956</v>
      </c>
      <c r="C403" t="s">
        <v>957</v>
      </c>
      <c r="D403" t="s">
        <v>959</v>
      </c>
      <c r="E403" t="str">
        <f t="shared" si="27"/>
        <v>VFSE1221031</v>
      </c>
      <c r="F403" t="s">
        <v>154</v>
      </c>
      <c r="G403">
        <v>6802.77</v>
      </c>
      <c r="H403">
        <v>12987431.34</v>
      </c>
      <c r="I403" t="s">
        <v>2147</v>
      </c>
      <c r="J403" t="s">
        <v>2134</v>
      </c>
      <c r="K403" t="s">
        <v>3600</v>
      </c>
      <c r="XFB403" t="s">
        <v>958</v>
      </c>
      <c r="XFC403" t="s">
        <v>152</v>
      </c>
    </row>
    <row r="404" spans="1:14 16382:16383" x14ac:dyDescent="0.25">
      <c r="A404">
        <v>365</v>
      </c>
      <c r="B404" t="s">
        <v>960</v>
      </c>
      <c r="C404" t="s">
        <v>957</v>
      </c>
      <c r="D404" t="s">
        <v>962</v>
      </c>
      <c r="E404" t="str">
        <f t="shared" si="27"/>
        <v>VFSE4000131</v>
      </c>
      <c r="F404" t="s">
        <v>154</v>
      </c>
      <c r="G404">
        <v>76188.240000000005</v>
      </c>
      <c r="H404">
        <v>13063619.58</v>
      </c>
      <c r="I404" t="s">
        <v>2158</v>
      </c>
      <c r="J404" t="s">
        <v>2134</v>
      </c>
      <c r="K404" t="s">
        <v>2132</v>
      </c>
      <c r="XFB404" t="s">
        <v>961</v>
      </c>
      <c r="XFC404" t="s">
        <v>152</v>
      </c>
    </row>
    <row r="405" spans="1:14 16382:16383" x14ac:dyDescent="0.25">
      <c r="A405">
        <v>366</v>
      </c>
      <c r="B405" t="s">
        <v>963</v>
      </c>
      <c r="C405" t="s">
        <v>957</v>
      </c>
      <c r="D405" t="s">
        <v>965</v>
      </c>
      <c r="E405" t="str">
        <f t="shared" si="27"/>
        <v>VFSE5000341</v>
      </c>
      <c r="F405" t="s">
        <v>154</v>
      </c>
      <c r="G405">
        <v>1284.6600000000001</v>
      </c>
      <c r="H405">
        <v>13064904.24</v>
      </c>
      <c r="I405" t="s">
        <v>2154</v>
      </c>
      <c r="J405" t="s">
        <v>2134</v>
      </c>
      <c r="K405" t="s">
        <v>3599</v>
      </c>
      <c r="XFB405" t="s">
        <v>964</v>
      </c>
      <c r="XFC405" t="s">
        <v>152</v>
      </c>
    </row>
    <row r="406" spans="1:14 16382:16383" x14ac:dyDescent="0.25">
      <c r="A406">
        <v>367</v>
      </c>
      <c r="B406" t="s">
        <v>966</v>
      </c>
      <c r="C406" t="s">
        <v>957</v>
      </c>
      <c r="D406" t="s">
        <v>968</v>
      </c>
      <c r="E406" t="str">
        <f t="shared" ref="E406" si="37">MID(D406,23,11)</f>
        <v>VFSE6000081</v>
      </c>
      <c r="F406" t="s">
        <v>154</v>
      </c>
      <c r="G406">
        <f>79775.41-G407</f>
        <v>75776.41</v>
      </c>
      <c r="H406">
        <v>13144679.65</v>
      </c>
      <c r="I406" t="s">
        <v>2152</v>
      </c>
      <c r="J406" t="s">
        <v>2134</v>
      </c>
      <c r="K406" t="s">
        <v>3599</v>
      </c>
      <c r="XFB406" t="s">
        <v>967</v>
      </c>
      <c r="XFC406" t="s">
        <v>152</v>
      </c>
    </row>
    <row r="407" spans="1:14 16382:16383" x14ac:dyDescent="0.25">
      <c r="A407">
        <v>367</v>
      </c>
      <c r="B407" t="s">
        <v>966</v>
      </c>
      <c r="C407" t="s">
        <v>957</v>
      </c>
      <c r="D407" t="s">
        <v>968</v>
      </c>
      <c r="E407" t="str">
        <f t="shared" si="27"/>
        <v>VFSE6000081</v>
      </c>
      <c r="F407" t="s">
        <v>154</v>
      </c>
      <c r="G407">
        <v>3999</v>
      </c>
      <c r="H407">
        <v>13144679.65</v>
      </c>
      <c r="I407" t="s">
        <v>2152</v>
      </c>
      <c r="J407" t="s">
        <v>3583</v>
      </c>
      <c r="K407" t="s">
        <v>3599</v>
      </c>
      <c r="XFB407" t="s">
        <v>967</v>
      </c>
      <c r="XFC407" t="s">
        <v>152</v>
      </c>
    </row>
    <row r="408" spans="1:14 16382:16383" x14ac:dyDescent="0.25">
      <c r="A408">
        <v>368</v>
      </c>
      <c r="B408" t="s">
        <v>969</v>
      </c>
      <c r="C408" t="s">
        <v>957</v>
      </c>
      <c r="D408" t="s">
        <v>971</v>
      </c>
      <c r="E408" t="str">
        <f t="shared" si="27"/>
        <v>VFSE4110141</v>
      </c>
      <c r="F408" t="s">
        <v>154</v>
      </c>
      <c r="G408">
        <v>11733.89</v>
      </c>
      <c r="H408">
        <v>13156413.539999999</v>
      </c>
      <c r="I408" t="s">
        <v>2159</v>
      </c>
      <c r="J408" t="s">
        <v>2134</v>
      </c>
      <c r="K408" t="s">
        <v>2132</v>
      </c>
      <c r="XFB408" t="s">
        <v>970</v>
      </c>
      <c r="XFC408" t="s">
        <v>152</v>
      </c>
    </row>
    <row r="409" spans="1:14 16382:16383" x14ac:dyDescent="0.25">
      <c r="A409">
        <v>369</v>
      </c>
      <c r="B409" t="s">
        <v>972</v>
      </c>
      <c r="C409" t="s">
        <v>957</v>
      </c>
      <c r="D409" t="s">
        <v>974</v>
      </c>
      <c r="E409" t="str">
        <f t="shared" si="27"/>
        <v>VFSE1100011</v>
      </c>
      <c r="F409" t="s">
        <v>154</v>
      </c>
      <c r="G409">
        <v>91524.12</v>
      </c>
      <c r="H409">
        <v>13247937.66</v>
      </c>
      <c r="I409" t="s">
        <v>2150</v>
      </c>
      <c r="J409" t="s">
        <v>2134</v>
      </c>
      <c r="K409" t="s">
        <v>3600</v>
      </c>
      <c r="XFB409" t="s">
        <v>973</v>
      </c>
      <c r="XFC409" t="s">
        <v>152</v>
      </c>
    </row>
    <row r="410" spans="1:14 16382:16383" x14ac:dyDescent="0.25">
      <c r="A410">
        <v>370</v>
      </c>
      <c r="B410" t="s">
        <v>975</v>
      </c>
      <c r="C410" t="s">
        <v>957</v>
      </c>
      <c r="D410" t="s">
        <v>355</v>
      </c>
      <c r="E410" t="str">
        <f t="shared" si="27"/>
        <v xml:space="preserve"> THAI CONSU</v>
      </c>
      <c r="F410" t="s">
        <v>193</v>
      </c>
      <c r="G410">
        <v>-45000</v>
      </c>
      <c r="H410">
        <v>13202937.66</v>
      </c>
      <c r="I410" t="s">
        <v>2140</v>
      </c>
      <c r="J410" t="s">
        <v>2134</v>
      </c>
      <c r="K410" t="s">
        <v>3610</v>
      </c>
      <c r="XFB410" t="s">
        <v>976</v>
      </c>
      <c r="XFC410" t="s">
        <v>152</v>
      </c>
    </row>
    <row r="411" spans="1:14 16382:16383" x14ac:dyDescent="0.25">
      <c r="A411">
        <v>371</v>
      </c>
      <c r="B411" t="s">
        <v>977</v>
      </c>
      <c r="C411" t="s">
        <v>957</v>
      </c>
      <c r="D411" t="s">
        <v>979</v>
      </c>
      <c r="E411" t="str">
        <f t="shared" si="27"/>
        <v>VFSE9008272</v>
      </c>
      <c r="F411" t="s">
        <v>154</v>
      </c>
      <c r="G411">
        <v>310.3</v>
      </c>
      <c r="H411">
        <v>13203247.960000001</v>
      </c>
      <c r="I411" t="s">
        <v>3598</v>
      </c>
      <c r="J411" t="s">
        <v>2134</v>
      </c>
      <c r="K411" t="s">
        <v>3590</v>
      </c>
      <c r="N411" t="s">
        <v>3598</v>
      </c>
      <c r="XFB411" t="s">
        <v>978</v>
      </c>
      <c r="XFC411" t="s">
        <v>152</v>
      </c>
    </row>
    <row r="412" spans="1:14 16382:16383" x14ac:dyDescent="0.25">
      <c r="A412">
        <v>372</v>
      </c>
      <c r="B412" t="s">
        <v>980</v>
      </c>
      <c r="C412" t="s">
        <v>957</v>
      </c>
      <c r="D412" t="s">
        <v>982</v>
      </c>
      <c r="E412" t="str">
        <f t="shared" si="27"/>
        <v>VFSE9008135</v>
      </c>
      <c r="F412" t="s">
        <v>154</v>
      </c>
      <c r="G412">
        <v>373911.98</v>
      </c>
      <c r="H412">
        <v>13577159.939999999</v>
      </c>
      <c r="I412" t="s">
        <v>3591</v>
      </c>
      <c r="J412" t="s">
        <v>2134</v>
      </c>
      <c r="K412" t="s">
        <v>3590</v>
      </c>
      <c r="XFB412" t="s">
        <v>981</v>
      </c>
      <c r="XFC412" t="s">
        <v>152</v>
      </c>
    </row>
    <row r="413" spans="1:14 16382:16383" x14ac:dyDescent="0.25">
      <c r="A413">
        <v>373</v>
      </c>
      <c r="B413" t="s">
        <v>983</v>
      </c>
      <c r="C413" t="s">
        <v>957</v>
      </c>
      <c r="D413" t="s">
        <v>985</v>
      </c>
      <c r="E413" t="str">
        <f t="shared" si="27"/>
        <v>VFSE9008213</v>
      </c>
      <c r="F413" t="s">
        <v>154</v>
      </c>
      <c r="G413">
        <v>11221.59</v>
      </c>
      <c r="H413">
        <v>13588381.529999999</v>
      </c>
      <c r="I413" t="s">
        <v>3592</v>
      </c>
      <c r="J413" t="s">
        <v>2134</v>
      </c>
      <c r="K413" t="s">
        <v>3590</v>
      </c>
      <c r="XFB413" t="s">
        <v>984</v>
      </c>
      <c r="XFC413" t="s">
        <v>152</v>
      </c>
    </row>
    <row r="414" spans="1:14 16382:16383" x14ac:dyDescent="0.25">
      <c r="A414">
        <v>374</v>
      </c>
      <c r="B414" t="s">
        <v>986</v>
      </c>
      <c r="C414" t="s">
        <v>957</v>
      </c>
      <c r="D414" t="s">
        <v>987</v>
      </c>
      <c r="E414" t="str">
        <f t="shared" si="27"/>
        <v>VFSE9008222</v>
      </c>
      <c r="F414" t="s">
        <v>154</v>
      </c>
      <c r="G414">
        <v>28308.6</v>
      </c>
      <c r="H414">
        <v>13616690.130000001</v>
      </c>
      <c r="I414" t="s">
        <v>3597</v>
      </c>
      <c r="J414" t="s">
        <v>2134</v>
      </c>
      <c r="K414" t="s">
        <v>3590</v>
      </c>
      <c r="XFB414" t="s">
        <v>984</v>
      </c>
      <c r="XFC414" t="s">
        <v>152</v>
      </c>
    </row>
    <row r="415" spans="1:14 16382:16383" x14ac:dyDescent="0.25">
      <c r="A415">
        <v>375</v>
      </c>
      <c r="B415" t="s">
        <v>988</v>
      </c>
      <c r="C415" t="s">
        <v>957</v>
      </c>
      <c r="D415" t="s">
        <v>990</v>
      </c>
      <c r="E415" t="str">
        <f t="shared" si="27"/>
        <v>VFSE9008083</v>
      </c>
      <c r="F415" t="s">
        <v>154</v>
      </c>
      <c r="G415">
        <v>2036611</v>
      </c>
      <c r="H415">
        <v>15653301.130000001</v>
      </c>
      <c r="I415" t="s">
        <v>3596</v>
      </c>
      <c r="J415" t="s">
        <v>2134</v>
      </c>
      <c r="K415" t="s">
        <v>3590</v>
      </c>
      <c r="XFB415" t="s">
        <v>989</v>
      </c>
      <c r="XFC415" t="s">
        <v>152</v>
      </c>
    </row>
    <row r="416" spans="1:14 16382:16383" x14ac:dyDescent="0.25">
      <c r="A416">
        <v>376</v>
      </c>
      <c r="B416" t="s">
        <v>991</v>
      </c>
      <c r="C416" t="s">
        <v>957</v>
      </c>
      <c r="D416" t="s">
        <v>992</v>
      </c>
      <c r="E416" t="str">
        <f t="shared" si="27"/>
        <v>VFSE9008150</v>
      </c>
      <c r="F416" t="s">
        <v>154</v>
      </c>
      <c r="G416">
        <v>444335.17</v>
      </c>
      <c r="H416">
        <v>16097636.300000001</v>
      </c>
      <c r="I416" t="s">
        <v>3593</v>
      </c>
      <c r="J416" t="s">
        <v>2134</v>
      </c>
      <c r="K416" t="s">
        <v>3590</v>
      </c>
      <c r="XFB416" t="s">
        <v>989</v>
      </c>
      <c r="XFC416" t="s">
        <v>152</v>
      </c>
    </row>
    <row r="417" spans="1:14 16382:16383" x14ac:dyDescent="0.25">
      <c r="A417">
        <v>377</v>
      </c>
      <c r="B417" t="s">
        <v>993</v>
      </c>
      <c r="C417" t="s">
        <v>957</v>
      </c>
      <c r="D417" t="s">
        <v>995</v>
      </c>
      <c r="E417" t="str">
        <f t="shared" si="27"/>
        <v>VFSE9008224</v>
      </c>
      <c r="F417" t="s">
        <v>154</v>
      </c>
      <c r="G417">
        <v>898.42</v>
      </c>
      <c r="H417">
        <v>16098534.720000001</v>
      </c>
      <c r="I417" t="s">
        <v>3598</v>
      </c>
      <c r="J417" t="s">
        <v>2134</v>
      </c>
      <c r="K417" t="s">
        <v>3590</v>
      </c>
      <c r="N417" t="s">
        <v>3598</v>
      </c>
      <c r="XFB417" t="s">
        <v>994</v>
      </c>
      <c r="XFC417" t="s">
        <v>152</v>
      </c>
    </row>
    <row r="418" spans="1:14 16382:16383" x14ac:dyDescent="0.25">
      <c r="A418">
        <v>378</v>
      </c>
      <c r="B418" t="s">
        <v>996</v>
      </c>
      <c r="C418" t="s">
        <v>957</v>
      </c>
      <c r="D418" t="s">
        <v>997</v>
      </c>
      <c r="E418" t="str">
        <f t="shared" si="27"/>
        <v>VFSE9008205</v>
      </c>
      <c r="F418" t="s">
        <v>154</v>
      </c>
      <c r="G418">
        <v>167483.79</v>
      </c>
      <c r="H418">
        <v>16266018.51</v>
      </c>
      <c r="I418" t="s">
        <v>3594</v>
      </c>
      <c r="J418" t="s">
        <v>2134</v>
      </c>
      <c r="K418" t="s">
        <v>3590</v>
      </c>
      <c r="XFB418" t="s">
        <v>994</v>
      </c>
      <c r="XFC418" t="s">
        <v>152</v>
      </c>
    </row>
    <row r="419" spans="1:14 16382:16383" x14ac:dyDescent="0.25">
      <c r="A419">
        <v>379</v>
      </c>
      <c r="B419" t="s">
        <v>998</v>
      </c>
      <c r="C419" t="s">
        <v>957</v>
      </c>
      <c r="D419" t="s">
        <v>1000</v>
      </c>
      <c r="E419" t="str">
        <f t="shared" si="27"/>
        <v>VFSE9008072</v>
      </c>
      <c r="F419" t="s">
        <v>154</v>
      </c>
      <c r="G419">
        <v>287852.26</v>
      </c>
      <c r="H419">
        <v>16553870.77</v>
      </c>
      <c r="I419" t="s">
        <v>3595</v>
      </c>
      <c r="J419" t="s">
        <v>2134</v>
      </c>
      <c r="K419" t="s">
        <v>3590</v>
      </c>
      <c r="XFB419" t="s">
        <v>999</v>
      </c>
      <c r="XFC419" t="s">
        <v>152</v>
      </c>
    </row>
    <row r="420" spans="1:14 16382:16383" x14ac:dyDescent="0.25">
      <c r="A420">
        <v>380</v>
      </c>
      <c r="B420" t="s">
        <v>1001</v>
      </c>
      <c r="C420" t="s">
        <v>957</v>
      </c>
      <c r="D420" t="s">
        <v>1003</v>
      </c>
      <c r="E420" t="str">
        <f t="shared" si="27"/>
        <v>27259/VFS G</v>
      </c>
      <c r="F420" t="s">
        <v>193</v>
      </c>
      <c r="G420">
        <v>-9700000</v>
      </c>
      <c r="H420">
        <v>6853870.7699999996</v>
      </c>
      <c r="I420" t="s">
        <v>2135</v>
      </c>
      <c r="J420" t="s">
        <v>2134</v>
      </c>
      <c r="K420" t="s">
        <v>2132</v>
      </c>
      <c r="XFB420" t="s">
        <v>1002</v>
      </c>
      <c r="XFC420" t="s">
        <v>152</v>
      </c>
    </row>
    <row r="421" spans="1:14 16382:16383" x14ac:dyDescent="0.25">
      <c r="A421">
        <v>381</v>
      </c>
      <c r="B421" t="s">
        <v>1004</v>
      </c>
      <c r="C421" t="s">
        <v>957</v>
      </c>
      <c r="D421" t="s">
        <v>1006</v>
      </c>
      <c r="E421" t="str">
        <f t="shared" si="27"/>
        <v>27266/VFS G</v>
      </c>
      <c r="F421" t="s">
        <v>193</v>
      </c>
      <c r="G421">
        <v>-2300000</v>
      </c>
      <c r="H421">
        <v>4553870.7699999996</v>
      </c>
      <c r="I421" t="s">
        <v>2135</v>
      </c>
      <c r="J421" t="s">
        <v>2134</v>
      </c>
      <c r="K421" t="s">
        <v>2132</v>
      </c>
      <c r="XFB421" t="s">
        <v>1005</v>
      </c>
      <c r="XFC421" t="s">
        <v>152</v>
      </c>
    </row>
    <row r="422" spans="1:14 16382:16383" x14ac:dyDescent="0.25">
      <c r="A422">
        <v>382</v>
      </c>
      <c r="B422" t="s">
        <v>1007</v>
      </c>
      <c r="C422" t="s">
        <v>957</v>
      </c>
      <c r="D422" t="s">
        <v>1009</v>
      </c>
      <c r="E422" t="str">
        <f t="shared" si="27"/>
        <v xml:space="preserve">ICICI BANK </v>
      </c>
      <c r="F422" t="s">
        <v>193</v>
      </c>
      <c r="G422">
        <v>-53488.51</v>
      </c>
      <c r="H422">
        <v>4500382.26</v>
      </c>
      <c r="I422" t="s">
        <v>3581</v>
      </c>
      <c r="J422" t="s">
        <v>2134</v>
      </c>
      <c r="K422" t="s">
        <v>3605</v>
      </c>
      <c r="XFB422" t="s">
        <v>1008</v>
      </c>
      <c r="XFC422" t="s">
        <v>152</v>
      </c>
    </row>
    <row r="423" spans="1:14 16382:16383" x14ac:dyDescent="0.25">
      <c r="A423">
        <v>383</v>
      </c>
      <c r="B423" t="s">
        <v>1010</v>
      </c>
      <c r="C423" t="s">
        <v>957</v>
      </c>
      <c r="D423" t="s">
        <v>1012</v>
      </c>
      <c r="E423" t="str">
        <f t="shared" si="27"/>
        <v xml:space="preserve">ICICI BANK </v>
      </c>
      <c r="F423" t="s">
        <v>193</v>
      </c>
      <c r="G423">
        <v>-47483.28</v>
      </c>
      <c r="H423">
        <v>4452898.9800000004</v>
      </c>
      <c r="I423" t="s">
        <v>3581</v>
      </c>
      <c r="J423" t="s">
        <v>2134</v>
      </c>
      <c r="K423" t="s">
        <v>3605</v>
      </c>
      <c r="XFB423" t="s">
        <v>1011</v>
      </c>
      <c r="XFC423" t="s">
        <v>152</v>
      </c>
    </row>
    <row r="424" spans="1:14 16382:16383" x14ac:dyDescent="0.25">
      <c r="A424">
        <v>384</v>
      </c>
      <c r="B424" t="s">
        <v>1013</v>
      </c>
      <c r="C424" t="s">
        <v>957</v>
      </c>
      <c r="D424" t="s">
        <v>1015</v>
      </c>
      <c r="E424" t="str">
        <f t="shared" si="27"/>
        <v xml:space="preserve">ICICI BANK </v>
      </c>
      <c r="F424" t="s">
        <v>193</v>
      </c>
      <c r="G424">
        <v>-30142.639999999999</v>
      </c>
      <c r="H424">
        <v>4422756.34</v>
      </c>
      <c r="I424" t="s">
        <v>3581</v>
      </c>
      <c r="J424" t="s">
        <v>2134</v>
      </c>
      <c r="K424" t="s">
        <v>3605</v>
      </c>
      <c r="XFB424" t="s">
        <v>1014</v>
      </c>
      <c r="XFC424" t="s">
        <v>152</v>
      </c>
    </row>
    <row r="425" spans="1:14 16382:16383" x14ac:dyDescent="0.25">
      <c r="A425">
        <v>385</v>
      </c>
      <c r="B425" t="s">
        <v>1016</v>
      </c>
      <c r="C425" t="s">
        <v>957</v>
      </c>
      <c r="D425" t="s">
        <v>1018</v>
      </c>
      <c r="E425" t="str">
        <f t="shared" ref="E425:E497" si="38">MID(D425,23,11)</f>
        <v xml:space="preserve">ICICI BANK </v>
      </c>
      <c r="F425" t="s">
        <v>193</v>
      </c>
      <c r="G425">
        <v>-53939.34</v>
      </c>
      <c r="H425">
        <v>4368817</v>
      </c>
      <c r="I425" t="s">
        <v>3581</v>
      </c>
      <c r="J425" t="s">
        <v>2134</v>
      </c>
      <c r="K425" t="s">
        <v>3605</v>
      </c>
      <c r="XFB425" t="s">
        <v>1017</v>
      </c>
      <c r="XFC425" t="s">
        <v>152</v>
      </c>
    </row>
    <row r="426" spans="1:14 16382:16383" x14ac:dyDescent="0.25">
      <c r="A426">
        <v>386</v>
      </c>
      <c r="B426" t="s">
        <v>1019</v>
      </c>
      <c r="C426" t="s">
        <v>957</v>
      </c>
      <c r="D426" t="s">
        <v>1020</v>
      </c>
      <c r="E426" t="str">
        <f t="shared" si="38"/>
        <v xml:space="preserve">ICICI BANK </v>
      </c>
      <c r="F426" t="s">
        <v>193</v>
      </c>
      <c r="G426">
        <v>-15411.24</v>
      </c>
      <c r="H426">
        <v>4353405.76</v>
      </c>
      <c r="I426" t="s">
        <v>3581</v>
      </c>
      <c r="J426" t="s">
        <v>2134</v>
      </c>
      <c r="K426" t="s">
        <v>3605</v>
      </c>
      <c r="XFB426" t="s">
        <v>1017</v>
      </c>
      <c r="XFC426" t="s">
        <v>152</v>
      </c>
    </row>
    <row r="427" spans="1:14 16382:16383" x14ac:dyDescent="0.25">
      <c r="A427">
        <v>387</v>
      </c>
      <c r="B427" t="s">
        <v>1021</v>
      </c>
      <c r="C427" t="s">
        <v>957</v>
      </c>
      <c r="D427" t="s">
        <v>1023</v>
      </c>
      <c r="E427" t="str">
        <f t="shared" si="38"/>
        <v>VFSE6000012</v>
      </c>
      <c r="F427" t="s">
        <v>154</v>
      </c>
      <c r="G427">
        <v>13255.82</v>
      </c>
      <c r="H427">
        <v>4366661.58</v>
      </c>
      <c r="I427" t="s">
        <v>2155</v>
      </c>
      <c r="J427" t="s">
        <v>2134</v>
      </c>
      <c r="K427" t="s">
        <v>3599</v>
      </c>
      <c r="XFB427" t="s">
        <v>1022</v>
      </c>
      <c r="XFC427" t="s">
        <v>152</v>
      </c>
    </row>
    <row r="428" spans="1:14 16382:16383" x14ac:dyDescent="0.25">
      <c r="A428">
        <v>388</v>
      </c>
      <c r="B428" t="s">
        <v>1024</v>
      </c>
      <c r="C428" t="s">
        <v>957</v>
      </c>
      <c r="D428" t="s">
        <v>1026</v>
      </c>
      <c r="E428" t="str">
        <f t="shared" si="38"/>
        <v>VFSE6000005</v>
      </c>
      <c r="F428" t="s">
        <v>154</v>
      </c>
      <c r="G428">
        <v>55138.59</v>
      </c>
      <c r="H428">
        <v>4421800.17</v>
      </c>
      <c r="I428" t="s">
        <v>2147</v>
      </c>
      <c r="J428" t="s">
        <v>2134</v>
      </c>
      <c r="K428" t="s">
        <v>3600</v>
      </c>
      <c r="XFB428" t="s">
        <v>1025</v>
      </c>
      <c r="XFC428" t="s">
        <v>152</v>
      </c>
    </row>
    <row r="429" spans="1:14 16382:16383" x14ac:dyDescent="0.25">
      <c r="A429">
        <v>389</v>
      </c>
      <c r="B429" t="s">
        <v>1027</v>
      </c>
      <c r="C429" t="s">
        <v>957</v>
      </c>
      <c r="D429" t="s">
        <v>1028</v>
      </c>
      <c r="E429" t="str">
        <f t="shared" ref="E429" si="39">MID(D429,23,11)</f>
        <v>VFSE6000001</v>
      </c>
      <c r="F429" t="s">
        <v>154</v>
      </c>
      <c r="G429">
        <f>797313.68-G430</f>
        <v>730478.68</v>
      </c>
      <c r="H429">
        <v>5219113.8499999996</v>
      </c>
      <c r="I429" t="s">
        <v>2158</v>
      </c>
      <c r="J429" t="s">
        <v>2134</v>
      </c>
      <c r="K429" t="s">
        <v>2132</v>
      </c>
      <c r="XFB429" t="s">
        <v>1025</v>
      </c>
      <c r="XFC429" t="s">
        <v>152</v>
      </c>
    </row>
    <row r="430" spans="1:14 16382:16383" x14ac:dyDescent="0.25">
      <c r="A430">
        <v>389</v>
      </c>
      <c r="B430" t="s">
        <v>1027</v>
      </c>
      <c r="C430" t="s">
        <v>957</v>
      </c>
      <c r="D430" t="s">
        <v>1028</v>
      </c>
      <c r="E430" t="str">
        <f t="shared" si="38"/>
        <v>VFSE6000001</v>
      </c>
      <c r="F430" t="s">
        <v>154</v>
      </c>
      <c r="G430">
        <v>66835</v>
      </c>
      <c r="H430">
        <v>5219113.8499999996</v>
      </c>
      <c r="I430" t="s">
        <v>2158</v>
      </c>
      <c r="J430" t="s">
        <v>3583</v>
      </c>
      <c r="K430" t="s">
        <v>2132</v>
      </c>
      <c r="XFB430" t="s">
        <v>1025</v>
      </c>
      <c r="XFC430" t="s">
        <v>152</v>
      </c>
    </row>
    <row r="431" spans="1:14 16382:16383" x14ac:dyDescent="0.25">
      <c r="A431">
        <v>390</v>
      </c>
      <c r="B431" t="s">
        <v>1029</v>
      </c>
      <c r="C431" t="s">
        <v>957</v>
      </c>
      <c r="D431" t="s">
        <v>1030</v>
      </c>
      <c r="E431" t="str">
        <f t="shared" si="38"/>
        <v>VFSE6000013</v>
      </c>
      <c r="F431" t="s">
        <v>154</v>
      </c>
      <c r="G431">
        <v>6645.65</v>
      </c>
      <c r="H431">
        <v>5225759.5</v>
      </c>
      <c r="I431" t="s">
        <v>2156</v>
      </c>
      <c r="J431" t="s">
        <v>2134</v>
      </c>
      <c r="K431" t="s">
        <v>3599</v>
      </c>
      <c r="XFB431" t="s">
        <v>1025</v>
      </c>
      <c r="XFC431" t="s">
        <v>152</v>
      </c>
    </row>
    <row r="432" spans="1:14 16382:16383" x14ac:dyDescent="0.25">
      <c r="A432">
        <v>391</v>
      </c>
      <c r="B432" t="s">
        <v>1031</v>
      </c>
      <c r="C432" t="s">
        <v>957</v>
      </c>
      <c r="D432" t="s">
        <v>1032</v>
      </c>
      <c r="E432" t="str">
        <f t="shared" si="38"/>
        <v>VFSE9008083</v>
      </c>
      <c r="F432" t="s">
        <v>154</v>
      </c>
      <c r="G432">
        <v>56937.17</v>
      </c>
      <c r="H432">
        <v>5282696.67</v>
      </c>
      <c r="I432" t="s">
        <v>3596</v>
      </c>
      <c r="J432" t="s">
        <v>2134</v>
      </c>
      <c r="K432" t="s">
        <v>3590</v>
      </c>
      <c r="XFB432" t="s">
        <v>1025</v>
      </c>
      <c r="XFC432" t="s">
        <v>152</v>
      </c>
    </row>
    <row r="433" spans="1:11 16382:16383" x14ac:dyDescent="0.25">
      <c r="A433">
        <v>392</v>
      </c>
      <c r="B433" t="s">
        <v>1033</v>
      </c>
      <c r="C433" t="s">
        <v>957</v>
      </c>
      <c r="D433" t="s">
        <v>1034</v>
      </c>
      <c r="E433" t="str">
        <f t="shared" ref="E433" si="40">MID(D433,23,11)</f>
        <v>VFSE6000008</v>
      </c>
      <c r="F433" t="s">
        <v>154</v>
      </c>
      <c r="G433">
        <f>740020.27-G434</f>
        <v>723201.27</v>
      </c>
      <c r="H433">
        <v>6022716.9400000004</v>
      </c>
      <c r="I433" t="s">
        <v>2151</v>
      </c>
      <c r="J433" t="s">
        <v>2134</v>
      </c>
      <c r="K433" t="s">
        <v>3599</v>
      </c>
      <c r="XFB433" t="s">
        <v>1025</v>
      </c>
      <c r="XFC433" t="s">
        <v>152</v>
      </c>
    </row>
    <row r="434" spans="1:11 16382:16383" x14ac:dyDescent="0.25">
      <c r="A434">
        <v>392</v>
      </c>
      <c r="B434" t="s">
        <v>1033</v>
      </c>
      <c r="C434" t="s">
        <v>957</v>
      </c>
      <c r="D434" t="s">
        <v>1034</v>
      </c>
      <c r="E434" t="str">
        <f t="shared" si="38"/>
        <v>VFSE6000008</v>
      </c>
      <c r="F434" t="s">
        <v>154</v>
      </c>
      <c r="G434">
        <v>16819</v>
      </c>
      <c r="H434">
        <v>6022716.9400000004</v>
      </c>
      <c r="I434" t="s">
        <v>2151</v>
      </c>
      <c r="J434" t="s">
        <v>3583</v>
      </c>
      <c r="K434" t="s">
        <v>3599</v>
      </c>
      <c r="XFB434" t="s">
        <v>1025</v>
      </c>
      <c r="XFC434" t="s">
        <v>152</v>
      </c>
    </row>
    <row r="435" spans="1:11 16382:16383" x14ac:dyDescent="0.25">
      <c r="A435">
        <v>393</v>
      </c>
      <c r="B435" t="s">
        <v>1035</v>
      </c>
      <c r="C435" t="s">
        <v>957</v>
      </c>
      <c r="D435" t="s">
        <v>1036</v>
      </c>
      <c r="E435" t="str">
        <f t="shared" si="38"/>
        <v>VFSE6000010</v>
      </c>
      <c r="F435" t="s">
        <v>154</v>
      </c>
      <c r="G435">
        <v>67716.7</v>
      </c>
      <c r="H435">
        <v>6090433.6399999997</v>
      </c>
      <c r="I435" t="s">
        <v>2153</v>
      </c>
      <c r="J435" t="s">
        <v>2134</v>
      </c>
      <c r="K435" t="s">
        <v>3599</v>
      </c>
      <c r="XFB435" t="s">
        <v>1025</v>
      </c>
      <c r="XFC435" t="s">
        <v>152</v>
      </c>
    </row>
    <row r="436" spans="1:11 16382:16383" x14ac:dyDescent="0.25">
      <c r="A436">
        <v>394</v>
      </c>
      <c r="B436" t="s">
        <v>1037</v>
      </c>
      <c r="C436" t="s">
        <v>957</v>
      </c>
      <c r="D436" t="s">
        <v>1039</v>
      </c>
      <c r="E436" t="str">
        <f t="shared" si="38"/>
        <v>VFSE6000009</v>
      </c>
      <c r="F436" t="s">
        <v>154</v>
      </c>
      <c r="G436">
        <v>296365.63</v>
      </c>
      <c r="H436">
        <v>6386799.2699999996</v>
      </c>
      <c r="I436" t="s">
        <v>2152</v>
      </c>
      <c r="J436" t="s">
        <v>2134</v>
      </c>
      <c r="K436" t="s">
        <v>3599</v>
      </c>
      <c r="XFB436" t="s">
        <v>1038</v>
      </c>
      <c r="XFC436" t="s">
        <v>152</v>
      </c>
    </row>
    <row r="437" spans="1:11 16382:16383" x14ac:dyDescent="0.25">
      <c r="A437">
        <v>395</v>
      </c>
      <c r="B437" t="s">
        <v>1040</v>
      </c>
      <c r="C437" t="s">
        <v>957</v>
      </c>
      <c r="D437" t="s">
        <v>1041</v>
      </c>
      <c r="E437" t="str">
        <f t="shared" ref="E437" si="41">MID(D437,23,11)</f>
        <v>VFSE6000014</v>
      </c>
      <c r="F437" t="s">
        <v>154</v>
      </c>
      <c r="G437">
        <f>96474.65-G438</f>
        <v>81865.649999999994</v>
      </c>
      <c r="H437">
        <v>6483273.9199999999</v>
      </c>
      <c r="I437" t="s">
        <v>2131</v>
      </c>
      <c r="J437" t="s">
        <v>2134</v>
      </c>
      <c r="K437" t="s">
        <v>2132</v>
      </c>
      <c r="XFB437" t="s">
        <v>1038</v>
      </c>
      <c r="XFC437" t="s">
        <v>152</v>
      </c>
    </row>
    <row r="438" spans="1:11 16382:16383" x14ac:dyDescent="0.25">
      <c r="A438">
        <v>395</v>
      </c>
      <c r="B438" t="s">
        <v>1040</v>
      </c>
      <c r="C438" t="s">
        <v>957</v>
      </c>
      <c r="D438" t="s">
        <v>1041</v>
      </c>
      <c r="E438" t="str">
        <f t="shared" si="38"/>
        <v>VFSE6000014</v>
      </c>
      <c r="F438" t="s">
        <v>154</v>
      </c>
      <c r="G438">
        <v>14609</v>
      </c>
      <c r="H438">
        <v>6483273.9199999999</v>
      </c>
      <c r="I438" t="s">
        <v>2131</v>
      </c>
      <c r="J438" t="s">
        <v>3583</v>
      </c>
      <c r="K438" t="s">
        <v>2132</v>
      </c>
      <c r="XFB438" t="s">
        <v>1038</v>
      </c>
      <c r="XFC438" t="s">
        <v>152</v>
      </c>
    </row>
    <row r="439" spans="1:11 16382:16383" x14ac:dyDescent="0.25">
      <c r="A439">
        <v>396</v>
      </c>
      <c r="B439" t="s">
        <v>1042</v>
      </c>
      <c r="C439" t="s">
        <v>957</v>
      </c>
      <c r="D439" t="s">
        <v>1043</v>
      </c>
      <c r="E439" t="str">
        <f t="shared" si="38"/>
        <v>VFSE6000011</v>
      </c>
      <c r="F439" t="s">
        <v>154</v>
      </c>
      <c r="G439">
        <v>218753.5</v>
      </c>
      <c r="H439">
        <v>6702027.4199999999</v>
      </c>
      <c r="I439" t="s">
        <v>2154</v>
      </c>
      <c r="J439" t="s">
        <v>2134</v>
      </c>
      <c r="K439" t="s">
        <v>3599</v>
      </c>
      <c r="XFB439" t="s">
        <v>1038</v>
      </c>
      <c r="XFC439" t="s">
        <v>152</v>
      </c>
    </row>
    <row r="440" spans="1:11 16382:16383" x14ac:dyDescent="0.25">
      <c r="A440">
        <v>397</v>
      </c>
      <c r="B440" t="s">
        <v>1044</v>
      </c>
      <c r="C440" t="s">
        <v>957</v>
      </c>
      <c r="D440" t="s">
        <v>1045</v>
      </c>
      <c r="E440" t="str">
        <f t="shared" si="38"/>
        <v>VFSE9008135</v>
      </c>
      <c r="F440" t="s">
        <v>154</v>
      </c>
      <c r="G440">
        <v>6822.91</v>
      </c>
      <c r="H440">
        <v>6708850.3300000001</v>
      </c>
      <c r="I440" t="s">
        <v>3591</v>
      </c>
      <c r="J440" t="s">
        <v>2134</v>
      </c>
      <c r="K440" t="s">
        <v>3590</v>
      </c>
      <c r="XFB440" t="s">
        <v>1038</v>
      </c>
      <c r="XFC440" t="s">
        <v>152</v>
      </c>
    </row>
    <row r="441" spans="1:11 16382:16383" x14ac:dyDescent="0.25">
      <c r="A441">
        <v>398</v>
      </c>
      <c r="B441" t="s">
        <v>1046</v>
      </c>
      <c r="C441" t="s">
        <v>957</v>
      </c>
      <c r="D441" t="s">
        <v>1048</v>
      </c>
      <c r="E441" t="str">
        <f t="shared" si="38"/>
        <v>VFSE6000016</v>
      </c>
      <c r="F441" t="s">
        <v>154</v>
      </c>
      <c r="G441">
        <v>304656.21999999997</v>
      </c>
      <c r="H441">
        <v>7013506.5499999998</v>
      </c>
      <c r="I441" t="s">
        <v>2159</v>
      </c>
      <c r="J441" t="s">
        <v>2134</v>
      </c>
      <c r="K441" t="s">
        <v>2132</v>
      </c>
      <c r="XFB441" t="s">
        <v>1047</v>
      </c>
      <c r="XFC441" t="s">
        <v>152</v>
      </c>
    </row>
    <row r="442" spans="1:11 16382:16383" x14ac:dyDescent="0.25">
      <c r="A442">
        <v>399</v>
      </c>
      <c r="B442" t="s">
        <v>1049</v>
      </c>
      <c r="C442" t="s">
        <v>957</v>
      </c>
      <c r="D442" t="s">
        <v>1050</v>
      </c>
      <c r="E442" t="str">
        <f t="shared" si="38"/>
        <v>VFSE9008150</v>
      </c>
      <c r="F442" t="s">
        <v>154</v>
      </c>
      <c r="G442">
        <v>1147.97</v>
      </c>
      <c r="H442">
        <v>7014654.5199999996</v>
      </c>
      <c r="I442" t="s">
        <v>3593</v>
      </c>
      <c r="J442" t="s">
        <v>2134</v>
      </c>
      <c r="K442" t="s">
        <v>3590</v>
      </c>
      <c r="XFB442" t="s">
        <v>1047</v>
      </c>
      <c r="XFC442" t="s">
        <v>152</v>
      </c>
    </row>
    <row r="443" spans="1:11 16382:16383" x14ac:dyDescent="0.25">
      <c r="A443">
        <v>400</v>
      </c>
      <c r="B443" t="s">
        <v>1051</v>
      </c>
      <c r="C443" t="s">
        <v>957</v>
      </c>
      <c r="D443" t="s">
        <v>1053</v>
      </c>
      <c r="E443" t="str">
        <f t="shared" si="38"/>
        <v>VFSE6000007</v>
      </c>
      <c r="F443" t="s">
        <v>154</v>
      </c>
      <c r="G443">
        <v>65785.320000000007</v>
      </c>
      <c r="H443">
        <v>7080439.8399999999</v>
      </c>
      <c r="I443" t="s">
        <v>2149</v>
      </c>
      <c r="J443" t="s">
        <v>2134</v>
      </c>
      <c r="K443" t="s">
        <v>3600</v>
      </c>
      <c r="XFB443" t="s">
        <v>1052</v>
      </c>
      <c r="XFC443" t="s">
        <v>152</v>
      </c>
    </row>
    <row r="444" spans="1:11 16382:16383" x14ac:dyDescent="0.25">
      <c r="A444">
        <v>401</v>
      </c>
      <c r="B444" t="s">
        <v>1054</v>
      </c>
      <c r="C444" t="s">
        <v>957</v>
      </c>
      <c r="D444" t="s">
        <v>1055</v>
      </c>
      <c r="E444" t="str">
        <f t="shared" si="38"/>
        <v>VFSE9008213</v>
      </c>
      <c r="F444" t="s">
        <v>154</v>
      </c>
      <c r="G444">
        <v>2122.25</v>
      </c>
      <c r="H444">
        <v>7082562.0899999999</v>
      </c>
      <c r="I444" t="s">
        <v>3592</v>
      </c>
      <c r="J444" t="s">
        <v>2134</v>
      </c>
      <c r="K444" t="s">
        <v>3590</v>
      </c>
      <c r="XFB444" t="s">
        <v>1052</v>
      </c>
      <c r="XFC444" t="s">
        <v>152</v>
      </c>
    </row>
    <row r="445" spans="1:11 16382:16383" x14ac:dyDescent="0.25">
      <c r="A445">
        <v>402</v>
      </c>
      <c r="B445" t="s">
        <v>1056</v>
      </c>
      <c r="C445" t="s">
        <v>957</v>
      </c>
      <c r="D445" t="s">
        <v>1058</v>
      </c>
      <c r="E445" t="str">
        <f t="shared" ref="E445" si="42">MID(D445,23,11)</f>
        <v>VFSE6000003</v>
      </c>
      <c r="F445" t="s">
        <v>154</v>
      </c>
      <c r="G445">
        <f>88342.22-G446</f>
        <v>71931.22</v>
      </c>
      <c r="H445">
        <v>7170904.3099999996</v>
      </c>
      <c r="I445" t="s">
        <v>2145</v>
      </c>
      <c r="J445" t="s">
        <v>2134</v>
      </c>
      <c r="K445" t="s">
        <v>3609</v>
      </c>
      <c r="XFB445" t="s">
        <v>1057</v>
      </c>
      <c r="XFC445" t="s">
        <v>152</v>
      </c>
    </row>
    <row r="446" spans="1:11 16382:16383" x14ac:dyDescent="0.25">
      <c r="A446">
        <v>402</v>
      </c>
      <c r="B446" t="s">
        <v>1056</v>
      </c>
      <c r="C446" t="s">
        <v>957</v>
      </c>
      <c r="D446" t="s">
        <v>1058</v>
      </c>
      <c r="E446" t="str">
        <f t="shared" si="38"/>
        <v>VFSE6000003</v>
      </c>
      <c r="F446" t="s">
        <v>154</v>
      </c>
      <c r="G446">
        <v>16411</v>
      </c>
      <c r="H446">
        <v>7170904.3099999996</v>
      </c>
      <c r="I446" t="s">
        <v>2145</v>
      </c>
      <c r="J446" t="s">
        <v>3583</v>
      </c>
      <c r="K446" t="s">
        <v>3609</v>
      </c>
      <c r="XFB446" t="s">
        <v>1057</v>
      </c>
      <c r="XFC446" t="s">
        <v>152</v>
      </c>
    </row>
    <row r="447" spans="1:11 16382:16383" x14ac:dyDescent="0.25">
      <c r="A447">
        <v>403</v>
      </c>
      <c r="B447" t="s">
        <v>1059</v>
      </c>
      <c r="C447" t="s">
        <v>957</v>
      </c>
      <c r="D447" t="s">
        <v>1060</v>
      </c>
      <c r="E447" t="str">
        <f t="shared" si="38"/>
        <v>VFSE6000002</v>
      </c>
      <c r="F447" t="s">
        <v>154</v>
      </c>
      <c r="G447">
        <v>1525670.31</v>
      </c>
      <c r="H447">
        <v>8696574.6199999992</v>
      </c>
      <c r="I447" t="s">
        <v>2150</v>
      </c>
      <c r="J447" t="s">
        <v>2134</v>
      </c>
      <c r="K447" t="s">
        <v>3600</v>
      </c>
      <c r="XFB447" t="s">
        <v>1057</v>
      </c>
      <c r="XFC447" t="s">
        <v>152</v>
      </c>
    </row>
    <row r="448" spans="1:11 16382:16383" x14ac:dyDescent="0.25">
      <c r="A448">
        <v>404</v>
      </c>
      <c r="B448" t="s">
        <v>1061</v>
      </c>
      <c r="C448" t="s">
        <v>957</v>
      </c>
      <c r="D448" t="s">
        <v>1063</v>
      </c>
      <c r="E448" t="str">
        <f t="shared" si="38"/>
        <v>VFSE6000004</v>
      </c>
      <c r="F448" t="s">
        <v>154</v>
      </c>
      <c r="G448">
        <v>138025.04</v>
      </c>
      <c r="H448">
        <v>8834599.6600000001</v>
      </c>
      <c r="I448" t="s">
        <v>2146</v>
      </c>
      <c r="J448" t="s">
        <v>2134</v>
      </c>
      <c r="K448" t="s">
        <v>3600</v>
      </c>
      <c r="XFB448" t="s">
        <v>1062</v>
      </c>
      <c r="XFC448" t="s">
        <v>152</v>
      </c>
    </row>
    <row r="449" spans="1:11 16382:16383" x14ac:dyDescent="0.25">
      <c r="A449">
        <v>405</v>
      </c>
      <c r="B449" t="s">
        <v>1064</v>
      </c>
      <c r="C449" t="s">
        <v>957</v>
      </c>
      <c r="D449" t="s">
        <v>1065</v>
      </c>
      <c r="E449" t="str">
        <f t="shared" si="38"/>
        <v>VFSE6000015</v>
      </c>
      <c r="F449" t="s">
        <v>154</v>
      </c>
      <c r="G449">
        <v>6652.51</v>
      </c>
      <c r="H449">
        <v>8841252.1699999999</v>
      </c>
      <c r="I449" t="s">
        <v>2157</v>
      </c>
      <c r="J449" t="s">
        <v>2134</v>
      </c>
      <c r="K449" t="s">
        <v>2132</v>
      </c>
      <c r="XFB449" t="s">
        <v>1062</v>
      </c>
      <c r="XFC449" t="s">
        <v>152</v>
      </c>
    </row>
    <row r="450" spans="1:11 16382:16383" x14ac:dyDescent="0.25">
      <c r="A450">
        <v>406</v>
      </c>
      <c r="B450" t="s">
        <v>1066</v>
      </c>
      <c r="C450" t="s">
        <v>957</v>
      </c>
      <c r="D450" t="s">
        <v>1068</v>
      </c>
      <c r="E450" t="str">
        <f t="shared" si="38"/>
        <v/>
      </c>
      <c r="F450" t="s">
        <v>154</v>
      </c>
      <c r="G450">
        <v>1612</v>
      </c>
      <c r="H450">
        <v>8842864.1699999999</v>
      </c>
      <c r="I450" t="s">
        <v>2133</v>
      </c>
      <c r="J450" t="s">
        <v>2134</v>
      </c>
      <c r="K450" t="s">
        <v>3604</v>
      </c>
      <c r="XFB450" t="s">
        <v>1067</v>
      </c>
      <c r="XFC450" t="s">
        <v>152</v>
      </c>
    </row>
    <row r="451" spans="1:11 16382:16383" x14ac:dyDescent="0.25">
      <c r="A451">
        <v>407</v>
      </c>
      <c r="B451" t="s">
        <v>1069</v>
      </c>
      <c r="C451" t="s">
        <v>957</v>
      </c>
      <c r="D451" t="s">
        <v>1071</v>
      </c>
      <c r="E451" t="str">
        <f t="shared" si="38"/>
        <v>R Md Mahabu</v>
      </c>
      <c r="F451" t="s">
        <v>154</v>
      </c>
      <c r="G451">
        <v>2117.52</v>
      </c>
      <c r="H451">
        <v>8844981.6899999995</v>
      </c>
      <c r="I451" t="s">
        <v>2133</v>
      </c>
      <c r="J451" t="s">
        <v>2134</v>
      </c>
      <c r="K451" t="s">
        <v>3604</v>
      </c>
      <c r="XFB451" t="s">
        <v>1070</v>
      </c>
      <c r="XFC451" t="s">
        <v>152</v>
      </c>
    </row>
    <row r="452" spans="1:11 16382:16383" x14ac:dyDescent="0.25">
      <c r="A452">
        <v>408</v>
      </c>
      <c r="B452" t="s">
        <v>1072</v>
      </c>
      <c r="C452" t="s">
        <v>957</v>
      </c>
      <c r="D452" t="s">
        <v>1071</v>
      </c>
      <c r="E452" t="str">
        <f t="shared" si="38"/>
        <v>R Md Mahabu</v>
      </c>
      <c r="F452" t="s">
        <v>193</v>
      </c>
      <c r="G452">
        <v>-50</v>
      </c>
      <c r="H452">
        <v>8844931.6899999995</v>
      </c>
      <c r="I452" t="s">
        <v>3601</v>
      </c>
      <c r="J452" t="s">
        <v>2134</v>
      </c>
      <c r="XFB452" t="s">
        <v>1073</v>
      </c>
      <c r="XFC452" t="s">
        <v>152</v>
      </c>
    </row>
    <row r="453" spans="1:11 16382:16383" x14ac:dyDescent="0.25">
      <c r="A453">
        <v>409</v>
      </c>
      <c r="B453" t="s">
        <v>1074</v>
      </c>
      <c r="C453" t="s">
        <v>957</v>
      </c>
      <c r="D453" t="s">
        <v>1071</v>
      </c>
      <c r="E453" t="str">
        <f t="shared" si="38"/>
        <v>R Md Mahabu</v>
      </c>
      <c r="F453" t="s">
        <v>193</v>
      </c>
      <c r="G453">
        <v>-9</v>
      </c>
      <c r="H453">
        <v>8844922.6899999995</v>
      </c>
      <c r="I453" t="s">
        <v>3601</v>
      </c>
      <c r="J453" t="s">
        <v>2134</v>
      </c>
      <c r="XFB453" t="s">
        <v>1075</v>
      </c>
      <c r="XFC453" t="s">
        <v>152</v>
      </c>
    </row>
    <row r="454" spans="1:11 16382:16383" x14ac:dyDescent="0.25">
      <c r="A454">
        <v>410</v>
      </c>
      <c r="B454" t="s">
        <v>1076</v>
      </c>
      <c r="C454" t="s">
        <v>957</v>
      </c>
      <c r="D454" t="s">
        <v>1071</v>
      </c>
      <c r="E454" t="str">
        <f t="shared" si="38"/>
        <v>R Md Mahabu</v>
      </c>
      <c r="F454" t="s">
        <v>193</v>
      </c>
      <c r="G454">
        <v>-45</v>
      </c>
      <c r="H454">
        <v>8844877.6899999995</v>
      </c>
      <c r="I454" t="s">
        <v>3601</v>
      </c>
      <c r="J454" t="s">
        <v>2134</v>
      </c>
      <c r="XFB454" t="s">
        <v>1075</v>
      </c>
      <c r="XFC454" t="s">
        <v>152</v>
      </c>
    </row>
    <row r="455" spans="1:11 16382:16383" x14ac:dyDescent="0.25">
      <c r="A455">
        <v>411</v>
      </c>
      <c r="B455" t="s">
        <v>1077</v>
      </c>
      <c r="C455" t="s">
        <v>957</v>
      </c>
      <c r="D455" t="s">
        <v>1079</v>
      </c>
      <c r="E455" t="str">
        <f t="shared" si="38"/>
        <v>LL  AHD01</v>
      </c>
      <c r="F455" t="s">
        <v>154</v>
      </c>
      <c r="G455">
        <v>50170</v>
      </c>
      <c r="H455">
        <v>8895047.6899999995</v>
      </c>
      <c r="I455" t="s">
        <v>2141</v>
      </c>
      <c r="J455" t="s">
        <v>3583</v>
      </c>
      <c r="K455" t="s">
        <v>2132</v>
      </c>
      <c r="XFB455" t="s">
        <v>1078</v>
      </c>
      <c r="XFC455" t="s">
        <v>152</v>
      </c>
    </row>
    <row r="456" spans="1:11 16382:16383" x14ac:dyDescent="0.25">
      <c r="A456">
        <v>412</v>
      </c>
      <c r="B456" t="s">
        <v>38</v>
      </c>
      <c r="C456" t="s">
        <v>957</v>
      </c>
      <c r="D456" t="s">
        <v>1080</v>
      </c>
      <c r="E456" t="str">
        <f t="shared" si="38"/>
        <v>LL  KOL01</v>
      </c>
      <c r="F456" t="s">
        <v>154</v>
      </c>
      <c r="G456">
        <v>456920</v>
      </c>
      <c r="H456">
        <v>9351967.6899999995</v>
      </c>
      <c r="I456" t="s">
        <v>2141</v>
      </c>
      <c r="J456" t="s">
        <v>2134</v>
      </c>
      <c r="K456" t="s">
        <v>3609</v>
      </c>
      <c r="XFB456" t="s">
        <v>1078</v>
      </c>
      <c r="XFC456" t="s">
        <v>152</v>
      </c>
    </row>
    <row r="457" spans="1:11 16382:16383" x14ac:dyDescent="0.25">
      <c r="A457">
        <v>413</v>
      </c>
      <c r="B457" t="s">
        <v>67</v>
      </c>
      <c r="C457" t="s">
        <v>957</v>
      </c>
      <c r="D457" t="s">
        <v>1082</v>
      </c>
      <c r="E457" t="str">
        <f t="shared" si="38"/>
        <v>LL  AHD02</v>
      </c>
      <c r="F457" t="s">
        <v>154</v>
      </c>
      <c r="G457">
        <v>31970</v>
      </c>
      <c r="H457">
        <v>9383937.6899999995</v>
      </c>
      <c r="I457" t="s">
        <v>2141</v>
      </c>
      <c r="J457" t="s">
        <v>2134</v>
      </c>
      <c r="K457" t="s">
        <v>2132</v>
      </c>
      <c r="XFB457" t="s">
        <v>1081</v>
      </c>
      <c r="XFC457" t="s">
        <v>152</v>
      </c>
    </row>
    <row r="458" spans="1:11 16382:16383" x14ac:dyDescent="0.25">
      <c r="A458">
        <v>414</v>
      </c>
      <c r="B458" t="s">
        <v>1083</v>
      </c>
      <c r="C458" t="s">
        <v>957</v>
      </c>
      <c r="D458" t="s">
        <v>1079</v>
      </c>
      <c r="E458" t="str">
        <f t="shared" si="38"/>
        <v>LL  AHD01</v>
      </c>
      <c r="F458" t="s">
        <v>154</v>
      </c>
      <c r="G458">
        <v>223860</v>
      </c>
      <c r="H458">
        <v>9607797.6899999995</v>
      </c>
      <c r="I458" t="s">
        <v>2141</v>
      </c>
      <c r="J458" t="s">
        <v>3583</v>
      </c>
      <c r="K458" t="s">
        <v>2132</v>
      </c>
      <c r="XFB458" t="s">
        <v>1084</v>
      </c>
      <c r="XFC458" t="s">
        <v>152</v>
      </c>
    </row>
    <row r="459" spans="1:11 16382:16383" x14ac:dyDescent="0.25">
      <c r="A459">
        <v>415</v>
      </c>
      <c r="B459" t="s">
        <v>1085</v>
      </c>
      <c r="C459" t="s">
        <v>957</v>
      </c>
      <c r="D459" t="s">
        <v>1087</v>
      </c>
      <c r="E459" t="str">
        <f t="shared" si="38"/>
        <v>Q   KOL04</v>
      </c>
      <c r="F459" t="s">
        <v>154</v>
      </c>
      <c r="G459">
        <v>2174</v>
      </c>
      <c r="H459">
        <v>9609971.6899999995</v>
      </c>
      <c r="I459" t="s">
        <v>3602</v>
      </c>
      <c r="J459" t="s">
        <v>2134</v>
      </c>
      <c r="K459" t="s">
        <v>3609</v>
      </c>
      <c r="XFB459" t="s">
        <v>1086</v>
      </c>
      <c r="XFC459" t="s">
        <v>152</v>
      </c>
    </row>
    <row r="460" spans="1:11 16382:16383" x14ac:dyDescent="0.25">
      <c r="A460">
        <v>416</v>
      </c>
      <c r="B460" t="s">
        <v>1088</v>
      </c>
      <c r="C460" t="s">
        <v>1089</v>
      </c>
      <c r="D460" t="s">
        <v>1091</v>
      </c>
      <c r="E460" t="str">
        <f t="shared" si="38"/>
        <v>VFSE1221031</v>
      </c>
      <c r="F460" t="s">
        <v>154</v>
      </c>
      <c r="G460">
        <v>13391.1</v>
      </c>
      <c r="H460">
        <v>9623362.7899999991</v>
      </c>
      <c r="I460" t="s">
        <v>2147</v>
      </c>
      <c r="J460" t="s">
        <v>2134</v>
      </c>
      <c r="K460" t="s">
        <v>3600</v>
      </c>
      <c r="XFB460" t="s">
        <v>1090</v>
      </c>
      <c r="XFC460" t="s">
        <v>152</v>
      </c>
    </row>
    <row r="461" spans="1:11 16382:16383" x14ac:dyDescent="0.25">
      <c r="A461">
        <v>417</v>
      </c>
      <c r="B461" t="s">
        <v>1092</v>
      </c>
      <c r="C461" t="s">
        <v>1089</v>
      </c>
      <c r="D461" t="s">
        <v>1094</v>
      </c>
      <c r="E461" t="str">
        <f t="shared" si="38"/>
        <v>VFSE4030011</v>
      </c>
      <c r="F461" t="s">
        <v>154</v>
      </c>
      <c r="G461">
        <v>13998.84</v>
      </c>
      <c r="H461">
        <v>9637361.6300000008</v>
      </c>
      <c r="I461" t="s">
        <v>2157</v>
      </c>
      <c r="J461" t="s">
        <v>2134</v>
      </c>
      <c r="K461" t="s">
        <v>2132</v>
      </c>
      <c r="XFB461" t="s">
        <v>1093</v>
      </c>
      <c r="XFC461" t="s">
        <v>152</v>
      </c>
    </row>
    <row r="462" spans="1:11 16382:16383" x14ac:dyDescent="0.25">
      <c r="A462">
        <v>418</v>
      </c>
      <c r="B462" t="s">
        <v>1095</v>
      </c>
      <c r="C462" t="s">
        <v>1089</v>
      </c>
      <c r="D462" t="s">
        <v>1096</v>
      </c>
      <c r="E462" t="str">
        <f t="shared" si="38"/>
        <v>VFSE4000131</v>
      </c>
      <c r="F462" t="s">
        <v>154</v>
      </c>
      <c r="G462">
        <v>12066.29</v>
      </c>
      <c r="H462">
        <v>9649427.9199999999</v>
      </c>
      <c r="I462" t="s">
        <v>2158</v>
      </c>
      <c r="J462" t="s">
        <v>2134</v>
      </c>
      <c r="K462" t="s">
        <v>2132</v>
      </c>
      <c r="XFB462" t="s">
        <v>1093</v>
      </c>
      <c r="XFC462" t="s">
        <v>152</v>
      </c>
    </row>
    <row r="463" spans="1:11 16382:16383" x14ac:dyDescent="0.25">
      <c r="A463">
        <v>419</v>
      </c>
      <c r="B463" t="s">
        <v>1097</v>
      </c>
      <c r="C463" t="s">
        <v>1089</v>
      </c>
      <c r="D463" t="s">
        <v>1099</v>
      </c>
      <c r="E463" t="str">
        <f t="shared" ref="E463" si="43">MID(D463,23,11)</f>
        <v>VFSE4110141</v>
      </c>
      <c r="F463" t="s">
        <v>154</v>
      </c>
      <c r="G463">
        <f>20736.39-G464</f>
        <v>18894.39</v>
      </c>
      <c r="H463">
        <v>9670164.3100000005</v>
      </c>
      <c r="I463" t="s">
        <v>2159</v>
      </c>
      <c r="J463" t="s">
        <v>2134</v>
      </c>
      <c r="K463" t="s">
        <v>2132</v>
      </c>
      <c r="XFB463" t="s">
        <v>1098</v>
      </c>
      <c r="XFC463" t="s">
        <v>152</v>
      </c>
    </row>
    <row r="464" spans="1:11 16382:16383" x14ac:dyDescent="0.25">
      <c r="A464">
        <v>419</v>
      </c>
      <c r="B464" t="s">
        <v>1097</v>
      </c>
      <c r="C464" t="s">
        <v>1089</v>
      </c>
      <c r="D464" t="s">
        <v>1099</v>
      </c>
      <c r="E464" t="str">
        <f t="shared" si="38"/>
        <v>VFSE4110141</v>
      </c>
      <c r="F464" t="s">
        <v>154</v>
      </c>
      <c r="G464">
        <v>1842</v>
      </c>
      <c r="H464">
        <v>9670164.3100000005</v>
      </c>
      <c r="I464" t="s">
        <v>2159</v>
      </c>
      <c r="J464" t="s">
        <v>3583</v>
      </c>
      <c r="K464" t="s">
        <v>2132</v>
      </c>
      <c r="XFB464" t="s">
        <v>1098</v>
      </c>
      <c r="XFC464" t="s">
        <v>152</v>
      </c>
    </row>
    <row r="465" spans="1:11 16382:16383" x14ac:dyDescent="0.25">
      <c r="A465">
        <v>420</v>
      </c>
      <c r="B465" t="s">
        <v>1100</v>
      </c>
      <c r="C465" t="s">
        <v>1089</v>
      </c>
      <c r="D465" t="s">
        <v>1102</v>
      </c>
      <c r="E465" t="str">
        <f t="shared" si="38"/>
        <v>VFSE5000341</v>
      </c>
      <c r="F465" t="s">
        <v>154</v>
      </c>
      <c r="G465">
        <v>1383.48</v>
      </c>
      <c r="H465">
        <v>9671547.7899999991</v>
      </c>
      <c r="I465" t="s">
        <v>2154</v>
      </c>
      <c r="J465" t="s">
        <v>2134</v>
      </c>
      <c r="K465" t="s">
        <v>3599</v>
      </c>
      <c r="XFB465" t="s">
        <v>1101</v>
      </c>
      <c r="XFC465" t="s">
        <v>152</v>
      </c>
    </row>
    <row r="466" spans="1:11 16382:16383" x14ac:dyDescent="0.25">
      <c r="A466">
        <v>421</v>
      </c>
      <c r="B466" t="s">
        <v>1103</v>
      </c>
      <c r="C466" t="s">
        <v>1089</v>
      </c>
      <c r="D466" t="s">
        <v>1105</v>
      </c>
      <c r="E466" t="str">
        <f t="shared" si="38"/>
        <v>VFSE5600011</v>
      </c>
      <c r="F466" t="s">
        <v>154</v>
      </c>
      <c r="G466">
        <v>6645.64</v>
      </c>
      <c r="H466">
        <v>9678193.4299999997</v>
      </c>
      <c r="I466" t="s">
        <v>2151</v>
      </c>
      <c r="J466" t="s">
        <v>2134</v>
      </c>
      <c r="K466" t="s">
        <v>3599</v>
      </c>
      <c r="XFB466" t="s">
        <v>1104</v>
      </c>
      <c r="XFC466" t="s">
        <v>152</v>
      </c>
    </row>
    <row r="467" spans="1:11 16382:16383" x14ac:dyDescent="0.25">
      <c r="A467">
        <v>422</v>
      </c>
      <c r="B467" t="s">
        <v>1106</v>
      </c>
      <c r="C467" t="s">
        <v>1089</v>
      </c>
      <c r="D467" t="s">
        <v>1108</v>
      </c>
      <c r="E467" t="str">
        <f t="shared" ref="E467" si="44">MID(D467,23,11)</f>
        <v>VFSE6000081</v>
      </c>
      <c r="F467" t="s">
        <v>154</v>
      </c>
      <c r="G467">
        <f>68432.85-G468</f>
        <v>14008.850000000006</v>
      </c>
      <c r="H467">
        <v>9746626.2799999993</v>
      </c>
      <c r="I467" t="s">
        <v>2152</v>
      </c>
      <c r="J467" t="s">
        <v>2134</v>
      </c>
      <c r="K467" t="s">
        <v>3599</v>
      </c>
      <c r="XFB467" t="s">
        <v>1107</v>
      </c>
      <c r="XFC467" t="s">
        <v>152</v>
      </c>
    </row>
    <row r="468" spans="1:11 16382:16383" x14ac:dyDescent="0.25">
      <c r="A468">
        <v>422</v>
      </c>
      <c r="B468" t="s">
        <v>1106</v>
      </c>
      <c r="C468" t="s">
        <v>1089</v>
      </c>
      <c r="D468" t="s">
        <v>1108</v>
      </c>
      <c r="E468" t="str">
        <f t="shared" si="38"/>
        <v>VFSE6000081</v>
      </c>
      <c r="F468" t="s">
        <v>154</v>
      </c>
      <c r="G468">
        <v>54424</v>
      </c>
      <c r="H468">
        <v>9746626.2799999993</v>
      </c>
      <c r="I468" t="s">
        <v>2152</v>
      </c>
      <c r="J468" t="s">
        <v>3583</v>
      </c>
      <c r="K468" t="s">
        <v>3599</v>
      </c>
      <c r="XFB468" t="s">
        <v>1107</v>
      </c>
      <c r="XFC468" t="s">
        <v>152</v>
      </c>
    </row>
    <row r="469" spans="1:11 16382:16383" x14ac:dyDescent="0.25">
      <c r="A469">
        <v>423</v>
      </c>
      <c r="B469" t="s">
        <v>1109</v>
      </c>
      <c r="C469" t="s">
        <v>1089</v>
      </c>
      <c r="D469" t="s">
        <v>1111</v>
      </c>
      <c r="E469" t="str">
        <f t="shared" si="38"/>
        <v>VFSE1100011</v>
      </c>
      <c r="F469" t="s">
        <v>154</v>
      </c>
      <c r="G469">
        <v>131121.29</v>
      </c>
      <c r="H469">
        <v>9877747.5700000003</v>
      </c>
      <c r="I469" t="s">
        <v>2150</v>
      </c>
      <c r="J469" t="s">
        <v>2134</v>
      </c>
      <c r="K469" t="s">
        <v>3600</v>
      </c>
      <c r="XFB469" t="s">
        <v>1110</v>
      </c>
      <c r="XFC469" t="s">
        <v>152</v>
      </c>
    </row>
    <row r="470" spans="1:11 16382:16383" x14ac:dyDescent="0.25">
      <c r="A470">
        <v>424</v>
      </c>
      <c r="B470" t="s">
        <v>1112</v>
      </c>
      <c r="C470" t="s">
        <v>1089</v>
      </c>
      <c r="D470" t="s">
        <v>1114</v>
      </c>
      <c r="E470" t="str">
        <f t="shared" si="38"/>
        <v xml:space="preserve"> MENTORS IM</v>
      </c>
      <c r="F470" t="s">
        <v>154</v>
      </c>
      <c r="G470">
        <v>2108.7800000000002</v>
      </c>
      <c r="H470">
        <v>9879856.3499999996</v>
      </c>
      <c r="I470" t="s">
        <v>2133</v>
      </c>
      <c r="J470" t="s">
        <v>2134</v>
      </c>
      <c r="K470" t="s">
        <v>3604</v>
      </c>
      <c r="XFB470" t="s">
        <v>1113</v>
      </c>
      <c r="XFC470" t="s">
        <v>152</v>
      </c>
    </row>
    <row r="471" spans="1:11 16382:16383" x14ac:dyDescent="0.25">
      <c r="A471">
        <v>425</v>
      </c>
      <c r="B471" t="s">
        <v>1115</v>
      </c>
      <c r="C471" t="s">
        <v>1089</v>
      </c>
      <c r="D471" t="s">
        <v>1114</v>
      </c>
      <c r="E471" t="str">
        <f t="shared" si="38"/>
        <v xml:space="preserve"> MENTORS IM</v>
      </c>
      <c r="F471" t="s">
        <v>193</v>
      </c>
      <c r="G471">
        <v>-50</v>
      </c>
      <c r="H471">
        <v>9879806.3499999996</v>
      </c>
      <c r="I471" t="s">
        <v>3601</v>
      </c>
      <c r="J471" t="s">
        <v>2134</v>
      </c>
      <c r="XFB471" t="s">
        <v>1116</v>
      </c>
      <c r="XFC471" t="s">
        <v>152</v>
      </c>
    </row>
    <row r="472" spans="1:11 16382:16383" x14ac:dyDescent="0.25">
      <c r="A472">
        <v>426</v>
      </c>
      <c r="B472" t="s">
        <v>1117</v>
      </c>
      <c r="C472" t="s">
        <v>1089</v>
      </c>
      <c r="D472" t="s">
        <v>1114</v>
      </c>
      <c r="E472" t="str">
        <f t="shared" si="38"/>
        <v xml:space="preserve"> MENTORS IM</v>
      </c>
      <c r="F472" t="s">
        <v>193</v>
      </c>
      <c r="G472">
        <v>-9</v>
      </c>
      <c r="H472">
        <v>9879797.3499999996</v>
      </c>
      <c r="I472" t="s">
        <v>3601</v>
      </c>
      <c r="J472" t="s">
        <v>2134</v>
      </c>
      <c r="XFB472" t="s">
        <v>1116</v>
      </c>
      <c r="XFC472" t="s">
        <v>152</v>
      </c>
    </row>
    <row r="473" spans="1:11 16382:16383" x14ac:dyDescent="0.25">
      <c r="A473">
        <v>427</v>
      </c>
      <c r="B473" t="s">
        <v>1118</v>
      </c>
      <c r="C473" t="s">
        <v>1089</v>
      </c>
      <c r="D473" t="s">
        <v>1114</v>
      </c>
      <c r="E473" t="str">
        <f t="shared" si="38"/>
        <v xml:space="preserve"> MENTORS IM</v>
      </c>
      <c r="F473" t="s">
        <v>193</v>
      </c>
      <c r="G473">
        <v>-45</v>
      </c>
      <c r="H473">
        <v>9879752.3499999996</v>
      </c>
      <c r="I473" t="s">
        <v>3601</v>
      </c>
      <c r="J473" t="s">
        <v>2134</v>
      </c>
      <c r="XFB473" t="s">
        <v>1119</v>
      </c>
      <c r="XFC473" t="s">
        <v>152</v>
      </c>
    </row>
    <row r="474" spans="1:11 16382:16383" x14ac:dyDescent="0.25">
      <c r="A474">
        <v>428</v>
      </c>
      <c r="B474" t="s">
        <v>1120</v>
      </c>
      <c r="C474" t="s">
        <v>1089</v>
      </c>
      <c r="D474" t="s">
        <v>1122</v>
      </c>
      <c r="E474" t="str">
        <f t="shared" si="38"/>
        <v>BU HASNAT H</v>
      </c>
      <c r="F474" t="s">
        <v>154</v>
      </c>
      <c r="G474">
        <v>1757.63</v>
      </c>
      <c r="H474">
        <v>9881509.9800000004</v>
      </c>
      <c r="I474" t="s">
        <v>2133</v>
      </c>
      <c r="J474" t="s">
        <v>2134</v>
      </c>
      <c r="K474" t="s">
        <v>3604</v>
      </c>
      <c r="XFB474" t="s">
        <v>1121</v>
      </c>
      <c r="XFC474" t="s">
        <v>152</v>
      </c>
    </row>
    <row r="475" spans="1:11 16382:16383" x14ac:dyDescent="0.25">
      <c r="A475">
        <v>429</v>
      </c>
      <c r="B475" t="s">
        <v>1123</v>
      </c>
      <c r="C475" t="s">
        <v>1089</v>
      </c>
      <c r="D475" t="s">
        <v>1122</v>
      </c>
      <c r="E475" t="str">
        <f t="shared" si="38"/>
        <v>BU HASNAT H</v>
      </c>
      <c r="F475" t="s">
        <v>193</v>
      </c>
      <c r="G475">
        <v>-50</v>
      </c>
      <c r="H475">
        <v>9881459.9800000004</v>
      </c>
      <c r="I475" t="s">
        <v>3601</v>
      </c>
      <c r="J475" t="s">
        <v>2134</v>
      </c>
      <c r="XFB475" t="s">
        <v>1124</v>
      </c>
      <c r="XFC475" t="s">
        <v>152</v>
      </c>
    </row>
    <row r="476" spans="1:11 16382:16383" x14ac:dyDescent="0.25">
      <c r="A476">
        <v>430</v>
      </c>
      <c r="B476" t="s">
        <v>1125</v>
      </c>
      <c r="C476" t="s">
        <v>1089</v>
      </c>
      <c r="D476" t="s">
        <v>1122</v>
      </c>
      <c r="E476" t="str">
        <f t="shared" si="38"/>
        <v>BU HASNAT H</v>
      </c>
      <c r="F476" t="s">
        <v>193</v>
      </c>
      <c r="G476">
        <v>-45</v>
      </c>
      <c r="H476">
        <v>9881414.9800000004</v>
      </c>
      <c r="I476" t="s">
        <v>3601</v>
      </c>
      <c r="J476" t="s">
        <v>2134</v>
      </c>
      <c r="XFB476" t="s">
        <v>1126</v>
      </c>
      <c r="XFC476" t="s">
        <v>152</v>
      </c>
    </row>
    <row r="477" spans="1:11 16382:16383" x14ac:dyDescent="0.25">
      <c r="A477">
        <v>431</v>
      </c>
      <c r="B477" t="s">
        <v>1127</v>
      </c>
      <c r="C477" t="s">
        <v>1089</v>
      </c>
      <c r="D477" t="s">
        <v>1122</v>
      </c>
      <c r="E477" t="str">
        <f t="shared" si="38"/>
        <v>BU HASNAT H</v>
      </c>
      <c r="F477" t="s">
        <v>193</v>
      </c>
      <c r="G477">
        <v>-9</v>
      </c>
      <c r="H477">
        <v>9881405.9800000004</v>
      </c>
      <c r="I477" t="s">
        <v>3601</v>
      </c>
      <c r="J477" t="s">
        <v>2134</v>
      </c>
      <c r="XFB477" t="s">
        <v>1126</v>
      </c>
      <c r="XFC477" t="s">
        <v>152</v>
      </c>
    </row>
    <row r="478" spans="1:11 16382:16383" x14ac:dyDescent="0.25">
      <c r="A478">
        <v>432</v>
      </c>
      <c r="B478" t="s">
        <v>1128</v>
      </c>
      <c r="C478" t="s">
        <v>1089</v>
      </c>
      <c r="D478" t="s">
        <v>1130</v>
      </c>
      <c r="E478" t="str">
        <f t="shared" ref="E478" si="45">MID(D478,23,11)</f>
        <v>VFSE6000007</v>
      </c>
      <c r="F478" t="s">
        <v>154</v>
      </c>
      <c r="G478">
        <f>45069.43-G479</f>
        <v>44785.22</v>
      </c>
      <c r="H478">
        <v>9926475.4100000001</v>
      </c>
      <c r="I478" t="s">
        <v>2149</v>
      </c>
      <c r="J478" t="s">
        <v>2134</v>
      </c>
      <c r="K478" t="s">
        <v>3600</v>
      </c>
      <c r="XFB478" t="s">
        <v>1129</v>
      </c>
      <c r="XFC478" t="s">
        <v>152</v>
      </c>
    </row>
    <row r="479" spans="1:11 16382:16383" x14ac:dyDescent="0.25">
      <c r="A479">
        <v>432</v>
      </c>
      <c r="B479" t="s">
        <v>1128</v>
      </c>
      <c r="C479" t="s">
        <v>1089</v>
      </c>
      <c r="D479" t="s">
        <v>1130</v>
      </c>
      <c r="E479" t="str">
        <f t="shared" si="38"/>
        <v>VFSE6000007</v>
      </c>
      <c r="F479" t="s">
        <v>154</v>
      </c>
      <c r="G479">
        <v>284.20999999999998</v>
      </c>
      <c r="H479">
        <v>9926475.4100000001</v>
      </c>
      <c r="I479" t="s">
        <v>2149</v>
      </c>
      <c r="J479" t="s">
        <v>3583</v>
      </c>
      <c r="K479" t="s">
        <v>3600</v>
      </c>
      <c r="XFB479" t="s">
        <v>1129</v>
      </c>
      <c r="XFC479" t="s">
        <v>152</v>
      </c>
    </row>
    <row r="480" spans="1:11 16382:16383" x14ac:dyDescent="0.25">
      <c r="A480">
        <v>433</v>
      </c>
      <c r="B480" t="s">
        <v>1131</v>
      </c>
      <c r="C480" t="s">
        <v>1089</v>
      </c>
      <c r="D480" t="s">
        <v>1132</v>
      </c>
      <c r="E480" t="str">
        <f t="shared" si="38"/>
        <v>VFSE9008083</v>
      </c>
      <c r="F480" t="s">
        <v>154</v>
      </c>
      <c r="G480">
        <v>17417.189999999999</v>
      </c>
      <c r="H480">
        <v>9943892.5999999996</v>
      </c>
      <c r="I480" t="s">
        <v>3596</v>
      </c>
      <c r="J480" t="s">
        <v>2134</v>
      </c>
      <c r="K480" t="s">
        <v>3590</v>
      </c>
      <c r="XFB480" t="s">
        <v>1129</v>
      </c>
      <c r="XFC480" t="s">
        <v>152</v>
      </c>
    </row>
    <row r="481" spans="1:11 16382:16383" x14ac:dyDescent="0.25">
      <c r="A481">
        <v>434</v>
      </c>
      <c r="B481" t="s">
        <v>1133</v>
      </c>
      <c r="C481" t="s">
        <v>1089</v>
      </c>
      <c r="D481" t="s">
        <v>1134</v>
      </c>
      <c r="E481" t="str">
        <f t="shared" ref="E481" si="46">MID(D481,23,11)</f>
        <v>VFSE6000001</v>
      </c>
      <c r="F481" t="s">
        <v>154</v>
      </c>
      <c r="G481">
        <f>866556.16-G482</f>
        <v>855631.16</v>
      </c>
      <c r="H481">
        <v>10810448.76</v>
      </c>
      <c r="I481" t="s">
        <v>2158</v>
      </c>
      <c r="J481" t="s">
        <v>2134</v>
      </c>
      <c r="K481" t="s">
        <v>2132</v>
      </c>
      <c r="XFB481" t="s">
        <v>1129</v>
      </c>
      <c r="XFC481" t="s">
        <v>152</v>
      </c>
    </row>
    <row r="482" spans="1:11 16382:16383" x14ac:dyDescent="0.25">
      <c r="A482">
        <v>434</v>
      </c>
      <c r="B482" t="s">
        <v>1133</v>
      </c>
      <c r="C482" t="s">
        <v>1089</v>
      </c>
      <c r="D482" t="s">
        <v>1134</v>
      </c>
      <c r="E482" t="str">
        <f t="shared" si="38"/>
        <v>VFSE6000001</v>
      </c>
      <c r="F482" t="s">
        <v>154</v>
      </c>
      <c r="G482">
        <v>10925</v>
      </c>
      <c r="H482">
        <v>10810448.76</v>
      </c>
      <c r="I482" t="s">
        <v>2158</v>
      </c>
      <c r="J482" t="s">
        <v>3583</v>
      </c>
      <c r="K482" t="s">
        <v>2132</v>
      </c>
      <c r="XFB482" t="s">
        <v>1129</v>
      </c>
      <c r="XFC482" t="s">
        <v>152</v>
      </c>
    </row>
    <row r="483" spans="1:11 16382:16383" x14ac:dyDescent="0.25">
      <c r="A483">
        <v>435</v>
      </c>
      <c r="B483" t="s">
        <v>1135</v>
      </c>
      <c r="C483" t="s">
        <v>1089</v>
      </c>
      <c r="D483" t="s">
        <v>1136</v>
      </c>
      <c r="E483" t="str">
        <f t="shared" si="38"/>
        <v>VFSE9008135</v>
      </c>
      <c r="F483" t="s">
        <v>154</v>
      </c>
      <c r="G483">
        <v>35556.980000000003</v>
      </c>
      <c r="H483">
        <v>10846005.74</v>
      </c>
      <c r="I483" t="s">
        <v>3591</v>
      </c>
      <c r="J483" t="s">
        <v>2134</v>
      </c>
      <c r="K483" t="s">
        <v>3590</v>
      </c>
      <c r="XFB483" t="s">
        <v>1129</v>
      </c>
      <c r="XFC483" t="s">
        <v>152</v>
      </c>
    </row>
    <row r="484" spans="1:11 16382:16383" x14ac:dyDescent="0.25">
      <c r="A484">
        <v>436</v>
      </c>
      <c r="B484" t="s">
        <v>1137</v>
      </c>
      <c r="C484" t="s">
        <v>1089</v>
      </c>
      <c r="D484" t="s">
        <v>1139</v>
      </c>
      <c r="E484" t="str">
        <f t="shared" si="38"/>
        <v>VFSE9008222</v>
      </c>
      <c r="F484" t="s">
        <v>154</v>
      </c>
      <c r="G484">
        <v>1597.17</v>
      </c>
      <c r="H484">
        <v>10847602.91</v>
      </c>
      <c r="I484" t="s">
        <v>3597</v>
      </c>
      <c r="J484" t="s">
        <v>2134</v>
      </c>
      <c r="K484" t="s">
        <v>3590</v>
      </c>
      <c r="XFB484" t="s">
        <v>1138</v>
      </c>
      <c r="XFC484" t="s">
        <v>152</v>
      </c>
    </row>
    <row r="485" spans="1:11 16382:16383" x14ac:dyDescent="0.25">
      <c r="A485">
        <v>437</v>
      </c>
      <c r="B485" t="s">
        <v>1140</v>
      </c>
      <c r="C485" t="s">
        <v>1089</v>
      </c>
      <c r="D485" t="s">
        <v>1141</v>
      </c>
      <c r="E485" t="str">
        <f t="shared" si="38"/>
        <v>VFSE6000012</v>
      </c>
      <c r="F485" t="s">
        <v>154</v>
      </c>
      <c r="G485">
        <v>7324.63</v>
      </c>
      <c r="H485">
        <v>10854927.539999999</v>
      </c>
      <c r="I485" t="s">
        <v>2155</v>
      </c>
      <c r="J485" t="s">
        <v>2134</v>
      </c>
      <c r="K485" t="s">
        <v>3599</v>
      </c>
      <c r="XFB485" t="s">
        <v>1138</v>
      </c>
      <c r="XFC485" t="s">
        <v>152</v>
      </c>
    </row>
    <row r="486" spans="1:11 16382:16383" x14ac:dyDescent="0.25">
      <c r="A486">
        <v>438</v>
      </c>
      <c r="B486" t="s">
        <v>1142</v>
      </c>
      <c r="C486" t="s">
        <v>1089</v>
      </c>
      <c r="D486" t="s">
        <v>1144</v>
      </c>
      <c r="E486" t="str">
        <f t="shared" si="38"/>
        <v>VFSE6000008</v>
      </c>
      <c r="F486" t="s">
        <v>154</v>
      </c>
      <c r="G486">
        <v>833516.59</v>
      </c>
      <c r="H486">
        <v>11688444.130000001</v>
      </c>
      <c r="I486" t="s">
        <v>2151</v>
      </c>
      <c r="J486" t="s">
        <v>2134</v>
      </c>
      <c r="K486" t="s">
        <v>3599</v>
      </c>
      <c r="XFB486" t="s">
        <v>1143</v>
      </c>
      <c r="XFC486" t="s">
        <v>152</v>
      </c>
    </row>
    <row r="487" spans="1:11 16382:16383" x14ac:dyDescent="0.25">
      <c r="A487">
        <v>439</v>
      </c>
      <c r="B487" t="s">
        <v>1145</v>
      </c>
      <c r="C487" t="s">
        <v>1089</v>
      </c>
      <c r="D487" t="s">
        <v>1146</v>
      </c>
      <c r="E487" t="str">
        <f t="shared" si="38"/>
        <v>VFSE6000010</v>
      </c>
      <c r="F487" t="s">
        <v>154</v>
      </c>
      <c r="G487">
        <v>17846.12</v>
      </c>
      <c r="H487">
        <v>11706290.25</v>
      </c>
      <c r="I487" t="s">
        <v>2153</v>
      </c>
      <c r="J487" t="s">
        <v>2134</v>
      </c>
      <c r="K487" t="s">
        <v>3599</v>
      </c>
      <c r="XFB487" t="s">
        <v>1143</v>
      </c>
      <c r="XFC487" t="s">
        <v>152</v>
      </c>
    </row>
    <row r="488" spans="1:11 16382:16383" x14ac:dyDescent="0.25">
      <c r="A488">
        <v>440</v>
      </c>
      <c r="B488" t="s">
        <v>1147</v>
      </c>
      <c r="C488" t="s">
        <v>1089</v>
      </c>
      <c r="D488" t="s">
        <v>1149</v>
      </c>
      <c r="E488" t="str">
        <f t="shared" si="38"/>
        <v>VFSE6000016</v>
      </c>
      <c r="F488" t="s">
        <v>154</v>
      </c>
      <c r="G488">
        <v>324434.89</v>
      </c>
      <c r="H488">
        <v>12030725.140000001</v>
      </c>
      <c r="I488" t="s">
        <v>2159</v>
      </c>
      <c r="J488" t="s">
        <v>2134</v>
      </c>
      <c r="K488" t="s">
        <v>2132</v>
      </c>
      <c r="XFB488" t="s">
        <v>1148</v>
      </c>
      <c r="XFC488" t="s">
        <v>152</v>
      </c>
    </row>
    <row r="489" spans="1:11 16382:16383" x14ac:dyDescent="0.25">
      <c r="A489">
        <v>441</v>
      </c>
      <c r="B489" t="s">
        <v>1150</v>
      </c>
      <c r="C489" t="s">
        <v>1089</v>
      </c>
      <c r="D489" t="s">
        <v>1151</v>
      </c>
      <c r="E489" t="str">
        <f t="shared" si="38"/>
        <v>VFSE9008072</v>
      </c>
      <c r="F489" t="s">
        <v>154</v>
      </c>
      <c r="G489">
        <v>10009.709999999999</v>
      </c>
      <c r="H489">
        <v>12040734.85</v>
      </c>
      <c r="I489" t="s">
        <v>3595</v>
      </c>
      <c r="J489" t="s">
        <v>2134</v>
      </c>
      <c r="K489" t="s">
        <v>3590</v>
      </c>
      <c r="XFB489" t="s">
        <v>1148</v>
      </c>
      <c r="XFC489" t="s">
        <v>152</v>
      </c>
    </row>
    <row r="490" spans="1:11 16382:16383" x14ac:dyDescent="0.25">
      <c r="A490">
        <v>442</v>
      </c>
      <c r="B490" t="s">
        <v>1152</v>
      </c>
      <c r="C490" t="s">
        <v>1089</v>
      </c>
      <c r="D490" t="s">
        <v>1153</v>
      </c>
      <c r="E490" t="str">
        <f t="shared" si="38"/>
        <v>VFSE6000011</v>
      </c>
      <c r="F490" t="s">
        <v>154</v>
      </c>
      <c r="G490">
        <v>232346.86</v>
      </c>
      <c r="H490">
        <v>12273081.710000001</v>
      </c>
      <c r="I490" t="s">
        <v>2154</v>
      </c>
      <c r="J490" t="s">
        <v>2134</v>
      </c>
      <c r="K490" t="s">
        <v>3599</v>
      </c>
      <c r="XFB490" t="s">
        <v>1148</v>
      </c>
      <c r="XFC490" t="s">
        <v>152</v>
      </c>
    </row>
    <row r="491" spans="1:11 16382:16383" x14ac:dyDescent="0.25">
      <c r="A491">
        <v>443</v>
      </c>
      <c r="B491" t="s">
        <v>1154</v>
      </c>
      <c r="C491" t="s">
        <v>1089</v>
      </c>
      <c r="D491" t="s">
        <v>1155</v>
      </c>
      <c r="E491" t="str">
        <f t="shared" si="38"/>
        <v>VFSE9008213</v>
      </c>
      <c r="F491" t="s">
        <v>154</v>
      </c>
      <c r="G491">
        <v>2122.25</v>
      </c>
      <c r="H491">
        <v>12275203.960000001</v>
      </c>
      <c r="I491" t="s">
        <v>3592</v>
      </c>
      <c r="J491" t="s">
        <v>2134</v>
      </c>
      <c r="K491" t="s">
        <v>3590</v>
      </c>
      <c r="XFB491" t="s">
        <v>1148</v>
      </c>
      <c r="XFC491" t="s">
        <v>152</v>
      </c>
    </row>
    <row r="492" spans="1:11 16382:16383" x14ac:dyDescent="0.25">
      <c r="A492">
        <v>444</v>
      </c>
      <c r="B492" t="s">
        <v>1156</v>
      </c>
      <c r="C492" t="s">
        <v>1089</v>
      </c>
      <c r="D492" t="s">
        <v>1158</v>
      </c>
      <c r="E492" t="str">
        <f t="shared" ref="E492" si="47">MID(D492,23,11)</f>
        <v>VFSE6000014</v>
      </c>
      <c r="F492" t="s">
        <v>154</v>
      </c>
      <c r="G492">
        <f>148294.68-G493</f>
        <v>110385.68</v>
      </c>
      <c r="H492">
        <v>12423498.640000001</v>
      </c>
      <c r="I492" t="s">
        <v>2131</v>
      </c>
      <c r="J492" t="s">
        <v>2134</v>
      </c>
      <c r="K492" t="s">
        <v>2132</v>
      </c>
      <c r="XFB492" t="s">
        <v>1157</v>
      </c>
      <c r="XFC492" t="s">
        <v>152</v>
      </c>
    </row>
    <row r="493" spans="1:11 16382:16383" x14ac:dyDescent="0.25">
      <c r="A493">
        <v>444</v>
      </c>
      <c r="B493" t="s">
        <v>1156</v>
      </c>
      <c r="C493" t="s">
        <v>1089</v>
      </c>
      <c r="D493" t="s">
        <v>1158</v>
      </c>
      <c r="E493" t="str">
        <f t="shared" si="38"/>
        <v>VFSE6000014</v>
      </c>
      <c r="F493" t="s">
        <v>154</v>
      </c>
      <c r="G493">
        <v>37909</v>
      </c>
      <c r="H493">
        <v>12423498.640000001</v>
      </c>
      <c r="I493" t="s">
        <v>2131</v>
      </c>
      <c r="J493" t="s">
        <v>3583</v>
      </c>
      <c r="K493" t="s">
        <v>2132</v>
      </c>
      <c r="XFB493" t="s">
        <v>1157</v>
      </c>
      <c r="XFC493" t="s">
        <v>152</v>
      </c>
    </row>
    <row r="494" spans="1:11 16382:16383" x14ac:dyDescent="0.25">
      <c r="A494">
        <v>445</v>
      </c>
      <c r="B494" t="s">
        <v>1159</v>
      </c>
      <c r="C494" t="s">
        <v>1089</v>
      </c>
      <c r="D494" t="s">
        <v>1160</v>
      </c>
      <c r="E494" t="str">
        <f t="shared" si="38"/>
        <v>VFSE6000015</v>
      </c>
      <c r="F494" t="s">
        <v>154</v>
      </c>
      <c r="G494">
        <v>14455.3</v>
      </c>
      <c r="H494">
        <v>12437953.939999999</v>
      </c>
      <c r="I494" t="s">
        <v>2157</v>
      </c>
      <c r="J494" t="s">
        <v>2134</v>
      </c>
      <c r="K494" t="s">
        <v>2132</v>
      </c>
      <c r="XFB494" t="s">
        <v>1157</v>
      </c>
      <c r="XFC494" t="s">
        <v>152</v>
      </c>
    </row>
    <row r="495" spans="1:11 16382:16383" x14ac:dyDescent="0.25">
      <c r="A495">
        <v>446</v>
      </c>
      <c r="B495" t="s">
        <v>1161</v>
      </c>
      <c r="C495" t="s">
        <v>1089</v>
      </c>
      <c r="D495" t="s">
        <v>1163</v>
      </c>
      <c r="E495" t="str">
        <f t="shared" si="38"/>
        <v>VFSE6000013</v>
      </c>
      <c r="F495" t="s">
        <v>154</v>
      </c>
      <c r="G495">
        <v>6645.65</v>
      </c>
      <c r="H495">
        <v>12444599.59</v>
      </c>
      <c r="I495" t="s">
        <v>2156</v>
      </c>
      <c r="J495" t="s">
        <v>2134</v>
      </c>
      <c r="K495" t="s">
        <v>3599</v>
      </c>
      <c r="XFB495" t="s">
        <v>1162</v>
      </c>
      <c r="XFC495" t="s">
        <v>152</v>
      </c>
    </row>
    <row r="496" spans="1:11 16382:16383" x14ac:dyDescent="0.25">
      <c r="A496">
        <v>447</v>
      </c>
      <c r="B496" t="s">
        <v>1164</v>
      </c>
      <c r="C496" t="s">
        <v>1089</v>
      </c>
      <c r="D496" t="s">
        <v>1165</v>
      </c>
      <c r="E496" t="str">
        <f t="shared" si="38"/>
        <v>VFSE6000003</v>
      </c>
      <c r="F496" t="s">
        <v>154</v>
      </c>
      <c r="G496">
        <v>22899.4</v>
      </c>
      <c r="H496">
        <v>12467498.99</v>
      </c>
      <c r="I496" t="s">
        <v>2145</v>
      </c>
      <c r="J496" t="s">
        <v>2134</v>
      </c>
      <c r="K496" t="s">
        <v>3609</v>
      </c>
      <c r="XFB496" t="s">
        <v>1162</v>
      </c>
      <c r="XFC496" t="s">
        <v>152</v>
      </c>
    </row>
    <row r="497" spans="1:11 16382:16383" x14ac:dyDescent="0.25">
      <c r="A497">
        <v>448</v>
      </c>
      <c r="B497" t="s">
        <v>1166</v>
      </c>
      <c r="C497" t="s">
        <v>1089</v>
      </c>
      <c r="D497" t="s">
        <v>1167</v>
      </c>
      <c r="E497" t="str">
        <f t="shared" si="38"/>
        <v>VFSE6000004</v>
      </c>
      <c r="F497" t="s">
        <v>154</v>
      </c>
      <c r="G497">
        <v>84636.19</v>
      </c>
      <c r="H497">
        <v>12552135.18</v>
      </c>
      <c r="I497" t="s">
        <v>2146</v>
      </c>
      <c r="J497" t="s">
        <v>2134</v>
      </c>
      <c r="K497" t="s">
        <v>3600</v>
      </c>
      <c r="XFB497" t="s">
        <v>1162</v>
      </c>
      <c r="XFC497" t="s">
        <v>152</v>
      </c>
    </row>
    <row r="498" spans="1:11 16382:16383" x14ac:dyDescent="0.25">
      <c r="A498">
        <v>449</v>
      </c>
      <c r="B498" t="s">
        <v>1168</v>
      </c>
      <c r="C498" t="s">
        <v>1089</v>
      </c>
      <c r="D498" t="s">
        <v>1170</v>
      </c>
      <c r="E498" t="str">
        <f t="shared" ref="E498:E562" si="48">MID(D498,23,11)</f>
        <v>VFSE6000005</v>
      </c>
      <c r="F498" t="s">
        <v>154</v>
      </c>
      <c r="G498">
        <v>1473.9</v>
      </c>
      <c r="H498">
        <v>12553609.08</v>
      </c>
      <c r="I498" t="s">
        <v>2147</v>
      </c>
      <c r="J498" t="s">
        <v>2134</v>
      </c>
      <c r="K498" t="s">
        <v>3600</v>
      </c>
      <c r="XFB498" t="s">
        <v>1169</v>
      </c>
      <c r="XFC498" t="s">
        <v>152</v>
      </c>
    </row>
    <row r="499" spans="1:11 16382:16383" x14ac:dyDescent="0.25">
      <c r="A499">
        <v>450</v>
      </c>
      <c r="B499" t="s">
        <v>1171</v>
      </c>
      <c r="C499" t="s">
        <v>1089</v>
      </c>
      <c r="D499" t="s">
        <v>1172</v>
      </c>
      <c r="E499" t="str">
        <f t="shared" si="48"/>
        <v>VFSE6000009</v>
      </c>
      <c r="F499" t="s">
        <v>154</v>
      </c>
      <c r="G499">
        <v>590772.02</v>
      </c>
      <c r="H499">
        <v>13144381.1</v>
      </c>
      <c r="I499" t="s">
        <v>2152</v>
      </c>
      <c r="J499" t="s">
        <v>2134</v>
      </c>
      <c r="K499" t="s">
        <v>3599</v>
      </c>
      <c r="XFB499" t="s">
        <v>1169</v>
      </c>
      <c r="XFC499" t="s">
        <v>152</v>
      </c>
    </row>
    <row r="500" spans="1:11 16382:16383" x14ac:dyDescent="0.25">
      <c r="A500">
        <v>451</v>
      </c>
      <c r="B500" t="s">
        <v>1173</v>
      </c>
      <c r="C500" t="s">
        <v>1089</v>
      </c>
      <c r="D500" t="s">
        <v>1175</v>
      </c>
      <c r="E500" t="str">
        <f t="shared" ref="E500" si="49">MID(D500,23,11)</f>
        <v>VFSE6000006</v>
      </c>
      <c r="F500" t="s">
        <v>154</v>
      </c>
      <c r="G500">
        <f>8433.72-G501</f>
        <v>8411.56</v>
      </c>
      <c r="H500">
        <v>13152814.82</v>
      </c>
      <c r="I500" t="s">
        <v>2148</v>
      </c>
      <c r="J500" t="s">
        <v>2134</v>
      </c>
      <c r="K500" t="s">
        <v>3600</v>
      </c>
      <c r="XFB500" t="s">
        <v>1174</v>
      </c>
      <c r="XFC500" t="s">
        <v>152</v>
      </c>
    </row>
    <row r="501" spans="1:11 16382:16383" x14ac:dyDescent="0.25">
      <c r="A501">
        <v>451</v>
      </c>
      <c r="B501" t="s">
        <v>1173</v>
      </c>
      <c r="C501" t="s">
        <v>1089</v>
      </c>
      <c r="D501" t="s">
        <v>1175</v>
      </c>
      <c r="E501" t="str">
        <f t="shared" si="48"/>
        <v>VFSE6000006</v>
      </c>
      <c r="F501" t="s">
        <v>154</v>
      </c>
      <c r="G501">
        <v>22.16</v>
      </c>
      <c r="H501">
        <v>13152814.82</v>
      </c>
      <c r="I501" t="s">
        <v>2148</v>
      </c>
      <c r="J501" t="s">
        <v>3583</v>
      </c>
      <c r="K501" t="s">
        <v>3600</v>
      </c>
      <c r="XFB501" t="s">
        <v>1174</v>
      </c>
      <c r="XFC501" t="s">
        <v>152</v>
      </c>
    </row>
    <row r="502" spans="1:11 16382:16383" x14ac:dyDescent="0.25">
      <c r="A502">
        <v>452</v>
      </c>
      <c r="B502" t="s">
        <v>1176</v>
      </c>
      <c r="C502" t="s">
        <v>1089</v>
      </c>
      <c r="D502" t="s">
        <v>1178</v>
      </c>
      <c r="E502" t="str">
        <f t="shared" si="48"/>
        <v>VFSE6000002</v>
      </c>
      <c r="F502" t="s">
        <v>154</v>
      </c>
      <c r="G502">
        <v>2625932.6800000002</v>
      </c>
      <c r="H502">
        <v>15778747.5</v>
      </c>
      <c r="I502" t="s">
        <v>2150</v>
      </c>
      <c r="J502" t="s">
        <v>2134</v>
      </c>
      <c r="K502" t="s">
        <v>3600</v>
      </c>
      <c r="XFB502" t="s">
        <v>1177</v>
      </c>
      <c r="XFC502" t="s">
        <v>152</v>
      </c>
    </row>
    <row r="503" spans="1:11 16382:16383" x14ac:dyDescent="0.25">
      <c r="A503">
        <v>453</v>
      </c>
      <c r="B503" t="s">
        <v>1179</v>
      </c>
      <c r="C503" t="s">
        <v>1089</v>
      </c>
      <c r="D503" t="s">
        <v>1181</v>
      </c>
      <c r="E503" t="str">
        <f t="shared" si="48"/>
        <v xml:space="preserve">     /20000</v>
      </c>
      <c r="F503" t="s">
        <v>193</v>
      </c>
      <c r="G503">
        <v>-11650</v>
      </c>
      <c r="H503">
        <v>15767097.5</v>
      </c>
      <c r="I503" t="s">
        <v>2135</v>
      </c>
      <c r="J503" t="s">
        <v>2134</v>
      </c>
      <c r="K503" t="s">
        <v>2132</v>
      </c>
      <c r="XFB503" t="s">
        <v>1180</v>
      </c>
      <c r="XFC503" t="s">
        <v>152</v>
      </c>
    </row>
    <row r="504" spans="1:11 16382:16383" x14ac:dyDescent="0.25">
      <c r="A504">
        <v>454</v>
      </c>
      <c r="B504" t="s">
        <v>54</v>
      </c>
      <c r="C504" t="s">
        <v>1089</v>
      </c>
      <c r="D504" t="s">
        <v>1183</v>
      </c>
      <c r="E504" t="str">
        <f t="shared" si="48"/>
        <v>LL  BAN01</v>
      </c>
      <c r="F504" t="s">
        <v>154</v>
      </c>
      <c r="G504">
        <v>1674845</v>
      </c>
      <c r="H504">
        <v>17441942.5</v>
      </c>
      <c r="I504" t="s">
        <v>2141</v>
      </c>
      <c r="J504" t="s">
        <v>2134</v>
      </c>
      <c r="K504" t="s">
        <v>3599</v>
      </c>
      <c r="XFB504" t="s">
        <v>1182</v>
      </c>
      <c r="XFC504" t="s">
        <v>152</v>
      </c>
    </row>
    <row r="505" spans="1:11 16382:16383" x14ac:dyDescent="0.25">
      <c r="A505">
        <v>455</v>
      </c>
      <c r="B505" t="s">
        <v>57</v>
      </c>
      <c r="C505" t="s">
        <v>1089</v>
      </c>
      <c r="D505" t="s">
        <v>1184</v>
      </c>
      <c r="E505" t="str">
        <f t="shared" si="48"/>
        <v>LL  BAN02</v>
      </c>
      <c r="F505" t="s">
        <v>154</v>
      </c>
      <c r="G505">
        <v>14800</v>
      </c>
      <c r="H505">
        <v>17456742.5</v>
      </c>
      <c r="I505" t="s">
        <v>2141</v>
      </c>
      <c r="J505" t="s">
        <v>2134</v>
      </c>
      <c r="K505" t="s">
        <v>3599</v>
      </c>
      <c r="XFB505" t="s">
        <v>1182</v>
      </c>
      <c r="XFC505" t="s">
        <v>152</v>
      </c>
    </row>
    <row r="506" spans="1:11 16382:16383" x14ac:dyDescent="0.25">
      <c r="A506">
        <v>456</v>
      </c>
      <c r="B506" t="s">
        <v>56</v>
      </c>
      <c r="C506" t="s">
        <v>1089</v>
      </c>
      <c r="D506" t="s">
        <v>1185</v>
      </c>
      <c r="E506" t="str">
        <f t="shared" si="48"/>
        <v>LL  BAN03</v>
      </c>
      <c r="F506" t="s">
        <v>154</v>
      </c>
      <c r="G506">
        <v>84168</v>
      </c>
      <c r="H506">
        <v>17540910.5</v>
      </c>
      <c r="I506" t="s">
        <v>2141</v>
      </c>
      <c r="J506" t="s">
        <v>2134</v>
      </c>
      <c r="K506" t="s">
        <v>3599</v>
      </c>
      <c r="XFB506" t="s">
        <v>1182</v>
      </c>
      <c r="XFC506" t="s">
        <v>152</v>
      </c>
    </row>
    <row r="507" spans="1:11 16382:16383" x14ac:dyDescent="0.25">
      <c r="A507">
        <v>457</v>
      </c>
      <c r="B507" t="s">
        <v>55</v>
      </c>
      <c r="C507" t="s">
        <v>1089</v>
      </c>
      <c r="D507" t="s">
        <v>1187</v>
      </c>
      <c r="E507" t="str">
        <f t="shared" si="48"/>
        <v>LL  BAN04</v>
      </c>
      <c r="F507" t="s">
        <v>154</v>
      </c>
      <c r="G507">
        <v>168588</v>
      </c>
      <c r="H507">
        <v>17709498.5</v>
      </c>
      <c r="I507" t="s">
        <v>2141</v>
      </c>
      <c r="J507" t="s">
        <v>2134</v>
      </c>
      <c r="K507" t="s">
        <v>3599</v>
      </c>
      <c r="XFB507" t="s">
        <v>1186</v>
      </c>
      <c r="XFC507" t="s">
        <v>152</v>
      </c>
    </row>
    <row r="508" spans="1:11 16382:16383" x14ac:dyDescent="0.25">
      <c r="A508">
        <v>458</v>
      </c>
      <c r="B508" t="s">
        <v>36</v>
      </c>
      <c r="C508" t="s">
        <v>1089</v>
      </c>
      <c r="D508" t="s">
        <v>1188</v>
      </c>
      <c r="E508" t="str">
        <f t="shared" si="48"/>
        <v>LL  KOL01</v>
      </c>
      <c r="F508" t="s">
        <v>154</v>
      </c>
      <c r="G508">
        <v>191690</v>
      </c>
      <c r="H508">
        <v>17901188.5</v>
      </c>
      <c r="I508" t="s">
        <v>2141</v>
      </c>
      <c r="J508" t="s">
        <v>2134</v>
      </c>
      <c r="K508" t="s">
        <v>3609</v>
      </c>
      <c r="XFB508" t="s">
        <v>1186</v>
      </c>
      <c r="XFC508" t="s">
        <v>152</v>
      </c>
    </row>
    <row r="509" spans="1:11 16382:16383" x14ac:dyDescent="0.25">
      <c r="A509">
        <v>459</v>
      </c>
      <c r="B509" t="s">
        <v>1189</v>
      </c>
      <c r="C509" t="s">
        <v>1089</v>
      </c>
      <c r="D509" t="s">
        <v>1191</v>
      </c>
      <c r="E509" t="str">
        <f t="shared" si="48"/>
        <v>VFSE9008135</v>
      </c>
      <c r="F509" t="s">
        <v>154</v>
      </c>
      <c r="G509">
        <v>539534.68000000005</v>
      </c>
      <c r="H509">
        <v>18440723.18</v>
      </c>
      <c r="I509" t="s">
        <v>3591</v>
      </c>
      <c r="J509" t="s">
        <v>2134</v>
      </c>
      <c r="K509" t="s">
        <v>3590</v>
      </c>
      <c r="XFB509" t="s">
        <v>1190</v>
      </c>
      <c r="XFC509" t="s">
        <v>152</v>
      </c>
    </row>
    <row r="510" spans="1:11 16382:16383" x14ac:dyDescent="0.25">
      <c r="A510">
        <v>460</v>
      </c>
      <c r="B510" t="s">
        <v>1192</v>
      </c>
      <c r="C510" t="s">
        <v>1089</v>
      </c>
      <c r="D510" t="s">
        <v>1194</v>
      </c>
      <c r="E510" t="str">
        <f t="shared" si="48"/>
        <v>VFSE9008072</v>
      </c>
      <c r="F510" t="s">
        <v>154</v>
      </c>
      <c r="G510">
        <v>258919.81</v>
      </c>
      <c r="H510">
        <v>18699642.989999998</v>
      </c>
      <c r="I510" t="s">
        <v>3595</v>
      </c>
      <c r="J510" t="s">
        <v>2134</v>
      </c>
      <c r="K510" t="s">
        <v>3590</v>
      </c>
      <c r="XFB510" t="s">
        <v>1193</v>
      </c>
      <c r="XFC510" t="s">
        <v>152</v>
      </c>
    </row>
    <row r="511" spans="1:11 16382:16383" x14ac:dyDescent="0.25">
      <c r="A511">
        <v>461</v>
      </c>
      <c r="B511" t="s">
        <v>1195</v>
      </c>
      <c r="C511" t="s">
        <v>1089</v>
      </c>
      <c r="D511" t="s">
        <v>1196</v>
      </c>
      <c r="E511" t="str">
        <f t="shared" si="48"/>
        <v>VFSE9008083</v>
      </c>
      <c r="F511" t="s">
        <v>154</v>
      </c>
      <c r="G511">
        <v>2417776.63</v>
      </c>
      <c r="H511">
        <v>21117419.620000001</v>
      </c>
      <c r="I511" t="s">
        <v>3596</v>
      </c>
      <c r="J511" t="s">
        <v>2134</v>
      </c>
      <c r="K511" t="s">
        <v>3590</v>
      </c>
      <c r="XFB511" t="s">
        <v>1193</v>
      </c>
      <c r="XFC511" t="s">
        <v>152</v>
      </c>
    </row>
    <row r="512" spans="1:11 16382:16383" x14ac:dyDescent="0.25">
      <c r="A512">
        <v>462</v>
      </c>
      <c r="B512" t="s">
        <v>1197</v>
      </c>
      <c r="C512" t="s">
        <v>1089</v>
      </c>
      <c r="D512" t="s">
        <v>1199</v>
      </c>
      <c r="E512" t="str">
        <f t="shared" si="48"/>
        <v>VFSE9008213</v>
      </c>
      <c r="F512" t="s">
        <v>154</v>
      </c>
      <c r="G512">
        <v>6301.54</v>
      </c>
      <c r="H512">
        <v>21123721.16</v>
      </c>
      <c r="I512" t="s">
        <v>3592</v>
      </c>
      <c r="J512" t="s">
        <v>2134</v>
      </c>
      <c r="K512" t="s">
        <v>3590</v>
      </c>
      <c r="XFB512" t="s">
        <v>1198</v>
      </c>
      <c r="XFC512" t="s">
        <v>152</v>
      </c>
    </row>
    <row r="513" spans="1:11 16382:16383" x14ac:dyDescent="0.25">
      <c r="A513">
        <v>463</v>
      </c>
      <c r="B513" t="s">
        <v>1200</v>
      </c>
      <c r="C513" t="s">
        <v>1089</v>
      </c>
      <c r="D513" t="s">
        <v>1201</v>
      </c>
      <c r="E513" t="str">
        <f t="shared" si="48"/>
        <v>VFSE9008222</v>
      </c>
      <c r="F513" t="s">
        <v>154</v>
      </c>
      <c r="G513">
        <v>51845.93</v>
      </c>
      <c r="H513">
        <v>21175567.09</v>
      </c>
      <c r="I513" t="s">
        <v>3597</v>
      </c>
      <c r="J513" t="s">
        <v>2134</v>
      </c>
      <c r="K513" t="s">
        <v>3590</v>
      </c>
      <c r="XFB513" t="s">
        <v>1198</v>
      </c>
      <c r="XFC513" t="s">
        <v>152</v>
      </c>
    </row>
    <row r="514" spans="1:11 16382:16383" x14ac:dyDescent="0.25">
      <c r="A514">
        <v>464</v>
      </c>
      <c r="B514" t="s">
        <v>1202</v>
      </c>
      <c r="C514" t="s">
        <v>1089</v>
      </c>
      <c r="D514" t="s">
        <v>1204</v>
      </c>
      <c r="E514" t="str">
        <f t="shared" si="48"/>
        <v>VFSE9008205</v>
      </c>
      <c r="F514" t="s">
        <v>154</v>
      </c>
      <c r="G514">
        <v>222653.96</v>
      </c>
      <c r="H514">
        <v>21398221.050000001</v>
      </c>
      <c r="I514" t="s">
        <v>3594</v>
      </c>
      <c r="J514" t="s">
        <v>2134</v>
      </c>
      <c r="K514" t="s">
        <v>3590</v>
      </c>
      <c r="XFB514" t="s">
        <v>1203</v>
      </c>
      <c r="XFC514" t="s">
        <v>152</v>
      </c>
    </row>
    <row r="515" spans="1:11 16382:16383" x14ac:dyDescent="0.25">
      <c r="A515">
        <v>465</v>
      </c>
      <c r="B515" t="s">
        <v>1205</v>
      </c>
      <c r="C515" t="s">
        <v>1089</v>
      </c>
      <c r="D515" t="s">
        <v>1207</v>
      </c>
      <c r="E515" t="str">
        <f t="shared" si="48"/>
        <v>VFSE9008150</v>
      </c>
      <c r="F515" t="s">
        <v>154</v>
      </c>
      <c r="G515">
        <v>502823.67999999999</v>
      </c>
      <c r="H515">
        <v>21901044.73</v>
      </c>
      <c r="I515" t="s">
        <v>3593</v>
      </c>
      <c r="J515" t="s">
        <v>2134</v>
      </c>
      <c r="K515" t="s">
        <v>3590</v>
      </c>
      <c r="XFB515" t="s">
        <v>1206</v>
      </c>
      <c r="XFC515" t="s">
        <v>152</v>
      </c>
    </row>
    <row r="516" spans="1:11 16382:16383" x14ac:dyDescent="0.25">
      <c r="A516">
        <v>466</v>
      </c>
      <c r="B516" t="s">
        <v>1208</v>
      </c>
      <c r="C516" t="s">
        <v>1089</v>
      </c>
      <c r="D516" t="s">
        <v>1210</v>
      </c>
      <c r="E516" t="str">
        <f t="shared" si="48"/>
        <v>18255/VFS G</v>
      </c>
      <c r="F516" t="s">
        <v>193</v>
      </c>
      <c r="G516">
        <v>-9000000</v>
      </c>
      <c r="H516">
        <v>12901044.73</v>
      </c>
      <c r="I516" t="s">
        <v>2135</v>
      </c>
      <c r="J516" t="s">
        <v>2134</v>
      </c>
      <c r="K516" t="s">
        <v>2132</v>
      </c>
      <c r="XFB516" t="s">
        <v>1209</v>
      </c>
      <c r="XFC516" t="s">
        <v>152</v>
      </c>
    </row>
    <row r="517" spans="1:11 16382:16383" x14ac:dyDescent="0.25">
      <c r="A517">
        <v>467</v>
      </c>
      <c r="B517" t="s">
        <v>1211</v>
      </c>
      <c r="C517" t="s">
        <v>1089</v>
      </c>
      <c r="D517" t="s">
        <v>1213</v>
      </c>
      <c r="E517" t="str">
        <f t="shared" si="48"/>
        <v xml:space="preserve">ICICI BANK </v>
      </c>
      <c r="F517" t="s">
        <v>193</v>
      </c>
      <c r="G517">
        <v>-23741.64</v>
      </c>
      <c r="H517">
        <v>12877303.09</v>
      </c>
      <c r="I517" t="s">
        <v>3581</v>
      </c>
      <c r="J517" t="s">
        <v>2134</v>
      </c>
      <c r="K517" t="s">
        <v>3605</v>
      </c>
      <c r="XFB517" t="s">
        <v>1212</v>
      </c>
      <c r="XFC517" t="s">
        <v>152</v>
      </c>
    </row>
    <row r="518" spans="1:11 16382:16383" x14ac:dyDescent="0.25">
      <c r="A518">
        <v>468</v>
      </c>
      <c r="B518" t="s">
        <v>1214</v>
      </c>
      <c r="C518" t="s">
        <v>1089</v>
      </c>
      <c r="D518" t="s">
        <v>1215</v>
      </c>
      <c r="E518" t="str">
        <f t="shared" si="48"/>
        <v xml:space="preserve">ICICI BANK </v>
      </c>
      <c r="F518" t="s">
        <v>193</v>
      </c>
      <c r="G518">
        <v>-105499.23</v>
      </c>
      <c r="H518">
        <v>12771803.859999999</v>
      </c>
      <c r="I518" t="s">
        <v>3581</v>
      </c>
      <c r="J518" t="s">
        <v>2134</v>
      </c>
      <c r="K518" t="s">
        <v>3605</v>
      </c>
      <c r="XFB518" t="s">
        <v>1212</v>
      </c>
      <c r="XFC518" t="s">
        <v>152</v>
      </c>
    </row>
    <row r="519" spans="1:11 16382:16383" x14ac:dyDescent="0.25">
      <c r="A519">
        <v>469</v>
      </c>
      <c r="B519" t="s">
        <v>1216</v>
      </c>
      <c r="C519" t="s">
        <v>1089</v>
      </c>
      <c r="D519" t="s">
        <v>1218</v>
      </c>
      <c r="E519" t="str">
        <f t="shared" si="48"/>
        <v xml:space="preserve">ICICI BANK </v>
      </c>
      <c r="F519" t="s">
        <v>193</v>
      </c>
      <c r="G519">
        <v>-69350.58</v>
      </c>
      <c r="H519">
        <v>12702453.279999999</v>
      </c>
      <c r="I519" t="s">
        <v>3581</v>
      </c>
      <c r="J519" t="s">
        <v>2134</v>
      </c>
      <c r="K519" t="s">
        <v>3605</v>
      </c>
      <c r="XFB519" t="s">
        <v>1217</v>
      </c>
      <c r="XFC519" t="s">
        <v>152</v>
      </c>
    </row>
    <row r="520" spans="1:11 16382:16383" x14ac:dyDescent="0.25">
      <c r="A520">
        <v>470</v>
      </c>
      <c r="B520" t="s">
        <v>1219</v>
      </c>
      <c r="C520" t="s">
        <v>1089</v>
      </c>
      <c r="D520" t="s">
        <v>1221</v>
      </c>
      <c r="E520" t="str">
        <f t="shared" si="48"/>
        <v/>
      </c>
      <c r="F520" t="s">
        <v>154</v>
      </c>
      <c r="G520">
        <v>1612</v>
      </c>
      <c r="H520">
        <v>12704065.279999999</v>
      </c>
      <c r="I520" t="s">
        <v>2133</v>
      </c>
      <c r="J520" t="s">
        <v>2134</v>
      </c>
      <c r="K520" t="s">
        <v>3604</v>
      </c>
      <c r="XFB520" t="s">
        <v>1220</v>
      </c>
      <c r="XFC520" t="s">
        <v>152</v>
      </c>
    </row>
    <row r="521" spans="1:11 16382:16383" x14ac:dyDescent="0.25">
      <c r="A521">
        <v>471</v>
      </c>
      <c r="B521" t="s">
        <v>1222</v>
      </c>
      <c r="C521" t="s">
        <v>1089</v>
      </c>
      <c r="D521" t="s">
        <v>1224</v>
      </c>
      <c r="E521" t="str">
        <f t="shared" si="48"/>
        <v>Q   KOL04</v>
      </c>
      <c r="F521" t="s">
        <v>154</v>
      </c>
      <c r="G521">
        <v>1612</v>
      </c>
      <c r="H521">
        <v>12705677.279999999</v>
      </c>
      <c r="I521" t="s">
        <v>3602</v>
      </c>
      <c r="J521" t="s">
        <v>2134</v>
      </c>
      <c r="K521" t="s">
        <v>3609</v>
      </c>
      <c r="XFB521" t="s">
        <v>1223</v>
      </c>
      <c r="XFC521" t="s">
        <v>152</v>
      </c>
    </row>
    <row r="522" spans="1:11 16382:16383" x14ac:dyDescent="0.25">
      <c r="A522">
        <v>472</v>
      </c>
      <c r="B522" t="s">
        <v>68</v>
      </c>
      <c r="C522" t="s">
        <v>1089</v>
      </c>
      <c r="D522" t="s">
        <v>1226</v>
      </c>
      <c r="E522" t="str">
        <f t="shared" si="48"/>
        <v>LL  AHD02</v>
      </c>
      <c r="F522" t="s">
        <v>154</v>
      </c>
      <c r="G522">
        <v>53470</v>
      </c>
      <c r="H522">
        <v>12759147.279999999</v>
      </c>
      <c r="I522" t="s">
        <v>2141</v>
      </c>
      <c r="J522" t="s">
        <v>2134</v>
      </c>
      <c r="K522" t="s">
        <v>2132</v>
      </c>
      <c r="XFB522" t="s">
        <v>1225</v>
      </c>
      <c r="XFC522" t="s">
        <v>152</v>
      </c>
    </row>
    <row r="523" spans="1:11 16382:16383" x14ac:dyDescent="0.25">
      <c r="A523">
        <v>473</v>
      </c>
      <c r="B523" t="s">
        <v>93</v>
      </c>
      <c r="C523" t="s">
        <v>1089</v>
      </c>
      <c r="D523" t="s">
        <v>1183</v>
      </c>
      <c r="E523" t="str">
        <f t="shared" si="48"/>
        <v>LL  BAN01</v>
      </c>
      <c r="F523" t="s">
        <v>154</v>
      </c>
      <c r="G523">
        <v>14752</v>
      </c>
      <c r="H523">
        <v>12773899.279999999</v>
      </c>
      <c r="I523" t="s">
        <v>2141</v>
      </c>
      <c r="J523" t="s">
        <v>2134</v>
      </c>
      <c r="K523" t="s">
        <v>3599</v>
      </c>
      <c r="XFB523" t="s">
        <v>1225</v>
      </c>
      <c r="XFC523" t="s">
        <v>152</v>
      </c>
    </row>
    <row r="524" spans="1:11 16382:16383" x14ac:dyDescent="0.25">
      <c r="A524">
        <v>474</v>
      </c>
      <c r="B524" t="s">
        <v>1227</v>
      </c>
      <c r="C524" t="s">
        <v>1089</v>
      </c>
      <c r="D524" t="s">
        <v>1229</v>
      </c>
      <c r="E524" t="str">
        <f t="shared" si="48"/>
        <v>CICI</v>
      </c>
      <c r="F524" t="s">
        <v>154</v>
      </c>
      <c r="G524">
        <v>722</v>
      </c>
      <c r="H524">
        <v>12774621.279999999</v>
      </c>
      <c r="I524" t="s">
        <v>2144</v>
      </c>
      <c r="J524" t="s">
        <v>2134</v>
      </c>
      <c r="K524" t="s">
        <v>2132</v>
      </c>
      <c r="XFB524" t="s">
        <v>1228</v>
      </c>
      <c r="XFC524" t="s">
        <v>152</v>
      </c>
    </row>
    <row r="525" spans="1:11 16382:16383" x14ac:dyDescent="0.25">
      <c r="A525">
        <v>475</v>
      </c>
      <c r="B525" t="s">
        <v>1227</v>
      </c>
      <c r="C525" t="s">
        <v>1089</v>
      </c>
      <c r="D525" t="s">
        <v>1230</v>
      </c>
      <c r="E525" t="str">
        <f t="shared" si="48"/>
        <v>CICI</v>
      </c>
      <c r="F525" t="s">
        <v>154</v>
      </c>
      <c r="G525">
        <v>722</v>
      </c>
      <c r="H525">
        <v>12775343.279999999</v>
      </c>
      <c r="I525" t="s">
        <v>2144</v>
      </c>
      <c r="J525" t="s">
        <v>2134</v>
      </c>
      <c r="K525" t="s">
        <v>2132</v>
      </c>
      <c r="XFB525" t="s">
        <v>1228</v>
      </c>
      <c r="XFC525" t="s">
        <v>152</v>
      </c>
    </row>
    <row r="526" spans="1:11 16382:16383" x14ac:dyDescent="0.25">
      <c r="A526">
        <v>476</v>
      </c>
      <c r="B526" t="s">
        <v>1227</v>
      </c>
      <c r="C526" t="s">
        <v>1089</v>
      </c>
      <c r="D526" t="s">
        <v>1231</v>
      </c>
      <c r="E526" t="str">
        <f t="shared" si="48"/>
        <v>CICI</v>
      </c>
      <c r="F526" t="s">
        <v>154</v>
      </c>
      <c r="G526">
        <v>722</v>
      </c>
      <c r="H526">
        <v>12776065.279999999</v>
      </c>
      <c r="I526" t="s">
        <v>2144</v>
      </c>
      <c r="J526" t="s">
        <v>2134</v>
      </c>
      <c r="K526" t="s">
        <v>2132</v>
      </c>
      <c r="XFB526" t="s">
        <v>1228</v>
      </c>
      <c r="XFC526" t="s">
        <v>152</v>
      </c>
    </row>
    <row r="527" spans="1:11 16382:16383" x14ac:dyDescent="0.25">
      <c r="A527">
        <v>477</v>
      </c>
      <c r="B527" t="s">
        <v>1227</v>
      </c>
      <c r="C527" t="s">
        <v>1089</v>
      </c>
      <c r="D527" t="s">
        <v>1232</v>
      </c>
      <c r="E527" t="str">
        <f t="shared" si="48"/>
        <v>CICI</v>
      </c>
      <c r="F527" t="s">
        <v>154</v>
      </c>
      <c r="G527">
        <v>722</v>
      </c>
      <c r="H527">
        <v>12776787.279999999</v>
      </c>
      <c r="I527" t="s">
        <v>2144</v>
      </c>
      <c r="J527" t="s">
        <v>2134</v>
      </c>
      <c r="K527" t="s">
        <v>2132</v>
      </c>
      <c r="XFB527" t="s">
        <v>1228</v>
      </c>
      <c r="XFC527" t="s">
        <v>152</v>
      </c>
    </row>
    <row r="528" spans="1:11 16382:16383" x14ac:dyDescent="0.25">
      <c r="A528">
        <v>478</v>
      </c>
      <c r="B528" t="s">
        <v>61</v>
      </c>
      <c r="C528" t="s">
        <v>1089</v>
      </c>
      <c r="D528" t="s">
        <v>1234</v>
      </c>
      <c r="E528" t="str">
        <f t="shared" si="48"/>
        <v>LL  AHD01</v>
      </c>
      <c r="F528" t="s">
        <v>154</v>
      </c>
      <c r="G528">
        <v>481440</v>
      </c>
      <c r="H528">
        <v>13258227.279999999</v>
      </c>
      <c r="I528" t="s">
        <v>2141</v>
      </c>
      <c r="J528" t="s">
        <v>2134</v>
      </c>
      <c r="K528" t="s">
        <v>2132</v>
      </c>
      <c r="XFB528" t="s">
        <v>1233</v>
      </c>
      <c r="XFC528" t="s">
        <v>152</v>
      </c>
    </row>
    <row r="529" spans="1:11 16382:16383" x14ac:dyDescent="0.25">
      <c r="A529">
        <v>479</v>
      </c>
      <c r="B529" t="s">
        <v>63</v>
      </c>
      <c r="C529" t="s">
        <v>1089</v>
      </c>
      <c r="D529" t="s">
        <v>1226</v>
      </c>
      <c r="E529" t="str">
        <f t="shared" si="48"/>
        <v>LL  AHD02</v>
      </c>
      <c r="F529" t="s">
        <v>154</v>
      </c>
      <c r="G529">
        <v>11890</v>
      </c>
      <c r="H529">
        <v>13270117.279999999</v>
      </c>
      <c r="I529" t="s">
        <v>2141</v>
      </c>
      <c r="J529" t="s">
        <v>2134</v>
      </c>
      <c r="K529" t="s">
        <v>2132</v>
      </c>
      <c r="XFB529" t="s">
        <v>1235</v>
      </c>
      <c r="XFC529" t="s">
        <v>152</v>
      </c>
    </row>
    <row r="530" spans="1:11 16382:16383" x14ac:dyDescent="0.25">
      <c r="A530">
        <v>480</v>
      </c>
      <c r="B530" t="s">
        <v>1236</v>
      </c>
      <c r="C530" t="s">
        <v>1089</v>
      </c>
      <c r="D530" t="s">
        <v>1183</v>
      </c>
      <c r="E530" t="str">
        <f t="shared" si="48"/>
        <v>LL  BAN01</v>
      </c>
      <c r="F530" t="s">
        <v>154</v>
      </c>
      <c r="G530">
        <v>1627876</v>
      </c>
      <c r="H530">
        <v>14897993.279999999</v>
      </c>
      <c r="I530" t="s">
        <v>2141</v>
      </c>
      <c r="J530" t="s">
        <v>2134</v>
      </c>
      <c r="K530" t="s">
        <v>3599</v>
      </c>
      <c r="XFB530" t="s">
        <v>1235</v>
      </c>
      <c r="XFC530" t="s">
        <v>152</v>
      </c>
    </row>
    <row r="531" spans="1:11 16382:16383" x14ac:dyDescent="0.25">
      <c r="A531">
        <v>481</v>
      </c>
      <c r="B531" t="s">
        <v>39</v>
      </c>
      <c r="C531" t="s">
        <v>1089</v>
      </c>
      <c r="D531" t="s">
        <v>1237</v>
      </c>
      <c r="E531" t="str">
        <f t="shared" si="48"/>
        <v>LL  KOL02</v>
      </c>
      <c r="F531" t="s">
        <v>154</v>
      </c>
      <c r="G531">
        <v>693600</v>
      </c>
      <c r="H531">
        <v>15591593.279999999</v>
      </c>
      <c r="I531" t="s">
        <v>2141</v>
      </c>
      <c r="J531" t="s">
        <v>2134</v>
      </c>
      <c r="K531" t="s">
        <v>3609</v>
      </c>
      <c r="XFB531" t="s">
        <v>1235</v>
      </c>
      <c r="XFC531" t="s">
        <v>152</v>
      </c>
    </row>
    <row r="532" spans="1:11 16382:16383" x14ac:dyDescent="0.25">
      <c r="A532">
        <v>482</v>
      </c>
      <c r="B532" t="s">
        <v>40</v>
      </c>
      <c r="C532" t="s">
        <v>1089</v>
      </c>
      <c r="D532" t="s">
        <v>1238</v>
      </c>
      <c r="E532" t="str">
        <f t="shared" si="48"/>
        <v>LL  KOL04</v>
      </c>
      <c r="F532" t="s">
        <v>154</v>
      </c>
      <c r="G532">
        <v>502220</v>
      </c>
      <c r="H532">
        <v>16093813.279999999</v>
      </c>
      <c r="I532" t="s">
        <v>2141</v>
      </c>
      <c r="J532" t="s">
        <v>2134</v>
      </c>
      <c r="K532" t="s">
        <v>3609</v>
      </c>
      <c r="XFB532" t="s">
        <v>1235</v>
      </c>
      <c r="XFC532" t="s">
        <v>152</v>
      </c>
    </row>
    <row r="533" spans="1:11 16382:16383" x14ac:dyDescent="0.25">
      <c r="A533">
        <v>483</v>
      </c>
      <c r="B533" t="s">
        <v>41</v>
      </c>
      <c r="C533" t="s">
        <v>1089</v>
      </c>
      <c r="D533" t="s">
        <v>1239</v>
      </c>
      <c r="E533" t="str">
        <f t="shared" si="48"/>
        <v>LL  KOL03</v>
      </c>
      <c r="F533" t="s">
        <v>154</v>
      </c>
      <c r="G533">
        <v>109990</v>
      </c>
      <c r="H533">
        <v>16203803.279999999</v>
      </c>
      <c r="I533" t="s">
        <v>2141</v>
      </c>
      <c r="J533" t="s">
        <v>2134</v>
      </c>
      <c r="K533" t="s">
        <v>3609</v>
      </c>
      <c r="XFB533" t="s">
        <v>1235</v>
      </c>
      <c r="XFC533" t="s">
        <v>152</v>
      </c>
    </row>
    <row r="534" spans="1:11 16382:16383" x14ac:dyDescent="0.25">
      <c r="A534">
        <v>484</v>
      </c>
      <c r="B534" t="s">
        <v>1240</v>
      </c>
      <c r="C534" t="s">
        <v>1089</v>
      </c>
      <c r="D534" t="s">
        <v>1242</v>
      </c>
      <c r="E534" t="str">
        <f t="shared" si="48"/>
        <v>01172/ICICI</v>
      </c>
      <c r="F534" t="s">
        <v>154</v>
      </c>
      <c r="G534">
        <v>722</v>
      </c>
      <c r="H534">
        <v>16204525.279999999</v>
      </c>
      <c r="I534" t="s">
        <v>2144</v>
      </c>
      <c r="J534" t="s">
        <v>2134</v>
      </c>
      <c r="XFB534" t="s">
        <v>1241</v>
      </c>
      <c r="XFC534" t="s">
        <v>152</v>
      </c>
    </row>
    <row r="535" spans="1:11 16382:16383" x14ac:dyDescent="0.25">
      <c r="A535">
        <v>485</v>
      </c>
      <c r="B535" t="s">
        <v>1240</v>
      </c>
      <c r="C535" t="s">
        <v>1089</v>
      </c>
      <c r="D535" t="s">
        <v>1243</v>
      </c>
      <c r="E535" t="str">
        <f t="shared" si="48"/>
        <v>01252/ICICI</v>
      </c>
      <c r="F535" t="s">
        <v>154</v>
      </c>
      <c r="G535">
        <v>1087</v>
      </c>
      <c r="H535">
        <v>16205612.279999999</v>
      </c>
      <c r="I535" t="s">
        <v>2144</v>
      </c>
      <c r="J535" t="s">
        <v>2134</v>
      </c>
      <c r="K535" t="s">
        <v>2132</v>
      </c>
      <c r="XFB535" t="s">
        <v>1241</v>
      </c>
      <c r="XFC535" t="s">
        <v>152</v>
      </c>
    </row>
    <row r="536" spans="1:11 16382:16383" x14ac:dyDescent="0.25">
      <c r="A536">
        <v>486</v>
      </c>
      <c r="B536" t="s">
        <v>1244</v>
      </c>
      <c r="C536" t="s">
        <v>1089</v>
      </c>
      <c r="D536" t="s">
        <v>1224</v>
      </c>
      <c r="E536" t="str">
        <f t="shared" si="48"/>
        <v>Q   KOL04</v>
      </c>
      <c r="F536" t="s">
        <v>154</v>
      </c>
      <c r="G536">
        <v>1809</v>
      </c>
      <c r="H536">
        <v>16207421.279999999</v>
      </c>
      <c r="I536" t="s">
        <v>3602</v>
      </c>
      <c r="J536" t="s">
        <v>2134</v>
      </c>
      <c r="K536" t="s">
        <v>3609</v>
      </c>
      <c r="XFB536" t="s">
        <v>1245</v>
      </c>
      <c r="XFC536" t="s">
        <v>152</v>
      </c>
    </row>
    <row r="537" spans="1:11 16382:16383" x14ac:dyDescent="0.25">
      <c r="A537">
        <v>487</v>
      </c>
      <c r="B537" t="s">
        <v>1246</v>
      </c>
      <c r="C537" t="s">
        <v>1247</v>
      </c>
      <c r="D537" t="s">
        <v>1249</v>
      </c>
      <c r="E537" t="str">
        <f t="shared" si="48"/>
        <v>VFSE1100011</v>
      </c>
      <c r="F537" t="s">
        <v>154</v>
      </c>
      <c r="G537">
        <v>127574.64</v>
      </c>
      <c r="H537">
        <v>16334995.92</v>
      </c>
      <c r="I537" t="s">
        <v>2150</v>
      </c>
      <c r="J537" t="s">
        <v>2134</v>
      </c>
      <c r="K537" t="s">
        <v>3600</v>
      </c>
      <c r="XFB537" t="s">
        <v>1248</v>
      </c>
      <c r="XFC537" t="s">
        <v>152</v>
      </c>
    </row>
    <row r="538" spans="1:11 16382:16383" x14ac:dyDescent="0.25">
      <c r="A538">
        <v>488</v>
      </c>
      <c r="B538" t="s">
        <v>1250</v>
      </c>
      <c r="C538" t="s">
        <v>1247</v>
      </c>
      <c r="D538" t="s">
        <v>1252</v>
      </c>
      <c r="E538" t="str">
        <f t="shared" si="48"/>
        <v>VFSE5000341</v>
      </c>
      <c r="F538" t="s">
        <v>154</v>
      </c>
      <c r="G538">
        <v>11617.28</v>
      </c>
      <c r="H538">
        <v>16346613.199999999</v>
      </c>
      <c r="I538" t="s">
        <v>2154</v>
      </c>
      <c r="J538" t="s">
        <v>2134</v>
      </c>
      <c r="K538" t="s">
        <v>3599</v>
      </c>
      <c r="XFB538" t="s">
        <v>1251</v>
      </c>
      <c r="XFC538" t="s">
        <v>152</v>
      </c>
    </row>
    <row r="539" spans="1:11 16382:16383" x14ac:dyDescent="0.25">
      <c r="A539">
        <v>489</v>
      </c>
      <c r="B539" t="s">
        <v>1253</v>
      </c>
      <c r="C539" t="s">
        <v>1247</v>
      </c>
      <c r="D539" t="s">
        <v>1255</v>
      </c>
      <c r="E539" t="str">
        <f t="shared" si="48"/>
        <v>VFSE4000131</v>
      </c>
      <c r="F539" t="s">
        <v>154</v>
      </c>
      <c r="G539">
        <v>55429.13</v>
      </c>
      <c r="H539">
        <v>16402042.33</v>
      </c>
      <c r="I539" t="s">
        <v>2158</v>
      </c>
      <c r="J539" t="s">
        <v>2134</v>
      </c>
      <c r="K539" t="s">
        <v>2132</v>
      </c>
      <c r="XFB539" t="s">
        <v>1254</v>
      </c>
      <c r="XFC539" t="s">
        <v>152</v>
      </c>
    </row>
    <row r="540" spans="1:11 16382:16383" x14ac:dyDescent="0.25">
      <c r="A540">
        <v>490</v>
      </c>
      <c r="B540" t="s">
        <v>1256</v>
      </c>
      <c r="C540" t="s">
        <v>1247</v>
      </c>
      <c r="D540" t="s">
        <v>1258</v>
      </c>
      <c r="E540" t="str">
        <f t="shared" si="48"/>
        <v>VFSE3800091</v>
      </c>
      <c r="F540" t="s">
        <v>154</v>
      </c>
      <c r="G540">
        <v>9778.24</v>
      </c>
      <c r="H540">
        <v>16411820.57</v>
      </c>
      <c r="I540" t="s">
        <v>2131</v>
      </c>
      <c r="J540" t="s">
        <v>2134</v>
      </c>
      <c r="K540" t="s">
        <v>2132</v>
      </c>
      <c r="XFB540" t="s">
        <v>1257</v>
      </c>
      <c r="XFC540" t="s">
        <v>152</v>
      </c>
    </row>
    <row r="541" spans="1:11 16382:16383" x14ac:dyDescent="0.25">
      <c r="A541">
        <v>491</v>
      </c>
      <c r="B541" t="s">
        <v>1259</v>
      </c>
      <c r="C541" t="s">
        <v>1247</v>
      </c>
      <c r="D541" t="s">
        <v>1261</v>
      </c>
      <c r="E541" t="str">
        <f t="shared" si="48"/>
        <v>VFSE4110141</v>
      </c>
      <c r="F541" t="s">
        <v>154</v>
      </c>
      <c r="G541">
        <v>30630.25</v>
      </c>
      <c r="H541">
        <v>16442450.82</v>
      </c>
      <c r="I541" t="s">
        <v>2159</v>
      </c>
      <c r="J541" t="s">
        <v>2134</v>
      </c>
      <c r="K541" t="s">
        <v>2132</v>
      </c>
      <c r="XFB541" t="s">
        <v>1260</v>
      </c>
      <c r="XFC541" t="s">
        <v>152</v>
      </c>
    </row>
    <row r="542" spans="1:11 16382:16383" x14ac:dyDescent="0.25">
      <c r="A542">
        <v>492</v>
      </c>
      <c r="B542" t="s">
        <v>1262</v>
      </c>
      <c r="C542" t="s">
        <v>1247</v>
      </c>
      <c r="D542" t="s">
        <v>1264</v>
      </c>
      <c r="E542" t="str">
        <f t="shared" si="48"/>
        <v>VFSE6000081</v>
      </c>
      <c r="F542" t="s">
        <v>154</v>
      </c>
      <c r="G542">
        <v>74387.740000000005</v>
      </c>
      <c r="H542">
        <v>16516838.560000001</v>
      </c>
      <c r="I542" t="s">
        <v>2152</v>
      </c>
      <c r="J542" t="s">
        <v>2134</v>
      </c>
      <c r="K542" t="s">
        <v>3599</v>
      </c>
      <c r="XFB542" t="s">
        <v>1263</v>
      </c>
      <c r="XFC542" t="s">
        <v>152</v>
      </c>
    </row>
    <row r="543" spans="1:11 16382:16383" x14ac:dyDescent="0.25">
      <c r="A543">
        <v>493</v>
      </c>
      <c r="B543" t="s">
        <v>1265</v>
      </c>
      <c r="C543" t="s">
        <v>1247</v>
      </c>
      <c r="D543" t="s">
        <v>1266</v>
      </c>
      <c r="E543" t="str">
        <f t="shared" si="48"/>
        <v>VFSE5600011</v>
      </c>
      <c r="F543" t="s">
        <v>154</v>
      </c>
      <c r="G543">
        <v>18025.759999999998</v>
      </c>
      <c r="H543">
        <v>16534864.32</v>
      </c>
      <c r="I543" t="s">
        <v>2151</v>
      </c>
      <c r="J543" t="s">
        <v>2134</v>
      </c>
      <c r="K543" t="s">
        <v>3599</v>
      </c>
      <c r="XFB543" t="s">
        <v>1263</v>
      </c>
      <c r="XFC543" t="s">
        <v>152</v>
      </c>
    </row>
    <row r="544" spans="1:11 16382:16383" x14ac:dyDescent="0.25">
      <c r="A544">
        <v>494</v>
      </c>
      <c r="B544" t="s">
        <v>1267</v>
      </c>
      <c r="C544" t="s">
        <v>1247</v>
      </c>
      <c r="D544" t="s">
        <v>1269</v>
      </c>
      <c r="E544" t="str">
        <f t="shared" si="48"/>
        <v>/30.12.2019</v>
      </c>
      <c r="F544" t="s">
        <v>154</v>
      </c>
      <c r="G544">
        <v>722</v>
      </c>
      <c r="H544">
        <v>16535586.32</v>
      </c>
      <c r="I544" t="s">
        <v>2144</v>
      </c>
      <c r="J544" t="s">
        <v>2134</v>
      </c>
      <c r="K544" t="s">
        <v>2132</v>
      </c>
      <c r="XFB544" t="s">
        <v>1268</v>
      </c>
      <c r="XFC544" t="s">
        <v>152</v>
      </c>
    </row>
    <row r="545" spans="1:11 16382:16383" x14ac:dyDescent="0.25">
      <c r="A545">
        <v>495</v>
      </c>
      <c r="B545" t="s">
        <v>1267</v>
      </c>
      <c r="C545" t="s">
        <v>1247</v>
      </c>
      <c r="D545" t="s">
        <v>1270</v>
      </c>
      <c r="E545" t="str">
        <f t="shared" si="48"/>
        <v>/27.12.2019</v>
      </c>
      <c r="F545" t="s">
        <v>154</v>
      </c>
      <c r="G545">
        <v>722</v>
      </c>
      <c r="H545">
        <v>16536308.32</v>
      </c>
      <c r="I545" t="s">
        <v>2144</v>
      </c>
      <c r="J545" t="s">
        <v>2134</v>
      </c>
      <c r="K545" t="s">
        <v>2132</v>
      </c>
      <c r="XFB545" t="s">
        <v>1268</v>
      </c>
      <c r="XFC545" t="s">
        <v>152</v>
      </c>
    </row>
    <row r="546" spans="1:11 16382:16383" x14ac:dyDescent="0.25">
      <c r="A546">
        <v>496</v>
      </c>
      <c r="B546" t="s">
        <v>1267</v>
      </c>
      <c r="C546" t="s">
        <v>1247</v>
      </c>
      <c r="D546" t="s">
        <v>1271</v>
      </c>
      <c r="E546" t="str">
        <f t="shared" si="48"/>
        <v>/13.12.2019</v>
      </c>
      <c r="F546" t="s">
        <v>154</v>
      </c>
      <c r="G546">
        <v>722</v>
      </c>
      <c r="H546">
        <v>16537030.32</v>
      </c>
      <c r="I546" t="s">
        <v>2144</v>
      </c>
      <c r="J546" t="s">
        <v>2134</v>
      </c>
      <c r="K546" t="s">
        <v>2132</v>
      </c>
      <c r="XFB546" t="s">
        <v>1268</v>
      </c>
      <c r="XFC546" t="s">
        <v>152</v>
      </c>
    </row>
    <row r="547" spans="1:11 16382:16383" x14ac:dyDescent="0.25">
      <c r="A547">
        <v>497</v>
      </c>
      <c r="B547" t="s">
        <v>1267</v>
      </c>
      <c r="C547" t="s">
        <v>1247</v>
      </c>
      <c r="D547" t="s">
        <v>1272</v>
      </c>
      <c r="E547" t="str">
        <f t="shared" si="48"/>
        <v>/30.12.2019</v>
      </c>
      <c r="F547" t="s">
        <v>154</v>
      </c>
      <c r="G547">
        <v>1087</v>
      </c>
      <c r="H547">
        <v>16538117.32</v>
      </c>
      <c r="I547" t="s">
        <v>2144</v>
      </c>
      <c r="J547" t="s">
        <v>2134</v>
      </c>
      <c r="K547" t="s">
        <v>2132</v>
      </c>
      <c r="XFB547" t="s">
        <v>1268</v>
      </c>
      <c r="XFC547" t="s">
        <v>152</v>
      </c>
    </row>
    <row r="548" spans="1:11 16382:16383" x14ac:dyDescent="0.25">
      <c r="A548">
        <v>498</v>
      </c>
      <c r="B548" t="s">
        <v>1267</v>
      </c>
      <c r="C548" t="s">
        <v>1247</v>
      </c>
      <c r="D548" t="s">
        <v>1274</v>
      </c>
      <c r="E548" t="str">
        <f t="shared" si="48"/>
        <v>/13.12.2019</v>
      </c>
      <c r="F548" t="s">
        <v>154</v>
      </c>
      <c r="G548">
        <v>722</v>
      </c>
      <c r="H548">
        <v>16538839.32</v>
      </c>
      <c r="I548" t="s">
        <v>2144</v>
      </c>
      <c r="J548" t="s">
        <v>2134</v>
      </c>
      <c r="K548" t="s">
        <v>2132</v>
      </c>
      <c r="XFB548" t="s">
        <v>1273</v>
      </c>
      <c r="XFC548" t="s">
        <v>152</v>
      </c>
    </row>
    <row r="549" spans="1:11 16382:16383" x14ac:dyDescent="0.25">
      <c r="A549">
        <v>499</v>
      </c>
      <c r="B549" t="s">
        <v>1267</v>
      </c>
      <c r="C549" t="s">
        <v>1247</v>
      </c>
      <c r="D549" t="s">
        <v>1275</v>
      </c>
      <c r="E549" t="str">
        <f t="shared" si="48"/>
        <v>/16.12.2019</v>
      </c>
      <c r="F549" t="s">
        <v>154</v>
      </c>
      <c r="G549">
        <v>722</v>
      </c>
      <c r="H549">
        <v>16539561.32</v>
      </c>
      <c r="I549" t="s">
        <v>2144</v>
      </c>
      <c r="J549" t="s">
        <v>2134</v>
      </c>
      <c r="K549" t="s">
        <v>2132</v>
      </c>
      <c r="XFB549" t="s">
        <v>1273</v>
      </c>
      <c r="XFC549" t="s">
        <v>152</v>
      </c>
    </row>
    <row r="550" spans="1:11 16382:16383" x14ac:dyDescent="0.25">
      <c r="A550">
        <v>500</v>
      </c>
      <c r="B550" t="s">
        <v>1267</v>
      </c>
      <c r="C550" t="s">
        <v>1247</v>
      </c>
      <c r="D550" t="s">
        <v>1276</v>
      </c>
      <c r="E550" t="str">
        <f t="shared" si="48"/>
        <v>/09.12.2019</v>
      </c>
      <c r="F550" t="s">
        <v>154</v>
      </c>
      <c r="G550">
        <v>722</v>
      </c>
      <c r="H550">
        <v>16540283.32</v>
      </c>
      <c r="I550" t="s">
        <v>2144</v>
      </c>
      <c r="J550" t="s">
        <v>2134</v>
      </c>
      <c r="K550" t="s">
        <v>2132</v>
      </c>
      <c r="XFB550" t="s">
        <v>1273</v>
      </c>
      <c r="XFC550" t="s">
        <v>152</v>
      </c>
    </row>
    <row r="551" spans="1:11 16382:16383" x14ac:dyDescent="0.25">
      <c r="A551">
        <v>501</v>
      </c>
      <c r="B551" t="s">
        <v>1267</v>
      </c>
      <c r="C551" t="s">
        <v>1247</v>
      </c>
      <c r="D551" t="s">
        <v>1277</v>
      </c>
      <c r="E551" t="str">
        <f t="shared" si="48"/>
        <v>/03.01.2020</v>
      </c>
      <c r="F551" t="s">
        <v>154</v>
      </c>
      <c r="G551">
        <v>722</v>
      </c>
      <c r="H551">
        <v>16541005.32</v>
      </c>
      <c r="I551" t="s">
        <v>2144</v>
      </c>
      <c r="J551" t="s">
        <v>2134</v>
      </c>
      <c r="K551" t="s">
        <v>2132</v>
      </c>
      <c r="XFB551" t="s">
        <v>1273</v>
      </c>
      <c r="XFC551" t="s">
        <v>152</v>
      </c>
    </row>
    <row r="552" spans="1:11 16382:16383" x14ac:dyDescent="0.25">
      <c r="A552">
        <v>502</v>
      </c>
      <c r="B552" t="s">
        <v>1267</v>
      </c>
      <c r="C552" t="s">
        <v>1247</v>
      </c>
      <c r="D552" t="s">
        <v>1278</v>
      </c>
      <c r="E552" t="str">
        <f t="shared" si="48"/>
        <v>/01.01.2020</v>
      </c>
      <c r="F552" t="s">
        <v>154</v>
      </c>
      <c r="G552">
        <v>722</v>
      </c>
      <c r="H552">
        <v>16541727.32</v>
      </c>
      <c r="I552" t="s">
        <v>2144</v>
      </c>
      <c r="J552" t="s">
        <v>2134</v>
      </c>
      <c r="K552" t="s">
        <v>2132</v>
      </c>
      <c r="XFB552" t="s">
        <v>1273</v>
      </c>
      <c r="XFC552" t="s">
        <v>152</v>
      </c>
    </row>
    <row r="553" spans="1:11 16382:16383" x14ac:dyDescent="0.25">
      <c r="A553">
        <v>503</v>
      </c>
      <c r="B553" t="s">
        <v>1267</v>
      </c>
      <c r="C553" t="s">
        <v>1247</v>
      </c>
      <c r="D553" t="s">
        <v>1279</v>
      </c>
      <c r="E553" t="str">
        <f t="shared" si="48"/>
        <v>/02.12.2019</v>
      </c>
      <c r="F553" t="s">
        <v>154</v>
      </c>
      <c r="G553">
        <v>722</v>
      </c>
      <c r="H553">
        <v>16542449.32</v>
      </c>
      <c r="I553" t="s">
        <v>2144</v>
      </c>
      <c r="J553" t="s">
        <v>2134</v>
      </c>
      <c r="K553" t="s">
        <v>2132</v>
      </c>
      <c r="XFB553" t="s">
        <v>1273</v>
      </c>
      <c r="XFC553" t="s">
        <v>152</v>
      </c>
    </row>
    <row r="554" spans="1:11 16382:16383" x14ac:dyDescent="0.25">
      <c r="A554">
        <v>504</v>
      </c>
      <c r="B554" t="s">
        <v>1267</v>
      </c>
      <c r="C554" t="s">
        <v>1247</v>
      </c>
      <c r="D554" t="s">
        <v>1280</v>
      </c>
      <c r="E554" t="str">
        <f t="shared" si="48"/>
        <v>/11.12.2019</v>
      </c>
      <c r="F554" t="s">
        <v>154</v>
      </c>
      <c r="G554">
        <v>722</v>
      </c>
      <c r="H554">
        <v>16543171.32</v>
      </c>
      <c r="I554" t="s">
        <v>2144</v>
      </c>
      <c r="J554" t="s">
        <v>2134</v>
      </c>
      <c r="K554" t="s">
        <v>2132</v>
      </c>
      <c r="XFB554" t="s">
        <v>1273</v>
      </c>
      <c r="XFC554" t="s">
        <v>152</v>
      </c>
    </row>
    <row r="555" spans="1:11 16382:16383" x14ac:dyDescent="0.25">
      <c r="A555">
        <v>505</v>
      </c>
      <c r="B555" t="s">
        <v>1267</v>
      </c>
      <c r="C555" t="s">
        <v>1247</v>
      </c>
      <c r="D555" t="s">
        <v>1281</v>
      </c>
      <c r="E555" t="str">
        <f t="shared" si="48"/>
        <v>/31.12.2019</v>
      </c>
      <c r="F555" t="s">
        <v>154</v>
      </c>
      <c r="G555">
        <v>1087</v>
      </c>
      <c r="H555">
        <v>16544258.32</v>
      </c>
      <c r="I555" t="s">
        <v>2144</v>
      </c>
      <c r="J555" t="s">
        <v>2134</v>
      </c>
      <c r="K555" t="s">
        <v>2132</v>
      </c>
      <c r="XFB555" t="s">
        <v>1273</v>
      </c>
      <c r="XFC555" t="s">
        <v>152</v>
      </c>
    </row>
    <row r="556" spans="1:11 16382:16383" x14ac:dyDescent="0.25">
      <c r="A556">
        <v>506</v>
      </c>
      <c r="B556" t="s">
        <v>1267</v>
      </c>
      <c r="C556" t="s">
        <v>1247</v>
      </c>
      <c r="D556" t="s">
        <v>1282</v>
      </c>
      <c r="E556" t="str">
        <f t="shared" si="48"/>
        <v>/26.12.2019</v>
      </c>
      <c r="F556" t="s">
        <v>154</v>
      </c>
      <c r="G556">
        <v>722</v>
      </c>
      <c r="H556">
        <v>16544980.32</v>
      </c>
      <c r="I556" t="s">
        <v>2144</v>
      </c>
      <c r="J556" t="s">
        <v>2134</v>
      </c>
      <c r="K556" t="s">
        <v>2132</v>
      </c>
      <c r="XFB556" t="s">
        <v>1273</v>
      </c>
      <c r="XFC556" t="s">
        <v>152</v>
      </c>
    </row>
    <row r="557" spans="1:11 16382:16383" x14ac:dyDescent="0.25">
      <c r="A557">
        <v>507</v>
      </c>
      <c r="B557" t="s">
        <v>1267</v>
      </c>
      <c r="C557" t="s">
        <v>1247</v>
      </c>
      <c r="D557" t="s">
        <v>1283</v>
      </c>
      <c r="E557" t="str">
        <f t="shared" si="48"/>
        <v>/05.12.2019</v>
      </c>
      <c r="F557" t="s">
        <v>154</v>
      </c>
      <c r="G557">
        <v>722</v>
      </c>
      <c r="H557">
        <v>16545702.32</v>
      </c>
      <c r="I557" t="s">
        <v>2144</v>
      </c>
      <c r="J557" t="s">
        <v>2134</v>
      </c>
      <c r="K557" t="s">
        <v>2132</v>
      </c>
      <c r="XFB557" t="s">
        <v>1273</v>
      </c>
      <c r="XFC557" t="s">
        <v>152</v>
      </c>
    </row>
    <row r="558" spans="1:11 16382:16383" x14ac:dyDescent="0.25">
      <c r="A558">
        <v>508</v>
      </c>
      <c r="B558" t="s">
        <v>1267</v>
      </c>
      <c r="C558" t="s">
        <v>1247</v>
      </c>
      <c r="D558" t="s">
        <v>1284</v>
      </c>
      <c r="E558" t="str">
        <f t="shared" si="48"/>
        <v>/06.01.2020</v>
      </c>
      <c r="F558" t="s">
        <v>154</v>
      </c>
      <c r="G558">
        <v>722</v>
      </c>
      <c r="H558">
        <v>16546424.32</v>
      </c>
      <c r="I558" t="s">
        <v>2144</v>
      </c>
      <c r="J558" t="s">
        <v>2134</v>
      </c>
      <c r="K558" t="s">
        <v>2132</v>
      </c>
      <c r="XFB558" t="s">
        <v>1273</v>
      </c>
      <c r="XFC558" t="s">
        <v>152</v>
      </c>
    </row>
    <row r="559" spans="1:11 16382:16383" x14ac:dyDescent="0.25">
      <c r="A559">
        <v>509</v>
      </c>
      <c r="B559" t="s">
        <v>1267</v>
      </c>
      <c r="C559" t="s">
        <v>1247</v>
      </c>
      <c r="D559" t="s">
        <v>1285</v>
      </c>
      <c r="E559" t="str">
        <f t="shared" si="48"/>
        <v>/02.01.2020</v>
      </c>
      <c r="F559" t="s">
        <v>154</v>
      </c>
      <c r="G559">
        <v>722</v>
      </c>
      <c r="H559">
        <v>16547146.32</v>
      </c>
      <c r="I559" t="s">
        <v>2144</v>
      </c>
      <c r="J559" t="s">
        <v>2134</v>
      </c>
      <c r="K559" t="s">
        <v>2132</v>
      </c>
      <c r="XFB559" t="s">
        <v>1273</v>
      </c>
      <c r="XFC559" t="s">
        <v>152</v>
      </c>
    </row>
    <row r="560" spans="1:11 16382:16383" x14ac:dyDescent="0.25">
      <c r="A560">
        <v>510</v>
      </c>
      <c r="B560" t="s">
        <v>1267</v>
      </c>
      <c r="C560" t="s">
        <v>1247</v>
      </c>
      <c r="D560" t="s">
        <v>1286</v>
      </c>
      <c r="E560" t="str">
        <f t="shared" si="48"/>
        <v>/03.01.2020</v>
      </c>
      <c r="F560" t="s">
        <v>154</v>
      </c>
      <c r="G560">
        <v>1087</v>
      </c>
      <c r="H560">
        <v>16548233.32</v>
      </c>
      <c r="I560" t="s">
        <v>2144</v>
      </c>
      <c r="J560" t="s">
        <v>2134</v>
      </c>
      <c r="K560" t="s">
        <v>2132</v>
      </c>
      <c r="XFB560" t="s">
        <v>1273</v>
      </c>
      <c r="XFC560" t="s">
        <v>152</v>
      </c>
    </row>
    <row r="561" spans="1:11 16382:16383" x14ac:dyDescent="0.25">
      <c r="A561">
        <v>511</v>
      </c>
      <c r="B561" t="s">
        <v>1267</v>
      </c>
      <c r="C561" t="s">
        <v>1247</v>
      </c>
      <c r="D561" t="s">
        <v>1287</v>
      </c>
      <c r="E561" t="str">
        <f t="shared" si="48"/>
        <v>/07.01.2020</v>
      </c>
      <c r="F561" t="s">
        <v>154</v>
      </c>
      <c r="G561">
        <v>722</v>
      </c>
      <c r="H561">
        <v>16548955.32</v>
      </c>
      <c r="I561" t="s">
        <v>2144</v>
      </c>
      <c r="J561" t="s">
        <v>2134</v>
      </c>
      <c r="K561" t="s">
        <v>2132</v>
      </c>
      <c r="XFB561" t="s">
        <v>1273</v>
      </c>
      <c r="XFC561" t="s">
        <v>152</v>
      </c>
    </row>
    <row r="562" spans="1:11 16382:16383" x14ac:dyDescent="0.25">
      <c r="A562">
        <v>512</v>
      </c>
      <c r="B562" t="s">
        <v>1267</v>
      </c>
      <c r="C562" t="s">
        <v>1247</v>
      </c>
      <c r="D562" t="s">
        <v>1288</v>
      </c>
      <c r="E562" t="str">
        <f t="shared" si="48"/>
        <v>/20.12.2019</v>
      </c>
      <c r="F562" t="s">
        <v>154</v>
      </c>
      <c r="G562">
        <v>722</v>
      </c>
      <c r="H562">
        <v>16549677.32</v>
      </c>
      <c r="I562" t="s">
        <v>2144</v>
      </c>
      <c r="J562" t="s">
        <v>2134</v>
      </c>
      <c r="K562" t="s">
        <v>2132</v>
      </c>
      <c r="XFB562" t="s">
        <v>1273</v>
      </c>
      <c r="XFC562" t="s">
        <v>152</v>
      </c>
    </row>
    <row r="563" spans="1:11 16382:16383" x14ac:dyDescent="0.25">
      <c r="A563">
        <v>513</v>
      </c>
      <c r="B563" t="s">
        <v>1267</v>
      </c>
      <c r="C563" t="s">
        <v>1247</v>
      </c>
      <c r="D563" t="s">
        <v>1290</v>
      </c>
      <c r="E563" t="str">
        <f t="shared" ref="E563:E629" si="50">MID(D563,23,11)</f>
        <v>/07.01.2020</v>
      </c>
      <c r="F563" t="s">
        <v>154</v>
      </c>
      <c r="G563">
        <v>722</v>
      </c>
      <c r="H563">
        <v>16550399.32</v>
      </c>
      <c r="I563" t="s">
        <v>2144</v>
      </c>
      <c r="J563" t="s">
        <v>2134</v>
      </c>
      <c r="K563" t="s">
        <v>2132</v>
      </c>
      <c r="XFB563" t="s">
        <v>1289</v>
      </c>
      <c r="XFC563" t="s">
        <v>152</v>
      </c>
    </row>
    <row r="564" spans="1:11 16382:16383" x14ac:dyDescent="0.25">
      <c r="A564">
        <v>514</v>
      </c>
      <c r="B564" t="s">
        <v>1267</v>
      </c>
      <c r="C564" t="s">
        <v>1247</v>
      </c>
      <c r="D564" t="s">
        <v>1291</v>
      </c>
      <c r="E564" t="str">
        <f t="shared" si="50"/>
        <v>/08.01.2020</v>
      </c>
      <c r="F564" t="s">
        <v>154</v>
      </c>
      <c r="G564">
        <v>722</v>
      </c>
      <c r="H564">
        <v>16551121.32</v>
      </c>
      <c r="I564" t="s">
        <v>2144</v>
      </c>
      <c r="J564" t="s">
        <v>2134</v>
      </c>
      <c r="K564" t="s">
        <v>2132</v>
      </c>
      <c r="XFB564" t="s">
        <v>1289</v>
      </c>
      <c r="XFC564" t="s">
        <v>152</v>
      </c>
    </row>
    <row r="565" spans="1:11 16382:16383" x14ac:dyDescent="0.25">
      <c r="A565">
        <v>515</v>
      </c>
      <c r="B565" t="s">
        <v>1267</v>
      </c>
      <c r="C565" t="s">
        <v>1247</v>
      </c>
      <c r="D565" t="s">
        <v>1292</v>
      </c>
      <c r="E565" t="str">
        <f t="shared" si="50"/>
        <v>/03.01.2020</v>
      </c>
      <c r="F565" t="s">
        <v>154</v>
      </c>
      <c r="G565">
        <v>722</v>
      </c>
      <c r="H565">
        <v>16551843.32</v>
      </c>
      <c r="I565" t="s">
        <v>2144</v>
      </c>
      <c r="J565" t="s">
        <v>2134</v>
      </c>
      <c r="K565" t="s">
        <v>2132</v>
      </c>
      <c r="XFB565" t="s">
        <v>1289</v>
      </c>
      <c r="XFC565" t="s">
        <v>152</v>
      </c>
    </row>
    <row r="566" spans="1:11 16382:16383" x14ac:dyDescent="0.25">
      <c r="A566">
        <v>516</v>
      </c>
      <c r="B566" t="s">
        <v>1267</v>
      </c>
      <c r="C566" t="s">
        <v>1247</v>
      </c>
      <c r="D566" t="s">
        <v>1293</v>
      </c>
      <c r="E566" t="str">
        <f t="shared" si="50"/>
        <v>/06.01.2020</v>
      </c>
      <c r="F566" t="s">
        <v>154</v>
      </c>
      <c r="G566">
        <v>722</v>
      </c>
      <c r="H566">
        <v>16552565.32</v>
      </c>
      <c r="I566" t="s">
        <v>2144</v>
      </c>
      <c r="J566" t="s">
        <v>2134</v>
      </c>
      <c r="K566" t="s">
        <v>2132</v>
      </c>
      <c r="XFB566" t="s">
        <v>1289</v>
      </c>
      <c r="XFC566" t="s">
        <v>152</v>
      </c>
    </row>
    <row r="567" spans="1:11 16382:16383" x14ac:dyDescent="0.25">
      <c r="A567">
        <v>517</v>
      </c>
      <c r="B567" t="s">
        <v>1267</v>
      </c>
      <c r="C567" t="s">
        <v>1247</v>
      </c>
      <c r="D567" t="s">
        <v>1294</v>
      </c>
      <c r="E567" t="str">
        <f t="shared" si="50"/>
        <v>/21.12.2019</v>
      </c>
      <c r="F567" t="s">
        <v>154</v>
      </c>
      <c r="G567">
        <v>722</v>
      </c>
      <c r="H567">
        <v>16553287.32</v>
      </c>
      <c r="I567" t="s">
        <v>2144</v>
      </c>
      <c r="J567" t="s">
        <v>2134</v>
      </c>
      <c r="K567" t="s">
        <v>2132</v>
      </c>
      <c r="XFB567" t="s">
        <v>1289</v>
      </c>
      <c r="XFC567" t="s">
        <v>152</v>
      </c>
    </row>
    <row r="568" spans="1:11 16382:16383" x14ac:dyDescent="0.25">
      <c r="A568">
        <v>518</v>
      </c>
      <c r="B568" t="s">
        <v>1267</v>
      </c>
      <c r="C568" t="s">
        <v>1247</v>
      </c>
      <c r="D568" t="s">
        <v>1295</v>
      </c>
      <c r="E568" t="str">
        <f t="shared" si="50"/>
        <v>/16.12.2019</v>
      </c>
      <c r="F568" t="s">
        <v>154</v>
      </c>
      <c r="G568">
        <v>722</v>
      </c>
      <c r="H568">
        <v>16554009.32</v>
      </c>
      <c r="I568" t="s">
        <v>2144</v>
      </c>
      <c r="J568" t="s">
        <v>2134</v>
      </c>
      <c r="K568" t="s">
        <v>2132</v>
      </c>
      <c r="XFB568" t="s">
        <v>1289</v>
      </c>
      <c r="XFC568" t="s">
        <v>152</v>
      </c>
    </row>
    <row r="569" spans="1:11 16382:16383" x14ac:dyDescent="0.25">
      <c r="A569">
        <v>519</v>
      </c>
      <c r="B569" t="s">
        <v>1267</v>
      </c>
      <c r="C569" t="s">
        <v>1247</v>
      </c>
      <c r="D569" t="s">
        <v>1296</v>
      </c>
      <c r="E569" t="str">
        <f t="shared" si="50"/>
        <v>/26.12.2019</v>
      </c>
      <c r="F569" t="s">
        <v>154</v>
      </c>
      <c r="G569">
        <v>722</v>
      </c>
      <c r="H569">
        <v>16554731.32</v>
      </c>
      <c r="I569" t="s">
        <v>2144</v>
      </c>
      <c r="J569" t="s">
        <v>2134</v>
      </c>
      <c r="K569" t="s">
        <v>2132</v>
      </c>
      <c r="XFB569" t="s">
        <v>1289</v>
      </c>
      <c r="XFC569" t="s">
        <v>152</v>
      </c>
    </row>
    <row r="570" spans="1:11 16382:16383" x14ac:dyDescent="0.25">
      <c r="A570">
        <v>520</v>
      </c>
      <c r="B570" t="s">
        <v>1267</v>
      </c>
      <c r="C570" t="s">
        <v>1247</v>
      </c>
      <c r="D570" t="s">
        <v>1297</v>
      </c>
      <c r="E570" t="str">
        <f t="shared" si="50"/>
        <v>/04.01.2020</v>
      </c>
      <c r="F570" t="s">
        <v>154</v>
      </c>
      <c r="G570">
        <v>722</v>
      </c>
      <c r="H570">
        <v>16555453.32</v>
      </c>
      <c r="I570" t="s">
        <v>2144</v>
      </c>
      <c r="J570" t="s">
        <v>2134</v>
      </c>
      <c r="K570" t="s">
        <v>2132</v>
      </c>
      <c r="XFB570" t="s">
        <v>1289</v>
      </c>
      <c r="XFC570" t="s">
        <v>152</v>
      </c>
    </row>
    <row r="571" spans="1:11 16382:16383" x14ac:dyDescent="0.25">
      <c r="A571">
        <v>521</v>
      </c>
      <c r="B571" t="s">
        <v>1298</v>
      </c>
      <c r="C571" t="s">
        <v>1247</v>
      </c>
      <c r="D571" t="s">
        <v>1300</v>
      </c>
      <c r="E571" t="str">
        <f t="shared" si="50"/>
        <v xml:space="preserve">MR MAMONUR </v>
      </c>
      <c r="F571" t="s">
        <v>154</v>
      </c>
      <c r="G571">
        <v>1612</v>
      </c>
      <c r="H571">
        <v>16557065.32</v>
      </c>
      <c r="I571" t="s">
        <v>2133</v>
      </c>
      <c r="J571" t="s">
        <v>2134</v>
      </c>
      <c r="K571" t="s">
        <v>3604</v>
      </c>
      <c r="XFB571" t="s">
        <v>1299</v>
      </c>
      <c r="XFC571" t="s">
        <v>152</v>
      </c>
    </row>
    <row r="572" spans="1:11 16382:16383" x14ac:dyDescent="0.25">
      <c r="A572">
        <v>522</v>
      </c>
      <c r="B572" t="s">
        <v>1301</v>
      </c>
      <c r="C572" t="s">
        <v>1247</v>
      </c>
      <c r="D572" t="s">
        <v>355</v>
      </c>
      <c r="E572" t="str">
        <f t="shared" si="50"/>
        <v xml:space="preserve"> THAI CONSU</v>
      </c>
      <c r="F572" t="s">
        <v>193</v>
      </c>
      <c r="G572">
        <v>-66500</v>
      </c>
      <c r="H572">
        <v>16490565.32</v>
      </c>
      <c r="I572" t="s">
        <v>2140</v>
      </c>
      <c r="J572" t="s">
        <v>2134</v>
      </c>
      <c r="K572" t="s">
        <v>3610</v>
      </c>
      <c r="XFB572" t="s">
        <v>1302</v>
      </c>
      <c r="XFC572" t="s">
        <v>152</v>
      </c>
    </row>
    <row r="573" spans="1:11 16382:16383" x14ac:dyDescent="0.25">
      <c r="A573">
        <v>523</v>
      </c>
      <c r="B573" t="s">
        <v>1303</v>
      </c>
      <c r="C573" t="s">
        <v>1247</v>
      </c>
      <c r="D573" t="s">
        <v>1305</v>
      </c>
      <c r="E573" t="str">
        <f t="shared" si="50"/>
        <v>VFSE9008205</v>
      </c>
      <c r="F573" t="s">
        <v>154</v>
      </c>
      <c r="G573">
        <v>9609.42</v>
      </c>
      <c r="H573">
        <v>16500174.74</v>
      </c>
      <c r="I573" t="s">
        <v>3594</v>
      </c>
      <c r="J573" t="s">
        <v>2134</v>
      </c>
      <c r="K573" t="s">
        <v>3590</v>
      </c>
      <c r="XFB573" t="s">
        <v>1304</v>
      </c>
      <c r="XFC573" t="s">
        <v>152</v>
      </c>
    </row>
    <row r="574" spans="1:11 16382:16383" x14ac:dyDescent="0.25">
      <c r="A574">
        <v>524</v>
      </c>
      <c r="B574" t="s">
        <v>1306</v>
      </c>
      <c r="C574" t="s">
        <v>1247</v>
      </c>
      <c r="D574" t="s">
        <v>1308</v>
      </c>
      <c r="E574" t="str">
        <f t="shared" ref="E574" si="51">MID(D574,23,11)</f>
        <v>VFSE6000014</v>
      </c>
      <c r="F574" t="s">
        <v>154</v>
      </c>
      <c r="G574">
        <f>478160.96-G575</f>
        <v>410881.96</v>
      </c>
      <c r="H574">
        <v>16978335.699999999</v>
      </c>
      <c r="I574" t="s">
        <v>2131</v>
      </c>
      <c r="J574" t="s">
        <v>2134</v>
      </c>
      <c r="K574" t="s">
        <v>2132</v>
      </c>
      <c r="XFB574" t="s">
        <v>1307</v>
      </c>
      <c r="XFC574" t="s">
        <v>152</v>
      </c>
    </row>
    <row r="575" spans="1:11 16382:16383" x14ac:dyDescent="0.25">
      <c r="A575">
        <v>524</v>
      </c>
      <c r="B575" t="s">
        <v>1306</v>
      </c>
      <c r="C575" t="s">
        <v>1247</v>
      </c>
      <c r="D575" t="s">
        <v>1308</v>
      </c>
      <c r="E575" t="str">
        <f t="shared" si="50"/>
        <v>VFSE6000014</v>
      </c>
      <c r="F575" t="s">
        <v>154</v>
      </c>
      <c r="G575">
        <v>67279</v>
      </c>
      <c r="H575">
        <v>16978335.699999999</v>
      </c>
      <c r="I575" t="s">
        <v>2131</v>
      </c>
      <c r="J575" t="s">
        <v>3583</v>
      </c>
      <c r="K575" t="s">
        <v>2132</v>
      </c>
      <c r="XFB575" t="s">
        <v>1307</v>
      </c>
      <c r="XFC575" t="s">
        <v>152</v>
      </c>
    </row>
    <row r="576" spans="1:11 16382:16383" x14ac:dyDescent="0.25">
      <c r="A576">
        <v>525</v>
      </c>
      <c r="B576" t="s">
        <v>1309</v>
      </c>
      <c r="C576" t="s">
        <v>1247</v>
      </c>
      <c r="D576" t="s">
        <v>1310</v>
      </c>
      <c r="E576" t="str">
        <f t="shared" si="50"/>
        <v>VFSE9008135</v>
      </c>
      <c r="F576" t="s">
        <v>154</v>
      </c>
      <c r="G576">
        <v>140086.62</v>
      </c>
      <c r="H576">
        <v>17118422.32</v>
      </c>
      <c r="I576" t="s">
        <v>3591</v>
      </c>
      <c r="J576" t="s">
        <v>2134</v>
      </c>
      <c r="K576" t="s">
        <v>3590</v>
      </c>
      <c r="XFB576" t="s">
        <v>1307</v>
      </c>
      <c r="XFC576" t="s">
        <v>152</v>
      </c>
    </row>
    <row r="577" spans="1:11 16382:16383" x14ac:dyDescent="0.25">
      <c r="A577">
        <v>526</v>
      </c>
      <c r="B577" t="s">
        <v>1311</v>
      </c>
      <c r="C577" t="s">
        <v>1247</v>
      </c>
      <c r="D577" t="s">
        <v>1312</v>
      </c>
      <c r="E577" t="str">
        <f t="shared" si="50"/>
        <v>VFSE6000004</v>
      </c>
      <c r="F577" t="s">
        <v>154</v>
      </c>
      <c r="G577">
        <v>297834.90000000002</v>
      </c>
      <c r="H577">
        <v>17416257.219999999</v>
      </c>
      <c r="I577" t="s">
        <v>2146</v>
      </c>
      <c r="J577" t="s">
        <v>2134</v>
      </c>
      <c r="K577" t="s">
        <v>3600</v>
      </c>
      <c r="XFB577" t="s">
        <v>1307</v>
      </c>
      <c r="XFC577" t="s">
        <v>152</v>
      </c>
    </row>
    <row r="578" spans="1:11 16382:16383" x14ac:dyDescent="0.25">
      <c r="A578">
        <v>527</v>
      </c>
      <c r="B578" t="s">
        <v>1313</v>
      </c>
      <c r="C578" t="s">
        <v>1247</v>
      </c>
      <c r="D578" t="s">
        <v>1315</v>
      </c>
      <c r="E578" t="str">
        <f t="shared" si="50"/>
        <v>VFSE9008083</v>
      </c>
      <c r="F578" t="s">
        <v>154</v>
      </c>
      <c r="G578">
        <v>87151.75</v>
      </c>
      <c r="H578">
        <v>17503408.969999999</v>
      </c>
      <c r="I578" t="s">
        <v>3596</v>
      </c>
      <c r="J578" t="s">
        <v>2134</v>
      </c>
      <c r="K578" t="s">
        <v>3590</v>
      </c>
      <c r="XFB578" t="s">
        <v>1314</v>
      </c>
      <c r="XFC578" t="s">
        <v>152</v>
      </c>
    </row>
    <row r="579" spans="1:11 16382:16383" x14ac:dyDescent="0.25">
      <c r="A579">
        <v>528</v>
      </c>
      <c r="B579" t="s">
        <v>1316</v>
      </c>
      <c r="C579" t="s">
        <v>1247</v>
      </c>
      <c r="D579" t="s">
        <v>1317</v>
      </c>
      <c r="E579" t="str">
        <f t="shared" si="50"/>
        <v>VFSE6000008</v>
      </c>
      <c r="F579" t="s">
        <v>154</v>
      </c>
      <c r="G579">
        <v>1928351.08</v>
      </c>
      <c r="H579">
        <v>19431760.050000001</v>
      </c>
      <c r="I579" t="s">
        <v>2151</v>
      </c>
      <c r="J579" t="s">
        <v>2134</v>
      </c>
      <c r="K579" t="s">
        <v>3599</v>
      </c>
      <c r="XFB579" t="s">
        <v>1314</v>
      </c>
      <c r="XFC579" t="s">
        <v>152</v>
      </c>
    </row>
    <row r="580" spans="1:11 16382:16383" x14ac:dyDescent="0.25">
      <c r="A580">
        <v>529</v>
      </c>
      <c r="B580" t="s">
        <v>1318</v>
      </c>
      <c r="C580" t="s">
        <v>1247</v>
      </c>
      <c r="D580" t="s">
        <v>1320</v>
      </c>
      <c r="E580" t="str">
        <f t="shared" si="50"/>
        <v>VFSE6000009</v>
      </c>
      <c r="F580" t="s">
        <v>154</v>
      </c>
      <c r="G580">
        <v>908862.31</v>
      </c>
      <c r="H580">
        <v>20340622.359999999</v>
      </c>
      <c r="I580" t="s">
        <v>2152</v>
      </c>
      <c r="J580" t="s">
        <v>2134</v>
      </c>
      <c r="K580" t="s">
        <v>3599</v>
      </c>
      <c r="XFB580" t="s">
        <v>1319</v>
      </c>
      <c r="XFC580" t="s">
        <v>152</v>
      </c>
    </row>
    <row r="581" spans="1:11 16382:16383" x14ac:dyDescent="0.25">
      <c r="A581">
        <v>530</v>
      </c>
      <c r="B581" t="s">
        <v>1321</v>
      </c>
      <c r="C581" t="s">
        <v>1247</v>
      </c>
      <c r="D581" t="s">
        <v>1323</v>
      </c>
      <c r="E581" t="str">
        <f t="shared" si="50"/>
        <v>VFSE9008213</v>
      </c>
      <c r="F581" t="s">
        <v>154</v>
      </c>
      <c r="G581">
        <v>25467</v>
      </c>
      <c r="H581">
        <v>20366089.359999999</v>
      </c>
      <c r="I581" t="s">
        <v>3592</v>
      </c>
      <c r="J581" t="s">
        <v>2134</v>
      </c>
      <c r="K581" t="s">
        <v>3590</v>
      </c>
      <c r="XFB581" t="s">
        <v>1322</v>
      </c>
      <c r="XFC581" t="s">
        <v>152</v>
      </c>
    </row>
    <row r="582" spans="1:11 16382:16383" x14ac:dyDescent="0.25">
      <c r="A582">
        <v>531</v>
      </c>
      <c r="B582" t="s">
        <v>1324</v>
      </c>
      <c r="C582" t="s">
        <v>1247</v>
      </c>
      <c r="D582" t="s">
        <v>1325</v>
      </c>
      <c r="E582" t="str">
        <f t="shared" ref="E582" si="52">MID(D582,23,11)</f>
        <v>VFSE6000007</v>
      </c>
      <c r="F582" t="s">
        <v>154</v>
      </c>
      <c r="G582">
        <f>163074.48-G583</f>
        <v>155991.48000000001</v>
      </c>
      <c r="H582">
        <v>20529163.84</v>
      </c>
      <c r="I582" t="s">
        <v>2149</v>
      </c>
      <c r="J582" t="s">
        <v>2134</v>
      </c>
      <c r="K582" t="s">
        <v>3600</v>
      </c>
      <c r="XFB582" t="s">
        <v>1322</v>
      </c>
      <c r="XFC582" t="s">
        <v>152</v>
      </c>
    </row>
    <row r="583" spans="1:11 16382:16383" x14ac:dyDescent="0.25">
      <c r="A583">
        <v>531</v>
      </c>
      <c r="B583" t="s">
        <v>1324</v>
      </c>
      <c r="C583" t="s">
        <v>1247</v>
      </c>
      <c r="D583" t="s">
        <v>1325</v>
      </c>
      <c r="E583" t="str">
        <f t="shared" si="50"/>
        <v>VFSE6000007</v>
      </c>
      <c r="F583" t="s">
        <v>154</v>
      </c>
      <c r="G583">
        <v>7083</v>
      </c>
      <c r="H583">
        <v>20529163.84</v>
      </c>
      <c r="I583" t="s">
        <v>2149</v>
      </c>
      <c r="J583" t="s">
        <v>3583</v>
      </c>
      <c r="K583" t="s">
        <v>3600</v>
      </c>
      <c r="XFB583" t="s">
        <v>1322</v>
      </c>
      <c r="XFC583" t="s">
        <v>152</v>
      </c>
    </row>
    <row r="584" spans="1:11 16382:16383" x14ac:dyDescent="0.25">
      <c r="A584">
        <v>532</v>
      </c>
      <c r="B584" t="s">
        <v>1326</v>
      </c>
      <c r="C584" t="s">
        <v>1247</v>
      </c>
      <c r="D584" t="s">
        <v>1328</v>
      </c>
      <c r="E584" t="str">
        <f t="shared" si="50"/>
        <v>VFSE6000012</v>
      </c>
      <c r="F584" t="s">
        <v>154</v>
      </c>
      <c r="G584">
        <v>54261.84</v>
      </c>
      <c r="H584">
        <v>20583425.68</v>
      </c>
      <c r="I584" t="s">
        <v>2155</v>
      </c>
      <c r="J584" t="s">
        <v>2134</v>
      </c>
      <c r="K584" t="s">
        <v>3599</v>
      </c>
      <c r="XFB584" t="s">
        <v>1327</v>
      </c>
      <c r="XFC584" t="s">
        <v>152</v>
      </c>
    </row>
    <row r="585" spans="1:11 16382:16383" x14ac:dyDescent="0.25">
      <c r="A585">
        <v>533</v>
      </c>
      <c r="B585" t="s">
        <v>1329</v>
      </c>
      <c r="C585" t="s">
        <v>1247</v>
      </c>
      <c r="D585" t="s">
        <v>1330</v>
      </c>
      <c r="E585" t="str">
        <f t="shared" si="50"/>
        <v>VFSE9008072</v>
      </c>
      <c r="F585" t="s">
        <v>154</v>
      </c>
      <c r="G585">
        <v>8864.31</v>
      </c>
      <c r="H585">
        <v>20592289.989999998</v>
      </c>
      <c r="I585" t="s">
        <v>3595</v>
      </c>
      <c r="J585" t="s">
        <v>2134</v>
      </c>
      <c r="K585" t="s">
        <v>3590</v>
      </c>
      <c r="XFB585" t="s">
        <v>1327</v>
      </c>
      <c r="XFC585" t="s">
        <v>152</v>
      </c>
    </row>
    <row r="586" spans="1:11 16382:16383" x14ac:dyDescent="0.25">
      <c r="A586">
        <v>534</v>
      </c>
      <c r="B586" t="s">
        <v>1331</v>
      </c>
      <c r="C586" t="s">
        <v>1247</v>
      </c>
      <c r="D586" t="s">
        <v>1333</v>
      </c>
      <c r="E586" t="str">
        <f t="shared" si="50"/>
        <v>VFSE6000016</v>
      </c>
      <c r="F586" t="s">
        <v>154</v>
      </c>
      <c r="G586">
        <v>825055.52</v>
      </c>
      <c r="H586">
        <v>21417345.510000002</v>
      </c>
      <c r="I586" t="s">
        <v>2159</v>
      </c>
      <c r="J586" t="s">
        <v>2134</v>
      </c>
      <c r="K586" t="s">
        <v>2132</v>
      </c>
      <c r="XFB586" t="s">
        <v>1332</v>
      </c>
      <c r="XFC586" t="s">
        <v>152</v>
      </c>
    </row>
    <row r="587" spans="1:11 16382:16383" x14ac:dyDescent="0.25">
      <c r="A587">
        <v>535</v>
      </c>
      <c r="B587" t="s">
        <v>1334</v>
      </c>
      <c r="C587" t="s">
        <v>1247</v>
      </c>
      <c r="D587" t="s">
        <v>1335</v>
      </c>
      <c r="E587" t="str">
        <f t="shared" si="50"/>
        <v>VFSE6000002</v>
      </c>
      <c r="F587" t="s">
        <v>154</v>
      </c>
      <c r="G587">
        <v>4267470.6900000004</v>
      </c>
      <c r="H587">
        <v>25684816.199999999</v>
      </c>
      <c r="I587" t="s">
        <v>2150</v>
      </c>
      <c r="J587" t="s">
        <v>2134</v>
      </c>
      <c r="K587" t="s">
        <v>3600</v>
      </c>
      <c r="XFB587" t="s">
        <v>1332</v>
      </c>
      <c r="XFC587" t="s">
        <v>152</v>
      </c>
    </row>
    <row r="588" spans="1:11 16382:16383" x14ac:dyDescent="0.25">
      <c r="A588">
        <v>536</v>
      </c>
      <c r="B588" t="s">
        <v>1336</v>
      </c>
      <c r="C588" t="s">
        <v>1247</v>
      </c>
      <c r="D588" t="s">
        <v>1338</v>
      </c>
      <c r="E588" t="str">
        <f t="shared" si="50"/>
        <v>VFSE6000013</v>
      </c>
      <c r="F588" t="s">
        <v>154</v>
      </c>
      <c r="G588">
        <v>20344.759999999998</v>
      </c>
      <c r="H588">
        <v>25705160.960000001</v>
      </c>
      <c r="I588" t="s">
        <v>2156</v>
      </c>
      <c r="J588" t="s">
        <v>2134</v>
      </c>
      <c r="K588" t="s">
        <v>3599</v>
      </c>
      <c r="XFB588" t="s">
        <v>1337</v>
      </c>
      <c r="XFC588" t="s">
        <v>152</v>
      </c>
    </row>
    <row r="589" spans="1:11 16382:16383" x14ac:dyDescent="0.25">
      <c r="A589">
        <v>537</v>
      </c>
      <c r="B589" t="s">
        <v>1339</v>
      </c>
      <c r="C589" t="s">
        <v>1247</v>
      </c>
      <c r="D589" t="s">
        <v>1341</v>
      </c>
      <c r="E589" t="str">
        <f t="shared" si="50"/>
        <v>VFSE6000005</v>
      </c>
      <c r="F589" t="s">
        <v>154</v>
      </c>
      <c r="G589">
        <v>38217.85</v>
      </c>
      <c r="H589">
        <v>25743378.809999999</v>
      </c>
      <c r="I589" t="s">
        <v>2147</v>
      </c>
      <c r="J589" t="s">
        <v>2134</v>
      </c>
      <c r="K589" t="s">
        <v>3600</v>
      </c>
      <c r="XFB589" t="s">
        <v>1340</v>
      </c>
      <c r="XFC589" t="s">
        <v>152</v>
      </c>
    </row>
    <row r="590" spans="1:11 16382:16383" x14ac:dyDescent="0.25">
      <c r="A590">
        <v>538</v>
      </c>
      <c r="B590" t="s">
        <v>1342</v>
      </c>
      <c r="C590" t="s">
        <v>1247</v>
      </c>
      <c r="D590" t="s">
        <v>1344</v>
      </c>
      <c r="E590" t="str">
        <f t="shared" si="50"/>
        <v>VFSE6000001</v>
      </c>
      <c r="F590" t="s">
        <v>154</v>
      </c>
      <c r="G590">
        <v>2404856.44</v>
      </c>
      <c r="H590">
        <v>28148235.25</v>
      </c>
      <c r="I590" t="s">
        <v>2158</v>
      </c>
      <c r="J590" t="s">
        <v>2134</v>
      </c>
      <c r="K590" t="s">
        <v>2132</v>
      </c>
      <c r="XFB590" t="s">
        <v>1343</v>
      </c>
      <c r="XFC590" t="s">
        <v>152</v>
      </c>
    </row>
    <row r="591" spans="1:11 16382:16383" x14ac:dyDescent="0.25">
      <c r="A591">
        <v>539</v>
      </c>
      <c r="B591" t="s">
        <v>1345</v>
      </c>
      <c r="C591" t="s">
        <v>1247</v>
      </c>
      <c r="D591" t="s">
        <v>1346</v>
      </c>
      <c r="E591" t="str">
        <f t="shared" ref="E591" si="53">MID(D591,23,11)</f>
        <v>VFSE6000003</v>
      </c>
      <c r="F591" t="s">
        <v>154</v>
      </c>
      <c r="G591">
        <f>182996.5-G592</f>
        <v>168069.5</v>
      </c>
      <c r="H591">
        <v>28331231.75</v>
      </c>
      <c r="I591" t="s">
        <v>2145</v>
      </c>
      <c r="J591" t="s">
        <v>2134</v>
      </c>
      <c r="K591" t="s">
        <v>3609</v>
      </c>
      <c r="XFB591" t="s">
        <v>1343</v>
      </c>
      <c r="XFC591" t="s">
        <v>152</v>
      </c>
    </row>
    <row r="592" spans="1:11 16382:16383" x14ac:dyDescent="0.25">
      <c r="A592">
        <v>539</v>
      </c>
      <c r="B592" t="s">
        <v>1345</v>
      </c>
      <c r="C592" t="s">
        <v>1247</v>
      </c>
      <c r="D592" t="s">
        <v>1346</v>
      </c>
      <c r="E592" t="str">
        <f t="shared" si="50"/>
        <v>VFSE6000003</v>
      </c>
      <c r="F592" t="s">
        <v>154</v>
      </c>
      <c r="G592">
        <v>14927</v>
      </c>
      <c r="H592">
        <v>28331231.75</v>
      </c>
      <c r="I592" t="s">
        <v>2145</v>
      </c>
      <c r="J592" t="s">
        <v>3583</v>
      </c>
      <c r="K592" t="s">
        <v>3609</v>
      </c>
      <c r="XFB592" t="s">
        <v>1343</v>
      </c>
      <c r="XFC592" t="s">
        <v>152</v>
      </c>
    </row>
    <row r="593" spans="1:11 16382:16383" x14ac:dyDescent="0.25">
      <c r="A593">
        <v>540</v>
      </c>
      <c r="B593" t="s">
        <v>1347</v>
      </c>
      <c r="C593" t="s">
        <v>1247</v>
      </c>
      <c r="D593" t="s">
        <v>1348</v>
      </c>
      <c r="E593" t="str">
        <f t="shared" si="50"/>
        <v>VFSE6000011</v>
      </c>
      <c r="F593" t="s">
        <v>154</v>
      </c>
      <c r="G593">
        <v>671893.22</v>
      </c>
      <c r="H593">
        <v>29003124.969999999</v>
      </c>
      <c r="I593" t="s">
        <v>2154</v>
      </c>
      <c r="J593" t="s">
        <v>2134</v>
      </c>
      <c r="K593" t="s">
        <v>3599</v>
      </c>
      <c r="XFB593" t="s">
        <v>1343</v>
      </c>
      <c r="XFC593" t="s">
        <v>152</v>
      </c>
    </row>
    <row r="594" spans="1:11 16382:16383" x14ac:dyDescent="0.25">
      <c r="A594">
        <v>541</v>
      </c>
      <c r="B594" t="s">
        <v>1349</v>
      </c>
      <c r="C594" t="s">
        <v>1247</v>
      </c>
      <c r="D594" t="s">
        <v>1351</v>
      </c>
      <c r="E594" t="str">
        <f t="shared" si="50"/>
        <v>VFSE6000006</v>
      </c>
      <c r="F594" t="s">
        <v>154</v>
      </c>
      <c r="G594">
        <v>49986.400000000001</v>
      </c>
      <c r="H594">
        <v>29053111.370000001</v>
      </c>
      <c r="I594" t="s">
        <v>2148</v>
      </c>
      <c r="J594" t="s">
        <v>2134</v>
      </c>
      <c r="K594" t="s">
        <v>3600</v>
      </c>
      <c r="XFB594" t="s">
        <v>1350</v>
      </c>
      <c r="XFC594" t="s">
        <v>152</v>
      </c>
    </row>
    <row r="595" spans="1:11 16382:16383" x14ac:dyDescent="0.25">
      <c r="A595">
        <v>542</v>
      </c>
      <c r="B595" t="s">
        <v>1352</v>
      </c>
      <c r="C595" t="s">
        <v>1247</v>
      </c>
      <c r="D595" t="s">
        <v>1353</v>
      </c>
      <c r="E595" t="str">
        <f t="shared" si="50"/>
        <v>VFSE6000010</v>
      </c>
      <c r="F595" t="s">
        <v>154</v>
      </c>
      <c r="G595">
        <v>144655.88</v>
      </c>
      <c r="H595">
        <v>29197767.25</v>
      </c>
      <c r="I595" t="s">
        <v>2153</v>
      </c>
      <c r="J595" t="s">
        <v>2134</v>
      </c>
      <c r="K595" t="s">
        <v>3599</v>
      </c>
      <c r="XFB595" t="s">
        <v>1350</v>
      </c>
      <c r="XFC595" t="s">
        <v>152</v>
      </c>
    </row>
    <row r="596" spans="1:11 16382:16383" x14ac:dyDescent="0.25">
      <c r="A596">
        <v>543</v>
      </c>
      <c r="B596" t="s">
        <v>1354</v>
      </c>
      <c r="C596" t="s">
        <v>1247</v>
      </c>
      <c r="D596" t="s">
        <v>1356</v>
      </c>
      <c r="E596" t="str">
        <f t="shared" si="50"/>
        <v xml:space="preserve"> MENTORS IM</v>
      </c>
      <c r="F596" t="s">
        <v>154</v>
      </c>
      <c r="G596">
        <v>2100.9</v>
      </c>
      <c r="H596">
        <v>29199868.149999999</v>
      </c>
      <c r="I596" t="s">
        <v>2133</v>
      </c>
      <c r="J596" t="s">
        <v>2134</v>
      </c>
      <c r="K596" t="s">
        <v>3604</v>
      </c>
      <c r="XFB596" t="s">
        <v>1355</v>
      </c>
      <c r="XFC596" t="s">
        <v>152</v>
      </c>
    </row>
    <row r="597" spans="1:11 16382:16383" x14ac:dyDescent="0.25">
      <c r="A597">
        <v>544</v>
      </c>
      <c r="B597" t="s">
        <v>1357</v>
      </c>
      <c r="C597" t="s">
        <v>1247</v>
      </c>
      <c r="D597" t="s">
        <v>1356</v>
      </c>
      <c r="E597" t="str">
        <f t="shared" si="50"/>
        <v xml:space="preserve"> MENTORS IM</v>
      </c>
      <c r="F597" t="s">
        <v>193</v>
      </c>
      <c r="G597">
        <v>-50</v>
      </c>
      <c r="H597">
        <v>29199818.149999999</v>
      </c>
      <c r="I597" t="s">
        <v>3601</v>
      </c>
      <c r="J597" t="s">
        <v>2134</v>
      </c>
      <c r="XFB597" t="s">
        <v>1358</v>
      </c>
      <c r="XFC597" t="s">
        <v>152</v>
      </c>
    </row>
    <row r="598" spans="1:11 16382:16383" x14ac:dyDescent="0.25">
      <c r="A598">
        <v>545</v>
      </c>
      <c r="B598" t="s">
        <v>1359</v>
      </c>
      <c r="C598" t="s">
        <v>1247</v>
      </c>
      <c r="D598" t="s">
        <v>1356</v>
      </c>
      <c r="E598" t="str">
        <f t="shared" si="50"/>
        <v xml:space="preserve"> MENTORS IM</v>
      </c>
      <c r="F598" t="s">
        <v>193</v>
      </c>
      <c r="G598">
        <v>-9</v>
      </c>
      <c r="H598">
        <v>29199809.149999999</v>
      </c>
      <c r="I598" t="s">
        <v>3601</v>
      </c>
      <c r="J598" t="s">
        <v>2134</v>
      </c>
      <c r="XFB598" t="s">
        <v>1358</v>
      </c>
      <c r="XFC598" t="s">
        <v>152</v>
      </c>
    </row>
    <row r="599" spans="1:11 16382:16383" x14ac:dyDescent="0.25">
      <c r="A599">
        <v>546</v>
      </c>
      <c r="B599" t="s">
        <v>1360</v>
      </c>
      <c r="C599" t="s">
        <v>1247</v>
      </c>
      <c r="D599" t="s">
        <v>1356</v>
      </c>
      <c r="E599" t="str">
        <f t="shared" si="50"/>
        <v xml:space="preserve"> MENTORS IM</v>
      </c>
      <c r="F599" t="s">
        <v>193</v>
      </c>
      <c r="G599">
        <v>-45</v>
      </c>
      <c r="H599">
        <v>29199764.149999999</v>
      </c>
      <c r="I599" t="s">
        <v>3601</v>
      </c>
      <c r="J599" t="s">
        <v>2134</v>
      </c>
      <c r="XFB599" t="s">
        <v>1361</v>
      </c>
      <c r="XFC599" t="s">
        <v>152</v>
      </c>
    </row>
    <row r="600" spans="1:11 16382:16383" x14ac:dyDescent="0.25">
      <c r="A600">
        <v>547</v>
      </c>
      <c r="B600" t="s">
        <v>1362</v>
      </c>
      <c r="C600" t="s">
        <v>1247</v>
      </c>
      <c r="D600" t="s">
        <v>1364</v>
      </c>
      <c r="E600" t="str">
        <f t="shared" si="50"/>
        <v>LL  BAN01</v>
      </c>
      <c r="F600" t="s">
        <v>154</v>
      </c>
      <c r="G600">
        <v>526091</v>
      </c>
      <c r="H600">
        <v>29725855.149999999</v>
      </c>
      <c r="I600" t="s">
        <v>2141</v>
      </c>
      <c r="J600" t="s">
        <v>2134</v>
      </c>
      <c r="K600" t="s">
        <v>3599</v>
      </c>
      <c r="XFB600" t="s">
        <v>1363</v>
      </c>
      <c r="XFC600" t="s">
        <v>152</v>
      </c>
    </row>
    <row r="601" spans="1:11 16382:16383" x14ac:dyDescent="0.25">
      <c r="A601">
        <v>548</v>
      </c>
      <c r="B601" t="s">
        <v>94</v>
      </c>
      <c r="C601" t="s">
        <v>1247</v>
      </c>
      <c r="D601" t="s">
        <v>1365</v>
      </c>
      <c r="E601" t="str">
        <f t="shared" si="50"/>
        <v>LL  BAN04</v>
      </c>
      <c r="F601" t="s">
        <v>154</v>
      </c>
      <c r="G601">
        <v>115218</v>
      </c>
      <c r="H601">
        <v>29841073.149999999</v>
      </c>
      <c r="I601" t="s">
        <v>2141</v>
      </c>
      <c r="J601" t="s">
        <v>2134</v>
      </c>
      <c r="K601" t="s">
        <v>3599</v>
      </c>
      <c r="XFB601" t="s">
        <v>1363</v>
      </c>
      <c r="XFC601" t="s">
        <v>152</v>
      </c>
    </row>
    <row r="602" spans="1:11 16382:16383" x14ac:dyDescent="0.25">
      <c r="A602">
        <v>549</v>
      </c>
      <c r="B602" t="s">
        <v>95</v>
      </c>
      <c r="C602" t="s">
        <v>1247</v>
      </c>
      <c r="D602" t="s">
        <v>1366</v>
      </c>
      <c r="E602" t="str">
        <f t="shared" si="50"/>
        <v>LL  BAN03</v>
      </c>
      <c r="F602" t="s">
        <v>154</v>
      </c>
      <c r="G602">
        <v>14166</v>
      </c>
      <c r="H602">
        <v>29855239.149999999</v>
      </c>
      <c r="I602" t="s">
        <v>2141</v>
      </c>
      <c r="J602" t="s">
        <v>2134</v>
      </c>
      <c r="K602" t="s">
        <v>3599</v>
      </c>
      <c r="XFB602" t="s">
        <v>1363</v>
      </c>
      <c r="XFC602" t="s">
        <v>152</v>
      </c>
    </row>
    <row r="603" spans="1:11 16382:16383" x14ac:dyDescent="0.25">
      <c r="A603">
        <v>550</v>
      </c>
      <c r="B603" t="s">
        <v>1367</v>
      </c>
      <c r="C603" t="s">
        <v>1247</v>
      </c>
      <c r="D603" t="s">
        <v>1369</v>
      </c>
      <c r="E603" t="str">
        <f t="shared" si="50"/>
        <v>56347/VFS G</v>
      </c>
      <c r="F603" t="s">
        <v>193</v>
      </c>
      <c r="G603">
        <v>-3900000</v>
      </c>
      <c r="H603">
        <v>25955239.149999999</v>
      </c>
      <c r="I603" t="s">
        <v>2135</v>
      </c>
      <c r="J603" t="s">
        <v>2134</v>
      </c>
      <c r="K603" t="s">
        <v>2132</v>
      </c>
      <c r="XFB603" t="s">
        <v>1368</v>
      </c>
      <c r="XFC603" t="s">
        <v>152</v>
      </c>
    </row>
    <row r="604" spans="1:11 16382:16383" x14ac:dyDescent="0.25">
      <c r="A604">
        <v>551</v>
      </c>
      <c r="B604" t="s">
        <v>1370</v>
      </c>
      <c r="C604" t="s">
        <v>1247</v>
      </c>
      <c r="D604" t="s">
        <v>1372</v>
      </c>
      <c r="E604" t="str">
        <f t="shared" si="50"/>
        <v>56359/VFS G</v>
      </c>
      <c r="F604" t="s">
        <v>193</v>
      </c>
      <c r="G604">
        <v>-11100000</v>
      </c>
      <c r="H604">
        <v>14855239.15</v>
      </c>
      <c r="I604" t="s">
        <v>2135</v>
      </c>
      <c r="J604" t="s">
        <v>2134</v>
      </c>
      <c r="K604" t="s">
        <v>2132</v>
      </c>
      <c r="XFB604" t="s">
        <v>1371</v>
      </c>
      <c r="XFC604" t="s">
        <v>152</v>
      </c>
    </row>
    <row r="605" spans="1:11 16382:16383" x14ac:dyDescent="0.25">
      <c r="A605">
        <v>552</v>
      </c>
      <c r="B605" t="s">
        <v>1373</v>
      </c>
      <c r="C605" t="s">
        <v>1247</v>
      </c>
      <c r="D605" t="s">
        <v>1375</v>
      </c>
      <c r="E605" t="str">
        <f t="shared" si="50"/>
        <v xml:space="preserve">ICICI BANK </v>
      </c>
      <c r="F605" t="s">
        <v>193</v>
      </c>
      <c r="G605">
        <v>-77056.2</v>
      </c>
      <c r="H605">
        <v>14778182.949999999</v>
      </c>
      <c r="I605" t="s">
        <v>3581</v>
      </c>
      <c r="J605" t="s">
        <v>2134</v>
      </c>
      <c r="K605" t="s">
        <v>3605</v>
      </c>
      <c r="XFB605" t="s">
        <v>1374</v>
      </c>
      <c r="XFC605" t="s">
        <v>152</v>
      </c>
    </row>
    <row r="606" spans="1:11 16382:16383" x14ac:dyDescent="0.25">
      <c r="A606">
        <v>553</v>
      </c>
      <c r="B606" t="s">
        <v>1376</v>
      </c>
      <c r="C606" t="s">
        <v>1247</v>
      </c>
      <c r="D606" t="s">
        <v>1378</v>
      </c>
      <c r="E606" t="str">
        <f t="shared" si="50"/>
        <v xml:space="preserve">ICICI BANK </v>
      </c>
      <c r="F606" t="s">
        <v>193</v>
      </c>
      <c r="G606">
        <v>-60285.27</v>
      </c>
      <c r="H606">
        <v>14717897.68</v>
      </c>
      <c r="I606" t="s">
        <v>3581</v>
      </c>
      <c r="J606" t="s">
        <v>2134</v>
      </c>
      <c r="K606" t="s">
        <v>3605</v>
      </c>
      <c r="XFB606" t="s">
        <v>1377</v>
      </c>
      <c r="XFC606" t="s">
        <v>152</v>
      </c>
    </row>
    <row r="607" spans="1:11 16382:16383" x14ac:dyDescent="0.25">
      <c r="A607">
        <v>554</v>
      </c>
      <c r="B607" t="s">
        <v>1379</v>
      </c>
      <c r="C607" t="s">
        <v>1247</v>
      </c>
      <c r="D607" t="s">
        <v>1381</v>
      </c>
      <c r="E607" t="str">
        <f t="shared" si="50"/>
        <v xml:space="preserve">ICICI BANK </v>
      </c>
      <c r="F607" t="s">
        <v>193</v>
      </c>
      <c r="G607">
        <v>-7913.88</v>
      </c>
      <c r="H607">
        <v>14709983.800000001</v>
      </c>
      <c r="I607" t="s">
        <v>3581</v>
      </c>
      <c r="J607" t="s">
        <v>2134</v>
      </c>
      <c r="K607" t="s">
        <v>3605</v>
      </c>
      <c r="XFB607" t="s">
        <v>1380</v>
      </c>
      <c r="XFC607" t="s">
        <v>152</v>
      </c>
    </row>
    <row r="608" spans="1:11 16382:16383" x14ac:dyDescent="0.25">
      <c r="A608">
        <v>555</v>
      </c>
      <c r="B608" t="s">
        <v>1382</v>
      </c>
      <c r="C608" t="s">
        <v>1247</v>
      </c>
      <c r="D608" t="s">
        <v>1384</v>
      </c>
      <c r="E608" t="str">
        <f t="shared" si="50"/>
        <v>VFSE9008072</v>
      </c>
      <c r="F608" t="s">
        <v>154</v>
      </c>
      <c r="G608">
        <v>713069.57</v>
      </c>
      <c r="H608">
        <v>15423053.369999999</v>
      </c>
      <c r="I608" t="s">
        <v>3595</v>
      </c>
      <c r="J608" t="s">
        <v>2134</v>
      </c>
      <c r="K608" t="s">
        <v>3590</v>
      </c>
      <c r="XFB608" t="s">
        <v>1383</v>
      </c>
      <c r="XFC608" t="s">
        <v>152</v>
      </c>
    </row>
    <row r="609" spans="1:14 16382:16383" x14ac:dyDescent="0.25">
      <c r="A609">
        <v>556</v>
      </c>
      <c r="B609" t="s">
        <v>1385</v>
      </c>
      <c r="C609" t="s">
        <v>1247</v>
      </c>
      <c r="D609" t="s">
        <v>1387</v>
      </c>
      <c r="E609" t="str">
        <f t="shared" si="50"/>
        <v>VFSE9008135</v>
      </c>
      <c r="F609" t="s">
        <v>154</v>
      </c>
      <c r="G609">
        <v>1577392.87</v>
      </c>
      <c r="H609">
        <v>17000446.239999998</v>
      </c>
      <c r="I609" t="s">
        <v>3591</v>
      </c>
      <c r="J609" t="s">
        <v>2134</v>
      </c>
      <c r="K609" t="s">
        <v>3590</v>
      </c>
      <c r="XFB609" t="s">
        <v>1386</v>
      </c>
      <c r="XFC609" t="s">
        <v>152</v>
      </c>
    </row>
    <row r="610" spans="1:14 16382:16383" x14ac:dyDescent="0.25">
      <c r="A610">
        <v>557</v>
      </c>
      <c r="B610" t="s">
        <v>1388</v>
      </c>
      <c r="C610" t="s">
        <v>1247</v>
      </c>
      <c r="D610" t="s">
        <v>1389</v>
      </c>
      <c r="E610" t="str">
        <f t="shared" si="50"/>
        <v>VFSE9008083</v>
      </c>
      <c r="F610" t="s">
        <v>154</v>
      </c>
      <c r="G610">
        <v>6269630.79</v>
      </c>
      <c r="H610">
        <v>23270077.030000001</v>
      </c>
      <c r="I610" t="s">
        <v>3596</v>
      </c>
      <c r="J610" t="s">
        <v>2134</v>
      </c>
      <c r="K610" t="s">
        <v>3590</v>
      </c>
      <c r="XFB610" t="s">
        <v>1386</v>
      </c>
      <c r="XFC610" t="s">
        <v>152</v>
      </c>
    </row>
    <row r="611" spans="1:14 16382:16383" x14ac:dyDescent="0.25">
      <c r="A611">
        <v>558</v>
      </c>
      <c r="B611" t="s">
        <v>1390</v>
      </c>
      <c r="C611" t="s">
        <v>1247</v>
      </c>
      <c r="D611" t="s">
        <v>1392</v>
      </c>
      <c r="E611" t="str">
        <f t="shared" si="50"/>
        <v>VFSE9008222</v>
      </c>
      <c r="F611" t="s">
        <v>154</v>
      </c>
      <c r="G611">
        <v>81572.08</v>
      </c>
      <c r="H611">
        <v>23351649.109999999</v>
      </c>
      <c r="I611" t="s">
        <v>3597</v>
      </c>
      <c r="J611" t="s">
        <v>2134</v>
      </c>
      <c r="K611" t="s">
        <v>3590</v>
      </c>
      <c r="XFB611" t="s">
        <v>1391</v>
      </c>
      <c r="XFC611" t="s">
        <v>152</v>
      </c>
    </row>
    <row r="612" spans="1:14 16382:16383" x14ac:dyDescent="0.25">
      <c r="A612">
        <v>559</v>
      </c>
      <c r="B612" t="s">
        <v>1393</v>
      </c>
      <c r="C612" t="s">
        <v>1247</v>
      </c>
      <c r="D612" t="s">
        <v>1394</v>
      </c>
      <c r="E612" t="str">
        <f t="shared" si="50"/>
        <v>VFSE9008224</v>
      </c>
      <c r="F612" t="s">
        <v>154</v>
      </c>
      <c r="G612">
        <v>3112.87</v>
      </c>
      <c r="H612">
        <v>23354761.98</v>
      </c>
      <c r="I612" t="s">
        <v>3598</v>
      </c>
      <c r="J612" t="s">
        <v>2134</v>
      </c>
      <c r="K612" t="s">
        <v>3590</v>
      </c>
      <c r="N612" t="s">
        <v>3598</v>
      </c>
      <c r="XFB612" t="s">
        <v>1391</v>
      </c>
      <c r="XFC612" t="s">
        <v>152</v>
      </c>
    </row>
    <row r="613" spans="1:14 16382:16383" x14ac:dyDescent="0.25">
      <c r="A613">
        <v>560</v>
      </c>
      <c r="B613" t="s">
        <v>1395</v>
      </c>
      <c r="C613" t="s">
        <v>1247</v>
      </c>
      <c r="D613" t="s">
        <v>1397</v>
      </c>
      <c r="E613" t="str">
        <f t="shared" si="50"/>
        <v>VFSE9008205</v>
      </c>
      <c r="F613" t="s">
        <v>154</v>
      </c>
      <c r="G613">
        <v>527754.36</v>
      </c>
      <c r="H613">
        <v>23882516.34</v>
      </c>
      <c r="I613" t="s">
        <v>3594</v>
      </c>
      <c r="J613" t="s">
        <v>2134</v>
      </c>
      <c r="K613" t="s">
        <v>3590</v>
      </c>
      <c r="XFB613" t="s">
        <v>1396</v>
      </c>
      <c r="XFC613" t="s">
        <v>152</v>
      </c>
    </row>
    <row r="614" spans="1:14 16382:16383" x14ac:dyDescent="0.25">
      <c r="A614">
        <v>561</v>
      </c>
      <c r="B614" t="s">
        <v>1398</v>
      </c>
      <c r="C614" t="s">
        <v>1247</v>
      </c>
      <c r="D614" t="s">
        <v>1399</v>
      </c>
      <c r="E614" t="str">
        <f t="shared" si="50"/>
        <v>VFSE9008150</v>
      </c>
      <c r="F614" t="s">
        <v>154</v>
      </c>
      <c r="G614">
        <v>1182850.49</v>
      </c>
      <c r="H614">
        <v>25065366.829999998</v>
      </c>
      <c r="I614" t="s">
        <v>3593</v>
      </c>
      <c r="J614" t="s">
        <v>2134</v>
      </c>
      <c r="K614" t="s">
        <v>3590</v>
      </c>
      <c r="XFB614" t="s">
        <v>1396</v>
      </c>
      <c r="XFC614" t="s">
        <v>152</v>
      </c>
    </row>
    <row r="615" spans="1:14 16382:16383" x14ac:dyDescent="0.25">
      <c r="A615">
        <v>562</v>
      </c>
      <c r="B615" t="s">
        <v>1400</v>
      </c>
      <c r="C615" t="s">
        <v>1247</v>
      </c>
      <c r="D615" t="s">
        <v>1402</v>
      </c>
      <c r="E615" t="str">
        <f t="shared" si="50"/>
        <v>VFSE9008213</v>
      </c>
      <c r="F615" t="s">
        <v>154</v>
      </c>
      <c r="G615">
        <v>155035.85</v>
      </c>
      <c r="H615">
        <v>25220402.68</v>
      </c>
      <c r="I615" t="s">
        <v>3592</v>
      </c>
      <c r="J615" t="s">
        <v>2134</v>
      </c>
      <c r="K615" t="s">
        <v>3590</v>
      </c>
      <c r="XFB615" t="s">
        <v>1401</v>
      </c>
      <c r="XFC615" t="s">
        <v>152</v>
      </c>
    </row>
    <row r="616" spans="1:14 16382:16383" x14ac:dyDescent="0.25">
      <c r="A616">
        <v>563</v>
      </c>
      <c r="B616" t="s">
        <v>1403</v>
      </c>
      <c r="C616" t="s">
        <v>1247</v>
      </c>
      <c r="D616" t="s">
        <v>1405</v>
      </c>
      <c r="E616" t="str">
        <f t="shared" si="50"/>
        <v>VFSE9008273</v>
      </c>
      <c r="F616" t="s">
        <v>154</v>
      </c>
      <c r="G616">
        <v>606.67999999999995</v>
      </c>
      <c r="H616">
        <v>25221009.359999999</v>
      </c>
      <c r="I616" t="s">
        <v>3598</v>
      </c>
      <c r="J616" t="s">
        <v>2134</v>
      </c>
      <c r="K616" t="s">
        <v>3590</v>
      </c>
      <c r="N616" t="s">
        <v>3598</v>
      </c>
      <c r="XFB616" t="s">
        <v>1404</v>
      </c>
      <c r="XFC616" t="s">
        <v>152</v>
      </c>
    </row>
    <row r="617" spans="1:14 16382:16383" x14ac:dyDescent="0.25">
      <c r="A617">
        <v>564</v>
      </c>
      <c r="B617" t="s">
        <v>1406</v>
      </c>
      <c r="C617" t="s">
        <v>1247</v>
      </c>
      <c r="D617" t="s">
        <v>1408</v>
      </c>
      <c r="E617" t="str">
        <f t="shared" si="50"/>
        <v/>
      </c>
      <c r="F617" t="s">
        <v>154</v>
      </c>
      <c r="G617">
        <v>1749.38</v>
      </c>
      <c r="H617">
        <v>25222758.739999998</v>
      </c>
      <c r="XFB617" t="s">
        <v>1407</v>
      </c>
      <c r="XFC617" t="s">
        <v>152</v>
      </c>
    </row>
    <row r="618" spans="1:14 16382:16383" x14ac:dyDescent="0.25">
      <c r="A618">
        <v>565</v>
      </c>
      <c r="B618" t="s">
        <v>1406</v>
      </c>
      <c r="C618" t="s">
        <v>1247</v>
      </c>
      <c r="D618" t="s">
        <v>1409</v>
      </c>
      <c r="E618" t="str">
        <f t="shared" si="50"/>
        <v>00429620]:,</v>
      </c>
      <c r="F618" t="s">
        <v>193</v>
      </c>
      <c r="G618" s="12">
        <v>-104</v>
      </c>
      <c r="H618">
        <v>25222654.739999998</v>
      </c>
      <c r="I618" t="s">
        <v>3601</v>
      </c>
      <c r="J618" t="s">
        <v>2134</v>
      </c>
      <c r="XFB618" t="s">
        <v>1407</v>
      </c>
      <c r="XFC618" t="s">
        <v>152</v>
      </c>
    </row>
    <row r="619" spans="1:14 16382:16383" x14ac:dyDescent="0.25">
      <c r="A619">
        <v>566</v>
      </c>
      <c r="B619" t="s">
        <v>1410</v>
      </c>
      <c r="C619" t="s">
        <v>1247</v>
      </c>
      <c r="D619" t="s">
        <v>1412</v>
      </c>
      <c r="E619" t="str">
        <f t="shared" si="50"/>
        <v>VFSE9008213</v>
      </c>
      <c r="F619" t="s">
        <v>154</v>
      </c>
      <c r="G619">
        <v>2099.6799999999998</v>
      </c>
      <c r="H619">
        <v>25224754.420000002</v>
      </c>
      <c r="I619" t="s">
        <v>3592</v>
      </c>
      <c r="J619" t="s">
        <v>2134</v>
      </c>
      <c r="K619" t="s">
        <v>3590</v>
      </c>
      <c r="XFB619" t="s">
        <v>1411</v>
      </c>
      <c r="XFC619" t="s">
        <v>152</v>
      </c>
    </row>
    <row r="620" spans="1:14 16382:16383" x14ac:dyDescent="0.25">
      <c r="A620">
        <v>567</v>
      </c>
      <c r="B620" t="s">
        <v>1413</v>
      </c>
      <c r="C620" t="s">
        <v>1247</v>
      </c>
      <c r="D620" t="s">
        <v>1414</v>
      </c>
      <c r="E620" t="str">
        <f t="shared" si="50"/>
        <v>VFSE9008205</v>
      </c>
      <c r="F620" t="s">
        <v>154</v>
      </c>
      <c r="G620">
        <v>68208.14</v>
      </c>
      <c r="H620">
        <v>25292962.559999999</v>
      </c>
      <c r="I620" t="s">
        <v>3594</v>
      </c>
      <c r="J620" t="s">
        <v>2134</v>
      </c>
      <c r="K620" t="s">
        <v>3590</v>
      </c>
      <c r="XFB620" t="s">
        <v>1411</v>
      </c>
      <c r="XFC620" t="s">
        <v>152</v>
      </c>
    </row>
    <row r="621" spans="1:14 16382:16383" x14ac:dyDescent="0.25">
      <c r="A621">
        <v>568</v>
      </c>
      <c r="B621" t="s">
        <v>1415</v>
      </c>
      <c r="C621" t="s">
        <v>1247</v>
      </c>
      <c r="D621" t="s">
        <v>1417</v>
      </c>
      <c r="E621" t="str">
        <f t="shared" si="50"/>
        <v>VFSE9008083</v>
      </c>
      <c r="F621" t="s">
        <v>154</v>
      </c>
      <c r="G621">
        <v>611955.27</v>
      </c>
      <c r="H621">
        <v>25904917.829999998</v>
      </c>
      <c r="I621" t="s">
        <v>3596</v>
      </c>
      <c r="J621" t="s">
        <v>2134</v>
      </c>
      <c r="K621" t="s">
        <v>3590</v>
      </c>
      <c r="XFB621" t="s">
        <v>1416</v>
      </c>
      <c r="XFC621" t="s">
        <v>152</v>
      </c>
    </row>
    <row r="622" spans="1:14 16382:16383" x14ac:dyDescent="0.25">
      <c r="A622">
        <v>569</v>
      </c>
      <c r="B622" t="s">
        <v>1418</v>
      </c>
      <c r="C622" t="s">
        <v>1247</v>
      </c>
      <c r="D622" t="s">
        <v>1419</v>
      </c>
      <c r="E622" t="str">
        <f t="shared" si="50"/>
        <v>VFSE9008272</v>
      </c>
      <c r="F622" t="s">
        <v>154</v>
      </c>
      <c r="G622">
        <v>296.47000000000003</v>
      </c>
      <c r="H622">
        <v>25905214.300000001</v>
      </c>
      <c r="I622" t="s">
        <v>3598</v>
      </c>
      <c r="J622" t="s">
        <v>2134</v>
      </c>
      <c r="K622" t="s">
        <v>3590</v>
      </c>
      <c r="N622" t="s">
        <v>3598</v>
      </c>
      <c r="XFB622" t="s">
        <v>1416</v>
      </c>
      <c r="XFC622" t="s">
        <v>152</v>
      </c>
    </row>
    <row r="623" spans="1:14 16382:16383" x14ac:dyDescent="0.25">
      <c r="A623">
        <v>570</v>
      </c>
      <c r="B623" t="s">
        <v>1420</v>
      </c>
      <c r="C623" t="s">
        <v>1247</v>
      </c>
      <c r="D623" t="s">
        <v>1421</v>
      </c>
      <c r="E623" t="str">
        <f t="shared" si="50"/>
        <v>VFSE9008222</v>
      </c>
      <c r="F623" t="s">
        <v>154</v>
      </c>
      <c r="G623">
        <v>12012.75</v>
      </c>
      <c r="H623">
        <v>25917227.050000001</v>
      </c>
      <c r="I623" t="s">
        <v>3597</v>
      </c>
      <c r="J623" t="s">
        <v>2134</v>
      </c>
      <c r="K623" t="s">
        <v>3590</v>
      </c>
      <c r="XFB623" t="s">
        <v>1416</v>
      </c>
      <c r="XFC623" t="s">
        <v>152</v>
      </c>
    </row>
    <row r="624" spans="1:14 16382:16383" x14ac:dyDescent="0.25">
      <c r="A624">
        <v>571</v>
      </c>
      <c r="B624" t="s">
        <v>1422</v>
      </c>
      <c r="C624" t="s">
        <v>1247</v>
      </c>
      <c r="D624" t="s">
        <v>1424</v>
      </c>
      <c r="E624" t="str">
        <f t="shared" si="50"/>
        <v>VFSE9008150</v>
      </c>
      <c r="F624" t="s">
        <v>154</v>
      </c>
      <c r="G624">
        <v>69151.289999999994</v>
      </c>
      <c r="H624">
        <v>25986378.34</v>
      </c>
      <c r="I624" t="s">
        <v>3593</v>
      </c>
      <c r="J624" t="s">
        <v>2134</v>
      </c>
      <c r="K624" t="s">
        <v>3590</v>
      </c>
      <c r="XFB624" t="s">
        <v>1423</v>
      </c>
      <c r="XFC624" t="s">
        <v>152</v>
      </c>
    </row>
    <row r="625" spans="1:11 16382:16383" x14ac:dyDescent="0.25">
      <c r="A625">
        <v>572</v>
      </c>
      <c r="B625" t="s">
        <v>1425</v>
      </c>
      <c r="C625" t="s">
        <v>1247</v>
      </c>
      <c r="D625" t="s">
        <v>1426</v>
      </c>
      <c r="E625" t="str">
        <f t="shared" si="50"/>
        <v>VFSE9008072</v>
      </c>
      <c r="F625" t="s">
        <v>154</v>
      </c>
      <c r="G625">
        <v>41017.65</v>
      </c>
      <c r="H625">
        <v>26027395.989999998</v>
      </c>
      <c r="I625" t="s">
        <v>3595</v>
      </c>
      <c r="J625" t="s">
        <v>2134</v>
      </c>
      <c r="K625" t="s">
        <v>3590</v>
      </c>
      <c r="XFB625" t="s">
        <v>1423</v>
      </c>
      <c r="XFC625" t="s">
        <v>152</v>
      </c>
    </row>
    <row r="626" spans="1:11 16382:16383" x14ac:dyDescent="0.25">
      <c r="A626">
        <v>573</v>
      </c>
      <c r="B626" t="s">
        <v>1427</v>
      </c>
      <c r="C626" t="s">
        <v>1247</v>
      </c>
      <c r="D626" t="s">
        <v>1429</v>
      </c>
      <c r="E626" t="str">
        <f t="shared" si="50"/>
        <v xml:space="preserve">     /63900</v>
      </c>
      <c r="F626" t="s">
        <v>193</v>
      </c>
      <c r="G626">
        <v>-35200</v>
      </c>
      <c r="H626">
        <v>25992195.989999998</v>
      </c>
      <c r="I626" t="s">
        <v>2136</v>
      </c>
      <c r="J626" t="s">
        <v>2134</v>
      </c>
      <c r="K626" t="s">
        <v>3605</v>
      </c>
      <c r="XFB626" t="s">
        <v>1428</v>
      </c>
      <c r="XFC626" t="s">
        <v>152</v>
      </c>
    </row>
    <row r="627" spans="1:11 16382:16383" x14ac:dyDescent="0.25">
      <c r="A627">
        <v>574</v>
      </c>
      <c r="B627" t="s">
        <v>1430</v>
      </c>
      <c r="C627" t="s">
        <v>1247</v>
      </c>
      <c r="D627" t="s">
        <v>1432</v>
      </c>
      <c r="E627" t="str">
        <f t="shared" si="50"/>
        <v xml:space="preserve">     /63900</v>
      </c>
      <c r="F627" t="s">
        <v>193</v>
      </c>
      <c r="G627">
        <v>-14670</v>
      </c>
      <c r="H627">
        <v>25977525.989999998</v>
      </c>
      <c r="I627" t="s">
        <v>2136</v>
      </c>
      <c r="J627" t="s">
        <v>2134</v>
      </c>
      <c r="K627" t="s">
        <v>3605</v>
      </c>
      <c r="XFB627" t="s">
        <v>1431</v>
      </c>
      <c r="XFC627" t="s">
        <v>152</v>
      </c>
    </row>
    <row r="628" spans="1:11 16382:16383" x14ac:dyDescent="0.25">
      <c r="A628">
        <v>575</v>
      </c>
      <c r="B628" t="s">
        <v>1433</v>
      </c>
      <c r="C628" t="s">
        <v>1247</v>
      </c>
      <c r="D628" t="s">
        <v>1435</v>
      </c>
      <c r="E628" t="str">
        <f t="shared" si="50"/>
        <v xml:space="preserve">     /63900</v>
      </c>
      <c r="F628" t="s">
        <v>193</v>
      </c>
      <c r="G628">
        <v>-400</v>
      </c>
      <c r="H628">
        <v>25977125.989999998</v>
      </c>
      <c r="I628" t="s">
        <v>2136</v>
      </c>
      <c r="J628" t="s">
        <v>2134</v>
      </c>
      <c r="K628" t="s">
        <v>3605</v>
      </c>
      <c r="XFB628" t="s">
        <v>1434</v>
      </c>
      <c r="XFC628" t="s">
        <v>152</v>
      </c>
    </row>
    <row r="629" spans="1:11 16382:16383" x14ac:dyDescent="0.25">
      <c r="A629">
        <v>576</v>
      </c>
      <c r="B629" t="s">
        <v>1436</v>
      </c>
      <c r="C629" t="s">
        <v>1247</v>
      </c>
      <c r="D629" t="s">
        <v>1438</v>
      </c>
      <c r="E629" t="str">
        <f t="shared" si="50"/>
        <v xml:space="preserve">     /31020</v>
      </c>
      <c r="F629" t="s">
        <v>193</v>
      </c>
      <c r="G629">
        <v>-11520</v>
      </c>
      <c r="H629">
        <v>25965605.989999998</v>
      </c>
      <c r="I629" t="s">
        <v>2138</v>
      </c>
      <c r="J629" s="10" t="s">
        <v>3582</v>
      </c>
      <c r="XFB629" t="s">
        <v>1437</v>
      </c>
      <c r="XFC629" t="s">
        <v>152</v>
      </c>
    </row>
    <row r="630" spans="1:11 16382:16383" x14ac:dyDescent="0.25">
      <c r="A630">
        <v>577</v>
      </c>
      <c r="B630" t="s">
        <v>1439</v>
      </c>
      <c r="C630" t="s">
        <v>1247</v>
      </c>
      <c r="D630" t="s">
        <v>1440</v>
      </c>
      <c r="E630" t="str">
        <f t="shared" ref="E630:E693" si="54">MID(D630,23,11)</f>
        <v xml:space="preserve">     /31020</v>
      </c>
      <c r="F630" t="s">
        <v>193</v>
      </c>
      <c r="G630">
        <v>-10175</v>
      </c>
      <c r="H630">
        <v>25955430.989999998</v>
      </c>
      <c r="I630" t="s">
        <v>2138</v>
      </c>
      <c r="J630" s="10" t="s">
        <v>3582</v>
      </c>
      <c r="XFB630" t="s">
        <v>1437</v>
      </c>
      <c r="XFC630" t="s">
        <v>152</v>
      </c>
    </row>
    <row r="631" spans="1:11 16382:16383" x14ac:dyDescent="0.25">
      <c r="A631">
        <v>578</v>
      </c>
      <c r="B631" t="s">
        <v>1441</v>
      </c>
      <c r="C631" t="s">
        <v>1247</v>
      </c>
      <c r="D631" t="s">
        <v>1443</v>
      </c>
      <c r="E631" t="str">
        <f t="shared" si="54"/>
        <v xml:space="preserve">     /31020</v>
      </c>
      <c r="F631" t="s">
        <v>193</v>
      </c>
      <c r="G631">
        <v>-285612</v>
      </c>
      <c r="H631">
        <v>25669818.989999998</v>
      </c>
      <c r="I631" t="s">
        <v>2138</v>
      </c>
      <c r="J631" s="10" t="s">
        <v>3582</v>
      </c>
      <c r="XFB631" t="s">
        <v>1442</v>
      </c>
      <c r="XFC631" t="s">
        <v>152</v>
      </c>
    </row>
    <row r="632" spans="1:11 16382:16383" x14ac:dyDescent="0.25">
      <c r="A632">
        <v>579</v>
      </c>
      <c r="B632" t="s">
        <v>1444</v>
      </c>
      <c r="C632" t="s">
        <v>1247</v>
      </c>
      <c r="D632" t="s">
        <v>1446</v>
      </c>
      <c r="E632" t="str">
        <f t="shared" si="54"/>
        <v>BIEPAY CORP</v>
      </c>
      <c r="F632" t="s">
        <v>193</v>
      </c>
      <c r="G632">
        <v>-6811.8</v>
      </c>
      <c r="H632">
        <v>25663007.190000001</v>
      </c>
      <c r="I632" t="s">
        <v>2136</v>
      </c>
      <c r="J632" s="10" t="s">
        <v>3582</v>
      </c>
      <c r="K632" t="s">
        <v>2132</v>
      </c>
      <c r="XFB632" t="s">
        <v>1445</v>
      </c>
      <c r="XFC632" t="s">
        <v>152</v>
      </c>
    </row>
    <row r="633" spans="1:11 16382:16383" x14ac:dyDescent="0.25">
      <c r="A633">
        <v>580</v>
      </c>
      <c r="B633" t="s">
        <v>1447</v>
      </c>
      <c r="C633" t="s">
        <v>1247</v>
      </c>
      <c r="D633" t="s">
        <v>1449</v>
      </c>
      <c r="E633" t="str">
        <f t="shared" si="54"/>
        <v>BIEPAY CORP</v>
      </c>
      <c r="F633" t="s">
        <v>193</v>
      </c>
      <c r="G633">
        <v>-203436.79999999999</v>
      </c>
      <c r="H633">
        <v>25459570.390000001</v>
      </c>
      <c r="I633" t="s">
        <v>2135</v>
      </c>
      <c r="J633" t="s">
        <v>2134</v>
      </c>
      <c r="K633" t="s">
        <v>2132</v>
      </c>
      <c r="XFB633" t="s">
        <v>1448</v>
      </c>
      <c r="XFC633" t="s">
        <v>152</v>
      </c>
    </row>
    <row r="634" spans="1:11 16382:16383" x14ac:dyDescent="0.25">
      <c r="A634">
        <v>581</v>
      </c>
      <c r="B634" t="s">
        <v>110</v>
      </c>
      <c r="C634" t="s">
        <v>1247</v>
      </c>
      <c r="D634" t="s">
        <v>1451</v>
      </c>
      <c r="E634" t="str">
        <f t="shared" si="54"/>
        <v>LL  AHD02</v>
      </c>
      <c r="F634" t="s">
        <v>154</v>
      </c>
      <c r="G634">
        <v>68050</v>
      </c>
      <c r="H634">
        <v>25527620.390000001</v>
      </c>
      <c r="I634" t="s">
        <v>2141</v>
      </c>
      <c r="J634" t="s">
        <v>2134</v>
      </c>
      <c r="K634" t="s">
        <v>2132</v>
      </c>
      <c r="XFB634" t="s">
        <v>1450</v>
      </c>
      <c r="XFC634" t="s">
        <v>152</v>
      </c>
    </row>
    <row r="635" spans="1:11 16382:16383" x14ac:dyDescent="0.25">
      <c r="A635">
        <v>582</v>
      </c>
      <c r="B635" t="s">
        <v>72</v>
      </c>
      <c r="C635" t="s">
        <v>1247</v>
      </c>
      <c r="D635" t="s">
        <v>1452</v>
      </c>
      <c r="E635" t="str">
        <f t="shared" si="54"/>
        <v>LL  KOL01</v>
      </c>
      <c r="F635" t="s">
        <v>154</v>
      </c>
      <c r="G635">
        <v>354570</v>
      </c>
      <c r="H635">
        <v>25882190.390000001</v>
      </c>
      <c r="I635" t="s">
        <v>2141</v>
      </c>
      <c r="J635" t="s">
        <v>2134</v>
      </c>
      <c r="K635" t="s">
        <v>3609</v>
      </c>
      <c r="XFB635" t="s">
        <v>1450</v>
      </c>
      <c r="XFC635" t="s">
        <v>152</v>
      </c>
    </row>
    <row r="636" spans="1:11 16382:16383" x14ac:dyDescent="0.25">
      <c r="A636">
        <v>583</v>
      </c>
      <c r="B636" t="s">
        <v>1453</v>
      </c>
      <c r="C636" t="s">
        <v>1247</v>
      </c>
      <c r="D636" t="s">
        <v>1454</v>
      </c>
      <c r="E636" t="str">
        <f t="shared" si="54"/>
        <v>LL  KOL02</v>
      </c>
      <c r="F636" t="s">
        <v>193</v>
      </c>
      <c r="G636">
        <v>-500</v>
      </c>
      <c r="H636">
        <v>25881690.390000001</v>
      </c>
      <c r="I636" t="s">
        <v>2141</v>
      </c>
      <c r="J636" s="10" t="s">
        <v>3582</v>
      </c>
      <c r="K636" t="s">
        <v>3609</v>
      </c>
      <c r="XFB636" t="s">
        <v>1450</v>
      </c>
      <c r="XFC636" t="s">
        <v>152</v>
      </c>
    </row>
    <row r="637" spans="1:11 16382:16383" x14ac:dyDescent="0.25">
      <c r="A637">
        <v>584</v>
      </c>
      <c r="B637" t="s">
        <v>74</v>
      </c>
      <c r="C637" t="s">
        <v>1247</v>
      </c>
      <c r="D637" t="s">
        <v>1454</v>
      </c>
      <c r="E637" t="str">
        <f t="shared" si="54"/>
        <v>LL  KOL02</v>
      </c>
      <c r="F637" t="s">
        <v>154</v>
      </c>
      <c r="G637">
        <v>897510</v>
      </c>
      <c r="H637">
        <v>26779200.390000001</v>
      </c>
      <c r="I637" t="s">
        <v>2141</v>
      </c>
      <c r="J637" t="s">
        <v>2134</v>
      </c>
      <c r="K637" t="s">
        <v>3609</v>
      </c>
      <c r="XFB637" t="s">
        <v>1450</v>
      </c>
      <c r="XFC637" t="s">
        <v>152</v>
      </c>
    </row>
    <row r="638" spans="1:11 16382:16383" x14ac:dyDescent="0.25">
      <c r="A638">
        <v>585</v>
      </c>
      <c r="B638" t="s">
        <v>75</v>
      </c>
      <c r="C638" t="s">
        <v>1247</v>
      </c>
      <c r="D638" t="s">
        <v>1455</v>
      </c>
      <c r="E638" t="str">
        <f t="shared" si="54"/>
        <v>LL  KOL04</v>
      </c>
      <c r="F638" t="s">
        <v>154</v>
      </c>
      <c r="G638">
        <v>350140</v>
      </c>
      <c r="H638">
        <v>27129340.390000001</v>
      </c>
      <c r="I638" t="s">
        <v>2141</v>
      </c>
      <c r="J638" t="s">
        <v>2134</v>
      </c>
      <c r="K638" t="s">
        <v>3609</v>
      </c>
      <c r="XFB638" t="s">
        <v>1450</v>
      </c>
      <c r="XFC638" t="s">
        <v>152</v>
      </c>
    </row>
    <row r="639" spans="1:11 16382:16383" x14ac:dyDescent="0.25">
      <c r="A639">
        <v>586</v>
      </c>
      <c r="B639" t="s">
        <v>1456</v>
      </c>
      <c r="C639" t="s">
        <v>1247</v>
      </c>
      <c r="D639" t="s">
        <v>1458</v>
      </c>
      <c r="E639" t="str">
        <f t="shared" si="54"/>
        <v>Q   BAN01</v>
      </c>
      <c r="F639" t="s">
        <v>154</v>
      </c>
      <c r="G639">
        <v>4800</v>
      </c>
      <c r="H639">
        <v>27134140.390000001</v>
      </c>
      <c r="I639" t="s">
        <v>3603</v>
      </c>
      <c r="J639" t="s">
        <v>3583</v>
      </c>
      <c r="K639" t="s">
        <v>3599</v>
      </c>
      <c r="XFB639" t="s">
        <v>1457</v>
      </c>
      <c r="XFC639" t="s">
        <v>152</v>
      </c>
    </row>
    <row r="640" spans="1:11 16382:16383" x14ac:dyDescent="0.25">
      <c r="A640">
        <v>587</v>
      </c>
      <c r="B640" t="s">
        <v>1459</v>
      </c>
      <c r="C640" t="s">
        <v>1247</v>
      </c>
      <c r="D640" t="s">
        <v>1460</v>
      </c>
      <c r="E640" t="str">
        <f t="shared" si="54"/>
        <v>Q   BAN04</v>
      </c>
      <c r="F640" t="s">
        <v>154</v>
      </c>
      <c r="G640">
        <v>2166</v>
      </c>
      <c r="H640">
        <v>27136306.390000001</v>
      </c>
      <c r="I640" t="s">
        <v>3603</v>
      </c>
      <c r="J640" t="s">
        <v>3583</v>
      </c>
      <c r="K640" t="s">
        <v>3599</v>
      </c>
      <c r="XFB640" t="s">
        <v>1457</v>
      </c>
      <c r="XFC640" t="s">
        <v>152</v>
      </c>
    </row>
    <row r="641" spans="1:11 16382:16383" x14ac:dyDescent="0.25">
      <c r="A641">
        <v>588</v>
      </c>
      <c r="B641" t="s">
        <v>1461</v>
      </c>
      <c r="C641" t="s">
        <v>1247</v>
      </c>
      <c r="D641" t="s">
        <v>1463</v>
      </c>
      <c r="E641" t="str">
        <f t="shared" si="54"/>
        <v>08140/ICICI</v>
      </c>
      <c r="F641" t="s">
        <v>154</v>
      </c>
      <c r="G641">
        <v>722</v>
      </c>
      <c r="H641">
        <v>27137028.390000001</v>
      </c>
      <c r="I641" t="s">
        <v>2144</v>
      </c>
      <c r="J641" t="s">
        <v>2134</v>
      </c>
      <c r="XFB641" t="s">
        <v>1462</v>
      </c>
      <c r="XFC641" t="s">
        <v>152</v>
      </c>
    </row>
    <row r="642" spans="1:11 16382:16383" x14ac:dyDescent="0.25">
      <c r="A642">
        <v>589</v>
      </c>
      <c r="B642" t="s">
        <v>92</v>
      </c>
      <c r="C642" t="s">
        <v>1247</v>
      </c>
      <c r="D642" t="s">
        <v>1366</v>
      </c>
      <c r="E642" t="str">
        <f t="shared" si="54"/>
        <v>LL  BAN03</v>
      </c>
      <c r="F642" t="s">
        <v>154</v>
      </c>
      <c r="G642">
        <v>186690</v>
      </c>
      <c r="H642">
        <v>27323718.390000001</v>
      </c>
      <c r="I642" t="s">
        <v>2141</v>
      </c>
      <c r="J642" t="s">
        <v>2134</v>
      </c>
      <c r="K642" t="s">
        <v>3599</v>
      </c>
      <c r="XFB642" t="s">
        <v>1464</v>
      </c>
      <c r="XFC642" t="s">
        <v>152</v>
      </c>
    </row>
    <row r="643" spans="1:11 16382:16383" x14ac:dyDescent="0.25">
      <c r="A643">
        <v>590</v>
      </c>
      <c r="B643" t="s">
        <v>1465</v>
      </c>
      <c r="C643" t="s">
        <v>1247</v>
      </c>
      <c r="D643" t="s">
        <v>1467</v>
      </c>
      <c r="E643" t="str">
        <f t="shared" si="54"/>
        <v>Q   KOL04</v>
      </c>
      <c r="F643" t="s">
        <v>154</v>
      </c>
      <c r="G643">
        <v>5805</v>
      </c>
      <c r="H643">
        <v>27329523.390000001</v>
      </c>
      <c r="I643" t="s">
        <v>3602</v>
      </c>
      <c r="J643" t="s">
        <v>2134</v>
      </c>
      <c r="K643" t="s">
        <v>3609</v>
      </c>
      <c r="XFB643" t="s">
        <v>1466</v>
      </c>
      <c r="XFC643" t="s">
        <v>152</v>
      </c>
    </row>
    <row r="644" spans="1:11 16382:16383" x14ac:dyDescent="0.25">
      <c r="A644">
        <v>591</v>
      </c>
      <c r="B644" t="s">
        <v>1468</v>
      </c>
      <c r="C644" t="s">
        <v>1247</v>
      </c>
      <c r="D644" t="s">
        <v>1469</v>
      </c>
      <c r="E644" t="str">
        <f t="shared" si="54"/>
        <v>Q   KOLO3</v>
      </c>
      <c r="F644" t="s">
        <v>154</v>
      </c>
      <c r="G644">
        <v>2000</v>
      </c>
      <c r="H644">
        <v>27331523.390000001</v>
      </c>
      <c r="I644" t="s">
        <v>3602</v>
      </c>
      <c r="J644" t="s">
        <v>2134</v>
      </c>
      <c r="K644" t="s">
        <v>3609</v>
      </c>
      <c r="XFB644" t="s">
        <v>1466</v>
      </c>
      <c r="XFC644" t="s">
        <v>152</v>
      </c>
    </row>
    <row r="645" spans="1:11 16382:16383" x14ac:dyDescent="0.25">
      <c r="A645">
        <v>592</v>
      </c>
      <c r="B645" t="s">
        <v>91</v>
      </c>
      <c r="C645" t="s">
        <v>1247</v>
      </c>
      <c r="D645" t="s">
        <v>1365</v>
      </c>
      <c r="E645" t="str">
        <f t="shared" si="54"/>
        <v>LL  BAN04</v>
      </c>
      <c r="F645" t="s">
        <v>154</v>
      </c>
      <c r="G645">
        <v>71964</v>
      </c>
      <c r="H645">
        <v>27403487.390000001</v>
      </c>
      <c r="I645" t="s">
        <v>2141</v>
      </c>
      <c r="J645" t="s">
        <v>2134</v>
      </c>
      <c r="K645" t="s">
        <v>3599</v>
      </c>
      <c r="XFB645" t="s">
        <v>1470</v>
      </c>
      <c r="XFC645" t="s">
        <v>152</v>
      </c>
    </row>
    <row r="646" spans="1:11 16382:16383" x14ac:dyDescent="0.25">
      <c r="A646">
        <v>593</v>
      </c>
      <c r="B646" t="s">
        <v>90</v>
      </c>
      <c r="C646" t="s">
        <v>1247</v>
      </c>
      <c r="D646" t="s">
        <v>1364</v>
      </c>
      <c r="E646" t="str">
        <f t="shared" si="54"/>
        <v>LL  BAN01</v>
      </c>
      <c r="F646" t="s">
        <v>154</v>
      </c>
      <c r="G646">
        <v>1960642</v>
      </c>
      <c r="H646">
        <v>29364129.390000001</v>
      </c>
      <c r="I646" t="s">
        <v>2141</v>
      </c>
      <c r="J646" t="s">
        <v>2134</v>
      </c>
      <c r="K646" t="s">
        <v>3599</v>
      </c>
      <c r="XFB646" t="s">
        <v>1470</v>
      </c>
      <c r="XFC646" t="s">
        <v>152</v>
      </c>
    </row>
    <row r="647" spans="1:11 16382:16383" x14ac:dyDescent="0.25">
      <c r="A647">
        <v>594</v>
      </c>
      <c r="B647" t="s">
        <v>1471</v>
      </c>
      <c r="C647" t="s">
        <v>1247</v>
      </c>
      <c r="D647" t="s">
        <v>1473</v>
      </c>
      <c r="E647" t="str">
        <f t="shared" si="54"/>
        <v>Q   KOL02</v>
      </c>
      <c r="F647" t="s">
        <v>154</v>
      </c>
      <c r="G647">
        <v>5472</v>
      </c>
      <c r="H647">
        <v>29369601.390000001</v>
      </c>
      <c r="I647" t="s">
        <v>3602</v>
      </c>
      <c r="J647" t="s">
        <v>2134</v>
      </c>
      <c r="K647" t="s">
        <v>3609</v>
      </c>
      <c r="XFB647" t="s">
        <v>1472</v>
      </c>
      <c r="XFC647" t="s">
        <v>152</v>
      </c>
    </row>
    <row r="648" spans="1:11 16382:16383" x14ac:dyDescent="0.25">
      <c r="A648">
        <v>595</v>
      </c>
      <c r="B648" t="s">
        <v>76</v>
      </c>
      <c r="C648" t="s">
        <v>1247</v>
      </c>
      <c r="D648" t="s">
        <v>1475</v>
      </c>
      <c r="E648" t="str">
        <f t="shared" si="54"/>
        <v>LL  KOL03</v>
      </c>
      <c r="F648" t="s">
        <v>154</v>
      </c>
      <c r="G648">
        <v>36980</v>
      </c>
      <c r="H648">
        <v>29406581.390000001</v>
      </c>
      <c r="I648" t="s">
        <v>2141</v>
      </c>
      <c r="J648" t="s">
        <v>2134</v>
      </c>
      <c r="K648" t="s">
        <v>3609</v>
      </c>
      <c r="XFB648" t="s">
        <v>1474</v>
      </c>
      <c r="XFC648" t="s">
        <v>152</v>
      </c>
    </row>
    <row r="649" spans="1:11 16382:16383" x14ac:dyDescent="0.25">
      <c r="A649">
        <v>596</v>
      </c>
      <c r="B649" t="s">
        <v>73</v>
      </c>
      <c r="C649" t="s">
        <v>1247</v>
      </c>
      <c r="D649" t="s">
        <v>1455</v>
      </c>
      <c r="E649" t="str">
        <f t="shared" si="54"/>
        <v>LL  KOL04</v>
      </c>
      <c r="F649" t="s">
        <v>154</v>
      </c>
      <c r="G649">
        <v>1850</v>
      </c>
      <c r="H649">
        <v>29408431.390000001</v>
      </c>
      <c r="I649" t="s">
        <v>2141</v>
      </c>
      <c r="J649" t="s">
        <v>2134</v>
      </c>
      <c r="K649" t="s">
        <v>3609</v>
      </c>
      <c r="XFB649" t="s">
        <v>1476</v>
      </c>
      <c r="XFC649" t="s">
        <v>152</v>
      </c>
    </row>
    <row r="650" spans="1:11 16382:16383" x14ac:dyDescent="0.25">
      <c r="A650">
        <v>597</v>
      </c>
      <c r="B650" t="s">
        <v>1477</v>
      </c>
      <c r="C650" t="s">
        <v>1478</v>
      </c>
      <c r="D650" t="s">
        <v>1480</v>
      </c>
      <c r="E650" t="str">
        <f t="shared" si="54"/>
        <v xml:space="preserve">MR JUNAYED </v>
      </c>
      <c r="F650" t="s">
        <v>154</v>
      </c>
      <c r="G650">
        <v>1258</v>
      </c>
      <c r="H650">
        <v>29409689.390000001</v>
      </c>
      <c r="I650" t="s">
        <v>2133</v>
      </c>
      <c r="J650" t="s">
        <v>2134</v>
      </c>
      <c r="K650" t="s">
        <v>3604</v>
      </c>
      <c r="XFB650" t="s">
        <v>1479</v>
      </c>
      <c r="XFC650" t="s">
        <v>152</v>
      </c>
    </row>
    <row r="651" spans="1:11 16382:16383" x14ac:dyDescent="0.25">
      <c r="A651">
        <v>598</v>
      </c>
      <c r="B651" t="s">
        <v>1481</v>
      </c>
      <c r="C651" t="s">
        <v>1478</v>
      </c>
      <c r="D651" t="s">
        <v>1483</v>
      </c>
      <c r="E651" t="str">
        <f t="shared" si="54"/>
        <v>VFSE6000081</v>
      </c>
      <c r="F651" t="s">
        <v>154</v>
      </c>
      <c r="G651">
        <v>100797.58</v>
      </c>
      <c r="H651">
        <v>29510486.969999999</v>
      </c>
      <c r="I651" t="s">
        <v>2152</v>
      </c>
      <c r="J651" t="s">
        <v>2134</v>
      </c>
      <c r="K651" t="s">
        <v>3599</v>
      </c>
      <c r="XFB651" t="s">
        <v>1482</v>
      </c>
      <c r="XFC651" t="s">
        <v>152</v>
      </c>
    </row>
    <row r="652" spans="1:11 16382:16383" x14ac:dyDescent="0.25">
      <c r="A652">
        <v>599</v>
      </c>
      <c r="B652" t="s">
        <v>1484</v>
      </c>
      <c r="C652" t="s">
        <v>1478</v>
      </c>
      <c r="D652" t="s">
        <v>1485</v>
      </c>
      <c r="E652" t="str">
        <f t="shared" si="54"/>
        <v>VFSE7001071</v>
      </c>
      <c r="F652" t="s">
        <v>154</v>
      </c>
      <c r="G652">
        <v>21574.38</v>
      </c>
      <c r="H652">
        <v>29532061.350000001</v>
      </c>
      <c r="I652" t="s">
        <v>2145</v>
      </c>
      <c r="J652" t="s">
        <v>2134</v>
      </c>
      <c r="K652" t="s">
        <v>3609</v>
      </c>
      <c r="XFB652" t="s">
        <v>1482</v>
      </c>
      <c r="XFC652" t="s">
        <v>152</v>
      </c>
    </row>
    <row r="653" spans="1:11 16382:16383" x14ac:dyDescent="0.25">
      <c r="A653">
        <v>600</v>
      </c>
      <c r="B653" t="s">
        <v>1486</v>
      </c>
      <c r="C653" t="s">
        <v>1478</v>
      </c>
      <c r="D653" t="s">
        <v>1488</v>
      </c>
      <c r="E653" t="str">
        <f t="shared" si="54"/>
        <v>VFSE1100011</v>
      </c>
      <c r="F653" t="s">
        <v>154</v>
      </c>
      <c r="G653">
        <v>73119.17</v>
      </c>
      <c r="H653">
        <v>29605180.52</v>
      </c>
      <c r="I653" t="s">
        <v>2150</v>
      </c>
      <c r="J653" t="s">
        <v>2134</v>
      </c>
      <c r="K653" t="s">
        <v>3600</v>
      </c>
      <c r="XFB653" t="s">
        <v>1487</v>
      </c>
      <c r="XFC653" t="s">
        <v>152</v>
      </c>
    </row>
    <row r="654" spans="1:11 16382:16383" x14ac:dyDescent="0.25">
      <c r="A654">
        <v>601</v>
      </c>
      <c r="B654" t="s">
        <v>1489</v>
      </c>
      <c r="C654" t="s">
        <v>1478</v>
      </c>
      <c r="D654" t="s">
        <v>1490</v>
      </c>
      <c r="E654" t="str">
        <f t="shared" si="54"/>
        <v>VFSE1221031</v>
      </c>
      <c r="F654" t="s">
        <v>154</v>
      </c>
      <c r="G654">
        <v>6.69</v>
      </c>
      <c r="H654">
        <v>29605187.210000001</v>
      </c>
      <c r="I654" t="s">
        <v>2147</v>
      </c>
      <c r="J654" t="s">
        <v>2134</v>
      </c>
      <c r="K654" t="s">
        <v>3600</v>
      </c>
      <c r="XFB654" t="s">
        <v>1487</v>
      </c>
      <c r="XFC654" t="s">
        <v>152</v>
      </c>
    </row>
    <row r="655" spans="1:11 16382:16383" x14ac:dyDescent="0.25">
      <c r="A655">
        <v>602</v>
      </c>
      <c r="B655" t="s">
        <v>1491</v>
      </c>
      <c r="C655" t="s">
        <v>1478</v>
      </c>
      <c r="D655" t="s">
        <v>1493</v>
      </c>
      <c r="E655" t="str">
        <f t="shared" si="54"/>
        <v>VFSE3800091</v>
      </c>
      <c r="F655" t="s">
        <v>154</v>
      </c>
      <c r="G655">
        <v>1.35</v>
      </c>
      <c r="H655">
        <v>29605188.559999999</v>
      </c>
      <c r="I655" t="s">
        <v>2131</v>
      </c>
      <c r="J655" t="s">
        <v>2134</v>
      </c>
      <c r="K655" t="s">
        <v>2132</v>
      </c>
      <c r="XFB655" t="s">
        <v>1492</v>
      </c>
      <c r="XFC655" t="s">
        <v>152</v>
      </c>
    </row>
    <row r="656" spans="1:11 16382:16383" x14ac:dyDescent="0.25">
      <c r="A656">
        <v>603</v>
      </c>
      <c r="B656" t="s">
        <v>1494</v>
      </c>
      <c r="C656" t="s">
        <v>1478</v>
      </c>
      <c r="D656" t="s">
        <v>1496</v>
      </c>
      <c r="E656" t="str">
        <f t="shared" si="54"/>
        <v>VFSE4000131</v>
      </c>
      <c r="F656" t="s">
        <v>154</v>
      </c>
      <c r="G656">
        <v>95628.68</v>
      </c>
      <c r="H656">
        <v>29700817.239999998</v>
      </c>
      <c r="I656" t="s">
        <v>2158</v>
      </c>
      <c r="J656" t="s">
        <v>2134</v>
      </c>
      <c r="K656" t="s">
        <v>2132</v>
      </c>
      <c r="XFB656" t="s">
        <v>1495</v>
      </c>
      <c r="XFC656" t="s">
        <v>152</v>
      </c>
    </row>
    <row r="657" spans="1:11 16382:16383" x14ac:dyDescent="0.25">
      <c r="A657">
        <v>604</v>
      </c>
      <c r="B657" t="s">
        <v>1497</v>
      </c>
      <c r="C657" t="s">
        <v>1478</v>
      </c>
      <c r="D657" t="s">
        <v>1499</v>
      </c>
      <c r="E657" t="str">
        <f t="shared" si="54"/>
        <v>VFSE4110141</v>
      </c>
      <c r="F657" t="s">
        <v>154</v>
      </c>
      <c r="G657">
        <v>10256.83</v>
      </c>
      <c r="H657">
        <v>29711074.07</v>
      </c>
      <c r="I657" t="s">
        <v>2159</v>
      </c>
      <c r="J657" t="s">
        <v>2134</v>
      </c>
      <c r="K657" t="s">
        <v>2132</v>
      </c>
      <c r="XFB657" t="s">
        <v>1498</v>
      </c>
      <c r="XFC657" t="s">
        <v>152</v>
      </c>
    </row>
    <row r="658" spans="1:11 16382:16383" x14ac:dyDescent="0.25">
      <c r="A658">
        <v>605</v>
      </c>
      <c r="B658" t="s">
        <v>1500</v>
      </c>
      <c r="C658" t="s">
        <v>1478</v>
      </c>
      <c r="D658" t="s">
        <v>1502</v>
      </c>
      <c r="E658" t="str">
        <f t="shared" si="54"/>
        <v>VFSE5600011</v>
      </c>
      <c r="F658" t="s">
        <v>154</v>
      </c>
      <c r="G658">
        <v>75708.44</v>
      </c>
      <c r="H658">
        <v>29786782.510000002</v>
      </c>
      <c r="I658" t="s">
        <v>2151</v>
      </c>
      <c r="J658" t="s">
        <v>2134</v>
      </c>
      <c r="K658" t="s">
        <v>3599</v>
      </c>
      <c r="XFB658" t="s">
        <v>1501</v>
      </c>
      <c r="XFC658" t="s">
        <v>152</v>
      </c>
    </row>
    <row r="659" spans="1:11 16382:16383" x14ac:dyDescent="0.25">
      <c r="A659">
        <v>606</v>
      </c>
      <c r="B659" t="s">
        <v>1503</v>
      </c>
      <c r="C659" t="s">
        <v>1478</v>
      </c>
      <c r="D659" t="s">
        <v>1505</v>
      </c>
      <c r="E659" t="str">
        <f t="shared" si="54"/>
        <v>VFSE5000341</v>
      </c>
      <c r="F659" t="s">
        <v>154</v>
      </c>
      <c r="G659">
        <v>7909.64</v>
      </c>
      <c r="H659">
        <v>29794692.149999999</v>
      </c>
      <c r="I659" t="s">
        <v>2154</v>
      </c>
      <c r="J659" t="s">
        <v>2134</v>
      </c>
      <c r="K659" t="s">
        <v>3599</v>
      </c>
      <c r="XFB659" t="s">
        <v>1504</v>
      </c>
      <c r="XFC659" t="s">
        <v>152</v>
      </c>
    </row>
    <row r="660" spans="1:11 16382:16383" x14ac:dyDescent="0.25">
      <c r="A660">
        <v>607</v>
      </c>
      <c r="B660" t="s">
        <v>1506</v>
      </c>
      <c r="C660" t="s">
        <v>1478</v>
      </c>
      <c r="D660" t="s">
        <v>1508</v>
      </c>
      <c r="E660" t="str">
        <f t="shared" si="54"/>
        <v>R Zamiur RA</v>
      </c>
      <c r="F660" t="s">
        <v>154</v>
      </c>
      <c r="G660">
        <v>1752.88</v>
      </c>
      <c r="H660">
        <v>29796445.030000001</v>
      </c>
      <c r="I660" t="s">
        <v>2133</v>
      </c>
      <c r="J660" t="s">
        <v>2134</v>
      </c>
      <c r="K660" t="s">
        <v>3604</v>
      </c>
      <c r="XFB660" t="s">
        <v>1507</v>
      </c>
      <c r="XFC660" t="s">
        <v>152</v>
      </c>
    </row>
    <row r="661" spans="1:11 16382:16383" x14ac:dyDescent="0.25">
      <c r="A661">
        <v>608</v>
      </c>
      <c r="B661" t="s">
        <v>1509</v>
      </c>
      <c r="C661" t="s">
        <v>1478</v>
      </c>
      <c r="D661" t="s">
        <v>1508</v>
      </c>
      <c r="E661" t="str">
        <f t="shared" si="54"/>
        <v>R Zamiur RA</v>
      </c>
      <c r="F661" t="s">
        <v>193</v>
      </c>
      <c r="G661">
        <v>-50</v>
      </c>
      <c r="H661">
        <v>29796395.030000001</v>
      </c>
      <c r="I661" t="s">
        <v>3601</v>
      </c>
      <c r="J661" t="s">
        <v>2134</v>
      </c>
      <c r="XFB661" t="s">
        <v>1510</v>
      </c>
      <c r="XFC661" t="s">
        <v>152</v>
      </c>
    </row>
    <row r="662" spans="1:11 16382:16383" x14ac:dyDescent="0.25">
      <c r="A662">
        <v>609</v>
      </c>
      <c r="B662" t="s">
        <v>1511</v>
      </c>
      <c r="C662" t="s">
        <v>1478</v>
      </c>
      <c r="D662" t="s">
        <v>1508</v>
      </c>
      <c r="E662" t="str">
        <f t="shared" si="54"/>
        <v>R Zamiur RA</v>
      </c>
      <c r="F662" t="s">
        <v>193</v>
      </c>
      <c r="G662">
        <v>-9</v>
      </c>
      <c r="H662">
        <v>29796386.030000001</v>
      </c>
      <c r="I662" t="s">
        <v>3601</v>
      </c>
      <c r="J662" t="s">
        <v>2134</v>
      </c>
      <c r="XFB662" t="s">
        <v>1510</v>
      </c>
      <c r="XFC662" t="s">
        <v>152</v>
      </c>
    </row>
    <row r="663" spans="1:11 16382:16383" x14ac:dyDescent="0.25">
      <c r="A663">
        <v>610</v>
      </c>
      <c r="B663" t="s">
        <v>1512</v>
      </c>
      <c r="C663" t="s">
        <v>1478</v>
      </c>
      <c r="D663" t="s">
        <v>1508</v>
      </c>
      <c r="E663" t="str">
        <f t="shared" si="54"/>
        <v>R Zamiur RA</v>
      </c>
      <c r="F663" t="s">
        <v>193</v>
      </c>
      <c r="G663">
        <v>-45</v>
      </c>
      <c r="H663">
        <v>29796341.030000001</v>
      </c>
      <c r="I663" t="s">
        <v>3601</v>
      </c>
      <c r="J663" t="s">
        <v>2134</v>
      </c>
      <c r="XFB663" t="s">
        <v>1513</v>
      </c>
      <c r="XFC663" t="s">
        <v>152</v>
      </c>
    </row>
    <row r="664" spans="1:11 16382:16383" x14ac:dyDescent="0.25">
      <c r="A664">
        <v>611</v>
      </c>
      <c r="B664" t="s">
        <v>1514</v>
      </c>
      <c r="C664" t="s">
        <v>1478</v>
      </c>
      <c r="D664" t="s">
        <v>1516</v>
      </c>
      <c r="E664" t="str">
        <f t="shared" si="54"/>
        <v>VFSE9008205</v>
      </c>
      <c r="F664" t="s">
        <v>154</v>
      </c>
      <c r="G664">
        <v>2355.83</v>
      </c>
      <c r="H664">
        <v>29798696.859999999</v>
      </c>
      <c r="I664" t="s">
        <v>3594</v>
      </c>
      <c r="J664" t="s">
        <v>2134</v>
      </c>
      <c r="K664" t="s">
        <v>3590</v>
      </c>
      <c r="XFB664" t="s">
        <v>1515</v>
      </c>
      <c r="XFC664" t="s">
        <v>152</v>
      </c>
    </row>
    <row r="665" spans="1:11 16382:16383" x14ac:dyDescent="0.25">
      <c r="A665">
        <v>612</v>
      </c>
      <c r="B665" t="s">
        <v>1517</v>
      </c>
      <c r="C665" t="s">
        <v>1478</v>
      </c>
      <c r="D665" t="s">
        <v>1518</v>
      </c>
      <c r="E665" t="str">
        <f t="shared" si="54"/>
        <v>VFSE9008135</v>
      </c>
      <c r="F665" t="s">
        <v>154</v>
      </c>
      <c r="G665">
        <v>30945.13</v>
      </c>
      <c r="H665">
        <v>29829641.989999998</v>
      </c>
      <c r="I665" t="s">
        <v>3591</v>
      </c>
      <c r="J665" t="s">
        <v>2134</v>
      </c>
      <c r="K665" t="s">
        <v>3590</v>
      </c>
      <c r="XFB665" t="s">
        <v>1515</v>
      </c>
      <c r="XFC665" t="s">
        <v>152</v>
      </c>
    </row>
    <row r="666" spans="1:11 16382:16383" x14ac:dyDescent="0.25">
      <c r="A666">
        <v>613</v>
      </c>
      <c r="B666" t="s">
        <v>107</v>
      </c>
      <c r="C666" t="s">
        <v>1478</v>
      </c>
      <c r="D666" t="s">
        <v>1520</v>
      </c>
      <c r="E666" t="str">
        <f t="shared" si="54"/>
        <v>LL  AHD01</v>
      </c>
      <c r="F666" t="s">
        <v>154</v>
      </c>
      <c r="G666">
        <v>539100</v>
      </c>
      <c r="H666">
        <v>30368741.989999998</v>
      </c>
      <c r="I666" t="s">
        <v>2141</v>
      </c>
      <c r="J666" t="s">
        <v>2134</v>
      </c>
      <c r="K666" t="s">
        <v>2132</v>
      </c>
      <c r="XFB666" t="s">
        <v>1519</v>
      </c>
      <c r="XFC666" t="s">
        <v>152</v>
      </c>
    </row>
    <row r="667" spans="1:11 16382:16383" x14ac:dyDescent="0.25">
      <c r="A667">
        <v>614</v>
      </c>
      <c r="B667" t="s">
        <v>1521</v>
      </c>
      <c r="C667" t="s">
        <v>1478</v>
      </c>
      <c r="D667" t="s">
        <v>1523</v>
      </c>
      <c r="E667" t="str">
        <f t="shared" si="54"/>
        <v>LL  BAN03</v>
      </c>
      <c r="F667" t="s">
        <v>154</v>
      </c>
      <c r="G667">
        <v>1337858</v>
      </c>
      <c r="H667">
        <v>31706599.989999998</v>
      </c>
      <c r="I667" t="s">
        <v>2141</v>
      </c>
      <c r="J667" t="s">
        <v>2134</v>
      </c>
      <c r="K667" t="s">
        <v>3599</v>
      </c>
      <c r="XFB667" t="s">
        <v>1522</v>
      </c>
      <c r="XFC667" t="s">
        <v>152</v>
      </c>
    </row>
    <row r="668" spans="1:11 16382:16383" x14ac:dyDescent="0.25">
      <c r="A668">
        <v>615</v>
      </c>
      <c r="B668" t="s">
        <v>1524</v>
      </c>
      <c r="C668" t="s">
        <v>1478</v>
      </c>
      <c r="D668" t="s">
        <v>1525</v>
      </c>
      <c r="E668" t="str">
        <f t="shared" si="54"/>
        <v>LL  BAN01</v>
      </c>
      <c r="F668" t="s">
        <v>154</v>
      </c>
      <c r="G668">
        <v>994932</v>
      </c>
      <c r="H668">
        <v>32701531.989999998</v>
      </c>
      <c r="I668" t="s">
        <v>2141</v>
      </c>
      <c r="J668" t="s">
        <v>2134</v>
      </c>
      <c r="K668" t="s">
        <v>3599</v>
      </c>
      <c r="XFB668" t="s">
        <v>1522</v>
      </c>
      <c r="XFC668" t="s">
        <v>152</v>
      </c>
    </row>
    <row r="669" spans="1:11 16382:16383" x14ac:dyDescent="0.25">
      <c r="A669">
        <v>616</v>
      </c>
      <c r="B669" t="s">
        <v>96</v>
      </c>
      <c r="C669" t="s">
        <v>1478</v>
      </c>
      <c r="D669" t="s">
        <v>1526</v>
      </c>
      <c r="E669" t="str">
        <f t="shared" si="54"/>
        <v>LL  BAN04</v>
      </c>
      <c r="F669" t="s">
        <v>154</v>
      </c>
      <c r="G669">
        <v>168376</v>
      </c>
      <c r="H669">
        <v>32869907.989999998</v>
      </c>
      <c r="I669" t="s">
        <v>2141</v>
      </c>
      <c r="J669" t="s">
        <v>2134</v>
      </c>
      <c r="K669" t="s">
        <v>3599</v>
      </c>
      <c r="XFB669" t="s">
        <v>1522</v>
      </c>
      <c r="XFC669" t="s">
        <v>152</v>
      </c>
    </row>
    <row r="670" spans="1:11 16382:16383" x14ac:dyDescent="0.25">
      <c r="A670">
        <v>617</v>
      </c>
      <c r="B670" t="s">
        <v>1527</v>
      </c>
      <c r="C670" t="s">
        <v>1478</v>
      </c>
      <c r="D670" t="s">
        <v>1529</v>
      </c>
      <c r="E670" t="str">
        <f t="shared" si="54"/>
        <v xml:space="preserve">ICICI BANK </v>
      </c>
      <c r="F670" t="s">
        <v>193</v>
      </c>
      <c r="G670">
        <v>-3660</v>
      </c>
      <c r="H670">
        <v>32866247.989999998</v>
      </c>
      <c r="I670" t="s">
        <v>3581</v>
      </c>
      <c r="J670" t="s">
        <v>2134</v>
      </c>
      <c r="K670" t="s">
        <v>3605</v>
      </c>
      <c r="XFB670" t="s">
        <v>1528</v>
      </c>
      <c r="XFC670" t="s">
        <v>152</v>
      </c>
    </row>
    <row r="671" spans="1:11 16382:16383" x14ac:dyDescent="0.25">
      <c r="A671">
        <v>618</v>
      </c>
      <c r="B671" t="s">
        <v>1530</v>
      </c>
      <c r="C671" t="s">
        <v>1478</v>
      </c>
      <c r="D671" t="s">
        <v>1532</v>
      </c>
      <c r="E671" t="str">
        <f t="shared" si="54"/>
        <v>40487/VFS G</v>
      </c>
      <c r="F671" t="s">
        <v>193</v>
      </c>
      <c r="G671">
        <v>-11100000</v>
      </c>
      <c r="H671">
        <v>21766247.989999998</v>
      </c>
      <c r="I671" t="s">
        <v>2135</v>
      </c>
      <c r="J671" t="s">
        <v>2134</v>
      </c>
      <c r="K671" t="s">
        <v>2132</v>
      </c>
      <c r="XFB671" t="s">
        <v>1531</v>
      </c>
      <c r="XFC671" t="s">
        <v>152</v>
      </c>
    </row>
    <row r="672" spans="1:11 16382:16383" x14ac:dyDescent="0.25">
      <c r="A672">
        <v>619</v>
      </c>
      <c r="B672" t="s">
        <v>1533</v>
      </c>
      <c r="C672" t="s">
        <v>1478</v>
      </c>
      <c r="D672" t="s">
        <v>1535</v>
      </c>
      <c r="E672" t="str">
        <f t="shared" si="54"/>
        <v xml:space="preserve">ICICI BANK </v>
      </c>
      <c r="F672" t="s">
        <v>193</v>
      </c>
      <c r="G672">
        <v>-37411.57</v>
      </c>
      <c r="H672">
        <v>21728836.420000002</v>
      </c>
      <c r="I672" t="s">
        <v>3581</v>
      </c>
      <c r="J672" t="s">
        <v>2134</v>
      </c>
      <c r="K672" t="s">
        <v>3605</v>
      </c>
      <c r="XFB672" t="s">
        <v>1534</v>
      </c>
      <c r="XFC672" t="s">
        <v>152</v>
      </c>
    </row>
    <row r="673" spans="1:11 16382:16383" x14ac:dyDescent="0.25">
      <c r="A673">
        <v>620</v>
      </c>
      <c r="B673" t="s">
        <v>1536</v>
      </c>
      <c r="C673" t="s">
        <v>1478</v>
      </c>
      <c r="D673" t="s">
        <v>1538</v>
      </c>
      <c r="E673" t="str">
        <f t="shared" si="54"/>
        <v xml:space="preserve">ICICI BANK </v>
      </c>
      <c r="F673" t="s">
        <v>193</v>
      </c>
      <c r="G673">
        <v>-39569.4</v>
      </c>
      <c r="H673">
        <v>21689267.02</v>
      </c>
      <c r="I673" t="s">
        <v>3581</v>
      </c>
      <c r="J673" t="s">
        <v>2134</v>
      </c>
      <c r="K673" t="s">
        <v>3605</v>
      </c>
      <c r="XFB673" t="s">
        <v>1537</v>
      </c>
      <c r="XFC673" t="s">
        <v>152</v>
      </c>
    </row>
    <row r="674" spans="1:11 16382:16383" x14ac:dyDescent="0.25">
      <c r="A674">
        <v>621</v>
      </c>
      <c r="B674" t="s">
        <v>1539</v>
      </c>
      <c r="C674" t="s">
        <v>1478</v>
      </c>
      <c r="D674" t="s">
        <v>1541</v>
      </c>
      <c r="E674" t="str">
        <f t="shared" si="54"/>
        <v xml:space="preserve">ICICI BANK </v>
      </c>
      <c r="F674" t="s">
        <v>193</v>
      </c>
      <c r="G674">
        <v>-46233.72</v>
      </c>
      <c r="H674">
        <v>21643033.300000001</v>
      </c>
      <c r="I674" t="s">
        <v>3581</v>
      </c>
      <c r="J674" t="s">
        <v>2134</v>
      </c>
      <c r="K674" t="s">
        <v>3605</v>
      </c>
      <c r="XFB674" t="s">
        <v>1540</v>
      </c>
      <c r="XFC674" t="s">
        <v>152</v>
      </c>
    </row>
    <row r="675" spans="1:11 16382:16383" x14ac:dyDescent="0.25">
      <c r="A675">
        <v>622</v>
      </c>
      <c r="B675" t="s">
        <v>98</v>
      </c>
      <c r="C675" t="s">
        <v>1478</v>
      </c>
      <c r="D675" t="s">
        <v>1525</v>
      </c>
      <c r="E675" t="str">
        <f t="shared" si="54"/>
        <v>LL  BAN01</v>
      </c>
      <c r="F675" t="s">
        <v>154</v>
      </c>
      <c r="G675">
        <v>6285</v>
      </c>
      <c r="H675">
        <v>21649318.300000001</v>
      </c>
      <c r="I675" t="s">
        <v>2141</v>
      </c>
      <c r="J675" t="s">
        <v>2134</v>
      </c>
      <c r="K675" t="s">
        <v>3599</v>
      </c>
      <c r="XFB675" t="s">
        <v>1542</v>
      </c>
      <c r="XFC675" t="s">
        <v>152</v>
      </c>
    </row>
    <row r="676" spans="1:11 16382:16383" x14ac:dyDescent="0.25">
      <c r="A676">
        <v>623</v>
      </c>
      <c r="B676" t="s">
        <v>97</v>
      </c>
      <c r="C676" t="s">
        <v>1478</v>
      </c>
      <c r="D676" t="s">
        <v>1523</v>
      </c>
      <c r="E676" t="str">
        <f t="shared" si="54"/>
        <v>LL  BAN03</v>
      </c>
      <c r="F676" t="s">
        <v>154</v>
      </c>
      <c r="G676">
        <v>49581</v>
      </c>
      <c r="H676">
        <v>21698899.300000001</v>
      </c>
      <c r="I676" t="s">
        <v>2141</v>
      </c>
      <c r="J676" t="s">
        <v>2134</v>
      </c>
      <c r="K676" t="s">
        <v>3599</v>
      </c>
      <c r="XFB676" t="s">
        <v>1542</v>
      </c>
      <c r="XFC676" t="s">
        <v>152</v>
      </c>
    </row>
    <row r="677" spans="1:11 16382:16383" x14ac:dyDescent="0.25">
      <c r="A677">
        <v>624</v>
      </c>
      <c r="B677" t="s">
        <v>1543</v>
      </c>
      <c r="C677" t="s">
        <v>1478</v>
      </c>
      <c r="D677" t="s">
        <v>1545</v>
      </c>
      <c r="E677" t="str">
        <f t="shared" si="54"/>
        <v>ION ON AMEN</v>
      </c>
      <c r="F677" t="s">
        <v>193</v>
      </c>
      <c r="G677" s="12">
        <v>-2000</v>
      </c>
      <c r="H677">
        <v>21696899.300000001</v>
      </c>
      <c r="I677" t="s">
        <v>3601</v>
      </c>
      <c r="J677" t="s">
        <v>2134</v>
      </c>
      <c r="XFB677" t="s">
        <v>1544</v>
      </c>
      <c r="XFC677" t="s">
        <v>152</v>
      </c>
    </row>
    <row r="678" spans="1:11 16382:16383" x14ac:dyDescent="0.25">
      <c r="A678">
        <v>625</v>
      </c>
      <c r="B678" t="s">
        <v>1543</v>
      </c>
      <c r="C678" t="s">
        <v>1478</v>
      </c>
      <c r="D678" t="s">
        <v>470</v>
      </c>
      <c r="E678" t="str">
        <f t="shared" si="54"/>
        <v/>
      </c>
      <c r="F678" t="s">
        <v>193</v>
      </c>
      <c r="G678" s="12">
        <v>-180</v>
      </c>
      <c r="H678">
        <v>21696719.300000001</v>
      </c>
      <c r="I678" t="s">
        <v>3601</v>
      </c>
      <c r="J678" t="s">
        <v>2134</v>
      </c>
      <c r="XFB678" t="s">
        <v>1544</v>
      </c>
      <c r="XFC678" t="s">
        <v>152</v>
      </c>
    </row>
    <row r="679" spans="1:11 16382:16383" x14ac:dyDescent="0.25">
      <c r="A679">
        <v>626</v>
      </c>
      <c r="B679" t="s">
        <v>1543</v>
      </c>
      <c r="C679" t="s">
        <v>1478</v>
      </c>
      <c r="D679" t="s">
        <v>472</v>
      </c>
      <c r="E679" t="str">
        <f t="shared" si="54"/>
        <v/>
      </c>
      <c r="F679" t="s">
        <v>193</v>
      </c>
      <c r="G679" s="12">
        <v>-180</v>
      </c>
      <c r="H679">
        <v>21696539.300000001</v>
      </c>
      <c r="I679" t="s">
        <v>3601</v>
      </c>
      <c r="J679" t="s">
        <v>2134</v>
      </c>
      <c r="XFB679" t="s">
        <v>1544</v>
      </c>
      <c r="XFC679" t="s">
        <v>152</v>
      </c>
    </row>
    <row r="680" spans="1:11 16382:16383" x14ac:dyDescent="0.25">
      <c r="A680">
        <v>627</v>
      </c>
      <c r="B680" t="s">
        <v>1546</v>
      </c>
      <c r="C680" t="s">
        <v>1478</v>
      </c>
      <c r="D680" t="s">
        <v>1548</v>
      </c>
      <c r="E680" t="str">
        <f t="shared" si="54"/>
        <v xml:space="preserve">     /31019</v>
      </c>
      <c r="F680" t="s">
        <v>193</v>
      </c>
      <c r="G680">
        <v>-205678</v>
      </c>
      <c r="H680">
        <v>21490861.300000001</v>
      </c>
      <c r="I680" t="s">
        <v>2138</v>
      </c>
      <c r="J680" t="s">
        <v>2134</v>
      </c>
      <c r="K680" t="s">
        <v>2132</v>
      </c>
      <c r="XFB680" t="s">
        <v>1547</v>
      </c>
      <c r="XFC680" t="s">
        <v>152</v>
      </c>
    </row>
    <row r="681" spans="1:11 16382:16383" x14ac:dyDescent="0.25">
      <c r="A681">
        <v>628</v>
      </c>
      <c r="B681" t="s">
        <v>1549</v>
      </c>
      <c r="C681" t="s">
        <v>1478</v>
      </c>
      <c r="D681" t="s">
        <v>1551</v>
      </c>
      <c r="E681" t="str">
        <f t="shared" si="54"/>
        <v xml:space="preserve">     /31019</v>
      </c>
      <c r="F681" t="s">
        <v>193</v>
      </c>
      <c r="G681">
        <v>-3414</v>
      </c>
      <c r="H681">
        <v>21487447.300000001</v>
      </c>
      <c r="I681" t="s">
        <v>2138</v>
      </c>
      <c r="J681" t="s">
        <v>2134</v>
      </c>
      <c r="K681" t="s">
        <v>2132</v>
      </c>
      <c r="XFB681" t="s">
        <v>1550</v>
      </c>
      <c r="XFC681" t="s">
        <v>152</v>
      </c>
    </row>
    <row r="682" spans="1:11 16382:16383" x14ac:dyDescent="0.25">
      <c r="A682">
        <v>629</v>
      </c>
      <c r="B682" t="s">
        <v>1552</v>
      </c>
      <c r="C682" t="s">
        <v>1478</v>
      </c>
      <c r="D682" t="s">
        <v>1553</v>
      </c>
      <c r="E682" t="str">
        <f t="shared" si="54"/>
        <v xml:space="preserve">     /31019</v>
      </c>
      <c r="F682" t="s">
        <v>193</v>
      </c>
      <c r="G682">
        <v>-3414</v>
      </c>
      <c r="H682">
        <v>21484033.300000001</v>
      </c>
      <c r="I682" t="s">
        <v>2138</v>
      </c>
      <c r="J682" t="s">
        <v>2134</v>
      </c>
      <c r="K682" t="s">
        <v>2132</v>
      </c>
      <c r="XFB682" t="s">
        <v>1550</v>
      </c>
      <c r="XFC682" t="s">
        <v>152</v>
      </c>
    </row>
    <row r="683" spans="1:11 16382:16383" x14ac:dyDescent="0.25">
      <c r="A683">
        <v>630</v>
      </c>
      <c r="B683" t="s">
        <v>1554</v>
      </c>
      <c r="C683" t="s">
        <v>1478</v>
      </c>
      <c r="D683" t="s">
        <v>1555</v>
      </c>
      <c r="E683" t="str">
        <f t="shared" si="54"/>
        <v xml:space="preserve">     /31019</v>
      </c>
      <c r="F683" t="s">
        <v>193</v>
      </c>
      <c r="G683">
        <v>-7473</v>
      </c>
      <c r="H683">
        <v>21476560.300000001</v>
      </c>
      <c r="I683" t="s">
        <v>2138</v>
      </c>
      <c r="J683" t="s">
        <v>2134</v>
      </c>
      <c r="K683" t="s">
        <v>2132</v>
      </c>
      <c r="XFB683" t="s">
        <v>1550</v>
      </c>
      <c r="XFC683" t="s">
        <v>152</v>
      </c>
    </row>
    <row r="684" spans="1:11 16382:16383" x14ac:dyDescent="0.25">
      <c r="A684">
        <v>631</v>
      </c>
      <c r="B684" t="s">
        <v>1556</v>
      </c>
      <c r="C684" t="s">
        <v>1478</v>
      </c>
      <c r="D684" t="s">
        <v>1558</v>
      </c>
      <c r="E684" t="str">
        <f t="shared" si="54"/>
        <v xml:space="preserve">     /31019</v>
      </c>
      <c r="F684" t="s">
        <v>193</v>
      </c>
      <c r="G684">
        <v>-34801</v>
      </c>
      <c r="H684">
        <v>21441759.300000001</v>
      </c>
      <c r="I684" t="s">
        <v>2138</v>
      </c>
      <c r="J684" t="s">
        <v>2134</v>
      </c>
      <c r="K684" t="s">
        <v>2132</v>
      </c>
      <c r="XFB684" t="s">
        <v>1557</v>
      </c>
      <c r="XFC684" t="s">
        <v>152</v>
      </c>
    </row>
    <row r="685" spans="1:11 16382:16383" x14ac:dyDescent="0.25">
      <c r="A685">
        <v>632</v>
      </c>
      <c r="B685" t="s">
        <v>1559</v>
      </c>
      <c r="C685" t="s">
        <v>1478</v>
      </c>
      <c r="D685" t="s">
        <v>1560</v>
      </c>
      <c r="E685" t="str">
        <f t="shared" si="54"/>
        <v xml:space="preserve">     /31019</v>
      </c>
      <c r="F685" t="s">
        <v>193</v>
      </c>
      <c r="G685">
        <v>-1387</v>
      </c>
      <c r="H685">
        <v>21440372.300000001</v>
      </c>
      <c r="I685" t="s">
        <v>2138</v>
      </c>
      <c r="J685" t="s">
        <v>2134</v>
      </c>
      <c r="K685" t="s">
        <v>2132</v>
      </c>
      <c r="XFB685" t="s">
        <v>1557</v>
      </c>
      <c r="XFC685" t="s">
        <v>152</v>
      </c>
    </row>
    <row r="686" spans="1:11 16382:16383" x14ac:dyDescent="0.25">
      <c r="A686">
        <v>633</v>
      </c>
      <c r="B686" t="s">
        <v>1561</v>
      </c>
      <c r="C686" t="s">
        <v>1478</v>
      </c>
      <c r="D686" t="s">
        <v>1562</v>
      </c>
      <c r="E686" t="str">
        <f t="shared" si="54"/>
        <v xml:space="preserve">     /31019</v>
      </c>
      <c r="F686" t="s">
        <v>193</v>
      </c>
      <c r="G686">
        <v>-18330</v>
      </c>
      <c r="H686">
        <v>21422042.300000001</v>
      </c>
      <c r="I686" t="s">
        <v>2138</v>
      </c>
      <c r="J686" t="s">
        <v>2134</v>
      </c>
      <c r="K686" t="s">
        <v>2132</v>
      </c>
      <c r="XFB686" t="s">
        <v>1557</v>
      </c>
      <c r="XFC686" t="s">
        <v>152</v>
      </c>
    </row>
    <row r="687" spans="1:11 16382:16383" x14ac:dyDescent="0.25">
      <c r="A687">
        <v>634</v>
      </c>
      <c r="B687" t="s">
        <v>1563</v>
      </c>
      <c r="C687" t="s">
        <v>1478</v>
      </c>
      <c r="D687" t="s">
        <v>1565</v>
      </c>
      <c r="E687" t="str">
        <f t="shared" si="54"/>
        <v xml:space="preserve">     /31019</v>
      </c>
      <c r="F687" t="s">
        <v>193</v>
      </c>
      <c r="G687">
        <v>-162292</v>
      </c>
      <c r="H687">
        <v>21259750.300000001</v>
      </c>
      <c r="I687" t="s">
        <v>2138</v>
      </c>
      <c r="J687" t="s">
        <v>2134</v>
      </c>
      <c r="K687" t="s">
        <v>2132</v>
      </c>
      <c r="XFB687" t="s">
        <v>1564</v>
      </c>
      <c r="XFC687" t="s">
        <v>152</v>
      </c>
    </row>
    <row r="688" spans="1:11 16382:16383" x14ac:dyDescent="0.25">
      <c r="A688">
        <v>635</v>
      </c>
      <c r="B688" t="s">
        <v>1566</v>
      </c>
      <c r="C688" t="s">
        <v>1478</v>
      </c>
      <c r="D688" t="s">
        <v>1567</v>
      </c>
      <c r="E688" t="str">
        <f t="shared" si="54"/>
        <v xml:space="preserve">     /31019</v>
      </c>
      <c r="F688" t="s">
        <v>193</v>
      </c>
      <c r="G688">
        <v>-1707</v>
      </c>
      <c r="H688">
        <v>21258043.300000001</v>
      </c>
      <c r="I688" t="s">
        <v>2138</v>
      </c>
      <c r="J688" t="s">
        <v>2134</v>
      </c>
      <c r="K688" t="s">
        <v>2132</v>
      </c>
      <c r="XFB688" t="s">
        <v>1564</v>
      </c>
      <c r="XFC688" t="s">
        <v>152</v>
      </c>
    </row>
    <row r="689" spans="1:11 16382:16383" x14ac:dyDescent="0.25">
      <c r="A689">
        <v>636</v>
      </c>
      <c r="B689" t="s">
        <v>1568</v>
      </c>
      <c r="C689" t="s">
        <v>1478</v>
      </c>
      <c r="D689" t="s">
        <v>1570</v>
      </c>
      <c r="E689" t="str">
        <f t="shared" si="54"/>
        <v xml:space="preserve">     /31019</v>
      </c>
      <c r="F689" t="s">
        <v>193</v>
      </c>
      <c r="G689">
        <v>-177472</v>
      </c>
      <c r="H689">
        <v>21080571.300000001</v>
      </c>
      <c r="I689" t="s">
        <v>2138</v>
      </c>
      <c r="J689" t="s">
        <v>2134</v>
      </c>
      <c r="K689" t="s">
        <v>2132</v>
      </c>
      <c r="XFB689" t="s">
        <v>1569</v>
      </c>
      <c r="XFC689" t="s">
        <v>152</v>
      </c>
    </row>
    <row r="690" spans="1:11 16382:16383" x14ac:dyDescent="0.25">
      <c r="A690">
        <v>637</v>
      </c>
      <c r="B690" t="s">
        <v>1571</v>
      </c>
      <c r="C690" t="s">
        <v>1478</v>
      </c>
      <c r="D690" t="s">
        <v>1572</v>
      </c>
      <c r="E690" t="str">
        <f t="shared" si="54"/>
        <v xml:space="preserve">     /31019</v>
      </c>
      <c r="F690" t="s">
        <v>193</v>
      </c>
      <c r="G690">
        <v>-3414</v>
      </c>
      <c r="H690">
        <v>21077157.300000001</v>
      </c>
      <c r="I690" t="s">
        <v>2138</v>
      </c>
      <c r="J690" t="s">
        <v>2134</v>
      </c>
      <c r="K690" t="s">
        <v>2132</v>
      </c>
      <c r="XFB690" t="s">
        <v>1569</v>
      </c>
      <c r="XFC690" t="s">
        <v>152</v>
      </c>
    </row>
    <row r="691" spans="1:11 16382:16383" x14ac:dyDescent="0.25">
      <c r="A691">
        <v>638</v>
      </c>
      <c r="B691" t="s">
        <v>1573</v>
      </c>
      <c r="C691" t="s">
        <v>1478</v>
      </c>
      <c r="D691" t="s">
        <v>1575</v>
      </c>
      <c r="E691" t="str">
        <f t="shared" si="54"/>
        <v xml:space="preserve">     /31019</v>
      </c>
      <c r="F691" t="s">
        <v>193</v>
      </c>
      <c r="G691">
        <v>-12019</v>
      </c>
      <c r="H691">
        <v>21065138.300000001</v>
      </c>
      <c r="I691" t="s">
        <v>2138</v>
      </c>
      <c r="J691" t="s">
        <v>2134</v>
      </c>
      <c r="K691" t="s">
        <v>2132</v>
      </c>
      <c r="XFB691" t="s">
        <v>1574</v>
      </c>
      <c r="XFC691" t="s">
        <v>152</v>
      </c>
    </row>
    <row r="692" spans="1:11 16382:16383" x14ac:dyDescent="0.25">
      <c r="A692">
        <v>639</v>
      </c>
      <c r="B692" t="s">
        <v>1576</v>
      </c>
      <c r="C692" t="s">
        <v>1478</v>
      </c>
      <c r="D692" t="s">
        <v>1577</v>
      </c>
      <c r="E692" t="str">
        <f t="shared" si="54"/>
        <v xml:space="preserve">     /31019</v>
      </c>
      <c r="F692" t="s">
        <v>193</v>
      </c>
      <c r="G692">
        <v>-14101</v>
      </c>
      <c r="H692">
        <v>21051037.300000001</v>
      </c>
      <c r="I692" t="s">
        <v>2138</v>
      </c>
      <c r="J692" t="s">
        <v>2134</v>
      </c>
      <c r="K692" t="s">
        <v>2132</v>
      </c>
      <c r="XFB692" t="s">
        <v>1574</v>
      </c>
      <c r="XFC692" t="s">
        <v>152</v>
      </c>
    </row>
    <row r="693" spans="1:11 16382:16383" x14ac:dyDescent="0.25">
      <c r="A693">
        <v>640</v>
      </c>
      <c r="B693" t="s">
        <v>1578</v>
      </c>
      <c r="C693" t="s">
        <v>1478</v>
      </c>
      <c r="D693" t="s">
        <v>1579</v>
      </c>
      <c r="E693" t="str">
        <f t="shared" si="54"/>
        <v xml:space="preserve">     /31019</v>
      </c>
      <c r="F693" t="s">
        <v>193</v>
      </c>
      <c r="G693">
        <v>-8175</v>
      </c>
      <c r="H693">
        <v>21042862.300000001</v>
      </c>
      <c r="I693" t="s">
        <v>2138</v>
      </c>
      <c r="J693" t="s">
        <v>2134</v>
      </c>
      <c r="K693" t="s">
        <v>2132</v>
      </c>
      <c r="XFB693" t="s">
        <v>1574</v>
      </c>
      <c r="XFC693" t="s">
        <v>152</v>
      </c>
    </row>
    <row r="694" spans="1:11 16382:16383" x14ac:dyDescent="0.25">
      <c r="A694">
        <v>641</v>
      </c>
      <c r="B694" t="s">
        <v>1580</v>
      </c>
      <c r="C694" t="s">
        <v>1478</v>
      </c>
      <c r="D694" t="s">
        <v>1582</v>
      </c>
      <c r="E694" t="str">
        <f t="shared" ref="E694:E758" si="55">MID(D694,23,11)</f>
        <v xml:space="preserve">     /31019</v>
      </c>
      <c r="F694" t="s">
        <v>193</v>
      </c>
      <c r="G694">
        <v>-32293</v>
      </c>
      <c r="H694">
        <v>21010569.300000001</v>
      </c>
      <c r="I694" t="s">
        <v>2138</v>
      </c>
      <c r="J694" t="s">
        <v>2134</v>
      </c>
      <c r="K694" t="s">
        <v>2132</v>
      </c>
      <c r="XFB694" t="s">
        <v>1581</v>
      </c>
      <c r="XFC694" t="s">
        <v>152</v>
      </c>
    </row>
    <row r="695" spans="1:11 16382:16383" x14ac:dyDescent="0.25">
      <c r="A695">
        <v>642</v>
      </c>
      <c r="B695" t="s">
        <v>1583</v>
      </c>
      <c r="C695" t="s">
        <v>1478</v>
      </c>
      <c r="D695" t="s">
        <v>1584</v>
      </c>
      <c r="E695" t="str">
        <f t="shared" si="55"/>
        <v xml:space="preserve">     /31019</v>
      </c>
      <c r="F695" t="s">
        <v>193</v>
      </c>
      <c r="G695">
        <v>-206336</v>
      </c>
      <c r="H695">
        <v>20804233.300000001</v>
      </c>
      <c r="I695" t="s">
        <v>2138</v>
      </c>
      <c r="J695" t="s">
        <v>2134</v>
      </c>
      <c r="K695" t="s">
        <v>2132</v>
      </c>
      <c r="XFB695" t="s">
        <v>1581</v>
      </c>
      <c r="XFC695" t="s">
        <v>152</v>
      </c>
    </row>
    <row r="696" spans="1:11 16382:16383" x14ac:dyDescent="0.25">
      <c r="A696">
        <v>643</v>
      </c>
      <c r="B696" t="s">
        <v>1585</v>
      </c>
      <c r="C696" t="s">
        <v>1478</v>
      </c>
      <c r="D696" t="s">
        <v>1586</v>
      </c>
      <c r="E696" t="str">
        <f t="shared" si="55"/>
        <v xml:space="preserve">     /31020</v>
      </c>
      <c r="F696" t="s">
        <v>193</v>
      </c>
      <c r="G696">
        <v>-14177589</v>
      </c>
      <c r="H696">
        <v>6626644.2999999998</v>
      </c>
      <c r="I696" t="s">
        <v>2138</v>
      </c>
      <c r="J696" t="s">
        <v>2134</v>
      </c>
      <c r="XFB696" t="s">
        <v>1581</v>
      </c>
      <c r="XFC696" t="s">
        <v>152</v>
      </c>
    </row>
    <row r="697" spans="1:11 16382:16383" x14ac:dyDescent="0.25">
      <c r="A697">
        <v>644</v>
      </c>
      <c r="B697" t="s">
        <v>1587</v>
      </c>
      <c r="C697" t="s">
        <v>1478</v>
      </c>
      <c r="D697" t="s">
        <v>1589</v>
      </c>
      <c r="E697" t="str">
        <f t="shared" si="55"/>
        <v xml:space="preserve">     /63903</v>
      </c>
      <c r="F697" t="s">
        <v>193</v>
      </c>
      <c r="G697">
        <v>-1000</v>
      </c>
      <c r="H697">
        <v>6625644.2999999998</v>
      </c>
      <c r="I697" s="5" t="s">
        <v>3580</v>
      </c>
      <c r="J697" t="s">
        <v>2134</v>
      </c>
      <c r="K697" t="s">
        <v>3605</v>
      </c>
      <c r="XFB697" t="s">
        <v>1588</v>
      </c>
      <c r="XFC697" t="s">
        <v>152</v>
      </c>
    </row>
    <row r="698" spans="1:11 16382:16383" x14ac:dyDescent="0.25">
      <c r="A698">
        <v>645</v>
      </c>
      <c r="B698" t="s">
        <v>1590</v>
      </c>
      <c r="C698" t="s">
        <v>1478</v>
      </c>
      <c r="D698" t="s">
        <v>1592</v>
      </c>
      <c r="E698" t="str">
        <f t="shared" si="55"/>
        <v xml:space="preserve">     /63903</v>
      </c>
      <c r="F698" t="s">
        <v>193</v>
      </c>
      <c r="G698">
        <v>-1000</v>
      </c>
      <c r="H698">
        <v>6624644.2999999998</v>
      </c>
      <c r="I698" s="5" t="s">
        <v>3580</v>
      </c>
      <c r="J698" t="s">
        <v>2134</v>
      </c>
      <c r="K698" t="s">
        <v>3605</v>
      </c>
      <c r="XFB698" t="s">
        <v>1591</v>
      </c>
      <c r="XFC698" t="s">
        <v>152</v>
      </c>
    </row>
    <row r="699" spans="1:11 16382:16383" x14ac:dyDescent="0.25">
      <c r="A699">
        <v>646</v>
      </c>
      <c r="B699" t="s">
        <v>1593</v>
      </c>
      <c r="C699" t="s">
        <v>1478</v>
      </c>
      <c r="D699" t="s">
        <v>1595</v>
      </c>
      <c r="E699" t="str">
        <f t="shared" si="55"/>
        <v xml:space="preserve">     /03320</v>
      </c>
      <c r="F699" t="s">
        <v>193</v>
      </c>
      <c r="G699">
        <v>-702</v>
      </c>
      <c r="H699">
        <v>6623942.2999999998</v>
      </c>
      <c r="I699" t="s">
        <v>2137</v>
      </c>
      <c r="J699" t="s">
        <v>2134</v>
      </c>
      <c r="XFB699" t="s">
        <v>1594</v>
      </c>
      <c r="XFC699" t="s">
        <v>152</v>
      </c>
    </row>
    <row r="700" spans="1:11 16382:16383" x14ac:dyDescent="0.25">
      <c r="A700">
        <v>647</v>
      </c>
      <c r="B700" t="s">
        <v>1596</v>
      </c>
      <c r="C700" t="s">
        <v>1478</v>
      </c>
      <c r="D700" t="s">
        <v>1598</v>
      </c>
      <c r="E700" t="str">
        <f t="shared" si="55"/>
        <v xml:space="preserve">     /03720</v>
      </c>
      <c r="F700" t="s">
        <v>193</v>
      </c>
      <c r="G700">
        <v>-509</v>
      </c>
      <c r="H700">
        <v>6623433.2999999998</v>
      </c>
      <c r="I700" t="s">
        <v>2137</v>
      </c>
      <c r="J700" t="s">
        <v>2134</v>
      </c>
      <c r="XFB700" t="s">
        <v>1597</v>
      </c>
      <c r="XFC700" t="s">
        <v>152</v>
      </c>
    </row>
    <row r="701" spans="1:11 16382:16383" x14ac:dyDescent="0.25">
      <c r="A701">
        <v>648</v>
      </c>
      <c r="B701" t="s">
        <v>1599</v>
      </c>
      <c r="C701" t="s">
        <v>1478</v>
      </c>
      <c r="D701" t="s">
        <v>1601</v>
      </c>
      <c r="E701" t="str">
        <f t="shared" si="55"/>
        <v xml:space="preserve">     /05320</v>
      </c>
      <c r="F701" t="s">
        <v>193</v>
      </c>
      <c r="G701">
        <v>-1117</v>
      </c>
      <c r="H701">
        <v>6622316.2999999998</v>
      </c>
      <c r="I701" t="s">
        <v>2137</v>
      </c>
      <c r="J701" t="s">
        <v>2134</v>
      </c>
      <c r="XFB701" t="s">
        <v>1600</v>
      </c>
      <c r="XFC701" t="s">
        <v>152</v>
      </c>
    </row>
    <row r="702" spans="1:11 16382:16383" x14ac:dyDescent="0.25">
      <c r="A702">
        <v>649</v>
      </c>
      <c r="B702" t="s">
        <v>1602</v>
      </c>
      <c r="C702" t="s">
        <v>1478</v>
      </c>
      <c r="D702" t="s">
        <v>1604</v>
      </c>
      <c r="E702" t="str">
        <f t="shared" si="55"/>
        <v xml:space="preserve">     /01720</v>
      </c>
      <c r="F702" t="s">
        <v>193</v>
      </c>
      <c r="G702">
        <v>-591</v>
      </c>
      <c r="H702">
        <v>6621725.2999999998</v>
      </c>
      <c r="I702" t="s">
        <v>2137</v>
      </c>
      <c r="J702" t="s">
        <v>2134</v>
      </c>
      <c r="XFB702" t="s">
        <v>1603</v>
      </c>
      <c r="XFC702" t="s">
        <v>152</v>
      </c>
    </row>
    <row r="703" spans="1:11 16382:16383" x14ac:dyDescent="0.25">
      <c r="A703">
        <v>650</v>
      </c>
      <c r="B703" t="s">
        <v>1605</v>
      </c>
      <c r="C703" t="s">
        <v>1478</v>
      </c>
      <c r="D703" t="s">
        <v>1607</v>
      </c>
      <c r="E703" t="str">
        <f t="shared" si="55"/>
        <v xml:space="preserve">     /03120</v>
      </c>
      <c r="F703" t="s">
        <v>193</v>
      </c>
      <c r="G703">
        <v>-562</v>
      </c>
      <c r="H703">
        <v>6621163.2999999998</v>
      </c>
      <c r="I703" t="s">
        <v>2137</v>
      </c>
      <c r="J703" t="s">
        <v>2134</v>
      </c>
      <c r="XFB703" t="s">
        <v>1606</v>
      </c>
      <c r="XFC703" t="s">
        <v>152</v>
      </c>
    </row>
    <row r="704" spans="1:11 16382:16383" x14ac:dyDescent="0.25">
      <c r="A704">
        <v>651</v>
      </c>
      <c r="B704" t="s">
        <v>1608</v>
      </c>
      <c r="C704" t="s">
        <v>1478</v>
      </c>
      <c r="D704" t="s">
        <v>1610</v>
      </c>
      <c r="E704" t="str">
        <f t="shared" si="55"/>
        <v xml:space="preserve">     /03120</v>
      </c>
      <c r="F704" t="s">
        <v>193</v>
      </c>
      <c r="G704">
        <v>-217085</v>
      </c>
      <c r="H704">
        <v>6404078.2999999998</v>
      </c>
      <c r="I704" t="s">
        <v>2137</v>
      </c>
      <c r="J704" t="s">
        <v>2134</v>
      </c>
      <c r="XFB704" t="s">
        <v>1609</v>
      </c>
      <c r="XFC704" t="s">
        <v>152</v>
      </c>
    </row>
    <row r="705" spans="1:10 16382:16383" x14ac:dyDescent="0.25">
      <c r="A705">
        <v>652</v>
      </c>
      <c r="B705" t="s">
        <v>1611</v>
      </c>
      <c r="C705" t="s">
        <v>1478</v>
      </c>
      <c r="D705" t="s">
        <v>1613</v>
      </c>
      <c r="E705" t="str">
        <f t="shared" si="55"/>
        <v xml:space="preserve">     /04120</v>
      </c>
      <c r="F705" t="s">
        <v>193</v>
      </c>
      <c r="G705">
        <v>-50941</v>
      </c>
      <c r="H705">
        <v>6353137.2999999998</v>
      </c>
      <c r="I705" t="s">
        <v>2137</v>
      </c>
      <c r="J705" t="s">
        <v>2134</v>
      </c>
      <c r="XFB705" t="s">
        <v>1612</v>
      </c>
      <c r="XFC705" t="s">
        <v>152</v>
      </c>
    </row>
    <row r="706" spans="1:10 16382:16383" x14ac:dyDescent="0.25">
      <c r="A706">
        <v>653</v>
      </c>
      <c r="B706" t="s">
        <v>1614</v>
      </c>
      <c r="C706" t="s">
        <v>1478</v>
      </c>
      <c r="D706" t="s">
        <v>1616</v>
      </c>
      <c r="E706" t="str">
        <f t="shared" si="55"/>
        <v xml:space="preserve">     /02920</v>
      </c>
      <c r="F706" t="s">
        <v>193</v>
      </c>
      <c r="G706">
        <v>-38262</v>
      </c>
      <c r="H706">
        <v>6314875.2999999998</v>
      </c>
      <c r="I706" t="s">
        <v>2137</v>
      </c>
      <c r="J706" t="s">
        <v>2134</v>
      </c>
      <c r="XFB706" t="s">
        <v>1615</v>
      </c>
      <c r="XFC706" t="s">
        <v>152</v>
      </c>
    </row>
    <row r="707" spans="1:10 16382:16383" x14ac:dyDescent="0.25">
      <c r="A707">
        <v>654</v>
      </c>
      <c r="B707" t="s">
        <v>1617</v>
      </c>
      <c r="C707" t="s">
        <v>1478</v>
      </c>
      <c r="D707" t="s">
        <v>1619</v>
      </c>
      <c r="E707" t="str">
        <f t="shared" si="55"/>
        <v xml:space="preserve">     /01520</v>
      </c>
      <c r="F707" t="s">
        <v>193</v>
      </c>
      <c r="G707">
        <v>-1703</v>
      </c>
      <c r="H707">
        <v>6313172.2999999998</v>
      </c>
      <c r="I707" t="s">
        <v>2137</v>
      </c>
      <c r="J707" t="s">
        <v>2134</v>
      </c>
      <c r="XFB707" t="s">
        <v>1618</v>
      </c>
      <c r="XFC707" t="s">
        <v>152</v>
      </c>
    </row>
    <row r="708" spans="1:10 16382:16383" x14ac:dyDescent="0.25">
      <c r="A708">
        <v>655</v>
      </c>
      <c r="B708" t="s">
        <v>1620</v>
      </c>
      <c r="C708" t="s">
        <v>1478</v>
      </c>
      <c r="D708" t="s">
        <v>1622</v>
      </c>
      <c r="E708" t="str">
        <f t="shared" si="55"/>
        <v xml:space="preserve">     /03120</v>
      </c>
      <c r="F708" t="s">
        <v>193</v>
      </c>
      <c r="G708">
        <v>-538</v>
      </c>
      <c r="H708">
        <v>6312634.2999999998</v>
      </c>
      <c r="I708" t="s">
        <v>2137</v>
      </c>
      <c r="J708" t="s">
        <v>2134</v>
      </c>
      <c r="XFB708" t="s">
        <v>1621</v>
      </c>
      <c r="XFC708" t="s">
        <v>152</v>
      </c>
    </row>
    <row r="709" spans="1:10 16382:16383" x14ac:dyDescent="0.25">
      <c r="A709">
        <v>656</v>
      </c>
      <c r="B709" t="s">
        <v>1623</v>
      </c>
      <c r="C709" t="s">
        <v>1478</v>
      </c>
      <c r="D709" t="s">
        <v>1625</v>
      </c>
      <c r="E709" t="str">
        <f t="shared" si="55"/>
        <v xml:space="preserve">     /04720</v>
      </c>
      <c r="F709" t="s">
        <v>193</v>
      </c>
      <c r="G709">
        <v>-446</v>
      </c>
      <c r="H709">
        <v>6312188.2999999998</v>
      </c>
      <c r="I709" t="s">
        <v>2137</v>
      </c>
      <c r="J709" t="s">
        <v>2134</v>
      </c>
      <c r="XFB709" t="s">
        <v>1624</v>
      </c>
      <c r="XFC709" t="s">
        <v>152</v>
      </c>
    </row>
    <row r="710" spans="1:10 16382:16383" x14ac:dyDescent="0.25">
      <c r="A710">
        <v>657</v>
      </c>
      <c r="B710" t="s">
        <v>1626</v>
      </c>
      <c r="C710" t="s">
        <v>1478</v>
      </c>
      <c r="D710" t="s">
        <v>1628</v>
      </c>
      <c r="E710" t="str">
        <f t="shared" si="55"/>
        <v xml:space="preserve">     /05320</v>
      </c>
      <c r="F710" t="s">
        <v>193</v>
      </c>
      <c r="G710">
        <v>-889</v>
      </c>
      <c r="H710">
        <v>6311299.2999999998</v>
      </c>
      <c r="I710" t="s">
        <v>2137</v>
      </c>
      <c r="J710" t="s">
        <v>2134</v>
      </c>
      <c r="XFB710" t="s">
        <v>1627</v>
      </c>
      <c r="XFC710" t="s">
        <v>152</v>
      </c>
    </row>
    <row r="711" spans="1:10 16382:16383" x14ac:dyDescent="0.25">
      <c r="A711">
        <v>658</v>
      </c>
      <c r="B711" t="s">
        <v>1629</v>
      </c>
      <c r="C711" t="s">
        <v>1478</v>
      </c>
      <c r="D711" t="s">
        <v>1631</v>
      </c>
      <c r="E711" t="str">
        <f t="shared" si="55"/>
        <v xml:space="preserve">     /05220</v>
      </c>
      <c r="F711" t="s">
        <v>193</v>
      </c>
      <c r="G711">
        <v>-521</v>
      </c>
      <c r="H711">
        <v>6310778.2999999998</v>
      </c>
      <c r="I711" t="s">
        <v>2137</v>
      </c>
      <c r="J711" t="s">
        <v>2134</v>
      </c>
      <c r="XFB711" t="s">
        <v>1630</v>
      </c>
      <c r="XFC711" t="s">
        <v>152</v>
      </c>
    </row>
    <row r="712" spans="1:10 16382:16383" x14ac:dyDescent="0.25">
      <c r="A712">
        <v>659</v>
      </c>
      <c r="B712" t="s">
        <v>1632</v>
      </c>
      <c r="C712" t="s">
        <v>1478</v>
      </c>
      <c r="D712" t="s">
        <v>1634</v>
      </c>
      <c r="E712" t="str">
        <f t="shared" si="55"/>
        <v xml:space="preserve">     /05120</v>
      </c>
      <c r="F712" t="s">
        <v>193</v>
      </c>
      <c r="G712">
        <v>-329</v>
      </c>
      <c r="H712">
        <v>6310449.2999999998</v>
      </c>
      <c r="I712" t="s">
        <v>2137</v>
      </c>
      <c r="J712" t="s">
        <v>2134</v>
      </c>
      <c r="XFB712" t="s">
        <v>1633</v>
      </c>
      <c r="XFC712" t="s">
        <v>152</v>
      </c>
    </row>
    <row r="713" spans="1:10 16382:16383" x14ac:dyDescent="0.25">
      <c r="A713">
        <v>660</v>
      </c>
      <c r="B713" t="s">
        <v>1635</v>
      </c>
      <c r="C713" t="s">
        <v>1478</v>
      </c>
      <c r="D713" t="s">
        <v>1637</v>
      </c>
      <c r="E713" t="str">
        <f t="shared" si="55"/>
        <v xml:space="preserve">     /03720</v>
      </c>
      <c r="F713" t="s">
        <v>193</v>
      </c>
      <c r="G713">
        <v>-455</v>
      </c>
      <c r="H713">
        <v>6309994.2999999998</v>
      </c>
      <c r="I713" t="s">
        <v>2137</v>
      </c>
      <c r="J713" t="s">
        <v>2134</v>
      </c>
      <c r="XFB713" t="s">
        <v>1636</v>
      </c>
      <c r="XFC713" t="s">
        <v>152</v>
      </c>
    </row>
    <row r="714" spans="1:10 16382:16383" x14ac:dyDescent="0.25">
      <c r="A714">
        <v>661</v>
      </c>
      <c r="B714" t="s">
        <v>1638</v>
      </c>
      <c r="C714" t="s">
        <v>1478</v>
      </c>
      <c r="D714" t="s">
        <v>1640</v>
      </c>
      <c r="E714" t="str">
        <f t="shared" si="55"/>
        <v xml:space="preserve">     /03320</v>
      </c>
      <c r="F714" t="s">
        <v>193</v>
      </c>
      <c r="G714">
        <v>-35275</v>
      </c>
      <c r="H714">
        <v>6274719.2999999998</v>
      </c>
      <c r="I714" t="s">
        <v>2137</v>
      </c>
      <c r="J714" t="s">
        <v>2134</v>
      </c>
      <c r="XFB714" t="s">
        <v>1639</v>
      </c>
      <c r="XFC714" t="s">
        <v>152</v>
      </c>
    </row>
    <row r="715" spans="1:10 16382:16383" x14ac:dyDescent="0.25">
      <c r="A715">
        <v>662</v>
      </c>
      <c r="B715" t="s">
        <v>1641</v>
      </c>
      <c r="C715" t="s">
        <v>1478</v>
      </c>
      <c r="D715" t="s">
        <v>1642</v>
      </c>
      <c r="E715" t="str">
        <f t="shared" si="55"/>
        <v xml:space="preserve">     /07820</v>
      </c>
      <c r="F715" t="s">
        <v>193</v>
      </c>
      <c r="G715">
        <v>-2514</v>
      </c>
      <c r="H715">
        <v>6272205.2999999998</v>
      </c>
      <c r="I715" t="s">
        <v>2137</v>
      </c>
      <c r="J715" t="s">
        <v>2134</v>
      </c>
      <c r="XFB715" t="s">
        <v>1639</v>
      </c>
      <c r="XFC715" t="s">
        <v>152</v>
      </c>
    </row>
    <row r="716" spans="1:10 16382:16383" x14ac:dyDescent="0.25">
      <c r="A716">
        <v>663</v>
      </c>
      <c r="B716" t="s">
        <v>1643</v>
      </c>
      <c r="C716" t="s">
        <v>1478</v>
      </c>
      <c r="D716" t="s">
        <v>1645</v>
      </c>
      <c r="E716" t="str">
        <f t="shared" si="55"/>
        <v xml:space="preserve">     /05520</v>
      </c>
      <c r="F716" t="s">
        <v>193</v>
      </c>
      <c r="G716">
        <v>-1631</v>
      </c>
      <c r="H716">
        <v>6270574.2999999998</v>
      </c>
      <c r="I716" t="s">
        <v>2137</v>
      </c>
      <c r="J716" t="s">
        <v>2134</v>
      </c>
      <c r="XFB716" t="s">
        <v>1644</v>
      </c>
      <c r="XFC716" t="s">
        <v>152</v>
      </c>
    </row>
    <row r="717" spans="1:10 16382:16383" x14ac:dyDescent="0.25">
      <c r="A717">
        <v>664</v>
      </c>
      <c r="B717" t="s">
        <v>1646</v>
      </c>
      <c r="C717" t="s">
        <v>1478</v>
      </c>
      <c r="D717" t="s">
        <v>1648</v>
      </c>
      <c r="E717" t="str">
        <f t="shared" si="55"/>
        <v xml:space="preserve">     /06920</v>
      </c>
      <c r="F717" t="s">
        <v>193</v>
      </c>
      <c r="G717">
        <v>-8805</v>
      </c>
      <c r="H717">
        <v>6261769.2999999998</v>
      </c>
      <c r="I717" t="s">
        <v>2137</v>
      </c>
      <c r="J717" t="s">
        <v>2134</v>
      </c>
      <c r="XFB717" t="s">
        <v>1647</v>
      </c>
      <c r="XFC717" t="s">
        <v>152</v>
      </c>
    </row>
    <row r="718" spans="1:10 16382:16383" x14ac:dyDescent="0.25">
      <c r="A718">
        <v>665</v>
      </c>
      <c r="B718" t="s">
        <v>1649</v>
      </c>
      <c r="C718" t="s">
        <v>1478</v>
      </c>
      <c r="D718" t="s">
        <v>1650</v>
      </c>
      <c r="E718" t="str">
        <f t="shared" si="55"/>
        <v xml:space="preserve">     /05220</v>
      </c>
      <c r="F718" t="s">
        <v>193</v>
      </c>
      <c r="G718">
        <v>-65945</v>
      </c>
      <c r="H718">
        <v>6195824.2999999998</v>
      </c>
      <c r="I718" t="s">
        <v>2137</v>
      </c>
      <c r="J718" t="s">
        <v>2134</v>
      </c>
      <c r="XFB718" t="s">
        <v>1647</v>
      </c>
      <c r="XFC718" t="s">
        <v>152</v>
      </c>
    </row>
    <row r="719" spans="1:10 16382:16383" x14ac:dyDescent="0.25">
      <c r="A719">
        <v>666</v>
      </c>
      <c r="B719" t="s">
        <v>1651</v>
      </c>
      <c r="C719" t="s">
        <v>1478</v>
      </c>
      <c r="D719" t="s">
        <v>1652</v>
      </c>
      <c r="E719" t="str">
        <f t="shared" si="55"/>
        <v xml:space="preserve">     /03220</v>
      </c>
      <c r="F719" t="s">
        <v>193</v>
      </c>
      <c r="G719">
        <v>-3057</v>
      </c>
      <c r="H719">
        <v>6192767.2999999998</v>
      </c>
      <c r="I719" t="s">
        <v>2137</v>
      </c>
      <c r="J719" t="s">
        <v>2134</v>
      </c>
      <c r="XFB719" t="s">
        <v>1647</v>
      </c>
      <c r="XFC719" t="s">
        <v>152</v>
      </c>
    </row>
    <row r="720" spans="1:10 16382:16383" x14ac:dyDescent="0.25">
      <c r="A720">
        <v>667</v>
      </c>
      <c r="B720" t="s">
        <v>1653</v>
      </c>
      <c r="C720" t="s">
        <v>1478</v>
      </c>
      <c r="D720" t="s">
        <v>1655</v>
      </c>
      <c r="E720" t="str">
        <f t="shared" si="55"/>
        <v xml:space="preserve">     /02020</v>
      </c>
      <c r="F720" t="s">
        <v>193</v>
      </c>
      <c r="G720">
        <v>-333613</v>
      </c>
      <c r="H720">
        <v>5859154.2999999998</v>
      </c>
      <c r="I720" t="s">
        <v>2137</v>
      </c>
      <c r="J720" t="s">
        <v>2134</v>
      </c>
      <c r="XFB720" t="s">
        <v>1654</v>
      </c>
      <c r="XFC720" t="s">
        <v>152</v>
      </c>
    </row>
    <row r="721" spans="1:11 16382:16383" x14ac:dyDescent="0.25">
      <c r="A721">
        <v>668</v>
      </c>
      <c r="B721" t="s">
        <v>1656</v>
      </c>
      <c r="C721" t="s">
        <v>1478</v>
      </c>
      <c r="D721" t="s">
        <v>1657</v>
      </c>
      <c r="E721" t="str">
        <f t="shared" si="55"/>
        <v xml:space="preserve">     /04720</v>
      </c>
      <c r="F721" t="s">
        <v>193</v>
      </c>
      <c r="G721">
        <v>-25164</v>
      </c>
      <c r="H721">
        <v>5833990.2999999998</v>
      </c>
      <c r="I721" t="s">
        <v>2137</v>
      </c>
      <c r="J721" t="s">
        <v>2134</v>
      </c>
      <c r="XFB721" t="s">
        <v>1654</v>
      </c>
      <c r="XFC721" t="s">
        <v>152</v>
      </c>
    </row>
    <row r="722" spans="1:11 16382:16383" x14ac:dyDescent="0.25">
      <c r="A722">
        <v>669</v>
      </c>
      <c r="B722" t="s">
        <v>1658</v>
      </c>
      <c r="C722" t="s">
        <v>1478</v>
      </c>
      <c r="D722" t="s">
        <v>1660</v>
      </c>
      <c r="E722" t="str">
        <f t="shared" si="55"/>
        <v xml:space="preserve">     /05120</v>
      </c>
      <c r="F722" t="s">
        <v>193</v>
      </c>
      <c r="G722">
        <v>-93796</v>
      </c>
      <c r="H722">
        <v>5740194.2999999998</v>
      </c>
      <c r="I722" t="s">
        <v>2137</v>
      </c>
      <c r="J722" t="s">
        <v>2134</v>
      </c>
      <c r="XFB722" t="s">
        <v>1659</v>
      </c>
      <c r="XFC722" t="s">
        <v>152</v>
      </c>
    </row>
    <row r="723" spans="1:11 16382:16383" x14ac:dyDescent="0.25">
      <c r="A723">
        <v>670</v>
      </c>
      <c r="B723" t="s">
        <v>1661</v>
      </c>
      <c r="C723" t="s">
        <v>1478</v>
      </c>
      <c r="D723" t="s">
        <v>1663</v>
      </c>
      <c r="E723" t="str">
        <f t="shared" si="55"/>
        <v xml:space="preserve">     /03720</v>
      </c>
      <c r="F723" t="s">
        <v>193</v>
      </c>
      <c r="G723">
        <v>-49355</v>
      </c>
      <c r="H723">
        <v>5690839.2999999998</v>
      </c>
      <c r="I723" t="s">
        <v>2137</v>
      </c>
      <c r="J723" t="s">
        <v>2134</v>
      </c>
      <c r="XFB723" t="s">
        <v>1662</v>
      </c>
      <c r="XFC723" t="s">
        <v>152</v>
      </c>
    </row>
    <row r="724" spans="1:11 16382:16383" x14ac:dyDescent="0.25">
      <c r="A724">
        <v>671</v>
      </c>
      <c r="B724" t="s">
        <v>1664</v>
      </c>
      <c r="C724" t="s">
        <v>1478</v>
      </c>
      <c r="D724" t="s">
        <v>1665</v>
      </c>
      <c r="E724" t="str">
        <f t="shared" si="55"/>
        <v xml:space="preserve">     /01720</v>
      </c>
      <c r="F724" t="s">
        <v>193</v>
      </c>
      <c r="G724">
        <v>-52140</v>
      </c>
      <c r="H724">
        <v>5638699.2999999998</v>
      </c>
      <c r="I724" t="s">
        <v>2137</v>
      </c>
      <c r="J724" t="s">
        <v>2134</v>
      </c>
      <c r="XFB724" t="s">
        <v>1662</v>
      </c>
      <c r="XFC724" t="s">
        <v>152</v>
      </c>
    </row>
    <row r="725" spans="1:11 16382:16383" x14ac:dyDescent="0.25">
      <c r="A725">
        <v>672</v>
      </c>
      <c r="B725" t="s">
        <v>1666</v>
      </c>
      <c r="C725" t="s">
        <v>1478</v>
      </c>
      <c r="D725" t="s">
        <v>1667</v>
      </c>
      <c r="E725" t="str">
        <f t="shared" si="55"/>
        <v xml:space="preserve">     /05320</v>
      </c>
      <c r="F725" t="s">
        <v>193</v>
      </c>
      <c r="G725">
        <v>-100075</v>
      </c>
      <c r="H725">
        <v>5538624.2999999998</v>
      </c>
      <c r="I725" t="s">
        <v>2137</v>
      </c>
      <c r="J725" t="s">
        <v>2134</v>
      </c>
      <c r="XFB725" t="s">
        <v>1662</v>
      </c>
      <c r="XFC725" t="s">
        <v>152</v>
      </c>
    </row>
    <row r="726" spans="1:11 16382:16383" x14ac:dyDescent="0.25">
      <c r="A726">
        <v>673</v>
      </c>
      <c r="B726" t="s">
        <v>77</v>
      </c>
      <c r="C726" t="s">
        <v>1478</v>
      </c>
      <c r="D726" t="s">
        <v>1669</v>
      </c>
      <c r="E726" t="str">
        <f t="shared" si="55"/>
        <v>LL  KOL01</v>
      </c>
      <c r="F726" t="s">
        <v>154</v>
      </c>
      <c r="G726">
        <v>160920</v>
      </c>
      <c r="H726">
        <v>5699544.2999999998</v>
      </c>
      <c r="I726" t="s">
        <v>2141</v>
      </c>
      <c r="J726" t="s">
        <v>2134</v>
      </c>
      <c r="K726" t="s">
        <v>3609</v>
      </c>
      <c r="XFB726" t="s">
        <v>1668</v>
      </c>
      <c r="XFC726" t="s">
        <v>152</v>
      </c>
    </row>
    <row r="727" spans="1:11 16382:16383" x14ac:dyDescent="0.25">
      <c r="A727">
        <v>674</v>
      </c>
      <c r="B727" t="s">
        <v>101</v>
      </c>
      <c r="C727" t="s">
        <v>1478</v>
      </c>
      <c r="D727" t="s">
        <v>1670</v>
      </c>
      <c r="E727" t="str">
        <f t="shared" si="55"/>
        <v>LL  BAN02</v>
      </c>
      <c r="F727" t="s">
        <v>154</v>
      </c>
      <c r="G727">
        <v>7400</v>
      </c>
      <c r="H727">
        <v>5706944.2999999998</v>
      </c>
      <c r="I727" t="s">
        <v>2141</v>
      </c>
      <c r="J727" t="s">
        <v>2134</v>
      </c>
      <c r="K727" t="s">
        <v>3599</v>
      </c>
      <c r="XFB727" t="s">
        <v>1668</v>
      </c>
      <c r="XFC727" t="s">
        <v>152</v>
      </c>
    </row>
    <row r="728" spans="1:11 16382:16383" x14ac:dyDescent="0.25">
      <c r="A728">
        <v>675</v>
      </c>
      <c r="B728" t="s">
        <v>69</v>
      </c>
      <c r="C728" t="s">
        <v>1478</v>
      </c>
      <c r="D728" t="s">
        <v>1671</v>
      </c>
      <c r="E728" t="str">
        <f t="shared" si="55"/>
        <v>LL  KOL02</v>
      </c>
      <c r="F728" t="s">
        <v>154</v>
      </c>
      <c r="G728">
        <v>1126670</v>
      </c>
      <c r="H728">
        <v>6833614.2999999998</v>
      </c>
      <c r="I728" t="s">
        <v>2141</v>
      </c>
      <c r="J728" t="s">
        <v>2134</v>
      </c>
      <c r="K728" t="s">
        <v>3609</v>
      </c>
      <c r="XFB728" t="s">
        <v>1668</v>
      </c>
      <c r="XFC728" t="s">
        <v>152</v>
      </c>
    </row>
    <row r="729" spans="1:11 16382:16383" x14ac:dyDescent="0.25">
      <c r="A729">
        <v>676</v>
      </c>
      <c r="B729" t="s">
        <v>70</v>
      </c>
      <c r="C729" t="s">
        <v>1478</v>
      </c>
      <c r="D729" t="s">
        <v>1672</v>
      </c>
      <c r="E729" t="str">
        <f t="shared" si="55"/>
        <v>LL  KOL03</v>
      </c>
      <c r="F729" t="s">
        <v>154</v>
      </c>
      <c r="G729">
        <v>90100</v>
      </c>
      <c r="H729">
        <v>6923714.2999999998</v>
      </c>
      <c r="I729" t="s">
        <v>2141</v>
      </c>
      <c r="J729" t="s">
        <v>2134</v>
      </c>
      <c r="K729" t="s">
        <v>3609</v>
      </c>
      <c r="XFB729" t="s">
        <v>1668</v>
      </c>
      <c r="XFC729" t="s">
        <v>152</v>
      </c>
    </row>
    <row r="730" spans="1:11 16382:16383" x14ac:dyDescent="0.25">
      <c r="A730">
        <v>677</v>
      </c>
      <c r="B730" t="s">
        <v>71</v>
      </c>
      <c r="C730" t="s">
        <v>1478</v>
      </c>
      <c r="D730" t="s">
        <v>1673</v>
      </c>
      <c r="E730" t="str">
        <f t="shared" si="55"/>
        <v>LL  KOL04</v>
      </c>
      <c r="F730" t="s">
        <v>154</v>
      </c>
      <c r="G730">
        <v>1388510</v>
      </c>
      <c r="H730">
        <v>8312224.2999999998</v>
      </c>
      <c r="I730" t="s">
        <v>2141</v>
      </c>
      <c r="J730" t="s">
        <v>2134</v>
      </c>
      <c r="K730" t="s">
        <v>3609</v>
      </c>
      <c r="XFB730" t="s">
        <v>1668</v>
      </c>
      <c r="XFC730" t="s">
        <v>152</v>
      </c>
    </row>
    <row r="731" spans="1:11 16382:16383" x14ac:dyDescent="0.25">
      <c r="A731">
        <v>678</v>
      </c>
      <c r="B731" t="s">
        <v>1674</v>
      </c>
      <c r="C731" t="s">
        <v>1478</v>
      </c>
      <c r="D731" t="s">
        <v>1676</v>
      </c>
      <c r="E731" t="str">
        <f t="shared" si="55"/>
        <v>Q   KOL04</v>
      </c>
      <c r="F731" t="s">
        <v>154</v>
      </c>
      <c r="G731">
        <v>3371</v>
      </c>
      <c r="H731">
        <v>8315595.2999999998</v>
      </c>
      <c r="I731" t="s">
        <v>3602</v>
      </c>
      <c r="J731" t="s">
        <v>2134</v>
      </c>
      <c r="K731" t="s">
        <v>3609</v>
      </c>
      <c r="XFB731" t="s">
        <v>1675</v>
      </c>
      <c r="XFC731" t="s">
        <v>152</v>
      </c>
    </row>
    <row r="732" spans="1:11 16382:16383" x14ac:dyDescent="0.25">
      <c r="A732">
        <v>679</v>
      </c>
      <c r="B732" t="s">
        <v>1677</v>
      </c>
      <c r="C732" t="s">
        <v>1478</v>
      </c>
      <c r="D732" t="s">
        <v>1678</v>
      </c>
      <c r="E732" t="str">
        <f t="shared" si="55"/>
        <v>Q   KOLO3</v>
      </c>
      <c r="F732" t="s">
        <v>154</v>
      </c>
      <c r="G732">
        <v>2500</v>
      </c>
      <c r="H732">
        <v>8318095.2999999998</v>
      </c>
      <c r="I732" t="s">
        <v>3602</v>
      </c>
      <c r="J732" t="s">
        <v>2134</v>
      </c>
      <c r="K732" t="s">
        <v>3609</v>
      </c>
      <c r="XFB732" t="s">
        <v>1675</v>
      </c>
      <c r="XFC732" t="s">
        <v>152</v>
      </c>
    </row>
    <row r="733" spans="1:11 16382:16383" x14ac:dyDescent="0.25">
      <c r="A733">
        <v>680</v>
      </c>
      <c r="B733" t="s">
        <v>1679</v>
      </c>
      <c r="C733" t="s">
        <v>1478</v>
      </c>
      <c r="D733" t="s">
        <v>1525</v>
      </c>
      <c r="E733" t="str">
        <f t="shared" si="55"/>
        <v>LL  BAN01</v>
      </c>
      <c r="F733" t="s">
        <v>154</v>
      </c>
      <c r="G733">
        <v>664356</v>
      </c>
      <c r="H733">
        <v>8982451.3000000007</v>
      </c>
      <c r="I733" t="s">
        <v>2141</v>
      </c>
      <c r="J733" t="s">
        <v>2134</v>
      </c>
      <c r="K733" t="s">
        <v>3599</v>
      </c>
      <c r="XFB733" t="s">
        <v>1680</v>
      </c>
      <c r="XFC733" t="s">
        <v>152</v>
      </c>
    </row>
    <row r="734" spans="1:11 16382:16383" x14ac:dyDescent="0.25">
      <c r="A734">
        <v>681</v>
      </c>
      <c r="B734" t="s">
        <v>100</v>
      </c>
      <c r="C734" t="s">
        <v>1478</v>
      </c>
      <c r="D734" t="s">
        <v>1526</v>
      </c>
      <c r="E734" t="str">
        <f t="shared" si="55"/>
        <v>LL  BAN04</v>
      </c>
      <c r="F734" t="s">
        <v>154</v>
      </c>
      <c r="G734">
        <v>79534</v>
      </c>
      <c r="H734">
        <v>9061985.3000000007</v>
      </c>
      <c r="I734" t="s">
        <v>2141</v>
      </c>
      <c r="J734" t="s">
        <v>2134</v>
      </c>
      <c r="K734" t="s">
        <v>3599</v>
      </c>
      <c r="XFB734" t="s">
        <v>1681</v>
      </c>
      <c r="XFC734" t="s">
        <v>152</v>
      </c>
    </row>
    <row r="735" spans="1:11 16382:16383" x14ac:dyDescent="0.25">
      <c r="A735">
        <v>682</v>
      </c>
      <c r="B735" t="s">
        <v>1682</v>
      </c>
      <c r="C735" t="s">
        <v>1478</v>
      </c>
      <c r="D735" t="s">
        <v>1523</v>
      </c>
      <c r="E735" t="str">
        <f t="shared" si="55"/>
        <v>LL  BAN03</v>
      </c>
      <c r="F735" t="s">
        <v>154</v>
      </c>
      <c r="G735">
        <v>1388778</v>
      </c>
      <c r="H735">
        <v>10450763.300000001</v>
      </c>
      <c r="I735" t="s">
        <v>2141</v>
      </c>
      <c r="J735" t="s">
        <v>2134</v>
      </c>
      <c r="K735" t="s">
        <v>3599</v>
      </c>
      <c r="XFB735" t="s">
        <v>1681</v>
      </c>
      <c r="XFC735" t="s">
        <v>152</v>
      </c>
    </row>
    <row r="736" spans="1:11 16382:16383" x14ac:dyDescent="0.25">
      <c r="A736">
        <v>683</v>
      </c>
      <c r="B736" t="s">
        <v>1683</v>
      </c>
      <c r="C736" t="s">
        <v>1684</v>
      </c>
      <c r="D736" t="s">
        <v>1686</v>
      </c>
      <c r="E736" t="str">
        <f t="shared" si="55"/>
        <v>AHEN FAMILY</v>
      </c>
      <c r="F736" t="s">
        <v>154</v>
      </c>
      <c r="G736">
        <v>1750.75</v>
      </c>
      <c r="H736">
        <v>10452514.050000001</v>
      </c>
      <c r="I736" t="s">
        <v>2133</v>
      </c>
      <c r="J736" t="s">
        <v>2134</v>
      </c>
      <c r="K736" t="s">
        <v>3604</v>
      </c>
      <c r="XFB736" t="s">
        <v>1685</v>
      </c>
      <c r="XFC736" t="s">
        <v>152</v>
      </c>
    </row>
    <row r="737" spans="1:14 16382:16383" x14ac:dyDescent="0.25">
      <c r="A737">
        <v>684</v>
      </c>
      <c r="B737" t="s">
        <v>1687</v>
      </c>
      <c r="C737" t="s">
        <v>1684</v>
      </c>
      <c r="D737" t="s">
        <v>1686</v>
      </c>
      <c r="E737" t="str">
        <f t="shared" si="55"/>
        <v>AHEN FAMILY</v>
      </c>
      <c r="F737" t="s">
        <v>193</v>
      </c>
      <c r="G737">
        <v>-50</v>
      </c>
      <c r="H737">
        <v>10452464.050000001</v>
      </c>
      <c r="I737" t="s">
        <v>3601</v>
      </c>
      <c r="J737" t="s">
        <v>2134</v>
      </c>
      <c r="XFB737" t="s">
        <v>1688</v>
      </c>
      <c r="XFC737" t="s">
        <v>152</v>
      </c>
    </row>
    <row r="738" spans="1:14 16382:16383" x14ac:dyDescent="0.25">
      <c r="A738">
        <v>685</v>
      </c>
      <c r="B738" t="s">
        <v>1689</v>
      </c>
      <c r="C738" t="s">
        <v>1684</v>
      </c>
      <c r="D738" t="s">
        <v>1686</v>
      </c>
      <c r="E738" t="str">
        <f t="shared" si="55"/>
        <v>AHEN FAMILY</v>
      </c>
      <c r="F738" t="s">
        <v>193</v>
      </c>
      <c r="G738">
        <v>-9</v>
      </c>
      <c r="H738">
        <v>10452455.050000001</v>
      </c>
      <c r="I738" t="s">
        <v>3601</v>
      </c>
      <c r="J738" t="s">
        <v>2134</v>
      </c>
      <c r="XFB738" t="s">
        <v>1688</v>
      </c>
      <c r="XFC738" t="s">
        <v>152</v>
      </c>
    </row>
    <row r="739" spans="1:14 16382:16383" x14ac:dyDescent="0.25">
      <c r="A739">
        <v>686</v>
      </c>
      <c r="B739" t="s">
        <v>1690</v>
      </c>
      <c r="C739" t="s">
        <v>1684</v>
      </c>
      <c r="D739" t="s">
        <v>1686</v>
      </c>
      <c r="E739" t="str">
        <f t="shared" si="55"/>
        <v>AHEN FAMILY</v>
      </c>
      <c r="F739" t="s">
        <v>193</v>
      </c>
      <c r="G739">
        <v>-45</v>
      </c>
      <c r="H739">
        <v>10452410.050000001</v>
      </c>
      <c r="I739" t="s">
        <v>3601</v>
      </c>
      <c r="J739" t="s">
        <v>2134</v>
      </c>
      <c r="XFB739" t="s">
        <v>1688</v>
      </c>
      <c r="XFC739" t="s">
        <v>152</v>
      </c>
    </row>
    <row r="740" spans="1:14 16382:16383" x14ac:dyDescent="0.25">
      <c r="A740">
        <v>687</v>
      </c>
      <c r="B740" t="s">
        <v>99</v>
      </c>
      <c r="C740" t="s">
        <v>1684</v>
      </c>
      <c r="D740" t="s">
        <v>1692</v>
      </c>
      <c r="E740" t="str">
        <f t="shared" si="55"/>
        <v>LL  BAN01</v>
      </c>
      <c r="F740" t="s">
        <v>154</v>
      </c>
      <c r="G740">
        <v>15210</v>
      </c>
      <c r="H740">
        <v>10467620.050000001</v>
      </c>
      <c r="I740" t="s">
        <v>2141</v>
      </c>
      <c r="J740" t="s">
        <v>2134</v>
      </c>
      <c r="K740" t="s">
        <v>3599</v>
      </c>
      <c r="XFB740" t="s">
        <v>1691</v>
      </c>
      <c r="XFC740" t="s">
        <v>152</v>
      </c>
    </row>
    <row r="741" spans="1:14 16382:16383" x14ac:dyDescent="0.25">
      <c r="A741">
        <v>688</v>
      </c>
      <c r="B741" t="s">
        <v>1693</v>
      </c>
      <c r="C741" t="s">
        <v>1684</v>
      </c>
      <c r="D741" t="s">
        <v>1695</v>
      </c>
      <c r="E741" t="str">
        <f t="shared" si="55"/>
        <v xml:space="preserve">ICICI BANK </v>
      </c>
      <c r="F741" t="s">
        <v>193</v>
      </c>
      <c r="G741">
        <v>-3340</v>
      </c>
      <c r="H741">
        <v>10464280.050000001</v>
      </c>
      <c r="I741" t="s">
        <v>3581</v>
      </c>
      <c r="J741" t="s">
        <v>2134</v>
      </c>
      <c r="K741" t="s">
        <v>3605</v>
      </c>
      <c r="XFB741" t="s">
        <v>1694</v>
      </c>
      <c r="XFC741" t="s">
        <v>152</v>
      </c>
    </row>
    <row r="742" spans="1:14 16382:16383" x14ac:dyDescent="0.25">
      <c r="A742">
        <v>689</v>
      </c>
      <c r="B742" t="s">
        <v>1696</v>
      </c>
      <c r="C742" t="s">
        <v>1684</v>
      </c>
      <c r="D742" t="s">
        <v>1698</v>
      </c>
      <c r="E742" t="str">
        <f t="shared" si="55"/>
        <v>70773/VFS G</v>
      </c>
      <c r="F742" t="s">
        <v>193</v>
      </c>
      <c r="G742">
        <v>-9000000</v>
      </c>
      <c r="H742">
        <v>1464280.05</v>
      </c>
      <c r="I742" t="s">
        <v>2135</v>
      </c>
      <c r="J742" t="s">
        <v>2134</v>
      </c>
      <c r="K742" t="s">
        <v>2132</v>
      </c>
      <c r="XFB742" t="s">
        <v>1697</v>
      </c>
      <c r="XFC742" t="s">
        <v>152</v>
      </c>
    </row>
    <row r="743" spans="1:14 16382:16383" x14ac:dyDescent="0.25">
      <c r="A743">
        <v>690</v>
      </c>
      <c r="B743" t="s">
        <v>1699</v>
      </c>
      <c r="C743" t="s">
        <v>1684</v>
      </c>
      <c r="D743" t="s">
        <v>1701</v>
      </c>
      <c r="E743" t="str">
        <f t="shared" si="55"/>
        <v xml:space="preserve">ICICI BANK </v>
      </c>
      <c r="F743" t="s">
        <v>193</v>
      </c>
      <c r="G743">
        <v>-61644.959999999999</v>
      </c>
      <c r="H743">
        <v>1402635.09</v>
      </c>
      <c r="I743" t="s">
        <v>3581</v>
      </c>
      <c r="J743" t="s">
        <v>2134</v>
      </c>
      <c r="K743" t="s">
        <v>3605</v>
      </c>
      <c r="XFB743" t="s">
        <v>1700</v>
      </c>
      <c r="XFC743" t="s">
        <v>152</v>
      </c>
    </row>
    <row r="744" spans="1:14 16382:16383" x14ac:dyDescent="0.25">
      <c r="A744">
        <v>691</v>
      </c>
      <c r="B744" t="s">
        <v>1702</v>
      </c>
      <c r="C744" t="s">
        <v>1684</v>
      </c>
      <c r="D744" t="s">
        <v>1704</v>
      </c>
      <c r="E744" t="str">
        <f t="shared" si="55"/>
        <v>Q   KOLO3</v>
      </c>
      <c r="F744" t="s">
        <v>154</v>
      </c>
      <c r="G744">
        <v>4000</v>
      </c>
      <c r="H744">
        <v>1406635.09</v>
      </c>
      <c r="I744" t="s">
        <v>3602</v>
      </c>
      <c r="J744" t="s">
        <v>2134</v>
      </c>
      <c r="K744" t="s">
        <v>3609</v>
      </c>
      <c r="XFB744" t="s">
        <v>1703</v>
      </c>
      <c r="XFC744" t="s">
        <v>152</v>
      </c>
    </row>
    <row r="745" spans="1:14 16382:16383" x14ac:dyDescent="0.25">
      <c r="A745">
        <v>692</v>
      </c>
      <c r="B745" t="s">
        <v>1705</v>
      </c>
      <c r="C745" t="s">
        <v>1684</v>
      </c>
      <c r="D745" t="s">
        <v>1707</v>
      </c>
      <c r="E745" t="str">
        <f t="shared" si="55"/>
        <v>LL  AHD01</v>
      </c>
      <c r="F745" t="s">
        <v>154</v>
      </c>
      <c r="G745">
        <v>252150</v>
      </c>
      <c r="H745">
        <v>1658785.09</v>
      </c>
      <c r="I745" t="s">
        <v>2141</v>
      </c>
      <c r="J745" t="s">
        <v>3583</v>
      </c>
      <c r="K745" t="s">
        <v>2132</v>
      </c>
      <c r="XFB745" t="s">
        <v>1706</v>
      </c>
      <c r="XFC745" t="s">
        <v>152</v>
      </c>
    </row>
    <row r="746" spans="1:14 16382:16383" x14ac:dyDescent="0.25">
      <c r="A746">
        <v>693</v>
      </c>
      <c r="B746" t="s">
        <v>111</v>
      </c>
      <c r="C746" t="s">
        <v>1684</v>
      </c>
      <c r="D746" t="s">
        <v>1708</v>
      </c>
      <c r="E746" t="str">
        <f t="shared" si="55"/>
        <v>LL  AHD02</v>
      </c>
      <c r="F746" t="s">
        <v>154</v>
      </c>
      <c r="G746">
        <v>36440</v>
      </c>
      <c r="H746">
        <v>1695225.09</v>
      </c>
      <c r="I746" t="s">
        <v>2141</v>
      </c>
      <c r="J746" t="s">
        <v>2134</v>
      </c>
      <c r="K746" t="s">
        <v>2132</v>
      </c>
      <c r="XFB746" t="s">
        <v>1706</v>
      </c>
      <c r="XFC746" t="s">
        <v>152</v>
      </c>
    </row>
    <row r="747" spans="1:14 16382:16383" x14ac:dyDescent="0.25">
      <c r="A747">
        <v>694</v>
      </c>
      <c r="B747" t="s">
        <v>78</v>
      </c>
      <c r="C747" t="s">
        <v>1684</v>
      </c>
      <c r="D747" t="s">
        <v>1710</v>
      </c>
      <c r="E747" t="str">
        <f t="shared" si="55"/>
        <v>LL  KOL02</v>
      </c>
      <c r="F747" t="s">
        <v>154</v>
      </c>
      <c r="G747">
        <v>693020</v>
      </c>
      <c r="H747">
        <v>2388245.09</v>
      </c>
      <c r="I747" t="s">
        <v>2141</v>
      </c>
      <c r="J747" t="s">
        <v>2134</v>
      </c>
      <c r="K747" t="s">
        <v>3609</v>
      </c>
      <c r="XFB747" t="s">
        <v>1709</v>
      </c>
      <c r="XFC747" t="s">
        <v>152</v>
      </c>
    </row>
    <row r="748" spans="1:14 16382:16383" x14ac:dyDescent="0.25">
      <c r="A748">
        <v>695</v>
      </c>
      <c r="B748" t="s">
        <v>1711</v>
      </c>
      <c r="C748" t="s">
        <v>1712</v>
      </c>
      <c r="D748" t="s">
        <v>1714</v>
      </c>
      <c r="E748" t="str">
        <f t="shared" si="55"/>
        <v>VFSE6000016</v>
      </c>
      <c r="F748" t="s">
        <v>154</v>
      </c>
      <c r="G748">
        <v>927455.78</v>
      </c>
      <c r="H748">
        <v>3315700.87</v>
      </c>
      <c r="I748" t="s">
        <v>2159</v>
      </c>
      <c r="J748" t="s">
        <v>2134</v>
      </c>
      <c r="K748" t="s">
        <v>2132</v>
      </c>
      <c r="XFB748" t="s">
        <v>1713</v>
      </c>
      <c r="XFC748" t="s">
        <v>152</v>
      </c>
    </row>
    <row r="749" spans="1:14 16382:16383" x14ac:dyDescent="0.25">
      <c r="A749">
        <v>696</v>
      </c>
      <c r="B749" t="s">
        <v>1715</v>
      </c>
      <c r="C749" t="s">
        <v>1712</v>
      </c>
      <c r="D749" t="s">
        <v>1716</v>
      </c>
      <c r="E749" t="str">
        <f t="shared" si="55"/>
        <v>VFSE9008272</v>
      </c>
      <c r="F749" t="s">
        <v>154</v>
      </c>
      <c r="G749">
        <v>626.9</v>
      </c>
      <c r="H749">
        <v>3316327.77</v>
      </c>
      <c r="I749" t="s">
        <v>3598</v>
      </c>
      <c r="J749" t="s">
        <v>2134</v>
      </c>
      <c r="K749" t="s">
        <v>3590</v>
      </c>
      <c r="N749" t="s">
        <v>3598</v>
      </c>
      <c r="XFB749" t="s">
        <v>1713</v>
      </c>
      <c r="XFC749" t="s">
        <v>152</v>
      </c>
    </row>
    <row r="750" spans="1:14 16382:16383" x14ac:dyDescent="0.25">
      <c r="A750">
        <v>697</v>
      </c>
      <c r="B750" t="s">
        <v>1717</v>
      </c>
      <c r="C750" t="s">
        <v>1712</v>
      </c>
      <c r="D750" t="s">
        <v>1718</v>
      </c>
      <c r="E750" t="str">
        <f t="shared" ref="E750" si="56">MID(D750,23,11)</f>
        <v>VFSE6000003</v>
      </c>
      <c r="F750" t="s">
        <v>154</v>
      </c>
      <c r="G750">
        <f>185517.48-G751</f>
        <v>51418.48000000001</v>
      </c>
      <c r="H750">
        <v>3501845.25</v>
      </c>
      <c r="I750" t="s">
        <v>2145</v>
      </c>
      <c r="J750" t="s">
        <v>2134</v>
      </c>
      <c r="K750" t="s">
        <v>3609</v>
      </c>
      <c r="XFB750" t="s">
        <v>1713</v>
      </c>
      <c r="XFC750" t="s">
        <v>152</v>
      </c>
    </row>
    <row r="751" spans="1:14 16382:16383" x14ac:dyDescent="0.25">
      <c r="A751">
        <v>697</v>
      </c>
      <c r="B751" t="s">
        <v>1717</v>
      </c>
      <c r="C751" t="s">
        <v>1712</v>
      </c>
      <c r="D751" t="s">
        <v>1718</v>
      </c>
      <c r="E751" t="str">
        <f t="shared" si="55"/>
        <v>VFSE6000003</v>
      </c>
      <c r="F751" t="s">
        <v>154</v>
      </c>
      <c r="G751">
        <v>134099</v>
      </c>
      <c r="H751">
        <v>3501845.25</v>
      </c>
      <c r="I751" t="s">
        <v>2145</v>
      </c>
      <c r="J751" t="s">
        <v>3583</v>
      </c>
      <c r="K751" t="s">
        <v>3609</v>
      </c>
      <c r="XFB751" t="s">
        <v>1713</v>
      </c>
      <c r="XFC751" t="s">
        <v>152</v>
      </c>
    </row>
    <row r="752" spans="1:14 16382:16383" x14ac:dyDescent="0.25">
      <c r="A752">
        <v>698</v>
      </c>
      <c r="B752" t="s">
        <v>1719</v>
      </c>
      <c r="C752" t="s">
        <v>1712</v>
      </c>
      <c r="D752" t="s">
        <v>1721</v>
      </c>
      <c r="E752" t="str">
        <f t="shared" si="55"/>
        <v>VFSE6000001</v>
      </c>
      <c r="F752" t="s">
        <v>154</v>
      </c>
      <c r="G752">
        <v>2376525.08</v>
      </c>
      <c r="H752">
        <v>5878370.3300000001</v>
      </c>
      <c r="I752" t="s">
        <v>2158</v>
      </c>
      <c r="J752" t="s">
        <v>2134</v>
      </c>
      <c r="K752" t="s">
        <v>2132</v>
      </c>
      <c r="XFB752" t="s">
        <v>1720</v>
      </c>
      <c r="XFC752" t="s">
        <v>152</v>
      </c>
    </row>
    <row r="753" spans="1:11 16382:16383" x14ac:dyDescent="0.25">
      <c r="A753">
        <v>699</v>
      </c>
      <c r="B753" t="s">
        <v>1722</v>
      </c>
      <c r="C753" t="s">
        <v>1712</v>
      </c>
      <c r="D753" t="s">
        <v>1723</v>
      </c>
      <c r="E753" t="str">
        <f t="shared" si="55"/>
        <v>VFSE6000015</v>
      </c>
      <c r="F753" t="s">
        <v>154</v>
      </c>
      <c r="G753">
        <v>13846.7</v>
      </c>
      <c r="H753">
        <v>5892217.0300000003</v>
      </c>
      <c r="I753" t="s">
        <v>2157</v>
      </c>
      <c r="J753" t="s">
        <v>2134</v>
      </c>
      <c r="K753" t="s">
        <v>2132</v>
      </c>
      <c r="XFB753" t="s">
        <v>1720</v>
      </c>
      <c r="XFC753" t="s">
        <v>152</v>
      </c>
    </row>
    <row r="754" spans="1:11 16382:16383" x14ac:dyDescent="0.25">
      <c r="A754">
        <v>700</v>
      </c>
      <c r="B754" t="s">
        <v>1724</v>
      </c>
      <c r="C754" t="s">
        <v>1712</v>
      </c>
      <c r="D754" t="s">
        <v>1725</v>
      </c>
      <c r="E754" t="str">
        <f t="shared" si="55"/>
        <v>VFSE6000008</v>
      </c>
      <c r="F754" t="s">
        <v>154</v>
      </c>
      <c r="G754">
        <v>1789075.11</v>
      </c>
      <c r="H754">
        <v>7681292.1399999997</v>
      </c>
      <c r="I754" t="s">
        <v>2151</v>
      </c>
      <c r="J754" t="s">
        <v>2134</v>
      </c>
      <c r="K754" t="s">
        <v>3599</v>
      </c>
      <c r="XFB754" t="s">
        <v>1720</v>
      </c>
      <c r="XFC754" t="s">
        <v>152</v>
      </c>
    </row>
    <row r="755" spans="1:11 16382:16383" x14ac:dyDescent="0.25">
      <c r="A755">
        <v>701</v>
      </c>
      <c r="B755" t="s">
        <v>1726</v>
      </c>
      <c r="C755" t="s">
        <v>1712</v>
      </c>
      <c r="D755" t="s">
        <v>1727</v>
      </c>
      <c r="E755" t="str">
        <f t="shared" si="55"/>
        <v>VFSE6000002</v>
      </c>
      <c r="F755" t="s">
        <v>154</v>
      </c>
      <c r="G755">
        <v>4921380.47</v>
      </c>
      <c r="H755">
        <v>12602672.609999999</v>
      </c>
      <c r="I755" t="s">
        <v>2150</v>
      </c>
      <c r="J755" t="s">
        <v>2134</v>
      </c>
      <c r="K755" t="s">
        <v>3600</v>
      </c>
      <c r="XFB755" t="s">
        <v>1720</v>
      </c>
      <c r="XFC755" t="s">
        <v>152</v>
      </c>
    </row>
    <row r="756" spans="1:11 16382:16383" x14ac:dyDescent="0.25">
      <c r="A756">
        <v>702</v>
      </c>
      <c r="B756" t="s">
        <v>1728</v>
      </c>
      <c r="C756" t="s">
        <v>1712</v>
      </c>
      <c r="D756" t="s">
        <v>1729</v>
      </c>
      <c r="E756" t="str">
        <f t="shared" si="55"/>
        <v>VFSE6000012</v>
      </c>
      <c r="F756" t="s">
        <v>154</v>
      </c>
      <c r="G756">
        <v>48790.11</v>
      </c>
      <c r="H756">
        <v>12651462.720000001</v>
      </c>
      <c r="I756" t="s">
        <v>2155</v>
      </c>
      <c r="J756" t="s">
        <v>2134</v>
      </c>
      <c r="K756" t="s">
        <v>3599</v>
      </c>
      <c r="XFB756" t="s">
        <v>1720</v>
      </c>
      <c r="XFC756" t="s">
        <v>152</v>
      </c>
    </row>
    <row r="757" spans="1:11 16382:16383" x14ac:dyDescent="0.25">
      <c r="A757">
        <v>703</v>
      </c>
      <c r="B757" t="s">
        <v>1730</v>
      </c>
      <c r="C757" t="s">
        <v>1712</v>
      </c>
      <c r="D757" t="s">
        <v>1732</v>
      </c>
      <c r="E757" t="str">
        <f t="shared" si="55"/>
        <v>VFSE6000005</v>
      </c>
      <c r="F757" t="s">
        <v>154</v>
      </c>
      <c r="G757">
        <v>33148.730000000003</v>
      </c>
      <c r="H757">
        <v>12684611.449999999</v>
      </c>
      <c r="I757" t="s">
        <v>2147</v>
      </c>
      <c r="J757" t="s">
        <v>2134</v>
      </c>
      <c r="K757" t="s">
        <v>3600</v>
      </c>
      <c r="XFB757" t="s">
        <v>1731</v>
      </c>
      <c r="XFC757" t="s">
        <v>152</v>
      </c>
    </row>
    <row r="758" spans="1:11 16382:16383" x14ac:dyDescent="0.25">
      <c r="A758">
        <v>704</v>
      </c>
      <c r="B758" t="s">
        <v>1733</v>
      </c>
      <c r="C758" t="s">
        <v>1712</v>
      </c>
      <c r="D758" t="s">
        <v>1734</v>
      </c>
      <c r="E758" t="str">
        <f t="shared" si="55"/>
        <v>VFSE6000006</v>
      </c>
      <c r="F758" t="s">
        <v>154</v>
      </c>
      <c r="G758">
        <v>20331.11</v>
      </c>
      <c r="H758">
        <v>12704942.560000001</v>
      </c>
      <c r="I758" t="s">
        <v>2148</v>
      </c>
      <c r="J758" t="s">
        <v>2134</v>
      </c>
      <c r="K758" t="s">
        <v>3600</v>
      </c>
      <c r="XFB758" t="s">
        <v>1731</v>
      </c>
      <c r="XFC758" t="s">
        <v>152</v>
      </c>
    </row>
    <row r="759" spans="1:11 16382:16383" x14ac:dyDescent="0.25">
      <c r="A759">
        <v>705</v>
      </c>
      <c r="B759" t="s">
        <v>1735</v>
      </c>
      <c r="C759" t="s">
        <v>1712</v>
      </c>
      <c r="D759" t="s">
        <v>1736</v>
      </c>
      <c r="E759" t="str">
        <f t="shared" ref="E759" si="57">MID(D759,23,11)</f>
        <v>VFSE6000010</v>
      </c>
      <c r="F759" t="s">
        <v>154</v>
      </c>
      <c r="G759">
        <f>357840.42-G760</f>
        <v>337942.42</v>
      </c>
      <c r="H759">
        <v>13062782.98</v>
      </c>
      <c r="I759" t="s">
        <v>2153</v>
      </c>
      <c r="J759" t="s">
        <v>2134</v>
      </c>
      <c r="K759" t="s">
        <v>3599</v>
      </c>
      <c r="XFB759" t="s">
        <v>1731</v>
      </c>
      <c r="XFC759" t="s">
        <v>152</v>
      </c>
    </row>
    <row r="760" spans="1:11 16382:16383" x14ac:dyDescent="0.25">
      <c r="A760">
        <v>705</v>
      </c>
      <c r="B760" t="s">
        <v>1735</v>
      </c>
      <c r="C760" t="s">
        <v>1712</v>
      </c>
      <c r="D760" t="s">
        <v>1736</v>
      </c>
      <c r="E760" t="str">
        <f t="shared" ref="E760:E826" si="58">MID(D760,23,11)</f>
        <v>VFSE6000010</v>
      </c>
      <c r="F760" t="s">
        <v>154</v>
      </c>
      <c r="G760">
        <v>19898</v>
      </c>
      <c r="H760">
        <v>13062782.98</v>
      </c>
      <c r="I760" t="s">
        <v>2153</v>
      </c>
      <c r="J760" t="s">
        <v>3583</v>
      </c>
      <c r="K760" t="s">
        <v>3599</v>
      </c>
      <c r="XFB760" t="s">
        <v>1731</v>
      </c>
      <c r="XFC760" t="s">
        <v>152</v>
      </c>
    </row>
    <row r="761" spans="1:11 16382:16383" x14ac:dyDescent="0.25">
      <c r="A761">
        <v>706</v>
      </c>
      <c r="B761" t="s">
        <v>1737</v>
      </c>
      <c r="C761" t="s">
        <v>1712</v>
      </c>
      <c r="D761" t="s">
        <v>1738</v>
      </c>
      <c r="E761" t="str">
        <f t="shared" si="58"/>
        <v>VFSE9008205</v>
      </c>
      <c r="F761" t="s">
        <v>154</v>
      </c>
      <c r="G761">
        <v>5882.68</v>
      </c>
      <c r="H761">
        <v>13068665.66</v>
      </c>
      <c r="I761" t="s">
        <v>3594</v>
      </c>
      <c r="J761" t="s">
        <v>2134</v>
      </c>
      <c r="K761" t="s">
        <v>3590</v>
      </c>
      <c r="XFB761" t="s">
        <v>1731</v>
      </c>
      <c r="XFC761" t="s">
        <v>152</v>
      </c>
    </row>
    <row r="762" spans="1:11 16382:16383" x14ac:dyDescent="0.25">
      <c r="A762">
        <v>707</v>
      </c>
      <c r="B762" t="s">
        <v>1739</v>
      </c>
      <c r="C762" t="s">
        <v>1712</v>
      </c>
      <c r="D762" t="s">
        <v>1740</v>
      </c>
      <c r="E762" t="str">
        <f t="shared" si="58"/>
        <v>VFSE9008072</v>
      </c>
      <c r="F762" t="s">
        <v>154</v>
      </c>
      <c r="G762">
        <v>12996.98</v>
      </c>
      <c r="H762">
        <v>13081662.640000001</v>
      </c>
      <c r="I762" t="s">
        <v>3595</v>
      </c>
      <c r="J762" t="s">
        <v>2134</v>
      </c>
      <c r="K762" t="s">
        <v>3590</v>
      </c>
      <c r="XFB762" t="s">
        <v>1731</v>
      </c>
      <c r="XFC762" t="s">
        <v>152</v>
      </c>
    </row>
    <row r="763" spans="1:11 16382:16383" x14ac:dyDescent="0.25">
      <c r="A763">
        <v>708</v>
      </c>
      <c r="B763" t="s">
        <v>1741</v>
      </c>
      <c r="C763" t="s">
        <v>1712</v>
      </c>
      <c r="D763" t="s">
        <v>1743</v>
      </c>
      <c r="E763" t="str">
        <f t="shared" ref="E763" si="59">MID(D763,23,11)</f>
        <v>VFSE6000014</v>
      </c>
      <c r="F763" t="s">
        <v>154</v>
      </c>
      <c r="G763">
        <f>415475.47-G764</f>
        <v>373566.47</v>
      </c>
      <c r="H763">
        <v>13497138.109999999</v>
      </c>
      <c r="I763" t="s">
        <v>2131</v>
      </c>
      <c r="J763" t="s">
        <v>2134</v>
      </c>
      <c r="K763" t="s">
        <v>2132</v>
      </c>
      <c r="XFB763" t="s">
        <v>1742</v>
      </c>
      <c r="XFC763" t="s">
        <v>152</v>
      </c>
    </row>
    <row r="764" spans="1:11 16382:16383" x14ac:dyDescent="0.25">
      <c r="A764">
        <v>708</v>
      </c>
      <c r="B764" t="s">
        <v>1741</v>
      </c>
      <c r="C764" t="s">
        <v>1712</v>
      </c>
      <c r="D764" t="s">
        <v>1743</v>
      </c>
      <c r="E764" t="str">
        <f t="shared" si="58"/>
        <v>VFSE6000014</v>
      </c>
      <c r="F764" t="s">
        <v>154</v>
      </c>
      <c r="G764">
        <v>41909</v>
      </c>
      <c r="H764">
        <v>13497138.109999999</v>
      </c>
      <c r="I764" t="s">
        <v>2131</v>
      </c>
      <c r="J764" t="s">
        <v>3583</v>
      </c>
      <c r="K764" t="s">
        <v>2132</v>
      </c>
      <c r="XFB764" t="s">
        <v>1742</v>
      </c>
      <c r="XFC764" t="s">
        <v>152</v>
      </c>
    </row>
    <row r="765" spans="1:11 16382:16383" x14ac:dyDescent="0.25">
      <c r="A765">
        <v>709</v>
      </c>
      <c r="B765" t="s">
        <v>1744</v>
      </c>
      <c r="C765" t="s">
        <v>1712</v>
      </c>
      <c r="D765" t="s">
        <v>1745</v>
      </c>
      <c r="E765" t="str">
        <f t="shared" si="58"/>
        <v>VFSE6000011</v>
      </c>
      <c r="F765" t="s">
        <v>154</v>
      </c>
      <c r="G765">
        <v>930856.78</v>
      </c>
      <c r="H765">
        <v>14427994.890000001</v>
      </c>
      <c r="I765" t="s">
        <v>2154</v>
      </c>
      <c r="J765" t="s">
        <v>2134</v>
      </c>
      <c r="K765" t="s">
        <v>3599</v>
      </c>
      <c r="XFB765" t="s">
        <v>1742</v>
      </c>
      <c r="XFC765" t="s">
        <v>152</v>
      </c>
    </row>
    <row r="766" spans="1:11 16382:16383" x14ac:dyDescent="0.25">
      <c r="A766">
        <v>710</v>
      </c>
      <c r="B766" t="s">
        <v>1746</v>
      </c>
      <c r="C766" t="s">
        <v>1712</v>
      </c>
      <c r="D766" t="s">
        <v>1747</v>
      </c>
      <c r="E766" t="str">
        <f t="shared" si="58"/>
        <v>VFSE9008213</v>
      </c>
      <c r="F766" t="s">
        <v>154</v>
      </c>
      <c r="G766">
        <v>8489</v>
      </c>
      <c r="H766">
        <v>14436483.890000001</v>
      </c>
      <c r="I766" t="s">
        <v>3592</v>
      </c>
      <c r="J766" t="s">
        <v>2134</v>
      </c>
      <c r="K766" t="s">
        <v>3590</v>
      </c>
      <c r="XFB766" t="s">
        <v>1742</v>
      </c>
      <c r="XFC766" t="s">
        <v>152</v>
      </c>
    </row>
    <row r="767" spans="1:11 16382:16383" x14ac:dyDescent="0.25">
      <c r="A767">
        <v>711</v>
      </c>
      <c r="B767" t="s">
        <v>1748</v>
      </c>
      <c r="C767" t="s">
        <v>1712</v>
      </c>
      <c r="D767" t="s">
        <v>1749</v>
      </c>
      <c r="E767" t="str">
        <f t="shared" si="58"/>
        <v>VFSE6000007</v>
      </c>
      <c r="F767" t="s">
        <v>154</v>
      </c>
      <c r="G767">
        <v>53951.37</v>
      </c>
      <c r="H767">
        <v>14490435.26</v>
      </c>
      <c r="I767" t="s">
        <v>2149</v>
      </c>
      <c r="J767" t="s">
        <v>2134</v>
      </c>
      <c r="K767" t="s">
        <v>3600</v>
      </c>
      <c r="XFB767" t="s">
        <v>1742</v>
      </c>
      <c r="XFC767" t="s">
        <v>152</v>
      </c>
    </row>
    <row r="768" spans="1:11 16382:16383" x14ac:dyDescent="0.25">
      <c r="A768">
        <v>712</v>
      </c>
      <c r="B768" t="s">
        <v>1750</v>
      </c>
      <c r="C768" t="s">
        <v>1712</v>
      </c>
      <c r="D768" t="s">
        <v>1751</v>
      </c>
      <c r="E768" t="str">
        <f t="shared" si="58"/>
        <v>VFSE6000009</v>
      </c>
      <c r="F768" t="s">
        <v>154</v>
      </c>
      <c r="G768">
        <v>1017090.14</v>
      </c>
      <c r="H768">
        <v>15507525.4</v>
      </c>
      <c r="I768" t="s">
        <v>2152</v>
      </c>
      <c r="J768" t="s">
        <v>2134</v>
      </c>
      <c r="K768" t="s">
        <v>3599</v>
      </c>
      <c r="XFB768" t="s">
        <v>1742</v>
      </c>
      <c r="XFC768" t="s">
        <v>152</v>
      </c>
    </row>
    <row r="769" spans="1:14 16382:16383" x14ac:dyDescent="0.25">
      <c r="A769">
        <v>713</v>
      </c>
      <c r="B769" t="s">
        <v>1752</v>
      </c>
      <c r="C769" t="s">
        <v>1712</v>
      </c>
      <c r="D769" t="s">
        <v>1754</v>
      </c>
      <c r="E769" t="str">
        <f t="shared" si="58"/>
        <v>VFSE6000004</v>
      </c>
      <c r="F769" t="s">
        <v>154</v>
      </c>
      <c r="G769">
        <v>161400.51</v>
      </c>
      <c r="H769">
        <v>15668925.91</v>
      </c>
      <c r="I769" t="s">
        <v>2146</v>
      </c>
      <c r="J769" t="s">
        <v>2134</v>
      </c>
      <c r="K769" t="s">
        <v>3600</v>
      </c>
      <c r="XFB769" t="s">
        <v>1753</v>
      </c>
      <c r="XFC769" t="s">
        <v>152</v>
      </c>
    </row>
    <row r="770" spans="1:14 16382:16383" x14ac:dyDescent="0.25">
      <c r="A770">
        <v>714</v>
      </c>
      <c r="B770" t="s">
        <v>1755</v>
      </c>
      <c r="C770" t="s">
        <v>1712</v>
      </c>
      <c r="D770" t="s">
        <v>1757</v>
      </c>
      <c r="E770" t="str">
        <f t="shared" si="58"/>
        <v>VFSE6000013</v>
      </c>
      <c r="F770" t="s">
        <v>154</v>
      </c>
      <c r="G770">
        <v>6811.74</v>
      </c>
      <c r="H770">
        <v>15675737.65</v>
      </c>
      <c r="I770" t="s">
        <v>2156</v>
      </c>
      <c r="J770" t="s">
        <v>2134</v>
      </c>
      <c r="K770" t="s">
        <v>3599</v>
      </c>
      <c r="XFB770" t="s">
        <v>1756</v>
      </c>
      <c r="XFC770" t="s">
        <v>152</v>
      </c>
    </row>
    <row r="771" spans="1:14 16382:16383" x14ac:dyDescent="0.25">
      <c r="A771">
        <v>715</v>
      </c>
      <c r="B771" t="s">
        <v>1758</v>
      </c>
      <c r="C771" t="s">
        <v>1712</v>
      </c>
      <c r="D771" t="s">
        <v>1759</v>
      </c>
      <c r="E771" t="str">
        <f t="shared" si="58"/>
        <v>VFSE9008135</v>
      </c>
      <c r="F771" t="s">
        <v>154</v>
      </c>
      <c r="G771">
        <v>9993.17</v>
      </c>
      <c r="H771">
        <v>15685730.82</v>
      </c>
      <c r="I771" t="s">
        <v>3591</v>
      </c>
      <c r="J771" t="s">
        <v>2134</v>
      </c>
      <c r="K771" t="s">
        <v>3590</v>
      </c>
      <c r="XFB771" t="s">
        <v>1756</v>
      </c>
      <c r="XFC771" t="s">
        <v>152</v>
      </c>
    </row>
    <row r="772" spans="1:14 16382:16383" x14ac:dyDescent="0.25">
      <c r="A772">
        <v>716</v>
      </c>
      <c r="B772" t="s">
        <v>1760</v>
      </c>
      <c r="C772" t="s">
        <v>1712</v>
      </c>
      <c r="D772" t="s">
        <v>1762</v>
      </c>
      <c r="E772" t="str">
        <f t="shared" si="58"/>
        <v>VFSE9008083</v>
      </c>
      <c r="F772" t="s">
        <v>154</v>
      </c>
      <c r="G772">
        <v>43111.09</v>
      </c>
      <c r="H772">
        <v>15728841.91</v>
      </c>
      <c r="I772" t="s">
        <v>3596</v>
      </c>
      <c r="J772" t="s">
        <v>2134</v>
      </c>
      <c r="K772" t="s">
        <v>3590</v>
      </c>
      <c r="XFB772" t="s">
        <v>1761</v>
      </c>
      <c r="XFC772" t="s">
        <v>152</v>
      </c>
    </row>
    <row r="773" spans="1:14 16382:16383" x14ac:dyDescent="0.25">
      <c r="A773">
        <v>717</v>
      </c>
      <c r="B773" t="s">
        <v>1763</v>
      </c>
      <c r="C773" t="s">
        <v>1712</v>
      </c>
      <c r="D773" t="s">
        <v>355</v>
      </c>
      <c r="E773" t="str">
        <f t="shared" si="58"/>
        <v xml:space="preserve"> THAI CONSU</v>
      </c>
      <c r="F773" t="s">
        <v>193</v>
      </c>
      <c r="G773">
        <v>-17500</v>
      </c>
      <c r="H773">
        <v>15711341.91</v>
      </c>
      <c r="I773" t="s">
        <v>2140</v>
      </c>
      <c r="J773" t="s">
        <v>2134</v>
      </c>
      <c r="K773" t="s">
        <v>3610</v>
      </c>
      <c r="XFB773" t="s">
        <v>1764</v>
      </c>
      <c r="XFC773" t="s">
        <v>152</v>
      </c>
    </row>
    <row r="774" spans="1:14 16382:16383" x14ac:dyDescent="0.25">
      <c r="A774">
        <v>718</v>
      </c>
      <c r="B774" t="s">
        <v>1765</v>
      </c>
      <c r="C774" t="s">
        <v>1712</v>
      </c>
      <c r="D774" t="s">
        <v>1767</v>
      </c>
      <c r="E774" t="str">
        <f t="shared" si="58"/>
        <v>VFSE9008083</v>
      </c>
      <c r="F774" t="s">
        <v>154</v>
      </c>
      <c r="G774">
        <v>4544101.53</v>
      </c>
      <c r="H774">
        <v>20255443.440000001</v>
      </c>
      <c r="I774" t="s">
        <v>3596</v>
      </c>
      <c r="J774" t="s">
        <v>2134</v>
      </c>
      <c r="K774" t="s">
        <v>3590</v>
      </c>
      <c r="XFB774" t="s">
        <v>1766</v>
      </c>
      <c r="XFC774" t="s">
        <v>152</v>
      </c>
    </row>
    <row r="775" spans="1:14 16382:16383" x14ac:dyDescent="0.25">
      <c r="A775">
        <v>719</v>
      </c>
      <c r="B775" t="s">
        <v>1768</v>
      </c>
      <c r="C775" t="s">
        <v>1712</v>
      </c>
      <c r="D775" t="s">
        <v>1770</v>
      </c>
      <c r="E775" t="str">
        <f t="shared" si="58"/>
        <v>VFSE9008072</v>
      </c>
      <c r="F775" t="s">
        <v>154</v>
      </c>
      <c r="G775">
        <v>541593.31000000006</v>
      </c>
      <c r="H775">
        <v>20797036.75</v>
      </c>
      <c r="I775" t="s">
        <v>3595</v>
      </c>
      <c r="J775" t="s">
        <v>2134</v>
      </c>
      <c r="K775" t="s">
        <v>3590</v>
      </c>
      <c r="XFB775" t="s">
        <v>1769</v>
      </c>
      <c r="XFC775" t="s">
        <v>152</v>
      </c>
    </row>
    <row r="776" spans="1:14 16382:16383" x14ac:dyDescent="0.25">
      <c r="A776">
        <v>720</v>
      </c>
      <c r="B776" t="s">
        <v>1771</v>
      </c>
      <c r="C776" t="s">
        <v>1712</v>
      </c>
      <c r="D776" t="s">
        <v>1772</v>
      </c>
      <c r="E776" t="str">
        <f t="shared" si="58"/>
        <v>VFSE9008222</v>
      </c>
      <c r="F776" t="s">
        <v>154</v>
      </c>
      <c r="G776">
        <v>70806.2</v>
      </c>
      <c r="H776">
        <v>20867842.949999999</v>
      </c>
      <c r="I776" t="s">
        <v>3597</v>
      </c>
      <c r="J776" t="s">
        <v>2134</v>
      </c>
      <c r="K776" t="s">
        <v>3590</v>
      </c>
      <c r="XFB776" t="s">
        <v>1769</v>
      </c>
      <c r="XFC776" t="s">
        <v>152</v>
      </c>
    </row>
    <row r="777" spans="1:14 16382:16383" x14ac:dyDescent="0.25">
      <c r="A777">
        <v>721</v>
      </c>
      <c r="B777" t="s">
        <v>1773</v>
      </c>
      <c r="C777" t="s">
        <v>1712</v>
      </c>
      <c r="D777" t="s">
        <v>1775</v>
      </c>
      <c r="E777" t="str">
        <f t="shared" si="58"/>
        <v>VFSE9008135</v>
      </c>
      <c r="F777" t="s">
        <v>154</v>
      </c>
      <c r="G777">
        <v>1147182.6399999999</v>
      </c>
      <c r="H777">
        <v>22015025.59</v>
      </c>
      <c r="I777" t="s">
        <v>3591</v>
      </c>
      <c r="J777" t="s">
        <v>2134</v>
      </c>
      <c r="K777" t="s">
        <v>3590</v>
      </c>
      <c r="XFB777" t="s">
        <v>1774</v>
      </c>
      <c r="XFC777" t="s">
        <v>152</v>
      </c>
    </row>
    <row r="778" spans="1:14 16382:16383" x14ac:dyDescent="0.25">
      <c r="A778">
        <v>722</v>
      </c>
      <c r="B778" t="s">
        <v>1776</v>
      </c>
      <c r="C778" t="s">
        <v>1712</v>
      </c>
      <c r="D778" t="s">
        <v>1777</v>
      </c>
      <c r="E778" t="str">
        <f t="shared" si="58"/>
        <v>VFSE9008213</v>
      </c>
      <c r="F778" t="s">
        <v>154</v>
      </c>
      <c r="G778">
        <v>41091.47</v>
      </c>
      <c r="H778">
        <v>22056117.059999999</v>
      </c>
      <c r="I778" t="s">
        <v>3592</v>
      </c>
      <c r="J778" t="s">
        <v>2134</v>
      </c>
      <c r="K778" t="s">
        <v>3590</v>
      </c>
      <c r="XFB778" t="s">
        <v>1774</v>
      </c>
      <c r="XFC778" t="s">
        <v>152</v>
      </c>
    </row>
    <row r="779" spans="1:14 16382:16383" x14ac:dyDescent="0.25">
      <c r="A779">
        <v>723</v>
      </c>
      <c r="B779" t="s">
        <v>1778</v>
      </c>
      <c r="C779" t="s">
        <v>1712</v>
      </c>
      <c r="D779" t="s">
        <v>1780</v>
      </c>
      <c r="E779" t="str">
        <f t="shared" si="58"/>
        <v>VFSE9008150</v>
      </c>
      <c r="F779" t="s">
        <v>154</v>
      </c>
      <c r="G779">
        <v>960634.6</v>
      </c>
      <c r="H779">
        <v>23016751.66</v>
      </c>
      <c r="I779" t="s">
        <v>3593</v>
      </c>
      <c r="J779" t="s">
        <v>2134</v>
      </c>
      <c r="K779" t="s">
        <v>3590</v>
      </c>
      <c r="XFB779" t="s">
        <v>1779</v>
      </c>
      <c r="XFC779" t="s">
        <v>152</v>
      </c>
    </row>
    <row r="780" spans="1:14 16382:16383" x14ac:dyDescent="0.25">
      <c r="A780">
        <v>724</v>
      </c>
      <c r="B780" t="s">
        <v>1781</v>
      </c>
      <c r="C780" t="s">
        <v>1712</v>
      </c>
      <c r="D780" t="s">
        <v>1782</v>
      </c>
      <c r="E780" t="str">
        <f t="shared" si="58"/>
        <v>VFSE9008205</v>
      </c>
      <c r="F780" t="s">
        <v>154</v>
      </c>
      <c r="G780">
        <v>411334.8</v>
      </c>
      <c r="H780">
        <v>23428086.460000001</v>
      </c>
      <c r="I780" t="s">
        <v>3594</v>
      </c>
      <c r="J780" t="s">
        <v>2134</v>
      </c>
      <c r="K780" t="s">
        <v>3590</v>
      </c>
      <c r="XFB780" t="s">
        <v>1779</v>
      </c>
      <c r="XFC780" t="s">
        <v>152</v>
      </c>
    </row>
    <row r="781" spans="1:14 16382:16383" x14ac:dyDescent="0.25">
      <c r="A781">
        <v>725</v>
      </c>
      <c r="B781" t="s">
        <v>1783</v>
      </c>
      <c r="C781" t="s">
        <v>1712</v>
      </c>
      <c r="D781" t="s">
        <v>1785</v>
      </c>
      <c r="E781" t="str">
        <f t="shared" si="58"/>
        <v>VFSE9008224</v>
      </c>
      <c r="F781" t="s">
        <v>154</v>
      </c>
      <c r="G781">
        <v>1778.26</v>
      </c>
      <c r="H781">
        <v>23429864.719999999</v>
      </c>
      <c r="I781" t="s">
        <v>3598</v>
      </c>
      <c r="J781" t="s">
        <v>2134</v>
      </c>
      <c r="K781" t="s">
        <v>3590</v>
      </c>
      <c r="N781" t="s">
        <v>3598</v>
      </c>
      <c r="XFB781" t="s">
        <v>1784</v>
      </c>
      <c r="XFC781" t="s">
        <v>152</v>
      </c>
    </row>
    <row r="782" spans="1:14 16382:16383" x14ac:dyDescent="0.25">
      <c r="A782">
        <v>726</v>
      </c>
      <c r="B782" t="s">
        <v>1786</v>
      </c>
      <c r="C782" t="s">
        <v>1712</v>
      </c>
      <c r="D782" t="s">
        <v>1787</v>
      </c>
      <c r="E782" t="str">
        <f t="shared" si="58"/>
        <v>VFSE9008272</v>
      </c>
      <c r="F782" t="s">
        <v>154</v>
      </c>
      <c r="G782">
        <v>3813.92</v>
      </c>
      <c r="H782">
        <v>23433678.640000001</v>
      </c>
      <c r="I782" t="s">
        <v>3598</v>
      </c>
      <c r="J782" t="s">
        <v>2134</v>
      </c>
      <c r="K782" t="s">
        <v>3590</v>
      </c>
      <c r="N782" t="s">
        <v>3598</v>
      </c>
      <c r="XFB782" t="s">
        <v>1784</v>
      </c>
      <c r="XFC782" t="s">
        <v>152</v>
      </c>
    </row>
    <row r="783" spans="1:14 16382:16383" x14ac:dyDescent="0.25">
      <c r="A783">
        <v>727</v>
      </c>
      <c r="B783" t="s">
        <v>80</v>
      </c>
      <c r="C783" t="s">
        <v>1712</v>
      </c>
      <c r="D783" t="s">
        <v>1789</v>
      </c>
      <c r="E783" t="str">
        <f t="shared" si="58"/>
        <v>LL  KOL01</v>
      </c>
      <c r="F783" t="s">
        <v>154</v>
      </c>
      <c r="G783">
        <v>139810</v>
      </c>
      <c r="H783">
        <v>23573488.640000001</v>
      </c>
      <c r="I783" t="s">
        <v>2141</v>
      </c>
      <c r="J783" t="s">
        <v>2134</v>
      </c>
      <c r="K783" t="s">
        <v>3609</v>
      </c>
      <c r="XFB783" t="s">
        <v>1788</v>
      </c>
      <c r="XFC783" t="s">
        <v>152</v>
      </c>
    </row>
    <row r="784" spans="1:14 16382:16383" x14ac:dyDescent="0.25">
      <c r="A784">
        <v>728</v>
      </c>
      <c r="B784" t="s">
        <v>79</v>
      </c>
      <c r="C784" t="s">
        <v>1712</v>
      </c>
      <c r="D784" t="s">
        <v>1790</v>
      </c>
      <c r="E784" t="str">
        <f t="shared" si="58"/>
        <v>LL  KOL04</v>
      </c>
      <c r="F784" t="s">
        <v>154</v>
      </c>
      <c r="G784">
        <v>263680</v>
      </c>
      <c r="H784">
        <v>23837168.640000001</v>
      </c>
      <c r="I784" t="s">
        <v>2141</v>
      </c>
      <c r="J784" t="s">
        <v>2134</v>
      </c>
      <c r="K784" t="s">
        <v>3609</v>
      </c>
      <c r="XFB784" t="s">
        <v>1788</v>
      </c>
      <c r="XFC784" t="s">
        <v>152</v>
      </c>
    </row>
    <row r="785" spans="1:11 16382:16383" x14ac:dyDescent="0.25">
      <c r="A785">
        <v>729</v>
      </c>
      <c r="B785" t="s">
        <v>81</v>
      </c>
      <c r="C785" t="s">
        <v>1712</v>
      </c>
      <c r="D785" t="s">
        <v>1791</v>
      </c>
      <c r="E785" t="str">
        <f t="shared" si="58"/>
        <v>LL  KOL03</v>
      </c>
      <c r="F785" t="s">
        <v>154</v>
      </c>
      <c r="G785">
        <v>38700</v>
      </c>
      <c r="H785">
        <v>23875868.640000001</v>
      </c>
      <c r="I785" t="s">
        <v>2141</v>
      </c>
      <c r="J785" t="s">
        <v>2134</v>
      </c>
      <c r="K785" t="s">
        <v>3609</v>
      </c>
      <c r="XFB785" t="s">
        <v>1788</v>
      </c>
      <c r="XFC785" t="s">
        <v>152</v>
      </c>
    </row>
    <row r="786" spans="1:11 16382:16383" x14ac:dyDescent="0.25">
      <c r="A786">
        <v>730</v>
      </c>
      <c r="B786" t="s">
        <v>1792</v>
      </c>
      <c r="C786" t="s">
        <v>1712</v>
      </c>
      <c r="D786" t="s">
        <v>1794</v>
      </c>
      <c r="E786" t="str">
        <f t="shared" si="58"/>
        <v>61990-VFS G</v>
      </c>
      <c r="F786" t="s">
        <v>154</v>
      </c>
      <c r="G786">
        <v>13000000</v>
      </c>
      <c r="H786">
        <v>36875868.640000001</v>
      </c>
      <c r="I786" t="s">
        <v>2135</v>
      </c>
      <c r="J786" t="s">
        <v>2134</v>
      </c>
      <c r="XFB786" t="s">
        <v>1793</v>
      </c>
      <c r="XFC786" t="s">
        <v>152</v>
      </c>
    </row>
    <row r="787" spans="1:11 16382:16383" x14ac:dyDescent="0.25">
      <c r="A787">
        <v>731</v>
      </c>
      <c r="B787" t="s">
        <v>1795</v>
      </c>
      <c r="C787" t="s">
        <v>1712</v>
      </c>
      <c r="D787" t="s">
        <v>1797</v>
      </c>
      <c r="E787" t="str">
        <f t="shared" si="58"/>
        <v>38456/VFS G</v>
      </c>
      <c r="F787" t="s">
        <v>193</v>
      </c>
      <c r="G787">
        <v>-10000000</v>
      </c>
      <c r="H787">
        <v>26875868.640000001</v>
      </c>
      <c r="I787" t="s">
        <v>2135</v>
      </c>
      <c r="J787" t="s">
        <v>2134</v>
      </c>
      <c r="K787" t="s">
        <v>2132</v>
      </c>
      <c r="XFB787" t="s">
        <v>1796</v>
      </c>
      <c r="XFC787" t="s">
        <v>152</v>
      </c>
    </row>
    <row r="788" spans="1:11 16382:16383" x14ac:dyDescent="0.25">
      <c r="A788">
        <v>732</v>
      </c>
      <c r="B788" t="s">
        <v>1798</v>
      </c>
      <c r="C788" t="s">
        <v>1712</v>
      </c>
      <c r="D788" t="s">
        <v>1799</v>
      </c>
      <c r="E788" t="str">
        <f t="shared" si="58"/>
        <v xml:space="preserve">ICICI BANK </v>
      </c>
      <c r="F788" t="s">
        <v>193</v>
      </c>
      <c r="G788">
        <v>-47483.28</v>
      </c>
      <c r="H788">
        <v>26828385.359999999</v>
      </c>
      <c r="I788" t="s">
        <v>3581</v>
      </c>
      <c r="J788" t="s">
        <v>2134</v>
      </c>
      <c r="K788" t="s">
        <v>3605</v>
      </c>
      <c r="XFB788" t="s">
        <v>1796</v>
      </c>
      <c r="XFC788" t="s">
        <v>152</v>
      </c>
    </row>
    <row r="789" spans="1:11 16382:16383" x14ac:dyDescent="0.25">
      <c r="A789">
        <v>733</v>
      </c>
      <c r="B789" t="s">
        <v>1800</v>
      </c>
      <c r="C789" t="s">
        <v>1712</v>
      </c>
      <c r="D789" t="s">
        <v>1802</v>
      </c>
      <c r="E789" t="str">
        <f t="shared" si="58"/>
        <v xml:space="preserve">ICICI BANK </v>
      </c>
      <c r="F789" t="s">
        <v>193</v>
      </c>
      <c r="G789">
        <v>-77056.2</v>
      </c>
      <c r="H789">
        <v>26751329.16</v>
      </c>
      <c r="I789" t="s">
        <v>3581</v>
      </c>
      <c r="J789" t="s">
        <v>2134</v>
      </c>
      <c r="K789" t="s">
        <v>3605</v>
      </c>
      <c r="XFB789" t="s">
        <v>1801</v>
      </c>
      <c r="XFC789" t="s">
        <v>152</v>
      </c>
    </row>
    <row r="790" spans="1:11 16382:16383" x14ac:dyDescent="0.25">
      <c r="A790">
        <v>734</v>
      </c>
      <c r="B790" t="s">
        <v>1803</v>
      </c>
      <c r="C790" t="s">
        <v>1712</v>
      </c>
      <c r="D790" t="s">
        <v>1805</v>
      </c>
      <c r="E790" t="str">
        <f t="shared" si="58"/>
        <v xml:space="preserve">ICICI BANK </v>
      </c>
      <c r="F790" t="s">
        <v>193</v>
      </c>
      <c r="G790">
        <v>-37332.839999999997</v>
      </c>
      <c r="H790">
        <v>26713996.32</v>
      </c>
      <c r="I790" t="s">
        <v>3581</v>
      </c>
      <c r="J790" t="s">
        <v>2134</v>
      </c>
      <c r="K790" t="s">
        <v>3605</v>
      </c>
      <c r="XFB790" t="s">
        <v>1804</v>
      </c>
      <c r="XFC790" t="s">
        <v>152</v>
      </c>
    </row>
    <row r="791" spans="1:11 16382:16383" x14ac:dyDescent="0.25">
      <c r="A791">
        <v>735</v>
      </c>
      <c r="B791" t="s">
        <v>1806</v>
      </c>
      <c r="C791" t="s">
        <v>1712</v>
      </c>
      <c r="D791" t="s">
        <v>1808</v>
      </c>
      <c r="E791" t="str">
        <f t="shared" si="58"/>
        <v>ERVICES PRI</v>
      </c>
      <c r="F791" t="s">
        <v>154</v>
      </c>
      <c r="G791">
        <v>3800000</v>
      </c>
      <c r="H791">
        <v>30513996.32</v>
      </c>
      <c r="I791" t="s">
        <v>2135</v>
      </c>
      <c r="J791" t="s">
        <v>2134</v>
      </c>
      <c r="K791" t="s">
        <v>2132</v>
      </c>
      <c r="XFB791" t="s">
        <v>1807</v>
      </c>
      <c r="XFC791" t="s">
        <v>152</v>
      </c>
    </row>
    <row r="792" spans="1:11 16382:16383" x14ac:dyDescent="0.25">
      <c r="A792">
        <v>736</v>
      </c>
      <c r="B792" t="s">
        <v>112</v>
      </c>
      <c r="C792" t="s">
        <v>1712</v>
      </c>
      <c r="D792" t="s">
        <v>1810</v>
      </c>
      <c r="E792" t="str">
        <f t="shared" si="58"/>
        <v>LL  AHD02</v>
      </c>
      <c r="F792" t="s">
        <v>154</v>
      </c>
      <c r="G792">
        <v>77990</v>
      </c>
      <c r="H792">
        <v>30591986.32</v>
      </c>
      <c r="I792" t="s">
        <v>2141</v>
      </c>
      <c r="J792" t="s">
        <v>2134</v>
      </c>
      <c r="K792" t="s">
        <v>2132</v>
      </c>
      <c r="XFB792" t="s">
        <v>1809</v>
      </c>
      <c r="XFC792" t="s">
        <v>152</v>
      </c>
    </row>
    <row r="793" spans="1:11 16382:16383" x14ac:dyDescent="0.25">
      <c r="A793">
        <v>737</v>
      </c>
      <c r="B793" t="s">
        <v>84</v>
      </c>
      <c r="C793" t="s">
        <v>1712</v>
      </c>
      <c r="D793" t="s">
        <v>1789</v>
      </c>
      <c r="E793" t="str">
        <f t="shared" si="58"/>
        <v>LL  KOL01</v>
      </c>
      <c r="F793" t="s">
        <v>154</v>
      </c>
      <c r="G793">
        <v>246880</v>
      </c>
      <c r="H793">
        <v>30838866.32</v>
      </c>
      <c r="I793" t="s">
        <v>2141</v>
      </c>
      <c r="J793" t="s">
        <v>2134</v>
      </c>
      <c r="K793" t="s">
        <v>3609</v>
      </c>
      <c r="XFB793" t="s">
        <v>1809</v>
      </c>
      <c r="XFC793" t="s">
        <v>152</v>
      </c>
    </row>
    <row r="794" spans="1:11 16382:16383" x14ac:dyDescent="0.25">
      <c r="A794">
        <v>738</v>
      </c>
      <c r="B794" t="s">
        <v>1811</v>
      </c>
      <c r="C794" t="s">
        <v>1712</v>
      </c>
      <c r="D794" t="s">
        <v>1813</v>
      </c>
      <c r="E794" t="str">
        <f t="shared" si="58"/>
        <v>Q   KOL04</v>
      </c>
      <c r="F794" t="s">
        <v>154</v>
      </c>
      <c r="G794">
        <v>2166</v>
      </c>
      <c r="H794">
        <v>30841032.32</v>
      </c>
      <c r="I794" t="s">
        <v>3602</v>
      </c>
      <c r="J794" t="s">
        <v>2134</v>
      </c>
      <c r="K794" t="s">
        <v>3609</v>
      </c>
      <c r="XFB794" t="s">
        <v>1812</v>
      </c>
      <c r="XFC794" t="s">
        <v>152</v>
      </c>
    </row>
    <row r="795" spans="1:11 16382:16383" x14ac:dyDescent="0.25">
      <c r="A795">
        <v>739</v>
      </c>
      <c r="B795" t="s">
        <v>1814</v>
      </c>
      <c r="C795" t="s">
        <v>1712</v>
      </c>
      <c r="D795" t="s">
        <v>1815</v>
      </c>
      <c r="E795" t="str">
        <f t="shared" si="58"/>
        <v>Q   KOLO3</v>
      </c>
      <c r="F795" t="s">
        <v>154</v>
      </c>
      <c r="G795">
        <v>2000</v>
      </c>
      <c r="H795">
        <v>30843032.32</v>
      </c>
      <c r="I795" t="s">
        <v>3602</v>
      </c>
      <c r="J795" t="s">
        <v>2134</v>
      </c>
      <c r="K795" t="s">
        <v>3609</v>
      </c>
      <c r="XFB795" t="s">
        <v>1812</v>
      </c>
      <c r="XFC795" t="s">
        <v>152</v>
      </c>
    </row>
    <row r="796" spans="1:11 16382:16383" x14ac:dyDescent="0.25">
      <c r="A796">
        <v>740</v>
      </c>
      <c r="B796" t="s">
        <v>106</v>
      </c>
      <c r="C796" t="s">
        <v>1712</v>
      </c>
      <c r="D796" t="s">
        <v>1810</v>
      </c>
      <c r="E796" t="str">
        <f t="shared" si="58"/>
        <v>LL  AHD02</v>
      </c>
      <c r="F796" t="s">
        <v>154</v>
      </c>
      <c r="G796">
        <v>16960</v>
      </c>
      <c r="H796">
        <v>30859992.32</v>
      </c>
      <c r="I796" t="s">
        <v>2141</v>
      </c>
      <c r="J796" t="s">
        <v>2134</v>
      </c>
      <c r="K796" t="s">
        <v>2132</v>
      </c>
      <c r="XFB796" t="s">
        <v>1816</v>
      </c>
      <c r="XFC796" t="s">
        <v>152</v>
      </c>
    </row>
    <row r="797" spans="1:11 16382:16383" x14ac:dyDescent="0.25">
      <c r="A797">
        <v>741</v>
      </c>
      <c r="B797" t="s">
        <v>108</v>
      </c>
      <c r="C797" t="s">
        <v>1712</v>
      </c>
      <c r="D797" t="s">
        <v>1817</v>
      </c>
      <c r="E797" t="str">
        <f t="shared" si="58"/>
        <v>LL  AHD01</v>
      </c>
      <c r="F797" t="s">
        <v>154</v>
      </c>
      <c r="G797">
        <v>195550</v>
      </c>
      <c r="H797">
        <v>31055542.32</v>
      </c>
      <c r="I797" t="s">
        <v>2141</v>
      </c>
      <c r="J797" t="s">
        <v>2134</v>
      </c>
      <c r="K797" t="s">
        <v>2132</v>
      </c>
      <c r="XFB797" t="s">
        <v>1816</v>
      </c>
      <c r="XFC797" t="s">
        <v>152</v>
      </c>
    </row>
    <row r="798" spans="1:11 16382:16383" x14ac:dyDescent="0.25">
      <c r="A798">
        <v>742</v>
      </c>
      <c r="B798" t="s">
        <v>85</v>
      </c>
      <c r="C798" t="s">
        <v>1712</v>
      </c>
      <c r="D798" t="s">
        <v>1791</v>
      </c>
      <c r="E798" t="str">
        <f t="shared" si="58"/>
        <v>LL  KOL03</v>
      </c>
      <c r="F798" t="s">
        <v>154</v>
      </c>
      <c r="G798">
        <v>22710</v>
      </c>
      <c r="H798">
        <v>31078252.32</v>
      </c>
      <c r="I798" t="s">
        <v>2141</v>
      </c>
      <c r="J798" t="s">
        <v>2134</v>
      </c>
      <c r="K798" t="s">
        <v>3609</v>
      </c>
      <c r="XFB798" t="s">
        <v>1818</v>
      </c>
      <c r="XFC798" t="s">
        <v>152</v>
      </c>
    </row>
    <row r="799" spans="1:11 16382:16383" x14ac:dyDescent="0.25">
      <c r="A799">
        <v>743</v>
      </c>
      <c r="B799" t="s">
        <v>1819</v>
      </c>
      <c r="C799" t="s">
        <v>1712</v>
      </c>
      <c r="D799" t="s">
        <v>1820</v>
      </c>
      <c r="E799" t="str">
        <f t="shared" si="58"/>
        <v>LL  BAN01</v>
      </c>
      <c r="F799" t="s">
        <v>154</v>
      </c>
      <c r="G799">
        <v>1888147</v>
      </c>
      <c r="H799">
        <v>32966399.32</v>
      </c>
      <c r="I799" t="s">
        <v>2141</v>
      </c>
      <c r="J799" t="s">
        <v>2134</v>
      </c>
      <c r="K799" t="s">
        <v>3599</v>
      </c>
      <c r="XFB799" t="s">
        <v>1818</v>
      </c>
      <c r="XFC799" t="s">
        <v>152</v>
      </c>
    </row>
    <row r="800" spans="1:11 16382:16383" x14ac:dyDescent="0.25">
      <c r="A800">
        <v>744</v>
      </c>
      <c r="B800" t="s">
        <v>1821</v>
      </c>
      <c r="C800" t="s">
        <v>1712</v>
      </c>
      <c r="D800" t="s">
        <v>1822</v>
      </c>
      <c r="E800" t="str">
        <f t="shared" si="58"/>
        <v>LL  BAN03</v>
      </c>
      <c r="F800" t="s">
        <v>154</v>
      </c>
      <c r="G800">
        <v>972785</v>
      </c>
      <c r="H800">
        <v>33939184.32</v>
      </c>
      <c r="I800" t="s">
        <v>2141</v>
      </c>
      <c r="J800" t="s">
        <v>2134</v>
      </c>
      <c r="K800" t="s">
        <v>3599</v>
      </c>
      <c r="XFB800" t="s">
        <v>1818</v>
      </c>
      <c r="XFC800" t="s">
        <v>152</v>
      </c>
    </row>
    <row r="801" spans="1:11 16382:16383" x14ac:dyDescent="0.25">
      <c r="A801">
        <v>745</v>
      </c>
      <c r="B801" t="s">
        <v>82</v>
      </c>
      <c r="C801" t="s">
        <v>1712</v>
      </c>
      <c r="D801" t="s">
        <v>1823</v>
      </c>
      <c r="E801" t="str">
        <f t="shared" si="58"/>
        <v>LL  KOL02</v>
      </c>
      <c r="F801" t="s">
        <v>154</v>
      </c>
      <c r="G801">
        <v>322350</v>
      </c>
      <c r="H801">
        <v>34261534.32</v>
      </c>
      <c r="I801" t="s">
        <v>2141</v>
      </c>
      <c r="J801" t="s">
        <v>2134</v>
      </c>
      <c r="K801" t="s">
        <v>3609</v>
      </c>
      <c r="XFB801" t="s">
        <v>1818</v>
      </c>
      <c r="XFC801" t="s">
        <v>152</v>
      </c>
    </row>
    <row r="802" spans="1:11 16382:16383" x14ac:dyDescent="0.25">
      <c r="A802">
        <v>746</v>
      </c>
      <c r="B802" t="s">
        <v>83</v>
      </c>
      <c r="C802" t="s">
        <v>1712</v>
      </c>
      <c r="D802" t="s">
        <v>1790</v>
      </c>
      <c r="E802" t="str">
        <f t="shared" si="58"/>
        <v>LL  KOL04</v>
      </c>
      <c r="F802" t="s">
        <v>154</v>
      </c>
      <c r="G802">
        <v>236800</v>
      </c>
      <c r="H802">
        <v>34498334.32</v>
      </c>
      <c r="I802" t="s">
        <v>2141</v>
      </c>
      <c r="J802" t="s">
        <v>2134</v>
      </c>
      <c r="K802" t="s">
        <v>3609</v>
      </c>
      <c r="XFB802" t="s">
        <v>1824</v>
      </c>
      <c r="XFC802" t="s">
        <v>152</v>
      </c>
    </row>
    <row r="803" spans="1:11 16382:16383" x14ac:dyDescent="0.25">
      <c r="A803">
        <v>747</v>
      </c>
      <c r="B803" t="s">
        <v>1825</v>
      </c>
      <c r="C803" t="s">
        <v>1712</v>
      </c>
      <c r="D803" t="s">
        <v>1813</v>
      </c>
      <c r="E803" t="str">
        <f t="shared" si="58"/>
        <v>Q   KOL04</v>
      </c>
      <c r="F803" t="s">
        <v>154</v>
      </c>
      <c r="G803">
        <v>1444</v>
      </c>
      <c r="H803">
        <v>34499778.32</v>
      </c>
      <c r="I803" t="s">
        <v>3602</v>
      </c>
      <c r="J803" t="s">
        <v>2134</v>
      </c>
      <c r="K803" t="s">
        <v>3609</v>
      </c>
      <c r="XFB803" t="s">
        <v>1826</v>
      </c>
      <c r="XFC803" t="s">
        <v>152</v>
      </c>
    </row>
    <row r="804" spans="1:11 16382:16383" x14ac:dyDescent="0.25">
      <c r="A804">
        <v>748</v>
      </c>
      <c r="B804" t="s">
        <v>1827</v>
      </c>
      <c r="C804" t="s">
        <v>1828</v>
      </c>
      <c r="D804" t="s">
        <v>1830</v>
      </c>
      <c r="E804" t="str">
        <f t="shared" si="58"/>
        <v>VFSE1221031</v>
      </c>
      <c r="F804" t="s">
        <v>154</v>
      </c>
      <c r="G804">
        <v>30401.97</v>
      </c>
      <c r="H804">
        <v>34530180.289999999</v>
      </c>
      <c r="I804" t="s">
        <v>2147</v>
      </c>
      <c r="J804" t="s">
        <v>2134</v>
      </c>
      <c r="K804" t="s">
        <v>3600</v>
      </c>
      <c r="XFB804" t="s">
        <v>1829</v>
      </c>
      <c r="XFC804" t="s">
        <v>152</v>
      </c>
    </row>
    <row r="805" spans="1:11 16382:16383" x14ac:dyDescent="0.25">
      <c r="A805">
        <v>749</v>
      </c>
      <c r="B805" t="s">
        <v>1831</v>
      </c>
      <c r="C805" t="s">
        <v>1828</v>
      </c>
      <c r="D805" t="s">
        <v>1833</v>
      </c>
      <c r="E805" t="str">
        <f t="shared" ref="E805" si="60">MID(D805,23,11)</f>
        <v>VFSE3800091</v>
      </c>
      <c r="F805" t="s">
        <v>154</v>
      </c>
      <c r="G805">
        <f>494.1-G806</f>
        <v>344.1</v>
      </c>
      <c r="H805">
        <v>34530674.390000001</v>
      </c>
      <c r="I805" t="s">
        <v>2131</v>
      </c>
      <c r="J805" t="s">
        <v>2134</v>
      </c>
      <c r="K805" t="s">
        <v>2132</v>
      </c>
      <c r="XFB805" t="s">
        <v>1832</v>
      </c>
      <c r="XFC805" t="s">
        <v>152</v>
      </c>
    </row>
    <row r="806" spans="1:11 16382:16383" x14ac:dyDescent="0.25">
      <c r="A806">
        <v>749</v>
      </c>
      <c r="B806" t="s">
        <v>1831</v>
      </c>
      <c r="C806" t="s">
        <v>1828</v>
      </c>
      <c r="D806" t="s">
        <v>1833</v>
      </c>
      <c r="E806" t="str">
        <f t="shared" si="58"/>
        <v>VFSE3800091</v>
      </c>
      <c r="F806" t="s">
        <v>154</v>
      </c>
      <c r="G806">
        <v>150</v>
      </c>
      <c r="H806">
        <v>34530674.390000001</v>
      </c>
      <c r="I806" t="s">
        <v>2131</v>
      </c>
      <c r="J806" t="s">
        <v>3583</v>
      </c>
      <c r="K806" t="s">
        <v>2132</v>
      </c>
      <c r="XFB806" t="s">
        <v>1832</v>
      </c>
      <c r="XFC806" t="s">
        <v>152</v>
      </c>
    </row>
    <row r="807" spans="1:11 16382:16383" x14ac:dyDescent="0.25">
      <c r="A807">
        <v>750</v>
      </c>
      <c r="B807" t="s">
        <v>1834</v>
      </c>
      <c r="C807" t="s">
        <v>1828</v>
      </c>
      <c r="D807" t="s">
        <v>1835</v>
      </c>
      <c r="E807" t="str">
        <f t="shared" si="58"/>
        <v>VFSE4000131</v>
      </c>
      <c r="F807" t="s">
        <v>154</v>
      </c>
      <c r="G807">
        <v>132759.73000000001</v>
      </c>
      <c r="H807">
        <v>34663434.119999997</v>
      </c>
      <c r="I807" t="s">
        <v>2158</v>
      </c>
      <c r="J807" t="s">
        <v>2134</v>
      </c>
      <c r="K807" t="s">
        <v>2132</v>
      </c>
      <c r="XFB807" t="s">
        <v>1832</v>
      </c>
      <c r="XFC807" t="s">
        <v>152</v>
      </c>
    </row>
    <row r="808" spans="1:11 16382:16383" x14ac:dyDescent="0.25">
      <c r="A808">
        <v>751</v>
      </c>
      <c r="B808" t="s">
        <v>1836</v>
      </c>
      <c r="C808" t="s">
        <v>1828</v>
      </c>
      <c r="D808" t="s">
        <v>1838</v>
      </c>
      <c r="E808" t="str">
        <f t="shared" si="58"/>
        <v>VFSE1100011</v>
      </c>
      <c r="F808" t="s">
        <v>154</v>
      </c>
      <c r="G808">
        <v>526122.62</v>
      </c>
      <c r="H808">
        <v>35189556.740000002</v>
      </c>
      <c r="I808" t="s">
        <v>2150</v>
      </c>
      <c r="J808" t="s">
        <v>2134</v>
      </c>
      <c r="K808" t="s">
        <v>3600</v>
      </c>
      <c r="XFB808" t="s">
        <v>1837</v>
      </c>
      <c r="XFC808" t="s">
        <v>152</v>
      </c>
    </row>
    <row r="809" spans="1:11 16382:16383" x14ac:dyDescent="0.25">
      <c r="A809">
        <v>752</v>
      </c>
      <c r="B809" t="s">
        <v>1839</v>
      </c>
      <c r="C809" t="s">
        <v>1828</v>
      </c>
      <c r="D809" t="s">
        <v>1841</v>
      </c>
      <c r="E809" t="str">
        <f t="shared" si="58"/>
        <v>VFSE5000341</v>
      </c>
      <c r="F809" t="s">
        <v>154</v>
      </c>
      <c r="G809">
        <v>7381.85</v>
      </c>
      <c r="H809">
        <v>35196938.590000004</v>
      </c>
      <c r="I809" t="s">
        <v>2154</v>
      </c>
      <c r="J809" t="s">
        <v>2134</v>
      </c>
      <c r="K809" t="s">
        <v>3599</v>
      </c>
      <c r="XFB809" t="s">
        <v>1840</v>
      </c>
      <c r="XFC809" t="s">
        <v>152</v>
      </c>
    </row>
    <row r="810" spans="1:11 16382:16383" x14ac:dyDescent="0.25">
      <c r="A810">
        <v>753</v>
      </c>
      <c r="B810" t="s">
        <v>1842</v>
      </c>
      <c r="C810" t="s">
        <v>1828</v>
      </c>
      <c r="D810" t="s">
        <v>1844</v>
      </c>
      <c r="E810" t="str">
        <f t="shared" si="58"/>
        <v>VFSE4110141</v>
      </c>
      <c r="F810" t="s">
        <v>154</v>
      </c>
      <c r="G810">
        <v>68019.78</v>
      </c>
      <c r="H810">
        <v>35264958.369999997</v>
      </c>
      <c r="I810" t="s">
        <v>2159</v>
      </c>
      <c r="J810" t="s">
        <v>2134</v>
      </c>
      <c r="K810" t="s">
        <v>2132</v>
      </c>
      <c r="XFB810" t="s">
        <v>1843</v>
      </c>
      <c r="XFC810" t="s">
        <v>152</v>
      </c>
    </row>
    <row r="811" spans="1:11 16382:16383" x14ac:dyDescent="0.25">
      <c r="A811">
        <v>754</v>
      </c>
      <c r="B811" t="s">
        <v>1845</v>
      </c>
      <c r="C811" t="s">
        <v>1828</v>
      </c>
      <c r="D811" t="s">
        <v>1847</v>
      </c>
      <c r="E811" t="str">
        <f t="shared" si="58"/>
        <v>VFSE5600011</v>
      </c>
      <c r="F811" t="s">
        <v>154</v>
      </c>
      <c r="G811">
        <v>91082.39</v>
      </c>
      <c r="H811">
        <v>35356040.759999998</v>
      </c>
      <c r="I811" t="s">
        <v>2151</v>
      </c>
      <c r="J811" t="s">
        <v>2134</v>
      </c>
      <c r="K811" t="s">
        <v>3599</v>
      </c>
      <c r="XFB811" t="s">
        <v>1846</v>
      </c>
      <c r="XFC811" t="s">
        <v>152</v>
      </c>
    </row>
    <row r="812" spans="1:11 16382:16383" x14ac:dyDescent="0.25">
      <c r="A812">
        <v>755</v>
      </c>
      <c r="B812" t="s">
        <v>1848</v>
      </c>
      <c r="C812" t="s">
        <v>1828</v>
      </c>
      <c r="D812" t="s">
        <v>1850</v>
      </c>
      <c r="E812" t="str">
        <f t="shared" ref="E812" si="61">MID(D812,23,11)</f>
        <v>VFSE6000081</v>
      </c>
      <c r="F812" t="s">
        <v>154</v>
      </c>
      <c r="G812">
        <f>81347.54-G813</f>
        <v>51310.539999999994</v>
      </c>
      <c r="H812">
        <v>35437388.299999997</v>
      </c>
      <c r="I812" t="s">
        <v>2152</v>
      </c>
      <c r="J812" t="s">
        <v>2134</v>
      </c>
      <c r="K812" t="s">
        <v>3599</v>
      </c>
      <c r="XFB812" t="s">
        <v>1849</v>
      </c>
      <c r="XFC812" t="s">
        <v>152</v>
      </c>
    </row>
    <row r="813" spans="1:11 16382:16383" x14ac:dyDescent="0.25">
      <c r="A813">
        <v>755</v>
      </c>
      <c r="B813" t="s">
        <v>1848</v>
      </c>
      <c r="C813" t="s">
        <v>1828</v>
      </c>
      <c r="D813" t="s">
        <v>1850</v>
      </c>
      <c r="E813" t="str">
        <f t="shared" si="58"/>
        <v>VFSE6000081</v>
      </c>
      <c r="F813" t="s">
        <v>154</v>
      </c>
      <c r="G813">
        <v>30037</v>
      </c>
      <c r="H813">
        <v>35437388.299999997</v>
      </c>
      <c r="I813" t="s">
        <v>2152</v>
      </c>
      <c r="J813" t="s">
        <v>3583</v>
      </c>
      <c r="K813" t="s">
        <v>3599</v>
      </c>
      <c r="XFB813" t="s">
        <v>1849</v>
      </c>
      <c r="XFC813" t="s">
        <v>152</v>
      </c>
    </row>
    <row r="814" spans="1:11 16382:16383" x14ac:dyDescent="0.25">
      <c r="A814">
        <v>756</v>
      </c>
      <c r="B814" t="s">
        <v>1851</v>
      </c>
      <c r="C814" t="s">
        <v>1828</v>
      </c>
      <c r="D814" t="s">
        <v>1853</v>
      </c>
      <c r="E814" t="str">
        <f t="shared" si="58"/>
        <v>VFSE7001071</v>
      </c>
      <c r="F814" t="s">
        <v>154</v>
      </c>
      <c r="G814">
        <v>25527.18</v>
      </c>
      <c r="H814">
        <v>35462915.479999997</v>
      </c>
      <c r="I814" t="s">
        <v>2145</v>
      </c>
      <c r="J814" t="s">
        <v>2134</v>
      </c>
      <c r="K814" t="s">
        <v>3609</v>
      </c>
      <c r="XFB814" t="s">
        <v>1852</v>
      </c>
      <c r="XFC814" t="s">
        <v>152</v>
      </c>
    </row>
    <row r="815" spans="1:11 16382:16383" x14ac:dyDescent="0.25">
      <c r="A815">
        <v>757</v>
      </c>
      <c r="B815" t="s">
        <v>1854</v>
      </c>
      <c r="C815" t="s">
        <v>1828</v>
      </c>
      <c r="D815" t="s">
        <v>1856</v>
      </c>
      <c r="E815" t="str">
        <f t="shared" si="58"/>
        <v>VFSE9008150</v>
      </c>
      <c r="F815" t="s">
        <v>154</v>
      </c>
      <c r="G815">
        <v>342438.43</v>
      </c>
      <c r="H815">
        <v>35805353.909999996</v>
      </c>
      <c r="I815" t="s">
        <v>3593</v>
      </c>
      <c r="J815" t="s">
        <v>2134</v>
      </c>
      <c r="K815" t="s">
        <v>3590</v>
      </c>
      <c r="XFB815" t="s">
        <v>1855</v>
      </c>
      <c r="XFC815" t="s">
        <v>152</v>
      </c>
    </row>
    <row r="816" spans="1:11 16382:16383" x14ac:dyDescent="0.25">
      <c r="A816">
        <v>758</v>
      </c>
      <c r="B816" t="s">
        <v>1857</v>
      </c>
      <c r="C816" t="s">
        <v>1828</v>
      </c>
      <c r="D816" t="s">
        <v>1859</v>
      </c>
      <c r="E816" t="str">
        <f t="shared" si="58"/>
        <v>VFSE9008205</v>
      </c>
      <c r="F816" t="s">
        <v>154</v>
      </c>
      <c r="G816">
        <v>231492.04</v>
      </c>
      <c r="H816">
        <v>36036845.950000003</v>
      </c>
      <c r="I816" t="s">
        <v>3594</v>
      </c>
      <c r="J816" t="s">
        <v>2134</v>
      </c>
      <c r="K816" t="s">
        <v>3590</v>
      </c>
      <c r="XFB816" t="s">
        <v>1858</v>
      </c>
      <c r="XFC816" t="s">
        <v>152</v>
      </c>
    </row>
    <row r="817" spans="1:14 16382:16383" x14ac:dyDescent="0.25">
      <c r="A817">
        <v>759</v>
      </c>
      <c r="B817" t="s">
        <v>1860</v>
      </c>
      <c r="C817" t="s">
        <v>1828</v>
      </c>
      <c r="D817" t="s">
        <v>1861</v>
      </c>
      <c r="E817" t="str">
        <f t="shared" si="58"/>
        <v>VFSE9008213</v>
      </c>
      <c r="F817" t="s">
        <v>154</v>
      </c>
      <c r="G817">
        <v>36653.019999999997</v>
      </c>
      <c r="H817">
        <v>36073498.969999999</v>
      </c>
      <c r="I817" t="s">
        <v>3592</v>
      </c>
      <c r="J817" t="s">
        <v>2134</v>
      </c>
      <c r="K817" t="s">
        <v>3590</v>
      </c>
      <c r="XFB817" t="s">
        <v>1858</v>
      </c>
      <c r="XFC817" t="s">
        <v>152</v>
      </c>
    </row>
    <row r="818" spans="1:14 16382:16383" x14ac:dyDescent="0.25">
      <c r="A818">
        <v>760</v>
      </c>
      <c r="B818" t="s">
        <v>1862</v>
      </c>
      <c r="C818" t="s">
        <v>1828</v>
      </c>
      <c r="D818" t="s">
        <v>1864</v>
      </c>
      <c r="E818" t="str">
        <f t="shared" si="58"/>
        <v>VFSE9008072</v>
      </c>
      <c r="F818" t="s">
        <v>154</v>
      </c>
      <c r="G818">
        <v>229934.48</v>
      </c>
      <c r="H818">
        <v>36303433.450000003</v>
      </c>
      <c r="I818" t="s">
        <v>3595</v>
      </c>
      <c r="J818" t="s">
        <v>2134</v>
      </c>
      <c r="K818" t="s">
        <v>3590</v>
      </c>
      <c r="XFB818" t="s">
        <v>1863</v>
      </c>
      <c r="XFC818" t="s">
        <v>152</v>
      </c>
    </row>
    <row r="819" spans="1:14 16382:16383" x14ac:dyDescent="0.25">
      <c r="A819">
        <v>761</v>
      </c>
      <c r="B819" t="s">
        <v>1865</v>
      </c>
      <c r="C819" t="s">
        <v>1828</v>
      </c>
      <c r="D819" t="s">
        <v>1866</v>
      </c>
      <c r="E819" t="str">
        <f t="shared" si="58"/>
        <v>VFSE9008135</v>
      </c>
      <c r="F819" t="s">
        <v>154</v>
      </c>
      <c r="G819">
        <v>436610.21</v>
      </c>
      <c r="H819">
        <v>36740043.659999996</v>
      </c>
      <c r="I819" t="s">
        <v>3591</v>
      </c>
      <c r="J819" t="s">
        <v>2134</v>
      </c>
      <c r="K819" t="s">
        <v>3590</v>
      </c>
      <c r="XFB819" t="s">
        <v>1863</v>
      </c>
      <c r="XFC819" t="s">
        <v>152</v>
      </c>
    </row>
    <row r="820" spans="1:14 16382:16383" x14ac:dyDescent="0.25">
      <c r="A820">
        <v>762</v>
      </c>
      <c r="B820" t="s">
        <v>1867</v>
      </c>
      <c r="C820" t="s">
        <v>1828</v>
      </c>
      <c r="D820" t="s">
        <v>1869</v>
      </c>
      <c r="E820" t="str">
        <f t="shared" si="58"/>
        <v>VFSE9008224</v>
      </c>
      <c r="F820" t="s">
        <v>154</v>
      </c>
      <c r="G820">
        <v>444.44</v>
      </c>
      <c r="H820">
        <v>36740488.100000001</v>
      </c>
      <c r="I820" t="s">
        <v>3598</v>
      </c>
      <c r="J820" t="s">
        <v>2134</v>
      </c>
      <c r="K820" t="s">
        <v>3590</v>
      </c>
      <c r="N820" t="s">
        <v>3598</v>
      </c>
      <c r="XFB820" t="s">
        <v>1868</v>
      </c>
      <c r="XFC820" t="s">
        <v>152</v>
      </c>
    </row>
    <row r="821" spans="1:14 16382:16383" x14ac:dyDescent="0.25">
      <c r="A821">
        <v>763</v>
      </c>
      <c r="B821" t="s">
        <v>1870</v>
      </c>
      <c r="C821" t="s">
        <v>1828</v>
      </c>
      <c r="D821" t="s">
        <v>1871</v>
      </c>
      <c r="E821" t="str">
        <f t="shared" si="58"/>
        <v>VFSE9008083</v>
      </c>
      <c r="F821" t="s">
        <v>154</v>
      </c>
      <c r="G821">
        <v>1794102.22</v>
      </c>
      <c r="H821">
        <v>38534590.32</v>
      </c>
      <c r="I821" t="s">
        <v>3596</v>
      </c>
      <c r="J821" t="s">
        <v>2134</v>
      </c>
      <c r="K821" t="s">
        <v>3590</v>
      </c>
      <c r="XFB821" t="s">
        <v>1868</v>
      </c>
      <c r="XFC821" t="s">
        <v>152</v>
      </c>
    </row>
    <row r="822" spans="1:14 16382:16383" x14ac:dyDescent="0.25">
      <c r="A822">
        <v>764</v>
      </c>
      <c r="B822" t="s">
        <v>1872</v>
      </c>
      <c r="C822" t="s">
        <v>1828</v>
      </c>
      <c r="D822" t="s">
        <v>1874</v>
      </c>
      <c r="E822" t="str">
        <f t="shared" si="58"/>
        <v>VFSE6000016</v>
      </c>
      <c r="F822" t="s">
        <v>154</v>
      </c>
      <c r="G822">
        <v>587325.46</v>
      </c>
      <c r="H822">
        <v>39121915.780000001</v>
      </c>
      <c r="I822" t="s">
        <v>2159</v>
      </c>
      <c r="J822" t="s">
        <v>2134</v>
      </c>
      <c r="K822" t="s">
        <v>2132</v>
      </c>
      <c r="XFB822" t="s">
        <v>1873</v>
      </c>
      <c r="XFC822" t="s">
        <v>152</v>
      </c>
    </row>
    <row r="823" spans="1:14 16382:16383" x14ac:dyDescent="0.25">
      <c r="A823">
        <v>765</v>
      </c>
      <c r="B823" t="s">
        <v>1875</v>
      </c>
      <c r="C823" t="s">
        <v>1828</v>
      </c>
      <c r="D823" t="s">
        <v>1877</v>
      </c>
      <c r="E823" t="str">
        <f t="shared" si="58"/>
        <v>VFSE6000008</v>
      </c>
      <c r="F823" t="s">
        <v>154</v>
      </c>
      <c r="G823">
        <v>618558.02</v>
      </c>
      <c r="H823">
        <v>39740473.799999997</v>
      </c>
      <c r="I823" t="s">
        <v>2151</v>
      </c>
      <c r="J823" t="s">
        <v>2134</v>
      </c>
      <c r="K823" t="s">
        <v>3599</v>
      </c>
      <c r="XFB823" t="s">
        <v>1876</v>
      </c>
      <c r="XFC823" t="s">
        <v>152</v>
      </c>
    </row>
    <row r="824" spans="1:14 16382:16383" x14ac:dyDescent="0.25">
      <c r="A824">
        <v>766</v>
      </c>
      <c r="B824" t="s">
        <v>1878</v>
      </c>
      <c r="C824" t="s">
        <v>1828</v>
      </c>
      <c r="D824" t="s">
        <v>1880</v>
      </c>
      <c r="E824" t="str">
        <f t="shared" si="58"/>
        <v>VFSE6000014</v>
      </c>
      <c r="F824" t="s">
        <v>154</v>
      </c>
      <c r="G824">
        <v>64740.800000000003</v>
      </c>
      <c r="H824">
        <v>39805214.600000001</v>
      </c>
      <c r="I824" t="s">
        <v>2131</v>
      </c>
      <c r="J824" t="s">
        <v>2134</v>
      </c>
      <c r="K824" t="s">
        <v>2132</v>
      </c>
      <c r="XFB824" t="s">
        <v>1879</v>
      </c>
      <c r="XFC824" t="s">
        <v>152</v>
      </c>
    </row>
    <row r="825" spans="1:14 16382:16383" x14ac:dyDescent="0.25">
      <c r="A825">
        <v>767</v>
      </c>
      <c r="B825" t="s">
        <v>1881</v>
      </c>
      <c r="C825" t="s">
        <v>1828</v>
      </c>
      <c r="D825" t="s">
        <v>1882</v>
      </c>
      <c r="E825" t="str">
        <f t="shared" si="58"/>
        <v>VFSE6000010</v>
      </c>
      <c r="F825" t="s">
        <v>154</v>
      </c>
      <c r="G825">
        <v>8153.77</v>
      </c>
      <c r="H825">
        <v>39813368.369999997</v>
      </c>
      <c r="I825" t="s">
        <v>2153</v>
      </c>
      <c r="J825" t="s">
        <v>2134</v>
      </c>
      <c r="K825" t="s">
        <v>3599</v>
      </c>
      <c r="XFB825" t="s">
        <v>1879</v>
      </c>
      <c r="XFC825" t="s">
        <v>152</v>
      </c>
    </row>
    <row r="826" spans="1:14 16382:16383" x14ac:dyDescent="0.25">
      <c r="A826">
        <v>768</v>
      </c>
      <c r="B826" t="s">
        <v>1883</v>
      </c>
      <c r="C826" t="s">
        <v>1828</v>
      </c>
      <c r="D826" t="s">
        <v>1884</v>
      </c>
      <c r="E826" t="str">
        <f t="shared" si="58"/>
        <v>VFSE6000015</v>
      </c>
      <c r="F826" t="s">
        <v>154</v>
      </c>
      <c r="G826">
        <v>6923.35</v>
      </c>
      <c r="H826">
        <v>39820291.719999999</v>
      </c>
      <c r="I826" t="s">
        <v>2157</v>
      </c>
      <c r="J826" t="s">
        <v>2134</v>
      </c>
      <c r="K826" t="s">
        <v>2132</v>
      </c>
      <c r="XFB826" t="s">
        <v>1879</v>
      </c>
      <c r="XFC826" t="s">
        <v>152</v>
      </c>
    </row>
    <row r="827" spans="1:14 16382:16383" x14ac:dyDescent="0.25">
      <c r="A827">
        <v>769</v>
      </c>
      <c r="B827" t="s">
        <v>1885</v>
      </c>
      <c r="C827" t="s">
        <v>1828</v>
      </c>
      <c r="D827" t="s">
        <v>1886</v>
      </c>
      <c r="E827" t="str">
        <f t="shared" ref="E827:E891" si="62">MID(D827,23,11)</f>
        <v>VFSE6000007</v>
      </c>
      <c r="F827" t="s">
        <v>154</v>
      </c>
      <c r="G827">
        <v>22305.759999999998</v>
      </c>
      <c r="H827">
        <v>39842597.479999997</v>
      </c>
      <c r="I827" t="s">
        <v>2149</v>
      </c>
      <c r="J827" t="s">
        <v>2134</v>
      </c>
      <c r="K827" t="s">
        <v>3600</v>
      </c>
      <c r="XFB827" t="s">
        <v>1879</v>
      </c>
      <c r="XFC827" t="s">
        <v>152</v>
      </c>
    </row>
    <row r="828" spans="1:14 16382:16383" x14ac:dyDescent="0.25">
      <c r="A828">
        <v>770</v>
      </c>
      <c r="B828" t="s">
        <v>1887</v>
      </c>
      <c r="C828" t="s">
        <v>1828</v>
      </c>
      <c r="D828" t="s">
        <v>1888</v>
      </c>
      <c r="E828" t="str">
        <f t="shared" si="62"/>
        <v>VFSE9008222</v>
      </c>
      <c r="F828" t="s">
        <v>154</v>
      </c>
      <c r="G828">
        <v>1597.17</v>
      </c>
      <c r="H828">
        <v>39844194.649999999</v>
      </c>
      <c r="I828" t="s">
        <v>3597</v>
      </c>
      <c r="J828" t="s">
        <v>2134</v>
      </c>
      <c r="K828" t="s">
        <v>3590</v>
      </c>
      <c r="XFB828" t="s">
        <v>1879</v>
      </c>
      <c r="XFC828" t="s">
        <v>152</v>
      </c>
    </row>
    <row r="829" spans="1:14 16382:16383" x14ac:dyDescent="0.25">
      <c r="A829">
        <v>771</v>
      </c>
      <c r="B829" t="s">
        <v>1889</v>
      </c>
      <c r="C829" t="s">
        <v>1828</v>
      </c>
      <c r="D829" t="s">
        <v>1890</v>
      </c>
      <c r="E829" t="str">
        <f t="shared" si="62"/>
        <v>VFSE6000001</v>
      </c>
      <c r="F829" t="s">
        <v>154</v>
      </c>
      <c r="G829">
        <v>961475.33</v>
      </c>
      <c r="H829">
        <v>40805669.979999997</v>
      </c>
      <c r="I829" t="s">
        <v>2158</v>
      </c>
      <c r="J829" t="s">
        <v>2134</v>
      </c>
      <c r="K829" t="s">
        <v>2132</v>
      </c>
      <c r="XFB829" t="s">
        <v>1879</v>
      </c>
      <c r="XFC829" t="s">
        <v>152</v>
      </c>
    </row>
    <row r="830" spans="1:14 16382:16383" x14ac:dyDescent="0.25">
      <c r="A830">
        <v>772</v>
      </c>
      <c r="B830" t="s">
        <v>1891</v>
      </c>
      <c r="C830" t="s">
        <v>1828</v>
      </c>
      <c r="D830" t="s">
        <v>1892</v>
      </c>
      <c r="E830" t="str">
        <f t="shared" si="62"/>
        <v>VFSE6000002</v>
      </c>
      <c r="F830" t="s">
        <v>154</v>
      </c>
      <c r="G830">
        <v>1991822.11</v>
      </c>
      <c r="H830">
        <v>42797492.090000004</v>
      </c>
      <c r="I830" t="s">
        <v>2150</v>
      </c>
      <c r="J830" t="s">
        <v>2134</v>
      </c>
      <c r="K830" t="s">
        <v>3600</v>
      </c>
      <c r="XFB830" t="s">
        <v>1879</v>
      </c>
      <c r="XFC830" t="s">
        <v>152</v>
      </c>
    </row>
    <row r="831" spans="1:14 16382:16383" x14ac:dyDescent="0.25">
      <c r="A831">
        <v>773</v>
      </c>
      <c r="B831" t="s">
        <v>1893</v>
      </c>
      <c r="C831" t="s">
        <v>1828</v>
      </c>
      <c r="D831" t="s">
        <v>1894</v>
      </c>
      <c r="E831" t="str">
        <f t="shared" si="62"/>
        <v>VFSE6000013</v>
      </c>
      <c r="F831" t="s">
        <v>154</v>
      </c>
      <c r="G831">
        <v>6656.18</v>
      </c>
      <c r="H831">
        <v>42804148.270000003</v>
      </c>
      <c r="I831" t="s">
        <v>2156</v>
      </c>
      <c r="J831" t="s">
        <v>2134</v>
      </c>
      <c r="K831" t="s">
        <v>3599</v>
      </c>
      <c r="XFB831" t="s">
        <v>1879</v>
      </c>
      <c r="XFC831" t="s">
        <v>152</v>
      </c>
    </row>
    <row r="832" spans="1:14 16382:16383" x14ac:dyDescent="0.25">
      <c r="A832">
        <v>774</v>
      </c>
      <c r="B832" t="s">
        <v>1895</v>
      </c>
      <c r="C832" t="s">
        <v>1828</v>
      </c>
      <c r="D832" t="s">
        <v>1897</v>
      </c>
      <c r="E832" t="str">
        <f t="shared" si="62"/>
        <v>VFSE9008083</v>
      </c>
      <c r="F832" t="s">
        <v>154</v>
      </c>
      <c r="G832">
        <v>10880.78</v>
      </c>
      <c r="H832">
        <v>42815029.049999997</v>
      </c>
      <c r="I832" t="s">
        <v>3596</v>
      </c>
      <c r="J832" t="s">
        <v>2134</v>
      </c>
      <c r="K832" t="s">
        <v>3590</v>
      </c>
      <c r="XFB832" t="s">
        <v>1896</v>
      </c>
      <c r="XFC832" t="s">
        <v>152</v>
      </c>
    </row>
    <row r="833" spans="1:11 16382:16383" x14ac:dyDescent="0.25">
      <c r="A833">
        <v>775</v>
      </c>
      <c r="B833" t="s">
        <v>1898</v>
      </c>
      <c r="C833" t="s">
        <v>1828</v>
      </c>
      <c r="D833" t="s">
        <v>1899</v>
      </c>
      <c r="E833" t="str">
        <f t="shared" si="62"/>
        <v>VFSE6000004</v>
      </c>
      <c r="F833" t="s">
        <v>154</v>
      </c>
      <c r="G833">
        <v>175631.07</v>
      </c>
      <c r="H833">
        <v>42990660.119999997</v>
      </c>
      <c r="I833" t="s">
        <v>2146</v>
      </c>
      <c r="J833" t="s">
        <v>2134</v>
      </c>
      <c r="K833" t="s">
        <v>3600</v>
      </c>
      <c r="XFB833" t="s">
        <v>1896</v>
      </c>
      <c r="XFC833" t="s">
        <v>152</v>
      </c>
    </row>
    <row r="834" spans="1:11 16382:16383" x14ac:dyDescent="0.25">
      <c r="A834">
        <v>776</v>
      </c>
      <c r="B834" t="s">
        <v>1900</v>
      </c>
      <c r="C834" t="s">
        <v>1828</v>
      </c>
      <c r="D834" t="s">
        <v>1901</v>
      </c>
      <c r="E834" t="str">
        <f t="shared" si="62"/>
        <v>VFSE6000006</v>
      </c>
      <c r="F834" t="s">
        <v>154</v>
      </c>
      <c r="G834">
        <v>8849.2099999999991</v>
      </c>
      <c r="H834">
        <v>42999509.329999998</v>
      </c>
      <c r="I834" t="s">
        <v>2148</v>
      </c>
      <c r="J834" t="s">
        <v>2134</v>
      </c>
      <c r="K834" t="s">
        <v>3600</v>
      </c>
      <c r="XFB834" t="s">
        <v>1896</v>
      </c>
      <c r="XFC834" t="s">
        <v>152</v>
      </c>
    </row>
    <row r="835" spans="1:11 16382:16383" x14ac:dyDescent="0.25">
      <c r="A835">
        <v>777</v>
      </c>
      <c r="B835" t="s">
        <v>1902</v>
      </c>
      <c r="C835" t="s">
        <v>1828</v>
      </c>
      <c r="D835" t="s">
        <v>1903</v>
      </c>
      <c r="E835" t="str">
        <f t="shared" si="62"/>
        <v>VFSE9008213</v>
      </c>
      <c r="F835" t="s">
        <v>154</v>
      </c>
      <c r="G835">
        <v>10611.25</v>
      </c>
      <c r="H835">
        <v>43010120.579999998</v>
      </c>
      <c r="I835" t="s">
        <v>3592</v>
      </c>
      <c r="J835" t="s">
        <v>2134</v>
      </c>
      <c r="K835" t="s">
        <v>3590</v>
      </c>
      <c r="XFB835" t="s">
        <v>1896</v>
      </c>
      <c r="XFC835" t="s">
        <v>152</v>
      </c>
    </row>
    <row r="836" spans="1:11 16382:16383" x14ac:dyDescent="0.25">
      <c r="A836">
        <v>778</v>
      </c>
      <c r="B836" t="s">
        <v>1904</v>
      </c>
      <c r="C836" t="s">
        <v>1828</v>
      </c>
      <c r="D836" t="s">
        <v>1905</v>
      </c>
      <c r="E836" t="str">
        <f t="shared" si="62"/>
        <v>VFSE6000011</v>
      </c>
      <c r="F836" t="s">
        <v>154</v>
      </c>
      <c r="G836">
        <v>81620.509999999995</v>
      </c>
      <c r="H836">
        <v>43091741.090000004</v>
      </c>
      <c r="I836" t="s">
        <v>2154</v>
      </c>
      <c r="J836" t="s">
        <v>2134</v>
      </c>
      <c r="K836" t="s">
        <v>3599</v>
      </c>
      <c r="XFB836" t="s">
        <v>1896</v>
      </c>
      <c r="XFC836" t="s">
        <v>152</v>
      </c>
    </row>
    <row r="837" spans="1:11 16382:16383" x14ac:dyDescent="0.25">
      <c r="A837">
        <v>779</v>
      </c>
      <c r="B837" t="s">
        <v>1906</v>
      </c>
      <c r="C837" t="s">
        <v>1828</v>
      </c>
      <c r="D837" t="s">
        <v>1907</v>
      </c>
      <c r="E837" t="str">
        <f t="shared" si="62"/>
        <v>VFSE9008205</v>
      </c>
      <c r="F837" t="s">
        <v>154</v>
      </c>
      <c r="G837">
        <v>6189.05</v>
      </c>
      <c r="H837">
        <v>43097930.140000001</v>
      </c>
      <c r="I837" t="s">
        <v>3594</v>
      </c>
      <c r="J837" t="s">
        <v>2134</v>
      </c>
      <c r="K837" t="s">
        <v>3590</v>
      </c>
      <c r="XFB837" t="s">
        <v>1896</v>
      </c>
      <c r="XFC837" t="s">
        <v>152</v>
      </c>
    </row>
    <row r="838" spans="1:11 16382:16383" x14ac:dyDescent="0.25">
      <c r="A838">
        <v>780</v>
      </c>
      <c r="B838" t="s">
        <v>1908</v>
      </c>
      <c r="C838" t="s">
        <v>1828</v>
      </c>
      <c r="D838" t="s">
        <v>1910</v>
      </c>
      <c r="E838" t="str">
        <f t="shared" si="62"/>
        <v>VFSE9008135</v>
      </c>
      <c r="F838" t="s">
        <v>154</v>
      </c>
      <c r="G838">
        <v>36595.129999999997</v>
      </c>
      <c r="H838">
        <v>43134525.270000003</v>
      </c>
      <c r="I838" t="s">
        <v>3591</v>
      </c>
      <c r="J838" t="s">
        <v>2134</v>
      </c>
      <c r="K838" t="s">
        <v>3590</v>
      </c>
      <c r="XFB838" t="s">
        <v>1909</v>
      </c>
      <c r="XFC838" t="s">
        <v>152</v>
      </c>
    </row>
    <row r="839" spans="1:11 16382:16383" x14ac:dyDescent="0.25">
      <c r="A839">
        <v>781</v>
      </c>
      <c r="B839" t="s">
        <v>1911</v>
      </c>
      <c r="C839" t="s">
        <v>1828</v>
      </c>
      <c r="D839" t="s">
        <v>1912</v>
      </c>
      <c r="E839" t="str">
        <f t="shared" si="62"/>
        <v>VFSE6000009</v>
      </c>
      <c r="F839" t="s">
        <v>154</v>
      </c>
      <c r="G839">
        <v>27942.46</v>
      </c>
      <c r="H839">
        <v>43162467.729999997</v>
      </c>
      <c r="I839" t="s">
        <v>2152</v>
      </c>
      <c r="J839" t="s">
        <v>2134</v>
      </c>
      <c r="K839" t="s">
        <v>3599</v>
      </c>
      <c r="XFB839" t="s">
        <v>1909</v>
      </c>
      <c r="XFC839" t="s">
        <v>152</v>
      </c>
    </row>
    <row r="840" spans="1:11 16382:16383" x14ac:dyDescent="0.25">
      <c r="A840">
        <v>782</v>
      </c>
      <c r="B840" t="s">
        <v>1913</v>
      </c>
      <c r="C840" t="s">
        <v>1828</v>
      </c>
      <c r="D840" t="s">
        <v>1914</v>
      </c>
      <c r="E840" t="str">
        <f t="shared" si="62"/>
        <v>VFSE6000005</v>
      </c>
      <c r="F840" t="s">
        <v>154</v>
      </c>
      <c r="G840">
        <v>5689.76</v>
      </c>
      <c r="H840">
        <v>43168157.490000002</v>
      </c>
      <c r="I840" t="s">
        <v>2147</v>
      </c>
      <c r="J840" t="s">
        <v>2134</v>
      </c>
      <c r="K840" t="s">
        <v>3600</v>
      </c>
      <c r="XFB840" t="s">
        <v>1909</v>
      </c>
      <c r="XFC840" t="s">
        <v>152</v>
      </c>
    </row>
    <row r="841" spans="1:11 16382:16383" x14ac:dyDescent="0.25">
      <c r="A841">
        <v>783</v>
      </c>
      <c r="B841" t="s">
        <v>1915</v>
      </c>
      <c r="C841" t="s">
        <v>1828</v>
      </c>
      <c r="D841" t="s">
        <v>1916</v>
      </c>
      <c r="E841" t="str">
        <f t="shared" si="62"/>
        <v>VFSE6000003</v>
      </c>
      <c r="F841" t="s">
        <v>154</v>
      </c>
      <c r="G841">
        <v>70338.460000000006</v>
      </c>
      <c r="H841">
        <v>43238495.950000003</v>
      </c>
      <c r="I841" t="s">
        <v>2145</v>
      </c>
      <c r="J841" t="s">
        <v>2134</v>
      </c>
      <c r="K841" t="s">
        <v>3609</v>
      </c>
      <c r="XFB841" t="s">
        <v>1909</v>
      </c>
      <c r="XFC841" t="s">
        <v>152</v>
      </c>
    </row>
    <row r="842" spans="1:11 16382:16383" x14ac:dyDescent="0.25">
      <c r="A842">
        <v>784</v>
      </c>
      <c r="B842" t="s">
        <v>1917</v>
      </c>
      <c r="C842" t="s">
        <v>1828</v>
      </c>
      <c r="D842" t="s">
        <v>355</v>
      </c>
      <c r="E842" t="str">
        <f t="shared" si="62"/>
        <v xml:space="preserve"> THAI CONSU</v>
      </c>
      <c r="F842" t="s">
        <v>193</v>
      </c>
      <c r="G842">
        <v>-67500</v>
      </c>
      <c r="H842">
        <v>43170995.950000003</v>
      </c>
      <c r="I842" t="s">
        <v>2140</v>
      </c>
      <c r="J842" t="s">
        <v>2134</v>
      </c>
      <c r="K842" t="s">
        <v>3610</v>
      </c>
      <c r="XFB842" t="s">
        <v>1918</v>
      </c>
      <c r="XFC842" t="s">
        <v>152</v>
      </c>
    </row>
    <row r="843" spans="1:11 16382:16383" x14ac:dyDescent="0.25">
      <c r="A843">
        <v>785</v>
      </c>
      <c r="B843" t="s">
        <v>105</v>
      </c>
      <c r="C843" t="s">
        <v>1828</v>
      </c>
      <c r="D843" t="s">
        <v>1920</v>
      </c>
      <c r="E843" t="str">
        <f t="shared" si="62"/>
        <v>LL  AHD01</v>
      </c>
      <c r="F843" t="s">
        <v>154</v>
      </c>
      <c r="G843">
        <v>57020</v>
      </c>
      <c r="H843">
        <v>43228015.950000003</v>
      </c>
      <c r="I843" t="s">
        <v>2141</v>
      </c>
      <c r="J843" t="s">
        <v>2134</v>
      </c>
      <c r="K843" t="s">
        <v>2132</v>
      </c>
      <c r="XFB843" t="s">
        <v>1919</v>
      </c>
      <c r="XFC843" t="s">
        <v>152</v>
      </c>
    </row>
    <row r="844" spans="1:11 16382:16383" x14ac:dyDescent="0.25">
      <c r="A844">
        <v>786</v>
      </c>
      <c r="B844" t="s">
        <v>1921</v>
      </c>
      <c r="C844" t="s">
        <v>1828</v>
      </c>
      <c r="D844" t="s">
        <v>1922</v>
      </c>
      <c r="E844" t="str">
        <f t="shared" si="62"/>
        <v>LL  BAN01</v>
      </c>
      <c r="F844" t="s">
        <v>154</v>
      </c>
      <c r="G844">
        <v>255056</v>
      </c>
      <c r="H844">
        <v>43483071.950000003</v>
      </c>
      <c r="I844" t="s">
        <v>2141</v>
      </c>
      <c r="J844" t="s">
        <v>2134</v>
      </c>
      <c r="K844" t="s">
        <v>3599</v>
      </c>
      <c r="XFB844" t="s">
        <v>1919</v>
      </c>
      <c r="XFC844" t="s">
        <v>152</v>
      </c>
    </row>
    <row r="845" spans="1:11 16382:16383" x14ac:dyDescent="0.25">
      <c r="A845">
        <v>787</v>
      </c>
      <c r="B845" t="s">
        <v>102</v>
      </c>
      <c r="C845" t="s">
        <v>1828</v>
      </c>
      <c r="D845" t="s">
        <v>1923</v>
      </c>
      <c r="E845" t="str">
        <f t="shared" si="62"/>
        <v>LL  BAN04</v>
      </c>
      <c r="F845" t="s">
        <v>154</v>
      </c>
      <c r="G845">
        <v>75164</v>
      </c>
      <c r="H845">
        <v>43558235.950000003</v>
      </c>
      <c r="I845" t="s">
        <v>2141</v>
      </c>
      <c r="J845" t="s">
        <v>2134</v>
      </c>
      <c r="K845" t="s">
        <v>3599</v>
      </c>
      <c r="XFB845" t="s">
        <v>1919</v>
      </c>
      <c r="XFC845" t="s">
        <v>152</v>
      </c>
    </row>
    <row r="846" spans="1:11 16382:16383" x14ac:dyDescent="0.25">
      <c r="A846">
        <v>788</v>
      </c>
      <c r="B846" t="s">
        <v>1924</v>
      </c>
      <c r="C846" t="s">
        <v>1828</v>
      </c>
      <c r="D846" t="s">
        <v>1926</v>
      </c>
      <c r="E846" t="str">
        <f t="shared" si="62"/>
        <v>R S M Imtia</v>
      </c>
      <c r="F846" t="s">
        <v>154</v>
      </c>
      <c r="G846">
        <v>1754</v>
      </c>
      <c r="H846">
        <v>43559989.950000003</v>
      </c>
      <c r="I846" t="s">
        <v>2133</v>
      </c>
      <c r="J846" t="s">
        <v>2134</v>
      </c>
      <c r="K846" t="s">
        <v>3604</v>
      </c>
      <c r="XFB846" t="s">
        <v>1925</v>
      </c>
      <c r="XFC846" t="s">
        <v>152</v>
      </c>
    </row>
    <row r="847" spans="1:11 16382:16383" x14ac:dyDescent="0.25">
      <c r="A847">
        <v>789</v>
      </c>
      <c r="B847" t="s">
        <v>1927</v>
      </c>
      <c r="C847" t="s">
        <v>1828</v>
      </c>
      <c r="D847" t="s">
        <v>1926</v>
      </c>
      <c r="E847" t="str">
        <f t="shared" si="62"/>
        <v>R S M Imtia</v>
      </c>
      <c r="F847" t="s">
        <v>193</v>
      </c>
      <c r="G847">
        <v>-50</v>
      </c>
      <c r="H847">
        <v>43559939.950000003</v>
      </c>
      <c r="I847" t="s">
        <v>3601</v>
      </c>
      <c r="J847" t="s">
        <v>2134</v>
      </c>
      <c r="XFB847" t="s">
        <v>1928</v>
      </c>
      <c r="XFC847" t="s">
        <v>152</v>
      </c>
    </row>
    <row r="848" spans="1:11 16382:16383" x14ac:dyDescent="0.25">
      <c r="A848">
        <v>790</v>
      </c>
      <c r="B848" t="s">
        <v>1929</v>
      </c>
      <c r="C848" t="s">
        <v>1828</v>
      </c>
      <c r="D848" t="s">
        <v>1926</v>
      </c>
      <c r="E848" t="str">
        <f t="shared" si="62"/>
        <v>R S M Imtia</v>
      </c>
      <c r="F848" t="s">
        <v>193</v>
      </c>
      <c r="G848">
        <v>-9</v>
      </c>
      <c r="H848">
        <v>43559930.950000003</v>
      </c>
      <c r="I848" t="s">
        <v>3601</v>
      </c>
      <c r="J848" t="s">
        <v>2134</v>
      </c>
      <c r="XFB848" t="s">
        <v>1928</v>
      </c>
      <c r="XFC848" t="s">
        <v>152</v>
      </c>
    </row>
    <row r="849" spans="1:11 16382:16383" x14ac:dyDescent="0.25">
      <c r="A849">
        <v>791</v>
      </c>
      <c r="B849" t="s">
        <v>1930</v>
      </c>
      <c r="C849" t="s">
        <v>1828</v>
      </c>
      <c r="D849" t="s">
        <v>1926</v>
      </c>
      <c r="E849" t="str">
        <f t="shared" si="62"/>
        <v>R S M Imtia</v>
      </c>
      <c r="F849" t="s">
        <v>193</v>
      </c>
      <c r="G849">
        <v>-45</v>
      </c>
      <c r="H849">
        <v>43559885.950000003</v>
      </c>
      <c r="I849" t="s">
        <v>3601</v>
      </c>
      <c r="J849" t="s">
        <v>2134</v>
      </c>
      <c r="XFB849" t="s">
        <v>1931</v>
      </c>
      <c r="XFC849" t="s">
        <v>152</v>
      </c>
    </row>
    <row r="850" spans="1:11 16382:16383" x14ac:dyDescent="0.25">
      <c r="A850">
        <v>792</v>
      </c>
      <c r="B850" t="s">
        <v>1932</v>
      </c>
      <c r="C850" t="s">
        <v>1828</v>
      </c>
      <c r="D850" t="s">
        <v>1934</v>
      </c>
      <c r="E850" t="str">
        <f t="shared" si="62"/>
        <v>52089/VFS G</v>
      </c>
      <c r="F850" t="s">
        <v>193</v>
      </c>
      <c r="G850">
        <v>-22000000</v>
      </c>
      <c r="H850">
        <v>21559885.949999999</v>
      </c>
      <c r="I850" t="s">
        <v>2135</v>
      </c>
      <c r="J850" t="s">
        <v>2134</v>
      </c>
      <c r="K850" t="s">
        <v>2132</v>
      </c>
      <c r="XFB850" t="s">
        <v>1933</v>
      </c>
      <c r="XFC850" t="s">
        <v>152</v>
      </c>
    </row>
    <row r="851" spans="1:11 16382:16383" x14ac:dyDescent="0.25">
      <c r="A851">
        <v>793</v>
      </c>
      <c r="B851" t="s">
        <v>1935</v>
      </c>
      <c r="C851" t="s">
        <v>1828</v>
      </c>
      <c r="D851" t="s">
        <v>1937</v>
      </c>
      <c r="E851" t="str">
        <f t="shared" si="62"/>
        <v xml:space="preserve">ICICI BANK </v>
      </c>
      <c r="F851" t="s">
        <v>193</v>
      </c>
      <c r="G851">
        <v>-500000</v>
      </c>
      <c r="H851">
        <v>21059885.949999999</v>
      </c>
      <c r="I851" t="s">
        <v>3581</v>
      </c>
      <c r="J851" t="s">
        <v>2134</v>
      </c>
      <c r="K851" t="s">
        <v>3605</v>
      </c>
      <c r="XFB851" t="s">
        <v>1936</v>
      </c>
      <c r="XFC851" t="s">
        <v>152</v>
      </c>
    </row>
    <row r="852" spans="1:11 16382:16383" x14ac:dyDescent="0.25">
      <c r="A852">
        <v>794</v>
      </c>
      <c r="B852" t="s">
        <v>1938</v>
      </c>
      <c r="C852" t="s">
        <v>1828</v>
      </c>
      <c r="D852" t="s">
        <v>1940</v>
      </c>
      <c r="E852" t="str">
        <f t="shared" si="62"/>
        <v xml:space="preserve">ICICI BANK </v>
      </c>
      <c r="F852" t="s">
        <v>193</v>
      </c>
      <c r="G852">
        <v>-38528.1</v>
      </c>
      <c r="H852">
        <v>21021357.850000001</v>
      </c>
      <c r="I852" t="s">
        <v>3581</v>
      </c>
      <c r="J852" t="s">
        <v>2134</v>
      </c>
      <c r="K852" t="s">
        <v>3605</v>
      </c>
      <c r="XFB852" t="s">
        <v>1939</v>
      </c>
      <c r="XFC852" t="s">
        <v>152</v>
      </c>
    </row>
    <row r="853" spans="1:11 16382:16383" x14ac:dyDescent="0.25">
      <c r="A853">
        <v>795</v>
      </c>
      <c r="B853" t="s">
        <v>1941</v>
      </c>
      <c r="C853" t="s">
        <v>1828</v>
      </c>
      <c r="D853" t="s">
        <v>1942</v>
      </c>
      <c r="E853" t="str">
        <f t="shared" si="62"/>
        <v xml:space="preserve">ICICI BANK </v>
      </c>
      <c r="F853" t="s">
        <v>193</v>
      </c>
      <c r="G853">
        <v>-31655.52</v>
      </c>
      <c r="H853">
        <v>20989702.329999998</v>
      </c>
      <c r="I853" t="s">
        <v>3581</v>
      </c>
      <c r="J853" t="s">
        <v>2134</v>
      </c>
      <c r="K853" t="s">
        <v>3605</v>
      </c>
      <c r="XFB853" t="s">
        <v>1939</v>
      </c>
      <c r="XFC853" t="s">
        <v>152</v>
      </c>
    </row>
    <row r="854" spans="1:11 16382:16383" x14ac:dyDescent="0.25">
      <c r="A854">
        <v>796</v>
      </c>
      <c r="B854" t="s">
        <v>1943</v>
      </c>
      <c r="C854" t="s">
        <v>1828</v>
      </c>
      <c r="D854" t="s">
        <v>1945</v>
      </c>
      <c r="E854" t="str">
        <f t="shared" si="62"/>
        <v xml:space="preserve">ICICI BANK </v>
      </c>
      <c r="F854" t="s">
        <v>193</v>
      </c>
      <c r="G854">
        <v>-105241.78</v>
      </c>
      <c r="H854">
        <v>20884460.550000001</v>
      </c>
      <c r="I854" t="s">
        <v>3581</v>
      </c>
      <c r="J854" t="s">
        <v>2134</v>
      </c>
      <c r="K854" t="s">
        <v>3605</v>
      </c>
      <c r="XFB854" t="s">
        <v>1944</v>
      </c>
      <c r="XFC854" t="s">
        <v>152</v>
      </c>
    </row>
    <row r="855" spans="1:11 16382:16383" x14ac:dyDescent="0.25">
      <c r="A855">
        <v>797</v>
      </c>
      <c r="B855" t="s">
        <v>1946</v>
      </c>
      <c r="C855" t="s">
        <v>1828</v>
      </c>
      <c r="D855" t="s">
        <v>1948</v>
      </c>
      <c r="E855" t="str">
        <f t="shared" si="62"/>
        <v xml:space="preserve">ICICI BANK </v>
      </c>
      <c r="F855" t="s">
        <v>193</v>
      </c>
      <c r="G855">
        <v>-939121</v>
      </c>
      <c r="H855">
        <v>19945339.550000001</v>
      </c>
      <c r="I855" t="s">
        <v>3581</v>
      </c>
      <c r="J855" t="s">
        <v>2134</v>
      </c>
      <c r="K855" t="s">
        <v>3605</v>
      </c>
      <c r="XFB855" t="s">
        <v>1947</v>
      </c>
      <c r="XFC855" t="s">
        <v>152</v>
      </c>
    </row>
    <row r="856" spans="1:11 16382:16383" x14ac:dyDescent="0.25">
      <c r="A856">
        <v>798</v>
      </c>
      <c r="B856" t="s">
        <v>1949</v>
      </c>
      <c r="C856" t="s">
        <v>1828</v>
      </c>
      <c r="D856" t="s">
        <v>1951</v>
      </c>
      <c r="E856" t="str">
        <f t="shared" si="62"/>
        <v>VFSE9008222</v>
      </c>
      <c r="F856" t="s">
        <v>154</v>
      </c>
      <c r="G856">
        <v>51171.31</v>
      </c>
      <c r="H856">
        <v>19996510.859999999</v>
      </c>
      <c r="I856" t="s">
        <v>3597</v>
      </c>
      <c r="J856" t="s">
        <v>2134</v>
      </c>
      <c r="K856" t="s">
        <v>3590</v>
      </c>
      <c r="XFB856" t="s">
        <v>1950</v>
      </c>
      <c r="XFC856" t="s">
        <v>152</v>
      </c>
    </row>
    <row r="857" spans="1:11 16382:16383" x14ac:dyDescent="0.25">
      <c r="A857">
        <v>799</v>
      </c>
      <c r="B857" t="s">
        <v>1952</v>
      </c>
      <c r="C857" t="s">
        <v>1828</v>
      </c>
      <c r="D857" t="s">
        <v>1954</v>
      </c>
      <c r="E857" t="str">
        <f t="shared" si="62"/>
        <v>A DEVI ADHI</v>
      </c>
      <c r="F857" t="s">
        <v>154</v>
      </c>
      <c r="G857">
        <v>20531</v>
      </c>
      <c r="H857">
        <v>20017041.859999999</v>
      </c>
      <c r="I857" t="s">
        <v>2133</v>
      </c>
      <c r="J857" t="s">
        <v>2134</v>
      </c>
      <c r="K857" t="s">
        <v>3604</v>
      </c>
      <c r="XFB857" t="s">
        <v>1953</v>
      </c>
      <c r="XFC857" t="s">
        <v>152</v>
      </c>
    </row>
    <row r="858" spans="1:11 16382:16383" x14ac:dyDescent="0.25">
      <c r="A858">
        <v>800</v>
      </c>
      <c r="B858" t="s">
        <v>1955</v>
      </c>
      <c r="C858" t="s">
        <v>1828</v>
      </c>
      <c r="D858" t="s">
        <v>1957</v>
      </c>
      <c r="E858" t="str">
        <f t="shared" si="62"/>
        <v>ICICI</v>
      </c>
      <c r="F858" t="s">
        <v>154</v>
      </c>
      <c r="G858">
        <v>722</v>
      </c>
      <c r="H858">
        <v>20017763.859999999</v>
      </c>
      <c r="I858" t="s">
        <v>2144</v>
      </c>
      <c r="J858" t="s">
        <v>2134</v>
      </c>
      <c r="K858" t="s">
        <v>2132</v>
      </c>
      <c r="XFB858" t="s">
        <v>1956</v>
      </c>
      <c r="XFC858" t="s">
        <v>152</v>
      </c>
    </row>
    <row r="859" spans="1:11 16382:16383" x14ac:dyDescent="0.25">
      <c r="A859">
        <v>801</v>
      </c>
      <c r="B859" t="s">
        <v>1955</v>
      </c>
      <c r="C859" t="s">
        <v>1828</v>
      </c>
      <c r="D859" t="s">
        <v>1958</v>
      </c>
      <c r="E859" t="str">
        <f t="shared" si="62"/>
        <v>ICICI</v>
      </c>
      <c r="F859" t="s">
        <v>154</v>
      </c>
      <c r="G859">
        <v>722</v>
      </c>
      <c r="H859">
        <v>20018485.859999999</v>
      </c>
      <c r="I859" t="s">
        <v>2144</v>
      </c>
      <c r="J859" t="s">
        <v>2134</v>
      </c>
      <c r="K859" t="s">
        <v>2132</v>
      </c>
      <c r="XFB859" t="s">
        <v>1956</v>
      </c>
      <c r="XFC859" t="s">
        <v>152</v>
      </c>
    </row>
    <row r="860" spans="1:11 16382:16383" x14ac:dyDescent="0.25">
      <c r="A860">
        <v>802</v>
      </c>
      <c r="B860" t="s">
        <v>1955</v>
      </c>
      <c r="C860" t="s">
        <v>1828</v>
      </c>
      <c r="D860" t="s">
        <v>1959</v>
      </c>
      <c r="E860" t="str">
        <f t="shared" si="62"/>
        <v>ICICI</v>
      </c>
      <c r="F860" t="s">
        <v>154</v>
      </c>
      <c r="G860">
        <v>722</v>
      </c>
      <c r="H860">
        <v>20019207.859999999</v>
      </c>
      <c r="I860" t="s">
        <v>2144</v>
      </c>
      <c r="J860" t="s">
        <v>2134</v>
      </c>
      <c r="K860" t="s">
        <v>2132</v>
      </c>
      <c r="XFB860" t="s">
        <v>1956</v>
      </c>
      <c r="XFC860" t="s">
        <v>152</v>
      </c>
    </row>
    <row r="861" spans="1:11 16382:16383" x14ac:dyDescent="0.25">
      <c r="A861">
        <v>803</v>
      </c>
      <c r="B861" t="s">
        <v>1955</v>
      </c>
      <c r="C861" t="s">
        <v>1828</v>
      </c>
      <c r="D861" t="s">
        <v>1960</v>
      </c>
      <c r="E861" t="str">
        <f t="shared" si="62"/>
        <v>ICICI</v>
      </c>
      <c r="F861" t="s">
        <v>154</v>
      </c>
      <c r="G861">
        <v>722</v>
      </c>
      <c r="H861">
        <v>20019929.859999999</v>
      </c>
      <c r="I861" t="s">
        <v>2144</v>
      </c>
      <c r="J861" t="s">
        <v>2134</v>
      </c>
      <c r="K861" t="s">
        <v>2132</v>
      </c>
      <c r="XFB861" t="s">
        <v>1956</v>
      </c>
      <c r="XFC861" t="s">
        <v>152</v>
      </c>
    </row>
    <row r="862" spans="1:11 16382:16383" x14ac:dyDescent="0.25">
      <c r="A862">
        <v>804</v>
      </c>
      <c r="B862" t="s">
        <v>1955</v>
      </c>
      <c r="C862" t="s">
        <v>1828</v>
      </c>
      <c r="D862" t="s">
        <v>1961</v>
      </c>
      <c r="E862" t="str">
        <f t="shared" si="62"/>
        <v>ICICI</v>
      </c>
      <c r="F862" t="s">
        <v>154</v>
      </c>
      <c r="G862">
        <v>722</v>
      </c>
      <c r="H862">
        <v>20020651.859999999</v>
      </c>
      <c r="I862" t="s">
        <v>2144</v>
      </c>
      <c r="J862" t="s">
        <v>2134</v>
      </c>
      <c r="K862" t="s">
        <v>2132</v>
      </c>
      <c r="XFB862" t="s">
        <v>1956</v>
      </c>
      <c r="XFC862" t="s">
        <v>152</v>
      </c>
    </row>
    <row r="863" spans="1:11 16382:16383" x14ac:dyDescent="0.25">
      <c r="A863">
        <v>805</v>
      </c>
      <c r="B863" t="s">
        <v>1962</v>
      </c>
      <c r="C863" t="s">
        <v>1828</v>
      </c>
      <c r="D863" t="s">
        <v>1964</v>
      </c>
      <c r="E863" t="str">
        <f t="shared" si="62"/>
        <v xml:space="preserve">     /20011</v>
      </c>
      <c r="F863" t="s">
        <v>193</v>
      </c>
      <c r="G863">
        <v>-258876</v>
      </c>
      <c r="H863">
        <v>19761775.859999999</v>
      </c>
      <c r="I863" t="s">
        <v>2139</v>
      </c>
      <c r="J863" t="s">
        <v>2134</v>
      </c>
      <c r="XFB863" t="s">
        <v>1963</v>
      </c>
      <c r="XFC863" t="s">
        <v>152</v>
      </c>
    </row>
    <row r="864" spans="1:11 16382:16383" x14ac:dyDescent="0.25">
      <c r="A864">
        <v>806</v>
      </c>
      <c r="B864" t="s">
        <v>1965</v>
      </c>
      <c r="C864" t="s">
        <v>1828</v>
      </c>
      <c r="D864" t="s">
        <v>1967</v>
      </c>
      <c r="E864" t="str">
        <f t="shared" si="62"/>
        <v xml:space="preserve">     /20013</v>
      </c>
      <c r="F864" t="s">
        <v>193</v>
      </c>
      <c r="G864">
        <v>-335988</v>
      </c>
      <c r="H864">
        <v>19425787.859999999</v>
      </c>
      <c r="I864" t="s">
        <v>2139</v>
      </c>
      <c r="J864" t="s">
        <v>2134</v>
      </c>
      <c r="XFB864" t="s">
        <v>1966</v>
      </c>
      <c r="XFC864" t="s">
        <v>152</v>
      </c>
    </row>
    <row r="865" spans="1:11 16382:16383" x14ac:dyDescent="0.25">
      <c r="A865">
        <v>807</v>
      </c>
      <c r="B865" t="s">
        <v>1968</v>
      </c>
      <c r="C865" t="s">
        <v>1828</v>
      </c>
      <c r="D865" t="s">
        <v>1970</v>
      </c>
      <c r="E865" t="str">
        <f t="shared" si="62"/>
        <v xml:space="preserve">     /20010</v>
      </c>
      <c r="F865" t="s">
        <v>193</v>
      </c>
      <c r="G865">
        <v>-191934</v>
      </c>
      <c r="H865">
        <v>19233853.859999999</v>
      </c>
      <c r="I865" t="s">
        <v>2139</v>
      </c>
      <c r="J865" t="s">
        <v>2134</v>
      </c>
      <c r="XFB865" t="s">
        <v>1969</v>
      </c>
      <c r="XFC865" t="s">
        <v>152</v>
      </c>
    </row>
    <row r="866" spans="1:11 16382:16383" x14ac:dyDescent="0.25">
      <c r="A866">
        <v>808</v>
      </c>
      <c r="B866" t="s">
        <v>1971</v>
      </c>
      <c r="C866" t="s">
        <v>1828</v>
      </c>
      <c r="D866" t="s">
        <v>1973</v>
      </c>
      <c r="E866" t="str">
        <f t="shared" si="62"/>
        <v xml:space="preserve">     /20012</v>
      </c>
      <c r="F866" t="s">
        <v>193</v>
      </c>
      <c r="G866">
        <v>-17190441</v>
      </c>
      <c r="H866">
        <v>2043412.86</v>
      </c>
      <c r="I866" t="s">
        <v>2139</v>
      </c>
      <c r="J866" t="s">
        <v>2134</v>
      </c>
      <c r="XFB866" t="s">
        <v>1972</v>
      </c>
      <c r="XFC866" t="s">
        <v>152</v>
      </c>
    </row>
    <row r="867" spans="1:11 16382:16383" x14ac:dyDescent="0.25">
      <c r="A867">
        <v>809</v>
      </c>
      <c r="B867" t="s">
        <v>1974</v>
      </c>
      <c r="C867" t="s">
        <v>1828</v>
      </c>
      <c r="D867" t="s">
        <v>1976</v>
      </c>
      <c r="E867" t="str">
        <f t="shared" si="62"/>
        <v xml:space="preserve">     /31020</v>
      </c>
      <c r="F867" t="s">
        <v>193</v>
      </c>
      <c r="G867">
        <v>-20190</v>
      </c>
      <c r="H867">
        <v>2023222.86</v>
      </c>
      <c r="I867" t="s">
        <v>2138</v>
      </c>
      <c r="J867" t="s">
        <v>2134</v>
      </c>
      <c r="XFB867" t="s">
        <v>1975</v>
      </c>
      <c r="XFC867" t="s">
        <v>152</v>
      </c>
    </row>
    <row r="868" spans="1:11 16382:16383" x14ac:dyDescent="0.25">
      <c r="A868">
        <v>810</v>
      </c>
      <c r="B868" t="s">
        <v>1977</v>
      </c>
      <c r="C868" t="s">
        <v>1828</v>
      </c>
      <c r="D868" t="s">
        <v>1978</v>
      </c>
      <c r="E868" t="str">
        <f t="shared" si="62"/>
        <v xml:space="preserve">     /31020</v>
      </c>
      <c r="F868" t="s">
        <v>193</v>
      </c>
      <c r="G868">
        <v>-169545</v>
      </c>
      <c r="H868">
        <v>1853677.86</v>
      </c>
      <c r="I868" t="s">
        <v>2138</v>
      </c>
      <c r="J868" t="s">
        <v>2134</v>
      </c>
      <c r="XFB868" t="s">
        <v>1975</v>
      </c>
      <c r="XFC868" t="s">
        <v>152</v>
      </c>
    </row>
    <row r="869" spans="1:11 16382:16383" x14ac:dyDescent="0.25">
      <c r="A869">
        <v>811</v>
      </c>
      <c r="B869" t="s">
        <v>1979</v>
      </c>
      <c r="C869" t="s">
        <v>1828</v>
      </c>
      <c r="D869" t="s">
        <v>1981</v>
      </c>
      <c r="E869" t="str">
        <f t="shared" si="62"/>
        <v>05557/ICICI</v>
      </c>
      <c r="F869" t="s">
        <v>154</v>
      </c>
      <c r="G869">
        <v>722</v>
      </c>
      <c r="H869">
        <v>1854399.86</v>
      </c>
      <c r="I869" t="s">
        <v>2144</v>
      </c>
      <c r="J869" t="s">
        <v>2134</v>
      </c>
      <c r="K869" t="s">
        <v>2132</v>
      </c>
      <c r="XFB869" t="s">
        <v>1980</v>
      </c>
      <c r="XFC869" t="s">
        <v>152</v>
      </c>
    </row>
    <row r="870" spans="1:11 16382:16383" x14ac:dyDescent="0.25">
      <c r="A870">
        <v>812</v>
      </c>
      <c r="B870" t="s">
        <v>1979</v>
      </c>
      <c r="C870" t="s">
        <v>1828</v>
      </c>
      <c r="D870" t="s">
        <v>1982</v>
      </c>
      <c r="E870" t="str">
        <f t="shared" si="62"/>
        <v>14951/ICICI</v>
      </c>
      <c r="F870" t="s">
        <v>154</v>
      </c>
      <c r="G870">
        <v>722</v>
      </c>
      <c r="H870">
        <v>1855121.86</v>
      </c>
      <c r="I870" t="s">
        <v>2144</v>
      </c>
      <c r="J870" t="s">
        <v>2134</v>
      </c>
      <c r="K870" t="s">
        <v>2132</v>
      </c>
      <c r="XFB870" t="s">
        <v>1980</v>
      </c>
      <c r="XFC870" t="s">
        <v>152</v>
      </c>
    </row>
    <row r="871" spans="1:11 16382:16383" x14ac:dyDescent="0.25">
      <c r="A871">
        <v>813</v>
      </c>
      <c r="B871" t="s">
        <v>88</v>
      </c>
      <c r="C871" t="s">
        <v>1828</v>
      </c>
      <c r="D871" t="s">
        <v>1984</v>
      </c>
      <c r="E871" t="str">
        <f t="shared" si="62"/>
        <v>LL  KOL01</v>
      </c>
      <c r="F871" t="s">
        <v>154</v>
      </c>
      <c r="G871">
        <v>214830</v>
      </c>
      <c r="H871">
        <v>2069951.86</v>
      </c>
      <c r="I871" t="s">
        <v>2141</v>
      </c>
      <c r="J871" t="s">
        <v>2134</v>
      </c>
      <c r="K871" t="s">
        <v>3609</v>
      </c>
      <c r="XFB871" t="s">
        <v>1983</v>
      </c>
      <c r="XFC871" t="s">
        <v>152</v>
      </c>
    </row>
    <row r="872" spans="1:11 16382:16383" x14ac:dyDescent="0.25">
      <c r="A872">
        <v>814</v>
      </c>
      <c r="B872" t="s">
        <v>104</v>
      </c>
      <c r="C872" t="s">
        <v>1828</v>
      </c>
      <c r="D872" t="s">
        <v>1985</v>
      </c>
      <c r="E872" t="str">
        <f t="shared" si="62"/>
        <v>LL  BAN02</v>
      </c>
      <c r="F872" t="s">
        <v>154</v>
      </c>
      <c r="G872">
        <v>7400</v>
      </c>
      <c r="H872">
        <v>2077351.86</v>
      </c>
      <c r="I872" t="s">
        <v>2141</v>
      </c>
      <c r="J872" t="s">
        <v>2134</v>
      </c>
      <c r="K872" t="s">
        <v>3599</v>
      </c>
      <c r="XFB872" t="s">
        <v>1983</v>
      </c>
      <c r="XFC872" t="s">
        <v>152</v>
      </c>
    </row>
    <row r="873" spans="1:11 16382:16383" x14ac:dyDescent="0.25">
      <c r="A873">
        <v>815</v>
      </c>
      <c r="B873" t="s">
        <v>1986</v>
      </c>
      <c r="C873" t="s">
        <v>1828</v>
      </c>
      <c r="D873" t="s">
        <v>1988</v>
      </c>
      <c r="E873" t="str">
        <f t="shared" si="62"/>
        <v>Q   KOLO3</v>
      </c>
      <c r="F873" t="s">
        <v>154</v>
      </c>
      <c r="G873">
        <v>500</v>
      </c>
      <c r="H873">
        <v>2077851.86</v>
      </c>
      <c r="I873" t="s">
        <v>3602</v>
      </c>
      <c r="J873" t="s">
        <v>2134</v>
      </c>
      <c r="K873" t="s">
        <v>3609</v>
      </c>
      <c r="XFB873" t="s">
        <v>1987</v>
      </c>
      <c r="XFC873" t="s">
        <v>152</v>
      </c>
    </row>
    <row r="874" spans="1:11 16382:16383" x14ac:dyDescent="0.25">
      <c r="A874">
        <v>816</v>
      </c>
      <c r="B874" t="s">
        <v>1989</v>
      </c>
      <c r="C874" t="s">
        <v>1828</v>
      </c>
      <c r="D874" t="s">
        <v>1991</v>
      </c>
      <c r="E874" t="str">
        <f t="shared" si="62"/>
        <v>Q   KOL04</v>
      </c>
      <c r="F874" t="s">
        <v>154</v>
      </c>
      <c r="G874">
        <v>722</v>
      </c>
      <c r="H874">
        <v>2078573.86</v>
      </c>
      <c r="I874" t="s">
        <v>3602</v>
      </c>
      <c r="J874" t="s">
        <v>2134</v>
      </c>
      <c r="K874" t="s">
        <v>3609</v>
      </c>
      <c r="XFB874" t="s">
        <v>1990</v>
      </c>
      <c r="XFC874" t="s">
        <v>152</v>
      </c>
    </row>
    <row r="875" spans="1:11 16382:16383" x14ac:dyDescent="0.25">
      <c r="A875">
        <v>817</v>
      </c>
      <c r="B875" t="s">
        <v>1992</v>
      </c>
      <c r="C875" t="s">
        <v>1993</v>
      </c>
      <c r="D875" t="s">
        <v>1995</v>
      </c>
      <c r="E875" t="str">
        <f t="shared" ref="E875" si="63">MID(D875,23,11)</f>
        <v>VFSE4000131</v>
      </c>
      <c r="F875" t="s">
        <v>154</v>
      </c>
      <c r="G875">
        <f>73396.58-G876</f>
        <v>45562.58</v>
      </c>
      <c r="H875">
        <v>2151970.44</v>
      </c>
      <c r="I875" t="s">
        <v>2158</v>
      </c>
      <c r="J875" t="s">
        <v>2134</v>
      </c>
      <c r="K875" t="s">
        <v>2132</v>
      </c>
      <c r="XFB875" t="s">
        <v>1994</v>
      </c>
      <c r="XFC875" t="s">
        <v>152</v>
      </c>
    </row>
    <row r="876" spans="1:11 16382:16383" x14ac:dyDescent="0.25">
      <c r="A876">
        <v>817</v>
      </c>
      <c r="B876" t="s">
        <v>1992</v>
      </c>
      <c r="C876" t="s">
        <v>1993</v>
      </c>
      <c r="D876" t="s">
        <v>1995</v>
      </c>
      <c r="E876" t="str">
        <f t="shared" si="62"/>
        <v>VFSE4000131</v>
      </c>
      <c r="F876" t="s">
        <v>154</v>
      </c>
      <c r="G876">
        <v>27834</v>
      </c>
      <c r="H876">
        <v>2151970.44</v>
      </c>
      <c r="I876" t="s">
        <v>2158</v>
      </c>
      <c r="J876" t="s">
        <v>3583</v>
      </c>
      <c r="K876" t="s">
        <v>2132</v>
      </c>
      <c r="XFB876" t="s">
        <v>1994</v>
      </c>
      <c r="XFC876" t="s">
        <v>152</v>
      </c>
    </row>
    <row r="877" spans="1:11 16382:16383" x14ac:dyDescent="0.25">
      <c r="A877">
        <v>818</v>
      </c>
      <c r="B877" t="s">
        <v>1996</v>
      </c>
      <c r="C877" t="s">
        <v>1993</v>
      </c>
      <c r="D877" t="s">
        <v>1998</v>
      </c>
      <c r="E877" t="str">
        <f t="shared" si="62"/>
        <v>VFSE1100011</v>
      </c>
      <c r="F877" t="s">
        <v>154</v>
      </c>
      <c r="G877">
        <v>73364.960000000006</v>
      </c>
      <c r="H877">
        <v>2225335.4</v>
      </c>
      <c r="I877" t="s">
        <v>2150</v>
      </c>
      <c r="J877" t="s">
        <v>2134</v>
      </c>
      <c r="K877" t="s">
        <v>3600</v>
      </c>
      <c r="XFB877" t="s">
        <v>1997</v>
      </c>
      <c r="XFC877" t="s">
        <v>152</v>
      </c>
    </row>
    <row r="878" spans="1:11 16382:16383" x14ac:dyDescent="0.25">
      <c r="A878">
        <v>819</v>
      </c>
      <c r="B878" t="s">
        <v>1999</v>
      </c>
      <c r="C878" t="s">
        <v>1993</v>
      </c>
      <c r="D878" t="s">
        <v>2001</v>
      </c>
      <c r="E878" t="str">
        <f t="shared" si="62"/>
        <v>VFSE1440011</v>
      </c>
      <c r="F878" t="s">
        <v>154</v>
      </c>
      <c r="G878">
        <v>34547.47</v>
      </c>
      <c r="H878">
        <v>2259882.87</v>
      </c>
      <c r="I878" t="s">
        <v>2149</v>
      </c>
      <c r="J878" t="s">
        <v>2134</v>
      </c>
      <c r="K878" t="s">
        <v>3600</v>
      </c>
      <c r="XFB878" t="s">
        <v>2000</v>
      </c>
      <c r="XFC878" t="s">
        <v>152</v>
      </c>
    </row>
    <row r="879" spans="1:11 16382:16383" x14ac:dyDescent="0.25">
      <c r="A879">
        <v>820</v>
      </c>
      <c r="B879" t="s">
        <v>2002</v>
      </c>
      <c r="C879" t="s">
        <v>1993</v>
      </c>
      <c r="D879" t="s">
        <v>2004</v>
      </c>
      <c r="E879" t="str">
        <f t="shared" si="62"/>
        <v>VFSE5600011</v>
      </c>
      <c r="F879" t="s">
        <v>154</v>
      </c>
      <c r="G879">
        <v>15105.63</v>
      </c>
      <c r="H879">
        <v>2274988.5</v>
      </c>
      <c r="I879" t="s">
        <v>2151</v>
      </c>
      <c r="J879" t="s">
        <v>2134</v>
      </c>
      <c r="K879" t="s">
        <v>3599</v>
      </c>
      <c r="XFB879" t="s">
        <v>2003</v>
      </c>
      <c r="XFC879" t="s">
        <v>152</v>
      </c>
    </row>
    <row r="880" spans="1:11 16382:16383" x14ac:dyDescent="0.25">
      <c r="A880">
        <v>821</v>
      </c>
      <c r="B880" t="s">
        <v>2005</v>
      </c>
      <c r="C880" t="s">
        <v>1993</v>
      </c>
      <c r="D880" t="s">
        <v>2007</v>
      </c>
      <c r="E880" t="str">
        <f t="shared" si="62"/>
        <v>VFSE6000081</v>
      </c>
      <c r="F880" t="s">
        <v>154</v>
      </c>
      <c r="G880">
        <v>33525.67</v>
      </c>
      <c r="H880">
        <v>2308514.17</v>
      </c>
      <c r="I880" t="s">
        <v>2152</v>
      </c>
      <c r="J880" t="s">
        <v>2134</v>
      </c>
      <c r="K880" t="s">
        <v>3599</v>
      </c>
      <c r="XFB880" t="s">
        <v>2006</v>
      </c>
      <c r="XFC880" t="s">
        <v>152</v>
      </c>
    </row>
    <row r="881" spans="1:11 16382:16383" x14ac:dyDescent="0.25">
      <c r="A881">
        <v>822</v>
      </c>
      <c r="B881" t="s">
        <v>2008</v>
      </c>
      <c r="C881" t="s">
        <v>1993</v>
      </c>
      <c r="D881" t="s">
        <v>2010</v>
      </c>
      <c r="E881" t="str">
        <f t="shared" si="62"/>
        <v>VFSE5000341</v>
      </c>
      <c r="F881" t="s">
        <v>154</v>
      </c>
      <c r="G881">
        <v>13092.66</v>
      </c>
      <c r="H881">
        <v>2321606.83</v>
      </c>
      <c r="I881" t="s">
        <v>2154</v>
      </c>
      <c r="J881" t="s">
        <v>2134</v>
      </c>
      <c r="K881" t="s">
        <v>3599</v>
      </c>
      <c r="XFB881" t="s">
        <v>2009</v>
      </c>
      <c r="XFC881" t="s">
        <v>152</v>
      </c>
    </row>
    <row r="882" spans="1:11 16382:16383" x14ac:dyDescent="0.25">
      <c r="A882">
        <v>823</v>
      </c>
      <c r="B882" t="s">
        <v>2011</v>
      </c>
      <c r="C882" t="s">
        <v>1993</v>
      </c>
      <c r="D882" t="s">
        <v>2013</v>
      </c>
      <c r="E882" t="str">
        <f t="shared" si="62"/>
        <v>VFSE4110141</v>
      </c>
      <c r="F882" t="s">
        <v>154</v>
      </c>
      <c r="G882">
        <v>60207.07</v>
      </c>
      <c r="H882">
        <v>2381813.9</v>
      </c>
      <c r="I882" t="s">
        <v>2159</v>
      </c>
      <c r="J882" t="s">
        <v>2134</v>
      </c>
      <c r="K882" t="s">
        <v>2132</v>
      </c>
      <c r="XFB882" t="s">
        <v>2012</v>
      </c>
      <c r="XFC882" t="s">
        <v>152</v>
      </c>
    </row>
    <row r="883" spans="1:11 16382:16383" x14ac:dyDescent="0.25">
      <c r="A883">
        <v>824</v>
      </c>
      <c r="B883" t="s">
        <v>2014</v>
      </c>
      <c r="C883" t="s">
        <v>1993</v>
      </c>
      <c r="D883" t="s">
        <v>2016</v>
      </c>
      <c r="E883" t="str">
        <f t="shared" si="62"/>
        <v>/003228/TJS</v>
      </c>
      <c r="F883" t="s">
        <v>154</v>
      </c>
      <c r="G883">
        <v>722</v>
      </c>
      <c r="H883">
        <v>2382535.9</v>
      </c>
      <c r="I883" t="s">
        <v>2144</v>
      </c>
      <c r="J883" t="s">
        <v>2134</v>
      </c>
      <c r="K883" t="s">
        <v>2132</v>
      </c>
      <c r="XFB883" t="s">
        <v>2015</v>
      </c>
      <c r="XFC883" t="s">
        <v>152</v>
      </c>
    </row>
    <row r="884" spans="1:11 16382:16383" x14ac:dyDescent="0.25">
      <c r="A884">
        <v>825</v>
      </c>
      <c r="B884" t="s">
        <v>2017</v>
      </c>
      <c r="C884" t="s">
        <v>1993</v>
      </c>
      <c r="D884" t="s">
        <v>2019</v>
      </c>
      <c r="E884" t="str">
        <f t="shared" si="62"/>
        <v>95/BOB/30.1</v>
      </c>
      <c r="F884" t="s">
        <v>154</v>
      </c>
      <c r="G884">
        <v>722</v>
      </c>
      <c r="H884">
        <v>2383257.9</v>
      </c>
      <c r="I884" t="s">
        <v>2144</v>
      </c>
      <c r="J884" t="s">
        <v>2134</v>
      </c>
      <c r="K884" t="s">
        <v>2132</v>
      </c>
      <c r="XFB884" t="s">
        <v>2018</v>
      </c>
      <c r="XFC884" t="s">
        <v>152</v>
      </c>
    </row>
    <row r="885" spans="1:11 16382:16383" x14ac:dyDescent="0.25">
      <c r="A885">
        <v>826</v>
      </c>
      <c r="B885" t="s">
        <v>2017</v>
      </c>
      <c r="C885" t="s">
        <v>1993</v>
      </c>
      <c r="D885" t="s">
        <v>2020</v>
      </c>
      <c r="E885" t="str">
        <f t="shared" si="62"/>
        <v>50/SBI/10.0</v>
      </c>
      <c r="F885" t="s">
        <v>154</v>
      </c>
      <c r="G885">
        <v>722</v>
      </c>
      <c r="H885">
        <v>2383979.9</v>
      </c>
      <c r="I885" t="s">
        <v>2144</v>
      </c>
      <c r="J885" t="s">
        <v>2134</v>
      </c>
      <c r="K885" t="s">
        <v>2132</v>
      </c>
      <c r="XFB885" t="s">
        <v>2018</v>
      </c>
      <c r="XFC885" t="s">
        <v>152</v>
      </c>
    </row>
    <row r="886" spans="1:11 16382:16383" x14ac:dyDescent="0.25">
      <c r="A886">
        <v>827</v>
      </c>
      <c r="B886" t="s">
        <v>2017</v>
      </c>
      <c r="C886" t="s">
        <v>1993</v>
      </c>
      <c r="D886" t="s">
        <v>2021</v>
      </c>
      <c r="E886" t="str">
        <f t="shared" si="62"/>
        <v>65/SBI/27.1</v>
      </c>
      <c r="F886" t="s">
        <v>154</v>
      </c>
      <c r="G886">
        <v>722</v>
      </c>
      <c r="H886">
        <v>2384701.9</v>
      </c>
      <c r="I886" t="s">
        <v>2144</v>
      </c>
      <c r="J886" t="s">
        <v>2134</v>
      </c>
      <c r="K886" t="s">
        <v>2132</v>
      </c>
      <c r="XFB886" t="s">
        <v>2018</v>
      </c>
      <c r="XFC886" t="s">
        <v>152</v>
      </c>
    </row>
    <row r="887" spans="1:11 16382:16383" x14ac:dyDescent="0.25">
      <c r="A887">
        <v>828</v>
      </c>
      <c r="B887" t="s">
        <v>2017</v>
      </c>
      <c r="C887" t="s">
        <v>1993</v>
      </c>
      <c r="D887" t="s">
        <v>2022</v>
      </c>
      <c r="E887" t="str">
        <f t="shared" si="62"/>
        <v>18/BOB/21.1</v>
      </c>
      <c r="F887" t="s">
        <v>154</v>
      </c>
      <c r="G887">
        <v>722</v>
      </c>
      <c r="H887">
        <v>2385423.9</v>
      </c>
      <c r="I887" t="s">
        <v>2144</v>
      </c>
      <c r="J887" t="s">
        <v>2134</v>
      </c>
      <c r="K887" t="s">
        <v>2132</v>
      </c>
      <c r="XFB887" t="s">
        <v>2018</v>
      </c>
      <c r="XFC887" t="s">
        <v>152</v>
      </c>
    </row>
    <row r="888" spans="1:11 16382:16383" x14ac:dyDescent="0.25">
      <c r="A888">
        <v>829</v>
      </c>
      <c r="B888" t="s">
        <v>2017</v>
      </c>
      <c r="C888" t="s">
        <v>1993</v>
      </c>
      <c r="D888" t="s">
        <v>2023</v>
      </c>
      <c r="E888" t="str">
        <f t="shared" si="62"/>
        <v>99/BOB/17.1</v>
      </c>
      <c r="F888" t="s">
        <v>154</v>
      </c>
      <c r="G888">
        <v>722</v>
      </c>
      <c r="H888">
        <v>2386145.9</v>
      </c>
      <c r="I888" t="s">
        <v>2144</v>
      </c>
      <c r="J888" t="s">
        <v>2134</v>
      </c>
      <c r="K888" t="s">
        <v>2132</v>
      </c>
      <c r="XFB888" t="s">
        <v>2018</v>
      </c>
      <c r="XFC888" t="s">
        <v>152</v>
      </c>
    </row>
    <row r="889" spans="1:11 16382:16383" x14ac:dyDescent="0.25">
      <c r="A889">
        <v>830</v>
      </c>
      <c r="B889" t="s">
        <v>2017</v>
      </c>
      <c r="C889" t="s">
        <v>1993</v>
      </c>
      <c r="D889" t="s">
        <v>2024</v>
      </c>
      <c r="E889" t="str">
        <f t="shared" si="62"/>
        <v xml:space="preserve"> CO OP/5880</v>
      </c>
      <c r="F889" t="s">
        <v>154</v>
      </c>
      <c r="G889">
        <v>722</v>
      </c>
      <c r="H889">
        <v>2386867.9</v>
      </c>
      <c r="I889" t="s">
        <v>2144</v>
      </c>
      <c r="J889" t="s">
        <v>2134</v>
      </c>
      <c r="K889" t="s">
        <v>2132</v>
      </c>
      <c r="XFB889" t="s">
        <v>2018</v>
      </c>
      <c r="XFC889" t="s">
        <v>152</v>
      </c>
    </row>
    <row r="890" spans="1:11 16382:16383" x14ac:dyDescent="0.25">
      <c r="A890">
        <v>831</v>
      </c>
      <c r="B890" t="s">
        <v>2017</v>
      </c>
      <c r="C890" t="s">
        <v>1993</v>
      </c>
      <c r="D890" t="s">
        <v>2025</v>
      </c>
      <c r="E890" t="str">
        <f t="shared" si="62"/>
        <v>86/KCC/10.0</v>
      </c>
      <c r="F890" t="s">
        <v>154</v>
      </c>
      <c r="G890">
        <v>722</v>
      </c>
      <c r="H890">
        <v>2387589.9</v>
      </c>
      <c r="I890" t="s">
        <v>2144</v>
      </c>
      <c r="J890" t="s">
        <v>2134</v>
      </c>
      <c r="K890" t="s">
        <v>2132</v>
      </c>
      <c r="XFB890" t="s">
        <v>2018</v>
      </c>
      <c r="XFC890" t="s">
        <v>152</v>
      </c>
    </row>
    <row r="891" spans="1:11 16382:16383" x14ac:dyDescent="0.25">
      <c r="A891">
        <v>832</v>
      </c>
      <c r="B891" t="s">
        <v>2017</v>
      </c>
      <c r="C891" t="s">
        <v>1993</v>
      </c>
      <c r="D891" t="s">
        <v>2026</v>
      </c>
      <c r="E891" t="str">
        <f t="shared" si="62"/>
        <v>79/BOI/13.0</v>
      </c>
      <c r="F891" t="s">
        <v>154</v>
      </c>
      <c r="G891">
        <v>722</v>
      </c>
      <c r="H891">
        <v>2388311.9</v>
      </c>
      <c r="I891" t="s">
        <v>2144</v>
      </c>
      <c r="J891" t="s">
        <v>2134</v>
      </c>
      <c r="K891" t="s">
        <v>2132</v>
      </c>
      <c r="XFB891" t="s">
        <v>2018</v>
      </c>
      <c r="XFC891" t="s">
        <v>152</v>
      </c>
    </row>
    <row r="892" spans="1:11 16382:16383" x14ac:dyDescent="0.25">
      <c r="A892">
        <v>833</v>
      </c>
      <c r="B892" t="s">
        <v>2017</v>
      </c>
      <c r="C892" t="s">
        <v>1993</v>
      </c>
      <c r="D892" t="s">
        <v>2027</v>
      </c>
      <c r="E892" t="str">
        <f t="shared" ref="E892:E961" si="64">MID(D892,23,11)</f>
        <v>80/BOI/13.0</v>
      </c>
      <c r="F892" t="s">
        <v>154</v>
      </c>
      <c r="G892">
        <v>722</v>
      </c>
      <c r="H892">
        <v>2389033.9</v>
      </c>
      <c r="I892" t="s">
        <v>2144</v>
      </c>
      <c r="J892" t="s">
        <v>2134</v>
      </c>
      <c r="K892" t="s">
        <v>2132</v>
      </c>
      <c r="XFB892" t="s">
        <v>2018</v>
      </c>
      <c r="XFC892" t="s">
        <v>152</v>
      </c>
    </row>
    <row r="893" spans="1:11 16382:16383" x14ac:dyDescent="0.25">
      <c r="A893">
        <v>834</v>
      </c>
      <c r="B893" t="s">
        <v>2017</v>
      </c>
      <c r="C893" t="s">
        <v>1993</v>
      </c>
      <c r="D893" t="s">
        <v>2028</v>
      </c>
      <c r="E893" t="str">
        <f t="shared" si="64"/>
        <v>93/DEB/10.0</v>
      </c>
      <c r="F893" t="s">
        <v>154</v>
      </c>
      <c r="G893">
        <v>722</v>
      </c>
      <c r="H893">
        <v>2389755.9</v>
      </c>
      <c r="I893" t="s">
        <v>2144</v>
      </c>
      <c r="J893" t="s">
        <v>2134</v>
      </c>
      <c r="K893" t="s">
        <v>2132</v>
      </c>
      <c r="XFB893" t="s">
        <v>2018</v>
      </c>
      <c r="XFC893" t="s">
        <v>152</v>
      </c>
    </row>
    <row r="894" spans="1:11 16382:16383" x14ac:dyDescent="0.25">
      <c r="A894">
        <v>835</v>
      </c>
      <c r="B894" t="s">
        <v>2017</v>
      </c>
      <c r="C894" t="s">
        <v>1993</v>
      </c>
      <c r="D894" t="s">
        <v>2029</v>
      </c>
      <c r="E894" t="str">
        <f t="shared" si="64"/>
        <v>72/SBI/13.0</v>
      </c>
      <c r="F894" t="s">
        <v>154</v>
      </c>
      <c r="G894">
        <v>1087</v>
      </c>
      <c r="H894">
        <v>2390842.9</v>
      </c>
      <c r="I894" t="s">
        <v>2144</v>
      </c>
      <c r="J894" t="s">
        <v>2134</v>
      </c>
      <c r="K894" t="s">
        <v>2132</v>
      </c>
      <c r="XFB894" t="s">
        <v>2018</v>
      </c>
      <c r="XFC894" t="s">
        <v>152</v>
      </c>
    </row>
    <row r="895" spans="1:11 16382:16383" x14ac:dyDescent="0.25">
      <c r="A895">
        <v>836</v>
      </c>
      <c r="B895" t="s">
        <v>2017</v>
      </c>
      <c r="C895" t="s">
        <v>1993</v>
      </c>
      <c r="D895" t="s">
        <v>2031</v>
      </c>
      <c r="E895" t="str">
        <f t="shared" si="64"/>
        <v>49/SBI/13.0</v>
      </c>
      <c r="F895" t="s">
        <v>154</v>
      </c>
      <c r="G895">
        <v>722</v>
      </c>
      <c r="H895">
        <v>2391564.9</v>
      </c>
      <c r="I895" t="s">
        <v>2144</v>
      </c>
      <c r="J895" t="s">
        <v>2134</v>
      </c>
      <c r="K895" t="s">
        <v>2132</v>
      </c>
      <c r="XFB895" t="s">
        <v>2030</v>
      </c>
      <c r="XFC895" t="s">
        <v>152</v>
      </c>
    </row>
    <row r="896" spans="1:11 16382:16383" x14ac:dyDescent="0.25">
      <c r="A896">
        <v>837</v>
      </c>
      <c r="B896" t="s">
        <v>2017</v>
      </c>
      <c r="C896" t="s">
        <v>1993</v>
      </c>
      <c r="D896" t="s">
        <v>2033</v>
      </c>
      <c r="E896" t="str">
        <f t="shared" si="64"/>
        <v>019</v>
      </c>
      <c r="F896" t="s">
        <v>154</v>
      </c>
      <c r="G896">
        <v>1087</v>
      </c>
      <c r="H896">
        <v>2392651.9</v>
      </c>
      <c r="I896" t="s">
        <v>2144</v>
      </c>
      <c r="J896" t="s">
        <v>2134</v>
      </c>
      <c r="K896" t="s">
        <v>2132</v>
      </c>
      <c r="XFB896" t="s">
        <v>2032</v>
      </c>
      <c r="XFC896" t="s">
        <v>152</v>
      </c>
    </row>
    <row r="897" spans="1:14 16382:16383" x14ac:dyDescent="0.25">
      <c r="A897">
        <v>838</v>
      </c>
      <c r="B897" t="s">
        <v>2017</v>
      </c>
      <c r="C897" t="s">
        <v>1993</v>
      </c>
      <c r="D897" t="s">
        <v>2034</v>
      </c>
      <c r="E897" t="str">
        <f t="shared" si="64"/>
        <v>019</v>
      </c>
      <c r="F897" t="s">
        <v>154</v>
      </c>
      <c r="G897">
        <v>722</v>
      </c>
      <c r="H897">
        <v>2393373.9</v>
      </c>
      <c r="I897" t="s">
        <v>2144</v>
      </c>
      <c r="J897" t="s">
        <v>2134</v>
      </c>
      <c r="K897" t="s">
        <v>2132</v>
      </c>
      <c r="XFB897" t="s">
        <v>2032</v>
      </c>
      <c r="XFC897" t="s">
        <v>152</v>
      </c>
    </row>
    <row r="898" spans="1:14 16382:16383" x14ac:dyDescent="0.25">
      <c r="A898">
        <v>839</v>
      </c>
      <c r="B898" t="s">
        <v>2017</v>
      </c>
      <c r="C898" t="s">
        <v>1993</v>
      </c>
      <c r="D898" t="s">
        <v>2036</v>
      </c>
      <c r="E898" t="str">
        <f t="shared" si="64"/>
        <v>019</v>
      </c>
      <c r="F898" t="s">
        <v>154</v>
      </c>
      <c r="G898">
        <v>722</v>
      </c>
      <c r="H898">
        <v>2394095.9</v>
      </c>
      <c r="I898" t="s">
        <v>2144</v>
      </c>
      <c r="J898" t="s">
        <v>2134</v>
      </c>
      <c r="K898" t="s">
        <v>2132</v>
      </c>
      <c r="XFB898" t="s">
        <v>2035</v>
      </c>
      <c r="XFC898" t="s">
        <v>152</v>
      </c>
    </row>
    <row r="899" spans="1:14 16382:16383" x14ac:dyDescent="0.25">
      <c r="A899">
        <v>840</v>
      </c>
      <c r="B899" t="s">
        <v>2037</v>
      </c>
      <c r="C899" t="s">
        <v>1993</v>
      </c>
      <c r="D899" t="s">
        <v>2039</v>
      </c>
      <c r="E899" t="str">
        <f t="shared" si="64"/>
        <v>VFSE9008150</v>
      </c>
      <c r="F899" t="s">
        <v>154</v>
      </c>
      <c r="G899">
        <v>412998.41</v>
      </c>
      <c r="H899">
        <v>2807094.31</v>
      </c>
      <c r="I899" t="s">
        <v>3593</v>
      </c>
      <c r="J899" t="s">
        <v>2134</v>
      </c>
      <c r="K899" t="s">
        <v>3590</v>
      </c>
      <c r="XFB899" t="s">
        <v>2038</v>
      </c>
      <c r="XFC899" t="s">
        <v>152</v>
      </c>
    </row>
    <row r="900" spans="1:14 16382:16383" x14ac:dyDescent="0.25">
      <c r="A900">
        <v>841</v>
      </c>
      <c r="B900" t="s">
        <v>2040</v>
      </c>
      <c r="C900" t="s">
        <v>1993</v>
      </c>
      <c r="D900" t="s">
        <v>2041</v>
      </c>
      <c r="E900" t="str">
        <f t="shared" si="64"/>
        <v>VFSE9008072</v>
      </c>
      <c r="F900" t="s">
        <v>154</v>
      </c>
      <c r="G900">
        <v>295658.88</v>
      </c>
      <c r="H900">
        <v>3102753.19</v>
      </c>
      <c r="I900" t="s">
        <v>3595</v>
      </c>
      <c r="J900" t="s">
        <v>2134</v>
      </c>
      <c r="K900" t="s">
        <v>3590</v>
      </c>
      <c r="XFB900" t="s">
        <v>2038</v>
      </c>
      <c r="XFC900" t="s">
        <v>152</v>
      </c>
    </row>
    <row r="901" spans="1:14 16382:16383" x14ac:dyDescent="0.25">
      <c r="A901">
        <v>842</v>
      </c>
      <c r="B901" t="s">
        <v>2042</v>
      </c>
      <c r="C901" t="s">
        <v>1993</v>
      </c>
      <c r="D901" t="s">
        <v>2043</v>
      </c>
      <c r="E901" t="str">
        <f t="shared" si="64"/>
        <v>VFSE9008135</v>
      </c>
      <c r="F901" t="s">
        <v>154</v>
      </c>
      <c r="G901">
        <v>639576.92000000004</v>
      </c>
      <c r="H901">
        <v>3742330.11</v>
      </c>
      <c r="I901" t="s">
        <v>3591</v>
      </c>
      <c r="J901" t="s">
        <v>2134</v>
      </c>
      <c r="K901" t="s">
        <v>3590</v>
      </c>
      <c r="XFB901" t="s">
        <v>2038</v>
      </c>
      <c r="XFC901" t="s">
        <v>152</v>
      </c>
    </row>
    <row r="902" spans="1:14 16382:16383" x14ac:dyDescent="0.25">
      <c r="A902">
        <v>843</v>
      </c>
      <c r="B902" t="s">
        <v>2044</v>
      </c>
      <c r="C902" t="s">
        <v>1993</v>
      </c>
      <c r="D902" t="s">
        <v>2045</v>
      </c>
      <c r="E902" t="str">
        <f t="shared" si="64"/>
        <v>VFSE9008205</v>
      </c>
      <c r="F902" t="s">
        <v>154</v>
      </c>
      <c r="G902">
        <v>243772.22</v>
      </c>
      <c r="H902">
        <v>3986102.33</v>
      </c>
      <c r="I902" t="s">
        <v>3594</v>
      </c>
      <c r="J902" t="s">
        <v>2134</v>
      </c>
      <c r="K902" t="s">
        <v>3590</v>
      </c>
      <c r="XFB902" t="s">
        <v>2038</v>
      </c>
      <c r="XFC902" t="s">
        <v>152</v>
      </c>
    </row>
    <row r="903" spans="1:14 16382:16383" x14ac:dyDescent="0.25">
      <c r="A903">
        <v>844</v>
      </c>
      <c r="B903" t="s">
        <v>2046</v>
      </c>
      <c r="C903" t="s">
        <v>1993</v>
      </c>
      <c r="D903" t="s">
        <v>2047</v>
      </c>
      <c r="E903" t="str">
        <f t="shared" si="64"/>
        <v>VFSE9008224</v>
      </c>
      <c r="F903" t="s">
        <v>154</v>
      </c>
      <c r="G903">
        <v>444.44</v>
      </c>
      <c r="H903">
        <v>3986546.77</v>
      </c>
      <c r="I903" t="s">
        <v>3598</v>
      </c>
      <c r="J903" t="s">
        <v>2134</v>
      </c>
      <c r="K903" t="s">
        <v>3590</v>
      </c>
      <c r="N903" t="s">
        <v>3598</v>
      </c>
      <c r="XFB903" t="s">
        <v>2038</v>
      </c>
      <c r="XFC903" t="s">
        <v>152</v>
      </c>
    </row>
    <row r="904" spans="1:14 16382:16383" x14ac:dyDescent="0.25">
      <c r="A904">
        <v>845</v>
      </c>
      <c r="B904" t="s">
        <v>2048</v>
      </c>
      <c r="C904" t="s">
        <v>1993</v>
      </c>
      <c r="D904" t="s">
        <v>2050</v>
      </c>
      <c r="E904" t="str">
        <f t="shared" si="64"/>
        <v>VFSE9008083</v>
      </c>
      <c r="F904" t="s">
        <v>154</v>
      </c>
      <c r="G904">
        <v>2604790.5</v>
      </c>
      <c r="H904">
        <v>6591337.2699999996</v>
      </c>
      <c r="I904" t="s">
        <v>3596</v>
      </c>
      <c r="J904" t="s">
        <v>2134</v>
      </c>
      <c r="K904" t="s">
        <v>3590</v>
      </c>
      <c r="XFB904" t="s">
        <v>2049</v>
      </c>
      <c r="XFC904" t="s">
        <v>152</v>
      </c>
    </row>
    <row r="905" spans="1:14 16382:16383" x14ac:dyDescent="0.25">
      <c r="A905">
        <v>846</v>
      </c>
      <c r="B905" t="s">
        <v>2051</v>
      </c>
      <c r="C905" t="s">
        <v>1993</v>
      </c>
      <c r="D905" t="s">
        <v>2052</v>
      </c>
      <c r="E905" t="str">
        <f t="shared" si="64"/>
        <v>VFSE9008222</v>
      </c>
      <c r="F905" t="s">
        <v>154</v>
      </c>
      <c r="G905">
        <v>38921.199999999997</v>
      </c>
      <c r="H905">
        <v>6630258.4699999997</v>
      </c>
      <c r="I905" t="s">
        <v>3597</v>
      </c>
      <c r="J905" t="s">
        <v>2134</v>
      </c>
      <c r="K905" t="s">
        <v>3590</v>
      </c>
      <c r="XFB905" t="s">
        <v>2049</v>
      </c>
      <c r="XFC905" t="s">
        <v>152</v>
      </c>
    </row>
    <row r="906" spans="1:14 16382:16383" x14ac:dyDescent="0.25">
      <c r="A906">
        <v>847</v>
      </c>
      <c r="B906" t="s">
        <v>2053</v>
      </c>
      <c r="C906" t="s">
        <v>1993</v>
      </c>
      <c r="D906" t="s">
        <v>2054</v>
      </c>
      <c r="E906" t="str">
        <f t="shared" si="64"/>
        <v>VFSE9008213</v>
      </c>
      <c r="F906" t="s">
        <v>154</v>
      </c>
      <c r="G906">
        <v>21222.76</v>
      </c>
      <c r="H906">
        <v>6651481.2300000004</v>
      </c>
      <c r="I906" t="s">
        <v>3592</v>
      </c>
      <c r="J906" t="s">
        <v>2134</v>
      </c>
      <c r="K906" t="s">
        <v>3590</v>
      </c>
      <c r="XFB906" t="s">
        <v>2049</v>
      </c>
      <c r="XFC906" t="s">
        <v>152</v>
      </c>
    </row>
    <row r="907" spans="1:14 16382:16383" x14ac:dyDescent="0.25">
      <c r="A907">
        <v>848</v>
      </c>
      <c r="B907" t="s">
        <v>109</v>
      </c>
      <c r="C907" t="s">
        <v>1993</v>
      </c>
      <c r="D907" t="s">
        <v>2056</v>
      </c>
      <c r="E907" t="str">
        <f t="shared" si="64"/>
        <v>LL  AHD01</v>
      </c>
      <c r="F907" t="s">
        <v>154</v>
      </c>
      <c r="G907">
        <v>496580</v>
      </c>
      <c r="H907">
        <v>7148061.2300000004</v>
      </c>
      <c r="I907" t="s">
        <v>2141</v>
      </c>
      <c r="J907" t="s">
        <v>2134</v>
      </c>
      <c r="K907" t="s">
        <v>2132</v>
      </c>
      <c r="XFB907" t="s">
        <v>2055</v>
      </c>
      <c r="XFC907" t="s">
        <v>152</v>
      </c>
    </row>
    <row r="908" spans="1:14 16382:16383" x14ac:dyDescent="0.25">
      <c r="A908">
        <v>849</v>
      </c>
      <c r="B908" t="s">
        <v>113</v>
      </c>
      <c r="C908" t="s">
        <v>1993</v>
      </c>
      <c r="D908" t="s">
        <v>2057</v>
      </c>
      <c r="E908" t="str">
        <f t="shared" si="64"/>
        <v>LL  AHD02</v>
      </c>
      <c r="F908" t="s">
        <v>154</v>
      </c>
      <c r="G908">
        <v>25690</v>
      </c>
      <c r="H908">
        <v>7173751.2300000004</v>
      </c>
      <c r="I908" t="s">
        <v>2141</v>
      </c>
      <c r="J908" t="s">
        <v>2134</v>
      </c>
      <c r="K908" t="s">
        <v>2132</v>
      </c>
      <c r="XFB908" t="s">
        <v>2055</v>
      </c>
      <c r="XFC908" t="s">
        <v>152</v>
      </c>
    </row>
    <row r="909" spans="1:14 16382:16383" x14ac:dyDescent="0.25">
      <c r="A909">
        <v>850</v>
      </c>
      <c r="B909" t="s">
        <v>103</v>
      </c>
      <c r="C909" t="s">
        <v>1993</v>
      </c>
      <c r="D909" t="s">
        <v>2058</v>
      </c>
      <c r="E909" t="str">
        <f t="shared" si="64"/>
        <v>LL  BAN04</v>
      </c>
      <c r="F909" t="s">
        <v>154</v>
      </c>
      <c r="G909">
        <v>132687</v>
      </c>
      <c r="H909">
        <v>7306438.2300000004</v>
      </c>
      <c r="I909" t="s">
        <v>2141</v>
      </c>
      <c r="J909" t="s">
        <v>2134</v>
      </c>
      <c r="K909" t="s">
        <v>3599</v>
      </c>
      <c r="XFB909" t="s">
        <v>2055</v>
      </c>
      <c r="XFC909" t="s">
        <v>152</v>
      </c>
    </row>
    <row r="910" spans="1:14 16382:16383" x14ac:dyDescent="0.25">
      <c r="A910">
        <v>851</v>
      </c>
      <c r="B910" t="s">
        <v>2059</v>
      </c>
      <c r="C910" t="s">
        <v>1993</v>
      </c>
      <c r="D910" t="s">
        <v>2060</v>
      </c>
      <c r="E910" t="str">
        <f t="shared" si="64"/>
        <v>LL  BAN01</v>
      </c>
      <c r="F910" t="s">
        <v>154</v>
      </c>
      <c r="G910">
        <v>1155914</v>
      </c>
      <c r="H910">
        <v>8462352.2300000004</v>
      </c>
      <c r="I910" t="s">
        <v>2141</v>
      </c>
      <c r="J910" t="s">
        <v>2134</v>
      </c>
      <c r="K910" t="s">
        <v>3599</v>
      </c>
      <c r="XFB910" t="s">
        <v>2055</v>
      </c>
      <c r="XFC910" t="s">
        <v>152</v>
      </c>
    </row>
    <row r="911" spans="1:14 16382:16383" x14ac:dyDescent="0.25">
      <c r="A911">
        <v>852</v>
      </c>
      <c r="B911" t="s">
        <v>2061</v>
      </c>
      <c r="C911" t="s">
        <v>1993</v>
      </c>
      <c r="D911" t="s">
        <v>2062</v>
      </c>
      <c r="E911" t="str">
        <f t="shared" si="64"/>
        <v>LL  BAN03</v>
      </c>
      <c r="F911" t="s">
        <v>154</v>
      </c>
      <c r="G911">
        <v>1222728</v>
      </c>
      <c r="H911">
        <v>9685080.2300000004</v>
      </c>
      <c r="I911" t="s">
        <v>2141</v>
      </c>
      <c r="J911" t="s">
        <v>2134</v>
      </c>
      <c r="K911" t="s">
        <v>3599</v>
      </c>
      <c r="XFB911" t="s">
        <v>2055</v>
      </c>
      <c r="XFC911" t="s">
        <v>152</v>
      </c>
    </row>
    <row r="912" spans="1:14 16382:16383" x14ac:dyDescent="0.25">
      <c r="A912">
        <v>853</v>
      </c>
      <c r="B912" t="s">
        <v>2063</v>
      </c>
      <c r="C912" t="s">
        <v>1993</v>
      </c>
      <c r="D912" t="s">
        <v>2065</v>
      </c>
      <c r="E912" t="str">
        <f t="shared" si="64"/>
        <v>VFSE6000002</v>
      </c>
      <c r="F912" t="s">
        <v>154</v>
      </c>
      <c r="G912">
        <v>2110913.7999999998</v>
      </c>
      <c r="H912">
        <v>11795994.029999999</v>
      </c>
      <c r="I912" t="s">
        <v>2150</v>
      </c>
      <c r="J912" t="s">
        <v>2134</v>
      </c>
      <c r="K912" t="s">
        <v>3600</v>
      </c>
      <c r="XFB912" t="s">
        <v>2064</v>
      </c>
      <c r="XFC912" t="s">
        <v>152</v>
      </c>
    </row>
    <row r="913" spans="1:11 16382:16383" x14ac:dyDescent="0.25">
      <c r="A913">
        <v>854</v>
      </c>
      <c r="B913" t="s">
        <v>2066</v>
      </c>
      <c r="C913" t="s">
        <v>1993</v>
      </c>
      <c r="D913" t="s">
        <v>2067</v>
      </c>
      <c r="E913" t="str">
        <f t="shared" si="64"/>
        <v>VFSE6000003</v>
      </c>
      <c r="F913" t="s">
        <v>154</v>
      </c>
      <c r="G913">
        <v>98855.24</v>
      </c>
      <c r="H913">
        <v>11894849.27</v>
      </c>
      <c r="I913" t="s">
        <v>2145</v>
      </c>
      <c r="J913" t="s">
        <v>2134</v>
      </c>
      <c r="K913" t="s">
        <v>3609</v>
      </c>
      <c r="XFB913" t="s">
        <v>2064</v>
      </c>
      <c r="XFC913" t="s">
        <v>152</v>
      </c>
    </row>
    <row r="914" spans="1:11 16382:16383" x14ac:dyDescent="0.25">
      <c r="A914">
        <v>855</v>
      </c>
      <c r="B914" t="s">
        <v>2068</v>
      </c>
      <c r="C914" t="s">
        <v>1993</v>
      </c>
      <c r="D914" t="s">
        <v>2069</v>
      </c>
      <c r="E914" t="str">
        <f t="shared" si="64"/>
        <v>VFSE9008135</v>
      </c>
      <c r="F914" t="s">
        <v>154</v>
      </c>
      <c r="G914">
        <v>23662</v>
      </c>
      <c r="H914">
        <v>11918511.27</v>
      </c>
      <c r="I914" t="s">
        <v>3591</v>
      </c>
      <c r="J914" t="s">
        <v>2134</v>
      </c>
      <c r="K914" t="s">
        <v>3590</v>
      </c>
      <c r="XFB914" t="s">
        <v>2064</v>
      </c>
      <c r="XFC914" t="s">
        <v>152</v>
      </c>
    </row>
    <row r="915" spans="1:11 16382:16383" x14ac:dyDescent="0.25">
      <c r="A915">
        <v>856</v>
      </c>
      <c r="B915" t="s">
        <v>2070</v>
      </c>
      <c r="C915" t="s">
        <v>1993</v>
      </c>
      <c r="D915" t="s">
        <v>2071</v>
      </c>
      <c r="E915" t="str">
        <f t="shared" si="64"/>
        <v>VFSE6000015</v>
      </c>
      <c r="F915" t="s">
        <v>154</v>
      </c>
      <c r="G915">
        <v>34247.21</v>
      </c>
      <c r="H915">
        <v>11952758.48</v>
      </c>
      <c r="I915" t="s">
        <v>2157</v>
      </c>
      <c r="J915" t="s">
        <v>2134</v>
      </c>
      <c r="K915" t="s">
        <v>2132</v>
      </c>
      <c r="XFB915" t="s">
        <v>2064</v>
      </c>
      <c r="XFC915" t="s">
        <v>152</v>
      </c>
    </row>
    <row r="916" spans="1:11 16382:16383" x14ac:dyDescent="0.25">
      <c r="A916">
        <v>857</v>
      </c>
      <c r="B916" t="s">
        <v>2072</v>
      </c>
      <c r="C916" t="s">
        <v>1993</v>
      </c>
      <c r="D916" t="s">
        <v>2073</v>
      </c>
      <c r="E916" t="str">
        <f t="shared" ref="E916" si="65">MID(D916,23,11)</f>
        <v>VFSE6000008</v>
      </c>
      <c r="F916" t="s">
        <v>154</v>
      </c>
      <c r="G916">
        <f>645518.37-G917</f>
        <v>636659.37</v>
      </c>
      <c r="H916">
        <v>12598276.85</v>
      </c>
      <c r="I916" t="s">
        <v>2151</v>
      </c>
      <c r="J916" t="s">
        <v>2134</v>
      </c>
      <c r="K916" t="s">
        <v>3599</v>
      </c>
      <c r="XFB916" t="s">
        <v>2064</v>
      </c>
      <c r="XFC916" t="s">
        <v>152</v>
      </c>
    </row>
    <row r="917" spans="1:11 16382:16383" x14ac:dyDescent="0.25">
      <c r="A917">
        <v>857</v>
      </c>
      <c r="B917" t="s">
        <v>2072</v>
      </c>
      <c r="C917" t="s">
        <v>1993</v>
      </c>
      <c r="D917" t="s">
        <v>2073</v>
      </c>
      <c r="E917" t="str">
        <f t="shared" si="64"/>
        <v>VFSE6000008</v>
      </c>
      <c r="F917" t="s">
        <v>154</v>
      </c>
      <c r="G917">
        <v>8859</v>
      </c>
      <c r="H917">
        <v>12598276.85</v>
      </c>
      <c r="I917" t="s">
        <v>2151</v>
      </c>
      <c r="J917" t="s">
        <v>3583</v>
      </c>
      <c r="K917" t="s">
        <v>3599</v>
      </c>
      <c r="XFB917" t="s">
        <v>2064</v>
      </c>
      <c r="XFC917" t="s">
        <v>152</v>
      </c>
    </row>
    <row r="918" spans="1:11 16382:16383" x14ac:dyDescent="0.25">
      <c r="A918">
        <v>858</v>
      </c>
      <c r="B918" t="s">
        <v>2074</v>
      </c>
      <c r="C918" t="s">
        <v>1993</v>
      </c>
      <c r="D918" t="s">
        <v>2076</v>
      </c>
      <c r="E918" t="str">
        <f t="shared" si="64"/>
        <v>VFSE9008072</v>
      </c>
      <c r="F918" t="s">
        <v>154</v>
      </c>
      <c r="G918">
        <v>1527.3</v>
      </c>
      <c r="H918">
        <v>12599804.15</v>
      </c>
      <c r="I918" t="s">
        <v>3595</v>
      </c>
      <c r="J918" t="s">
        <v>2134</v>
      </c>
      <c r="K918" t="s">
        <v>3590</v>
      </c>
      <c r="XFB918" t="s">
        <v>2075</v>
      </c>
      <c r="XFC918" t="s">
        <v>152</v>
      </c>
    </row>
    <row r="919" spans="1:11 16382:16383" x14ac:dyDescent="0.25">
      <c r="A919">
        <v>859</v>
      </c>
      <c r="B919" t="s">
        <v>2077</v>
      </c>
      <c r="C919" t="s">
        <v>1993</v>
      </c>
      <c r="D919" t="s">
        <v>2078</v>
      </c>
      <c r="E919" t="str">
        <f t="shared" si="64"/>
        <v>VFSE6000010</v>
      </c>
      <c r="F919" t="s">
        <v>154</v>
      </c>
      <c r="G919">
        <v>60535.74</v>
      </c>
      <c r="H919">
        <v>12660339.890000001</v>
      </c>
      <c r="I919" t="s">
        <v>2153</v>
      </c>
      <c r="J919" t="s">
        <v>2134</v>
      </c>
      <c r="K919" t="s">
        <v>3599</v>
      </c>
      <c r="XFB919" t="s">
        <v>2075</v>
      </c>
      <c r="XFC919" t="s">
        <v>152</v>
      </c>
    </row>
    <row r="920" spans="1:11 16382:16383" x14ac:dyDescent="0.25">
      <c r="A920">
        <v>860</v>
      </c>
      <c r="B920" t="s">
        <v>2079</v>
      </c>
      <c r="C920" t="s">
        <v>1993</v>
      </c>
      <c r="D920" t="s">
        <v>2080</v>
      </c>
      <c r="E920" t="str">
        <f t="shared" si="64"/>
        <v>VFSE9008205</v>
      </c>
      <c r="F920" t="s">
        <v>154</v>
      </c>
      <c r="G920">
        <v>5889.58</v>
      </c>
      <c r="H920">
        <v>12666229.470000001</v>
      </c>
      <c r="I920" t="s">
        <v>3594</v>
      </c>
      <c r="J920" t="s">
        <v>2134</v>
      </c>
      <c r="K920" t="s">
        <v>3590</v>
      </c>
      <c r="XFB920" t="s">
        <v>2075</v>
      </c>
      <c r="XFC920" t="s">
        <v>152</v>
      </c>
    </row>
    <row r="921" spans="1:11 16382:16383" x14ac:dyDescent="0.25">
      <c r="A921">
        <v>861</v>
      </c>
      <c r="B921" t="s">
        <v>2081</v>
      </c>
      <c r="C921" t="s">
        <v>1993</v>
      </c>
      <c r="D921" t="s">
        <v>2082</v>
      </c>
      <c r="E921" t="str">
        <f t="shared" si="64"/>
        <v>VFSE9008213</v>
      </c>
      <c r="F921" t="s">
        <v>154</v>
      </c>
      <c r="G921">
        <v>2122.25</v>
      </c>
      <c r="H921">
        <v>12668351.720000001</v>
      </c>
      <c r="I921" t="s">
        <v>3592</v>
      </c>
      <c r="J921" t="s">
        <v>2134</v>
      </c>
      <c r="K921" t="s">
        <v>3590</v>
      </c>
      <c r="XFB921" t="s">
        <v>2075</v>
      </c>
      <c r="XFC921" t="s">
        <v>152</v>
      </c>
    </row>
    <row r="922" spans="1:11 16382:16383" x14ac:dyDescent="0.25">
      <c r="A922">
        <v>862</v>
      </c>
      <c r="B922" t="s">
        <v>2083</v>
      </c>
      <c r="C922" t="s">
        <v>1993</v>
      </c>
      <c r="D922" t="s">
        <v>2084</v>
      </c>
      <c r="E922" t="str">
        <f t="shared" si="64"/>
        <v>VFSE6000014</v>
      </c>
      <c r="F922" t="s">
        <v>154</v>
      </c>
      <c r="G922">
        <v>234474.55</v>
      </c>
      <c r="H922">
        <v>12902826.27</v>
      </c>
      <c r="I922" t="s">
        <v>2131</v>
      </c>
      <c r="J922" t="s">
        <v>2134</v>
      </c>
      <c r="K922" t="s">
        <v>2132</v>
      </c>
      <c r="XFB922" t="s">
        <v>2075</v>
      </c>
      <c r="XFC922" t="s">
        <v>152</v>
      </c>
    </row>
    <row r="923" spans="1:11 16382:16383" x14ac:dyDescent="0.25">
      <c r="A923">
        <v>863</v>
      </c>
      <c r="B923" t="s">
        <v>2085</v>
      </c>
      <c r="C923" t="s">
        <v>1993</v>
      </c>
      <c r="D923" t="s">
        <v>2087</v>
      </c>
      <c r="E923" t="str">
        <f t="shared" si="64"/>
        <v>VFSE6000007</v>
      </c>
      <c r="F923" t="s">
        <v>154</v>
      </c>
      <c r="G923">
        <v>30900.22</v>
      </c>
      <c r="H923">
        <v>12933726.49</v>
      </c>
      <c r="I923" t="s">
        <v>2149</v>
      </c>
      <c r="J923" t="s">
        <v>2134</v>
      </c>
      <c r="K923" t="s">
        <v>3600</v>
      </c>
      <c r="XFB923" t="s">
        <v>2086</v>
      </c>
      <c r="XFC923" t="s">
        <v>152</v>
      </c>
    </row>
    <row r="924" spans="1:11 16382:16383" x14ac:dyDescent="0.25">
      <c r="A924">
        <v>864</v>
      </c>
      <c r="B924" t="s">
        <v>2088</v>
      </c>
      <c r="C924" t="s">
        <v>1993</v>
      </c>
      <c r="D924" t="s">
        <v>2089</v>
      </c>
      <c r="E924" t="str">
        <f t="shared" si="64"/>
        <v>VFSE9008083</v>
      </c>
      <c r="F924" t="s">
        <v>154</v>
      </c>
      <c r="G924">
        <v>61425.22</v>
      </c>
      <c r="H924">
        <v>12995151.710000001</v>
      </c>
      <c r="I924" t="s">
        <v>3596</v>
      </c>
      <c r="J924" t="s">
        <v>2134</v>
      </c>
      <c r="K924" t="s">
        <v>3590</v>
      </c>
      <c r="XFB924" t="s">
        <v>2086</v>
      </c>
      <c r="XFC924" t="s">
        <v>152</v>
      </c>
    </row>
    <row r="925" spans="1:11 16382:16383" x14ac:dyDescent="0.25">
      <c r="A925">
        <v>865</v>
      </c>
      <c r="B925" t="s">
        <v>2090</v>
      </c>
      <c r="C925" t="s">
        <v>1993</v>
      </c>
      <c r="D925" t="s">
        <v>2091</v>
      </c>
      <c r="E925" t="str">
        <f t="shared" si="64"/>
        <v>VFSE6000013</v>
      </c>
      <c r="F925" t="s">
        <v>154</v>
      </c>
      <c r="G925">
        <v>11358.49</v>
      </c>
      <c r="H925">
        <v>13006510.199999999</v>
      </c>
      <c r="I925" t="s">
        <v>2156</v>
      </c>
      <c r="J925" t="s">
        <v>2134</v>
      </c>
      <c r="K925" t="s">
        <v>3599</v>
      </c>
      <c r="XFB925" t="s">
        <v>2086</v>
      </c>
      <c r="XFC925" t="s">
        <v>152</v>
      </c>
    </row>
    <row r="926" spans="1:11 16382:16383" x14ac:dyDescent="0.25">
      <c r="A926">
        <v>866</v>
      </c>
      <c r="B926" t="s">
        <v>2092</v>
      </c>
      <c r="C926" t="s">
        <v>1993</v>
      </c>
      <c r="D926" t="s">
        <v>2093</v>
      </c>
      <c r="E926" t="str">
        <f t="shared" si="64"/>
        <v>VFSE6000005</v>
      </c>
      <c r="F926" t="s">
        <v>154</v>
      </c>
      <c r="G926">
        <v>43797.74</v>
      </c>
      <c r="H926">
        <v>13050307.939999999</v>
      </c>
      <c r="I926" t="s">
        <v>2147</v>
      </c>
      <c r="J926" t="s">
        <v>2134</v>
      </c>
      <c r="K926" t="s">
        <v>3600</v>
      </c>
      <c r="XFB926" t="s">
        <v>2086</v>
      </c>
      <c r="XFC926" t="s">
        <v>152</v>
      </c>
    </row>
    <row r="927" spans="1:11 16382:16383" x14ac:dyDescent="0.25">
      <c r="A927">
        <v>867</v>
      </c>
      <c r="B927" t="s">
        <v>2094</v>
      </c>
      <c r="C927" t="s">
        <v>1993</v>
      </c>
      <c r="D927" t="s">
        <v>2096</v>
      </c>
      <c r="E927" t="str">
        <f t="shared" si="64"/>
        <v>VFSE6000001</v>
      </c>
      <c r="F927" t="s">
        <v>154</v>
      </c>
      <c r="G927">
        <v>788295.83</v>
      </c>
      <c r="H927">
        <v>13838603.77</v>
      </c>
      <c r="I927" t="s">
        <v>2158</v>
      </c>
      <c r="J927" t="s">
        <v>2134</v>
      </c>
      <c r="K927" t="s">
        <v>2132</v>
      </c>
      <c r="XFB927" t="s">
        <v>2095</v>
      </c>
      <c r="XFC927" t="s">
        <v>152</v>
      </c>
    </row>
    <row r="928" spans="1:11 16382:16383" x14ac:dyDescent="0.25">
      <c r="A928">
        <v>868</v>
      </c>
      <c r="B928" t="s">
        <v>2097</v>
      </c>
      <c r="C928" t="s">
        <v>1993</v>
      </c>
      <c r="D928" t="s">
        <v>2098</v>
      </c>
      <c r="E928" t="str">
        <f t="shared" si="64"/>
        <v>VFSE6000012</v>
      </c>
      <c r="F928" t="s">
        <v>154</v>
      </c>
      <c r="G928">
        <v>25270.47</v>
      </c>
      <c r="H928">
        <v>13863874.24</v>
      </c>
      <c r="I928" t="s">
        <v>2155</v>
      </c>
      <c r="J928" t="s">
        <v>2134</v>
      </c>
      <c r="K928" t="s">
        <v>3599</v>
      </c>
      <c r="XFB928" t="s">
        <v>2095</v>
      </c>
      <c r="XFC928" t="s">
        <v>152</v>
      </c>
    </row>
    <row r="929" spans="1:11 16382:16383" x14ac:dyDescent="0.25">
      <c r="A929">
        <v>869</v>
      </c>
      <c r="B929" t="s">
        <v>2099</v>
      </c>
      <c r="C929" t="s">
        <v>1993</v>
      </c>
      <c r="D929" t="s">
        <v>2100</v>
      </c>
      <c r="E929" t="str">
        <f t="shared" si="64"/>
        <v>VFSE6000009</v>
      </c>
      <c r="F929" t="s">
        <v>154</v>
      </c>
      <c r="G929">
        <v>345378.68</v>
      </c>
      <c r="H929">
        <v>14209252.92</v>
      </c>
      <c r="I929" t="s">
        <v>2152</v>
      </c>
      <c r="J929" t="s">
        <v>2134</v>
      </c>
      <c r="K929" t="s">
        <v>3599</v>
      </c>
      <c r="XFB929" t="s">
        <v>2095</v>
      </c>
      <c r="XFC929" t="s">
        <v>152</v>
      </c>
    </row>
    <row r="930" spans="1:11 16382:16383" x14ac:dyDescent="0.25">
      <c r="A930">
        <v>870</v>
      </c>
      <c r="B930" t="s">
        <v>2101</v>
      </c>
      <c r="C930" t="s">
        <v>1993</v>
      </c>
      <c r="D930" t="s">
        <v>2102</v>
      </c>
      <c r="E930" t="str">
        <f t="shared" si="64"/>
        <v>VFSE6000011</v>
      </c>
      <c r="F930" t="s">
        <v>154</v>
      </c>
      <c r="G930">
        <v>327789.8</v>
      </c>
      <c r="H930">
        <v>14537042.720000001</v>
      </c>
      <c r="I930" t="s">
        <v>2154</v>
      </c>
      <c r="J930" t="s">
        <v>2134</v>
      </c>
      <c r="K930" t="s">
        <v>3599</v>
      </c>
      <c r="XFB930" t="s">
        <v>2095</v>
      </c>
      <c r="XFC930" t="s">
        <v>152</v>
      </c>
    </row>
    <row r="931" spans="1:11 16382:16383" x14ac:dyDescent="0.25">
      <c r="A931">
        <v>871</v>
      </c>
      <c r="B931" t="s">
        <v>2103</v>
      </c>
      <c r="C931" t="s">
        <v>1993</v>
      </c>
      <c r="D931" t="s">
        <v>2105</v>
      </c>
      <c r="E931" t="str">
        <f t="shared" ref="E931" si="66">MID(D931,23,11)</f>
        <v>VFSE6000016</v>
      </c>
      <c r="F931" t="s">
        <v>154</v>
      </c>
      <c r="G931">
        <f>327260.18-G932</f>
        <v>221680.18</v>
      </c>
      <c r="H931">
        <v>14864302.9</v>
      </c>
      <c r="I931" t="s">
        <v>2159</v>
      </c>
      <c r="J931" t="s">
        <v>2134</v>
      </c>
      <c r="K931" t="s">
        <v>2132</v>
      </c>
      <c r="XFB931" t="s">
        <v>2104</v>
      </c>
      <c r="XFC931" t="s">
        <v>152</v>
      </c>
    </row>
    <row r="932" spans="1:11 16382:16383" x14ac:dyDescent="0.25">
      <c r="A932">
        <v>871</v>
      </c>
      <c r="B932" t="s">
        <v>2103</v>
      </c>
      <c r="C932" t="s">
        <v>1993</v>
      </c>
      <c r="D932" t="s">
        <v>2105</v>
      </c>
      <c r="E932" t="str">
        <f t="shared" si="64"/>
        <v>VFSE6000016</v>
      </c>
      <c r="F932" t="s">
        <v>154</v>
      </c>
      <c r="G932">
        <v>105580</v>
      </c>
      <c r="H932">
        <v>14864302.9</v>
      </c>
      <c r="I932" t="s">
        <v>2159</v>
      </c>
      <c r="J932" t="s">
        <v>3583</v>
      </c>
      <c r="K932" t="s">
        <v>2132</v>
      </c>
      <c r="XFB932" t="s">
        <v>2104</v>
      </c>
      <c r="XFC932" t="s">
        <v>152</v>
      </c>
    </row>
    <row r="933" spans="1:11 16382:16383" x14ac:dyDescent="0.25">
      <c r="A933">
        <v>872</v>
      </c>
      <c r="B933" t="s">
        <v>2106</v>
      </c>
      <c r="C933" t="s">
        <v>1993</v>
      </c>
      <c r="D933" t="s">
        <v>2107</v>
      </c>
      <c r="E933" t="str">
        <f t="shared" si="64"/>
        <v>VFSE6000004</v>
      </c>
      <c r="F933" t="s">
        <v>154</v>
      </c>
      <c r="G933">
        <v>120280.75</v>
      </c>
      <c r="H933">
        <v>14984583.65</v>
      </c>
      <c r="I933" t="s">
        <v>2146</v>
      </c>
      <c r="J933" t="s">
        <v>2134</v>
      </c>
      <c r="K933" t="s">
        <v>3600</v>
      </c>
      <c r="XFB933" t="s">
        <v>2104</v>
      </c>
      <c r="XFC933" t="s">
        <v>152</v>
      </c>
    </row>
    <row r="934" spans="1:11 16382:16383" x14ac:dyDescent="0.25">
      <c r="A934">
        <v>873</v>
      </c>
      <c r="B934" t="s">
        <v>2108</v>
      </c>
      <c r="C934" t="s">
        <v>1993</v>
      </c>
      <c r="D934" t="s">
        <v>2109</v>
      </c>
      <c r="E934" t="str">
        <f t="shared" si="64"/>
        <v>VFSE6000006</v>
      </c>
      <c r="F934" t="s">
        <v>154</v>
      </c>
      <c r="G934">
        <v>6811.74</v>
      </c>
      <c r="H934">
        <v>14991395.390000001</v>
      </c>
      <c r="I934" t="s">
        <v>2148</v>
      </c>
      <c r="J934" t="s">
        <v>2134</v>
      </c>
      <c r="K934" t="s">
        <v>3600</v>
      </c>
      <c r="XFB934" t="s">
        <v>2104</v>
      </c>
      <c r="XFC934" t="s">
        <v>152</v>
      </c>
    </row>
    <row r="935" spans="1:11 16382:16383" x14ac:dyDescent="0.25">
      <c r="A935">
        <v>874</v>
      </c>
      <c r="B935" t="s">
        <v>2110</v>
      </c>
      <c r="C935" t="s">
        <v>1993</v>
      </c>
      <c r="D935" t="s">
        <v>2112</v>
      </c>
      <c r="E935" t="str">
        <f t="shared" si="64"/>
        <v>ASONS</v>
      </c>
      <c r="F935" t="s">
        <v>193</v>
      </c>
      <c r="G935">
        <v>-722</v>
      </c>
      <c r="H935">
        <v>14990673.390000001</v>
      </c>
      <c r="I935" t="s">
        <v>2144</v>
      </c>
      <c r="J935" t="s">
        <v>3583</v>
      </c>
      <c r="K935" t="s">
        <v>2132</v>
      </c>
      <c r="XFB935" t="s">
        <v>2111</v>
      </c>
      <c r="XFC935" t="s">
        <v>152</v>
      </c>
    </row>
    <row r="936" spans="1:11 16382:16383" x14ac:dyDescent="0.25">
      <c r="A936">
        <v>875</v>
      </c>
      <c r="B936" t="s">
        <v>2113</v>
      </c>
      <c r="C936" t="s">
        <v>1993</v>
      </c>
      <c r="D936" t="s">
        <v>2115</v>
      </c>
      <c r="E936" t="str">
        <f t="shared" si="64"/>
        <v>Q   BAN04</v>
      </c>
      <c r="F936" t="s">
        <v>154</v>
      </c>
      <c r="G936">
        <v>2166</v>
      </c>
      <c r="H936">
        <v>14992839.390000001</v>
      </c>
      <c r="I936" t="s">
        <v>3603</v>
      </c>
      <c r="J936" t="s">
        <v>3583</v>
      </c>
      <c r="K936" t="s">
        <v>3599</v>
      </c>
      <c r="XFB936" t="s">
        <v>2114</v>
      </c>
      <c r="XFC936" t="s">
        <v>152</v>
      </c>
    </row>
    <row r="937" spans="1:11 16382:16383" x14ac:dyDescent="0.25">
      <c r="A937">
        <v>876</v>
      </c>
      <c r="B937" t="s">
        <v>86</v>
      </c>
      <c r="C937" t="s">
        <v>1993</v>
      </c>
      <c r="D937" t="s">
        <v>2117</v>
      </c>
      <c r="E937" t="str">
        <f t="shared" si="64"/>
        <v>LL  KOL02</v>
      </c>
      <c r="F937" t="s">
        <v>154</v>
      </c>
      <c r="G937">
        <v>534450</v>
      </c>
      <c r="H937">
        <v>15527289.390000001</v>
      </c>
      <c r="I937" t="s">
        <v>2141</v>
      </c>
      <c r="J937" t="s">
        <v>2134</v>
      </c>
      <c r="K937" t="s">
        <v>3609</v>
      </c>
      <c r="XFB937" t="s">
        <v>2116</v>
      </c>
      <c r="XFC937" t="s">
        <v>152</v>
      </c>
    </row>
    <row r="938" spans="1:11 16382:16383" x14ac:dyDescent="0.25">
      <c r="A938">
        <v>877</v>
      </c>
      <c r="B938" t="s">
        <v>89</v>
      </c>
      <c r="C938" t="s">
        <v>1993</v>
      </c>
      <c r="D938" t="s">
        <v>2118</v>
      </c>
      <c r="E938" t="str">
        <f t="shared" si="64"/>
        <v>LL  KOL03</v>
      </c>
      <c r="F938" t="s">
        <v>154</v>
      </c>
      <c r="G938">
        <v>98380</v>
      </c>
      <c r="H938">
        <v>15625669.390000001</v>
      </c>
      <c r="I938" t="s">
        <v>2141</v>
      </c>
      <c r="J938" t="s">
        <v>2134</v>
      </c>
      <c r="K938" t="s">
        <v>3609</v>
      </c>
      <c r="XFB938" t="s">
        <v>2116</v>
      </c>
      <c r="XFC938" t="s">
        <v>152</v>
      </c>
    </row>
    <row r="939" spans="1:11 16382:16383" x14ac:dyDescent="0.25">
      <c r="A939">
        <v>878</v>
      </c>
      <c r="B939" t="s">
        <v>87</v>
      </c>
      <c r="C939" t="s">
        <v>1993</v>
      </c>
      <c r="D939" t="s">
        <v>2120</v>
      </c>
      <c r="E939" t="str">
        <f t="shared" si="64"/>
        <v>LL  KOL04</v>
      </c>
      <c r="F939" t="s">
        <v>154</v>
      </c>
      <c r="G939">
        <v>302260</v>
      </c>
      <c r="H939">
        <v>15927929.390000001</v>
      </c>
      <c r="I939" t="s">
        <v>2141</v>
      </c>
      <c r="J939" t="s">
        <v>2134</v>
      </c>
      <c r="K939" t="s">
        <v>3609</v>
      </c>
      <c r="XFB939" t="s">
        <v>2119</v>
      </c>
      <c r="XFC939" t="s">
        <v>152</v>
      </c>
    </row>
    <row r="940" spans="1:11 16382:16383" x14ac:dyDescent="0.25">
      <c r="A940">
        <v>879</v>
      </c>
      <c r="B940" t="s">
        <v>2121</v>
      </c>
      <c r="C940" t="s">
        <v>1993</v>
      </c>
      <c r="D940" t="s">
        <v>2117</v>
      </c>
      <c r="E940" t="str">
        <f t="shared" si="64"/>
        <v>LL  KOL02</v>
      </c>
      <c r="F940" t="s">
        <v>154</v>
      </c>
      <c r="G940">
        <v>47350</v>
      </c>
      <c r="H940">
        <v>15975279.390000001</v>
      </c>
      <c r="I940" t="s">
        <v>2141</v>
      </c>
      <c r="J940" t="s">
        <v>2134</v>
      </c>
      <c r="K940" t="s">
        <v>3609</v>
      </c>
      <c r="XFB940" t="s">
        <v>2122</v>
      </c>
      <c r="XFC940" t="s">
        <v>152</v>
      </c>
    </row>
    <row r="941" spans="1:11 16382:16383" x14ac:dyDescent="0.25">
      <c r="A941">
        <v>880</v>
      </c>
      <c r="B941" t="s">
        <v>2123</v>
      </c>
      <c r="C941" t="s">
        <v>1993</v>
      </c>
      <c r="D941" t="s">
        <v>2120</v>
      </c>
      <c r="E941" t="str">
        <f t="shared" si="64"/>
        <v>LL  KOL04</v>
      </c>
      <c r="F941" t="s">
        <v>154</v>
      </c>
      <c r="G941">
        <v>29820</v>
      </c>
      <c r="H941">
        <v>16005099.390000001</v>
      </c>
      <c r="I941" t="s">
        <v>2141</v>
      </c>
      <c r="J941" t="s">
        <v>2134</v>
      </c>
      <c r="K941" t="s">
        <v>3609</v>
      </c>
      <c r="XFB941" t="s">
        <v>2122</v>
      </c>
      <c r="XFC941" t="s">
        <v>152</v>
      </c>
    </row>
    <row r="942" spans="1:11 16382:16383" x14ac:dyDescent="0.25">
      <c r="A942">
        <v>881</v>
      </c>
      <c r="B942" t="s">
        <v>2124</v>
      </c>
      <c r="C942" t="s">
        <v>1993</v>
      </c>
      <c r="D942" t="s">
        <v>2126</v>
      </c>
      <c r="E942" t="str">
        <f t="shared" si="64"/>
        <v>Q   KOL04</v>
      </c>
      <c r="F942" t="s">
        <v>154</v>
      </c>
      <c r="G942">
        <v>1809</v>
      </c>
      <c r="H942">
        <v>16006908.390000001</v>
      </c>
      <c r="I942" t="s">
        <v>3602</v>
      </c>
      <c r="J942" t="s">
        <v>2134</v>
      </c>
      <c r="K942" t="s">
        <v>3609</v>
      </c>
      <c r="XFB942" t="s">
        <v>2125</v>
      </c>
      <c r="XFC942" t="s">
        <v>152</v>
      </c>
    </row>
    <row r="943" spans="1:11 16382:16383" x14ac:dyDescent="0.25">
      <c r="A943">
        <v>882</v>
      </c>
      <c r="B943" t="s">
        <v>2127</v>
      </c>
      <c r="C943" t="s">
        <v>1993</v>
      </c>
      <c r="D943" t="s">
        <v>2129</v>
      </c>
      <c r="E943" t="str">
        <f t="shared" si="64"/>
        <v>ST</v>
      </c>
      <c r="F943" t="s">
        <v>193</v>
      </c>
      <c r="G943">
        <v>-4661</v>
      </c>
      <c r="H943">
        <v>16002247.390000001</v>
      </c>
      <c r="I943" t="s">
        <v>3601</v>
      </c>
      <c r="J943" t="s">
        <v>2134</v>
      </c>
      <c r="K943" t="s">
        <v>2132</v>
      </c>
      <c r="XFB943" t="s">
        <v>2128</v>
      </c>
      <c r="XFC943" t="s">
        <v>152</v>
      </c>
    </row>
    <row r="944" spans="1:11 16382:16383" x14ac:dyDescent="0.25">
      <c r="A944">
        <v>883</v>
      </c>
      <c r="B944" t="s">
        <v>2192</v>
      </c>
      <c r="C944" t="s">
        <v>2193</v>
      </c>
      <c r="D944" t="s">
        <v>2736</v>
      </c>
      <c r="E944" t="str">
        <f t="shared" ref="E944" si="67">MID(D944,23,11)</f>
        <v>VFSE1100011</v>
      </c>
      <c r="F944" t="s">
        <v>154</v>
      </c>
      <c r="G944">
        <f>18012.91-G945</f>
        <v>9468.91</v>
      </c>
      <c r="H944">
        <v>16020260.300000001</v>
      </c>
      <c r="I944" t="s">
        <v>2150</v>
      </c>
      <c r="J944" t="s">
        <v>2134</v>
      </c>
      <c r="K944" t="s">
        <v>3600</v>
      </c>
      <c r="XFB944" t="s">
        <v>2523</v>
      </c>
      <c r="XFC944" t="s">
        <v>152</v>
      </c>
    </row>
    <row r="945" spans="1:11 16382:16383" x14ac:dyDescent="0.25">
      <c r="A945">
        <v>883</v>
      </c>
      <c r="B945" t="s">
        <v>2192</v>
      </c>
      <c r="C945" t="s">
        <v>2193</v>
      </c>
      <c r="D945" t="s">
        <v>2736</v>
      </c>
      <c r="E945" t="str">
        <f t="shared" si="64"/>
        <v>VFSE1100011</v>
      </c>
      <c r="F945" t="s">
        <v>154</v>
      </c>
      <c r="G945">
        <v>8544</v>
      </c>
      <c r="H945">
        <v>16020260.300000001</v>
      </c>
      <c r="I945" t="s">
        <v>2150</v>
      </c>
      <c r="J945" t="s">
        <v>3583</v>
      </c>
      <c r="K945" t="s">
        <v>3600</v>
      </c>
      <c r="XFB945" t="s">
        <v>2523</v>
      </c>
      <c r="XFC945" t="s">
        <v>152</v>
      </c>
    </row>
    <row r="946" spans="1:11 16382:16383" x14ac:dyDescent="0.25">
      <c r="A946">
        <v>884</v>
      </c>
      <c r="B946" t="s">
        <v>2160</v>
      </c>
      <c r="C946" t="s">
        <v>2193</v>
      </c>
      <c r="D946" t="s">
        <v>355</v>
      </c>
      <c r="E946" t="str">
        <f t="shared" si="64"/>
        <v xml:space="preserve"> THAI CONSU</v>
      </c>
      <c r="F946" t="s">
        <v>193</v>
      </c>
      <c r="G946">
        <v>-32500</v>
      </c>
      <c r="H946">
        <v>15987760.300000001</v>
      </c>
      <c r="I946" t="s">
        <v>2140</v>
      </c>
      <c r="J946" t="s">
        <v>2134</v>
      </c>
      <c r="K946" t="s">
        <v>3610</v>
      </c>
      <c r="XFB946" t="s">
        <v>2524</v>
      </c>
      <c r="XFC946" t="s">
        <v>152</v>
      </c>
    </row>
    <row r="947" spans="1:11 16382:16383" x14ac:dyDescent="0.25">
      <c r="A947">
        <v>885</v>
      </c>
      <c r="B947" t="s">
        <v>2194</v>
      </c>
      <c r="C947" t="s">
        <v>2193</v>
      </c>
      <c r="D947" t="s">
        <v>2737</v>
      </c>
      <c r="E947" t="str">
        <f t="shared" si="64"/>
        <v>89218/VFS G</v>
      </c>
      <c r="F947" t="s">
        <v>193</v>
      </c>
      <c r="G947">
        <v>-11200000</v>
      </c>
      <c r="H947">
        <v>4787760.3</v>
      </c>
      <c r="I947" t="s">
        <v>2135</v>
      </c>
      <c r="J947" t="s">
        <v>2134</v>
      </c>
      <c r="K947" t="s">
        <v>2132</v>
      </c>
      <c r="XFB947" t="s">
        <v>2525</v>
      </c>
      <c r="XFC947" t="s">
        <v>152</v>
      </c>
    </row>
    <row r="948" spans="1:11 16382:16383" x14ac:dyDescent="0.25">
      <c r="A948">
        <v>886</v>
      </c>
      <c r="B948" t="s">
        <v>2195</v>
      </c>
      <c r="C948" t="s">
        <v>2193</v>
      </c>
      <c r="D948" t="s">
        <v>2738</v>
      </c>
      <c r="E948" t="str">
        <f t="shared" si="64"/>
        <v>89225/VFS G</v>
      </c>
      <c r="F948" t="s">
        <v>193</v>
      </c>
      <c r="G948">
        <v>-3800000</v>
      </c>
      <c r="H948">
        <v>987760.3</v>
      </c>
      <c r="I948" t="s">
        <v>2135</v>
      </c>
      <c r="J948" t="s">
        <v>2134</v>
      </c>
      <c r="K948" t="s">
        <v>2132</v>
      </c>
      <c r="XFB948" t="s">
        <v>2526</v>
      </c>
      <c r="XFC948" t="s">
        <v>152</v>
      </c>
    </row>
    <row r="949" spans="1:11 16382:16383" x14ac:dyDescent="0.25">
      <c r="A949">
        <v>887</v>
      </c>
      <c r="B949" t="s">
        <v>2196</v>
      </c>
      <c r="C949" t="s">
        <v>2193</v>
      </c>
      <c r="D949" t="s">
        <v>2739</v>
      </c>
      <c r="E949" t="str">
        <f t="shared" si="64"/>
        <v xml:space="preserve">ICICI BANK </v>
      </c>
      <c r="F949" t="s">
        <v>193</v>
      </c>
      <c r="G949">
        <v>-46233.72</v>
      </c>
      <c r="H949">
        <v>941526.58</v>
      </c>
      <c r="I949" t="s">
        <v>3581</v>
      </c>
      <c r="J949" t="s">
        <v>2134</v>
      </c>
      <c r="K949" t="s">
        <v>3605</v>
      </c>
      <c r="XFB949" t="s">
        <v>2527</v>
      </c>
      <c r="XFC949" t="s">
        <v>152</v>
      </c>
    </row>
    <row r="950" spans="1:11 16382:16383" x14ac:dyDescent="0.25">
      <c r="A950">
        <v>888</v>
      </c>
      <c r="B950" t="s">
        <v>2197</v>
      </c>
      <c r="C950" t="s">
        <v>2193</v>
      </c>
      <c r="D950" t="s">
        <v>2740</v>
      </c>
      <c r="E950" t="str">
        <f t="shared" si="64"/>
        <v xml:space="preserve">ICICI BANK </v>
      </c>
      <c r="F950" t="s">
        <v>193</v>
      </c>
      <c r="G950">
        <v>-157371.74</v>
      </c>
      <c r="H950">
        <v>784154.84</v>
      </c>
      <c r="I950" t="s">
        <v>3581</v>
      </c>
      <c r="J950" t="s">
        <v>2134</v>
      </c>
      <c r="K950" t="s">
        <v>3605</v>
      </c>
      <c r="XFB950" t="s">
        <v>2528</v>
      </c>
      <c r="XFC950" t="s">
        <v>152</v>
      </c>
    </row>
    <row r="951" spans="1:11 16382:16383" x14ac:dyDescent="0.25">
      <c r="A951">
        <v>889</v>
      </c>
      <c r="B951" t="s">
        <v>2198</v>
      </c>
      <c r="C951" t="s">
        <v>2193</v>
      </c>
      <c r="D951" t="s">
        <v>2741</v>
      </c>
      <c r="E951" t="str">
        <f t="shared" si="64"/>
        <v>VFSE6000012</v>
      </c>
      <c r="F951" t="s">
        <v>154</v>
      </c>
      <c r="G951">
        <v>17475.04</v>
      </c>
      <c r="H951">
        <v>801629.88</v>
      </c>
      <c r="I951" t="s">
        <v>2155</v>
      </c>
      <c r="J951" t="s">
        <v>2134</v>
      </c>
      <c r="K951" t="s">
        <v>3599</v>
      </c>
      <c r="XFB951" t="s">
        <v>2529</v>
      </c>
      <c r="XFC951" t="s">
        <v>152</v>
      </c>
    </row>
    <row r="952" spans="1:11 16382:16383" x14ac:dyDescent="0.25">
      <c r="A952">
        <v>890</v>
      </c>
      <c r="B952" t="s">
        <v>2199</v>
      </c>
      <c r="C952" t="s">
        <v>2193</v>
      </c>
      <c r="D952" t="s">
        <v>2742</v>
      </c>
      <c r="E952" t="str">
        <f t="shared" ref="E952" si="68">MID(D952,23,11)</f>
        <v>VFSE6000014</v>
      </c>
      <c r="F952" t="s">
        <v>154</v>
      </c>
      <c r="G952">
        <f>220644.11-G953</f>
        <v>178485.11</v>
      </c>
      <c r="H952">
        <v>1022273.99</v>
      </c>
      <c r="I952" t="s">
        <v>2131</v>
      </c>
      <c r="J952" t="s">
        <v>2134</v>
      </c>
      <c r="K952" t="s">
        <v>2132</v>
      </c>
      <c r="XFB952" t="s">
        <v>2529</v>
      </c>
      <c r="XFC952" t="s">
        <v>152</v>
      </c>
    </row>
    <row r="953" spans="1:11 16382:16383" x14ac:dyDescent="0.25">
      <c r="A953">
        <v>890</v>
      </c>
      <c r="B953" t="s">
        <v>2199</v>
      </c>
      <c r="C953" t="s">
        <v>2193</v>
      </c>
      <c r="D953" t="s">
        <v>2742</v>
      </c>
      <c r="E953" t="str">
        <f t="shared" si="64"/>
        <v>VFSE6000014</v>
      </c>
      <c r="F953" t="s">
        <v>154</v>
      </c>
      <c r="G953">
        <v>42159</v>
      </c>
      <c r="H953">
        <v>1022273.99</v>
      </c>
      <c r="I953" t="s">
        <v>2131</v>
      </c>
      <c r="J953" t="s">
        <v>3583</v>
      </c>
      <c r="K953" t="s">
        <v>2132</v>
      </c>
      <c r="XFB953" t="s">
        <v>2529</v>
      </c>
      <c r="XFC953" t="s">
        <v>152</v>
      </c>
    </row>
    <row r="954" spans="1:11 16382:16383" x14ac:dyDescent="0.25">
      <c r="A954">
        <v>891</v>
      </c>
      <c r="B954" t="s">
        <v>2200</v>
      </c>
      <c r="C954" t="s">
        <v>2193</v>
      </c>
      <c r="D954" t="s">
        <v>2743</v>
      </c>
      <c r="E954" t="str">
        <f t="shared" si="64"/>
        <v>VFSE6000006</v>
      </c>
      <c r="F954" t="s">
        <v>154</v>
      </c>
      <c r="G954">
        <v>19551.54</v>
      </c>
      <c r="H954">
        <v>1041825.53</v>
      </c>
      <c r="I954" t="s">
        <v>2148</v>
      </c>
      <c r="J954" t="s">
        <v>2134</v>
      </c>
      <c r="K954" t="s">
        <v>3600</v>
      </c>
      <c r="XFB954" t="s">
        <v>2529</v>
      </c>
      <c r="XFC954" t="s">
        <v>152</v>
      </c>
    </row>
    <row r="955" spans="1:11 16382:16383" x14ac:dyDescent="0.25">
      <c r="A955">
        <v>892</v>
      </c>
      <c r="B955" t="s">
        <v>2201</v>
      </c>
      <c r="C955" t="s">
        <v>2193</v>
      </c>
      <c r="D955" t="s">
        <v>2744</v>
      </c>
      <c r="E955" t="str">
        <f t="shared" ref="E955" si="69">MID(D955,23,11)</f>
        <v>VFSE6000003</v>
      </c>
      <c r="F955" t="s">
        <v>154</v>
      </c>
      <c r="G955">
        <f>100601.31-G956</f>
        <v>37571.31</v>
      </c>
      <c r="H955">
        <v>1142426.8400000001</v>
      </c>
      <c r="I955" t="s">
        <v>2145</v>
      </c>
      <c r="J955" t="s">
        <v>2134</v>
      </c>
      <c r="K955" t="s">
        <v>3609</v>
      </c>
      <c r="XFB955" t="s">
        <v>2529</v>
      </c>
      <c r="XFC955" t="s">
        <v>152</v>
      </c>
    </row>
    <row r="956" spans="1:11 16382:16383" x14ac:dyDescent="0.25">
      <c r="A956">
        <v>892</v>
      </c>
      <c r="B956" t="s">
        <v>2201</v>
      </c>
      <c r="C956" t="s">
        <v>2193</v>
      </c>
      <c r="D956" t="s">
        <v>2744</v>
      </c>
      <c r="E956" t="str">
        <f t="shared" si="64"/>
        <v>VFSE6000003</v>
      </c>
      <c r="F956" t="s">
        <v>154</v>
      </c>
      <c r="G956">
        <v>63030</v>
      </c>
      <c r="H956">
        <v>1142426.8400000001</v>
      </c>
      <c r="I956" t="s">
        <v>2145</v>
      </c>
      <c r="J956" t="s">
        <v>3583</v>
      </c>
      <c r="K956" t="s">
        <v>3609</v>
      </c>
      <c r="XFB956" t="s">
        <v>2529</v>
      </c>
      <c r="XFC956" t="s">
        <v>152</v>
      </c>
    </row>
    <row r="957" spans="1:11 16382:16383" x14ac:dyDescent="0.25">
      <c r="A957">
        <v>893</v>
      </c>
      <c r="B957" t="s">
        <v>2202</v>
      </c>
      <c r="C957" t="s">
        <v>2193</v>
      </c>
      <c r="D957" t="s">
        <v>2745</v>
      </c>
      <c r="E957" t="str">
        <f t="shared" si="64"/>
        <v>VFSE6000016</v>
      </c>
      <c r="F957" t="s">
        <v>154</v>
      </c>
      <c r="G957">
        <v>420411.93</v>
      </c>
      <c r="H957">
        <v>1562838.77</v>
      </c>
      <c r="I957" t="s">
        <v>2159</v>
      </c>
      <c r="J957" t="s">
        <v>2134</v>
      </c>
      <c r="K957" t="s">
        <v>2132</v>
      </c>
      <c r="XFB957" t="s">
        <v>2530</v>
      </c>
      <c r="XFC957" t="s">
        <v>152</v>
      </c>
    </row>
    <row r="958" spans="1:11 16382:16383" x14ac:dyDescent="0.25">
      <c r="A958">
        <v>894</v>
      </c>
      <c r="B958" t="s">
        <v>2203</v>
      </c>
      <c r="C958" t="s">
        <v>2193</v>
      </c>
      <c r="D958" t="s">
        <v>2746</v>
      </c>
      <c r="E958" t="str">
        <f t="shared" si="64"/>
        <v>VFSE6000007</v>
      </c>
      <c r="F958" t="s">
        <v>154</v>
      </c>
      <c r="G958">
        <v>23771.54</v>
      </c>
      <c r="H958">
        <v>1586610.31</v>
      </c>
      <c r="I958" t="s">
        <v>2149</v>
      </c>
      <c r="J958" t="s">
        <v>2134</v>
      </c>
      <c r="K958" t="s">
        <v>3600</v>
      </c>
      <c r="XFB958" t="s">
        <v>2530</v>
      </c>
      <c r="XFC958" t="s">
        <v>152</v>
      </c>
    </row>
    <row r="959" spans="1:11 16382:16383" x14ac:dyDescent="0.25">
      <c r="A959">
        <v>895</v>
      </c>
      <c r="B959" t="s">
        <v>2204</v>
      </c>
      <c r="C959" t="s">
        <v>2193</v>
      </c>
      <c r="D959" t="s">
        <v>2747</v>
      </c>
      <c r="E959" t="str">
        <f t="shared" si="64"/>
        <v>VFSE6000001</v>
      </c>
      <c r="F959" t="s">
        <v>154</v>
      </c>
      <c r="G959">
        <v>1207670.26</v>
      </c>
      <c r="H959">
        <v>2794280.57</v>
      </c>
      <c r="I959" t="s">
        <v>2158</v>
      </c>
      <c r="J959" t="s">
        <v>2134</v>
      </c>
      <c r="K959" t="s">
        <v>2132</v>
      </c>
      <c r="XFB959" t="s">
        <v>2530</v>
      </c>
      <c r="XFC959" t="s">
        <v>152</v>
      </c>
    </row>
    <row r="960" spans="1:11 16382:16383" x14ac:dyDescent="0.25">
      <c r="A960">
        <v>896</v>
      </c>
      <c r="B960" t="s">
        <v>2205</v>
      </c>
      <c r="C960" t="s">
        <v>2193</v>
      </c>
      <c r="D960" t="s">
        <v>2748</v>
      </c>
      <c r="E960" t="str">
        <f t="shared" ref="E960" si="70">MID(D960,23,11)</f>
        <v>VFSE6000009</v>
      </c>
      <c r="F960" t="s">
        <v>154</v>
      </c>
      <c r="G960">
        <f>313083.52-G961</f>
        <v>272683.52000000002</v>
      </c>
      <c r="H960">
        <v>3107364.09</v>
      </c>
      <c r="I960" t="s">
        <v>2152</v>
      </c>
      <c r="J960" t="s">
        <v>2134</v>
      </c>
      <c r="K960" t="s">
        <v>3599</v>
      </c>
      <c r="XFB960" t="s">
        <v>2530</v>
      </c>
      <c r="XFC960" t="s">
        <v>152</v>
      </c>
    </row>
    <row r="961" spans="1:11 16382:16383" x14ac:dyDescent="0.25">
      <c r="A961">
        <v>896</v>
      </c>
      <c r="B961" t="s">
        <v>2205</v>
      </c>
      <c r="C961" t="s">
        <v>2193</v>
      </c>
      <c r="D961" t="s">
        <v>2748</v>
      </c>
      <c r="E961" t="str">
        <f t="shared" si="64"/>
        <v>VFSE6000009</v>
      </c>
      <c r="F961" t="s">
        <v>154</v>
      </c>
      <c r="G961">
        <v>40400</v>
      </c>
      <c r="H961">
        <v>3107364.09</v>
      </c>
      <c r="I961" t="s">
        <v>2152</v>
      </c>
      <c r="J961" t="s">
        <v>3583</v>
      </c>
      <c r="K961" t="s">
        <v>3599</v>
      </c>
      <c r="XFB961" t="s">
        <v>2530</v>
      </c>
      <c r="XFC961" t="s">
        <v>152</v>
      </c>
    </row>
    <row r="962" spans="1:11 16382:16383" x14ac:dyDescent="0.25">
      <c r="A962">
        <v>897</v>
      </c>
      <c r="B962" t="s">
        <v>2206</v>
      </c>
      <c r="C962" t="s">
        <v>2193</v>
      </c>
      <c r="D962" t="s">
        <v>2749</v>
      </c>
      <c r="E962" t="str">
        <f t="shared" ref="E962:E1030" si="71">MID(D962,23,11)</f>
        <v>VFSE6000010</v>
      </c>
      <c r="F962" t="s">
        <v>154</v>
      </c>
      <c r="G962">
        <v>77970.880000000005</v>
      </c>
      <c r="H962">
        <v>3185334.97</v>
      </c>
      <c r="I962" t="s">
        <v>2153</v>
      </c>
      <c r="J962" t="s">
        <v>2134</v>
      </c>
      <c r="K962" t="s">
        <v>3599</v>
      </c>
      <c r="XFB962" t="s">
        <v>2530</v>
      </c>
      <c r="XFC962" t="s">
        <v>152</v>
      </c>
    </row>
    <row r="963" spans="1:11 16382:16383" x14ac:dyDescent="0.25">
      <c r="A963">
        <v>898</v>
      </c>
      <c r="B963" t="s">
        <v>2207</v>
      </c>
      <c r="C963" t="s">
        <v>2193</v>
      </c>
      <c r="D963" t="s">
        <v>2750</v>
      </c>
      <c r="E963" t="str">
        <f t="shared" si="71"/>
        <v>VFSE9008222</v>
      </c>
      <c r="F963" t="s">
        <v>154</v>
      </c>
      <c r="G963">
        <v>1563.19</v>
      </c>
      <c r="H963">
        <v>3186898.16</v>
      </c>
      <c r="I963" t="s">
        <v>3597</v>
      </c>
      <c r="J963" t="s">
        <v>2134</v>
      </c>
      <c r="K963" t="s">
        <v>3590</v>
      </c>
      <c r="XFB963" t="s">
        <v>2531</v>
      </c>
      <c r="XFC963" t="s">
        <v>152</v>
      </c>
    </row>
    <row r="964" spans="1:11 16382:16383" x14ac:dyDescent="0.25">
      <c r="A964">
        <v>899</v>
      </c>
      <c r="B964" t="s">
        <v>2208</v>
      </c>
      <c r="C964" t="s">
        <v>2193</v>
      </c>
      <c r="D964" t="s">
        <v>2751</v>
      </c>
      <c r="E964" t="str">
        <f t="shared" ref="E964" si="72">MID(D964,23,11)</f>
        <v>VFSE6000008</v>
      </c>
      <c r="F964" t="s">
        <v>154</v>
      </c>
      <c r="G964">
        <f>905930.77-G965</f>
        <v>855813.77</v>
      </c>
      <c r="H964">
        <v>4092828.93</v>
      </c>
      <c r="I964" t="s">
        <v>2151</v>
      </c>
      <c r="J964" t="s">
        <v>2134</v>
      </c>
      <c r="K964" t="s">
        <v>3599</v>
      </c>
      <c r="XFB964" t="s">
        <v>2531</v>
      </c>
      <c r="XFC964" t="s">
        <v>152</v>
      </c>
    </row>
    <row r="965" spans="1:11 16382:16383" x14ac:dyDescent="0.25">
      <c r="A965">
        <v>899</v>
      </c>
      <c r="B965" t="s">
        <v>2208</v>
      </c>
      <c r="C965" t="s">
        <v>2193</v>
      </c>
      <c r="D965" t="s">
        <v>2751</v>
      </c>
      <c r="E965" t="str">
        <f t="shared" si="71"/>
        <v>VFSE6000008</v>
      </c>
      <c r="F965" t="s">
        <v>154</v>
      </c>
      <c r="G965">
        <v>50117</v>
      </c>
      <c r="H965">
        <v>4092828.93</v>
      </c>
      <c r="I965" t="s">
        <v>2151</v>
      </c>
      <c r="J965" t="s">
        <v>3583</v>
      </c>
      <c r="K965" t="s">
        <v>3599</v>
      </c>
      <c r="XFB965" t="s">
        <v>2531</v>
      </c>
      <c r="XFC965" t="s">
        <v>152</v>
      </c>
    </row>
    <row r="966" spans="1:11 16382:16383" x14ac:dyDescent="0.25">
      <c r="A966">
        <v>900</v>
      </c>
      <c r="B966" t="s">
        <v>2209</v>
      </c>
      <c r="C966" t="s">
        <v>2193</v>
      </c>
      <c r="D966" t="s">
        <v>2752</v>
      </c>
      <c r="E966" t="str">
        <f t="shared" si="71"/>
        <v>VFSE9008205</v>
      </c>
      <c r="F966" t="s">
        <v>154</v>
      </c>
      <c r="G966">
        <v>8584.81</v>
      </c>
      <c r="H966">
        <v>4101413.74</v>
      </c>
      <c r="I966" t="s">
        <v>3594</v>
      </c>
      <c r="J966" t="s">
        <v>2134</v>
      </c>
      <c r="K966" t="s">
        <v>3590</v>
      </c>
      <c r="XFB966" t="s">
        <v>2532</v>
      </c>
      <c r="XFC966" t="s">
        <v>152</v>
      </c>
    </row>
    <row r="967" spans="1:11 16382:16383" x14ac:dyDescent="0.25">
      <c r="A967">
        <v>901</v>
      </c>
      <c r="B967" t="s">
        <v>2210</v>
      </c>
      <c r="C967" t="s">
        <v>2193</v>
      </c>
      <c r="D967" t="s">
        <v>2753</v>
      </c>
      <c r="E967" t="str">
        <f t="shared" si="71"/>
        <v>VFSE9008072</v>
      </c>
      <c r="F967" t="s">
        <v>154</v>
      </c>
      <c r="G967">
        <v>7571.49</v>
      </c>
      <c r="H967">
        <v>4108985.23</v>
      </c>
      <c r="I967" t="s">
        <v>3595</v>
      </c>
      <c r="J967" t="s">
        <v>2134</v>
      </c>
      <c r="K967" t="s">
        <v>3590</v>
      </c>
      <c r="XFB967" t="s">
        <v>2533</v>
      </c>
      <c r="XFC967" t="s">
        <v>152</v>
      </c>
    </row>
    <row r="968" spans="1:11 16382:16383" x14ac:dyDescent="0.25">
      <c r="A968">
        <v>902</v>
      </c>
      <c r="B968" t="s">
        <v>2211</v>
      </c>
      <c r="C968" t="s">
        <v>2193</v>
      </c>
      <c r="D968" t="s">
        <v>2754</v>
      </c>
      <c r="E968" t="str">
        <f t="shared" ref="E968" si="73">MID(D968,23,11)</f>
        <v>VFSE6000011</v>
      </c>
      <c r="F968" t="s">
        <v>154</v>
      </c>
      <c r="G968">
        <f>422762.32-G969</f>
        <v>404028.32</v>
      </c>
      <c r="H968">
        <v>4531747.55</v>
      </c>
      <c r="I968" t="s">
        <v>2154</v>
      </c>
      <c r="J968" t="s">
        <v>2134</v>
      </c>
      <c r="K968" t="s">
        <v>3599</v>
      </c>
      <c r="XFB968" t="s">
        <v>2534</v>
      </c>
      <c r="XFC968" t="s">
        <v>152</v>
      </c>
    </row>
    <row r="969" spans="1:11 16382:16383" x14ac:dyDescent="0.25">
      <c r="A969">
        <v>902</v>
      </c>
      <c r="B969" t="s">
        <v>2211</v>
      </c>
      <c r="C969" t="s">
        <v>2193</v>
      </c>
      <c r="D969" t="s">
        <v>2754</v>
      </c>
      <c r="E969" t="str">
        <f t="shared" si="71"/>
        <v>VFSE6000011</v>
      </c>
      <c r="F969" t="s">
        <v>154</v>
      </c>
      <c r="G969">
        <v>18734</v>
      </c>
      <c r="H969">
        <v>4531747.55</v>
      </c>
      <c r="I969" t="s">
        <v>2154</v>
      </c>
      <c r="J969" t="s">
        <v>3583</v>
      </c>
      <c r="K969" t="s">
        <v>3599</v>
      </c>
      <c r="XFB969" t="s">
        <v>2534</v>
      </c>
      <c r="XFC969" t="s">
        <v>152</v>
      </c>
    </row>
    <row r="970" spans="1:11 16382:16383" x14ac:dyDescent="0.25">
      <c r="A970">
        <v>903</v>
      </c>
      <c r="B970" t="s">
        <v>2212</v>
      </c>
      <c r="C970" t="s">
        <v>2193</v>
      </c>
      <c r="D970" t="s">
        <v>2755</v>
      </c>
      <c r="E970" t="str">
        <f t="shared" si="71"/>
        <v>VFSE9008083</v>
      </c>
      <c r="F970" t="s">
        <v>154</v>
      </c>
      <c r="G970">
        <v>41452.39</v>
      </c>
      <c r="H970">
        <v>4573199.9400000004</v>
      </c>
      <c r="I970" t="s">
        <v>3596</v>
      </c>
      <c r="J970" t="s">
        <v>2134</v>
      </c>
      <c r="K970" t="s">
        <v>3590</v>
      </c>
      <c r="XFB970" t="s">
        <v>2534</v>
      </c>
      <c r="XFC970" t="s">
        <v>152</v>
      </c>
    </row>
    <row r="971" spans="1:11 16382:16383" x14ac:dyDescent="0.25">
      <c r="A971">
        <v>904</v>
      </c>
      <c r="B971" t="s">
        <v>2213</v>
      </c>
      <c r="C971" t="s">
        <v>2193</v>
      </c>
      <c r="D971" t="s">
        <v>2756</v>
      </c>
      <c r="E971" t="str">
        <f t="shared" si="71"/>
        <v>VFSE9008150</v>
      </c>
      <c r="F971" t="s">
        <v>154</v>
      </c>
      <c r="G971">
        <v>1270.0899999999999</v>
      </c>
      <c r="H971">
        <v>4574470.03</v>
      </c>
      <c r="I971" t="s">
        <v>3593</v>
      </c>
      <c r="J971" t="s">
        <v>2134</v>
      </c>
      <c r="K971" t="s">
        <v>3590</v>
      </c>
      <c r="XFB971" t="s">
        <v>2535</v>
      </c>
      <c r="XFC971" t="s">
        <v>152</v>
      </c>
    </row>
    <row r="972" spans="1:11 16382:16383" x14ac:dyDescent="0.25">
      <c r="A972">
        <v>905</v>
      </c>
      <c r="B972" t="s">
        <v>2214</v>
      </c>
      <c r="C972" t="s">
        <v>2193</v>
      </c>
      <c r="D972" t="s">
        <v>2757</v>
      </c>
      <c r="E972" t="str">
        <f t="shared" ref="E972" si="74">MID(D972,23,11)</f>
        <v>VFSE6000004</v>
      </c>
      <c r="F972" t="s">
        <v>154</v>
      </c>
      <c r="G972">
        <f>248792.19-G973</f>
        <v>241411.19</v>
      </c>
      <c r="H972">
        <v>4823262.22</v>
      </c>
      <c r="I972" t="s">
        <v>2146</v>
      </c>
      <c r="J972" t="s">
        <v>2134</v>
      </c>
      <c r="K972" t="s">
        <v>3600</v>
      </c>
      <c r="XFB972" t="s">
        <v>2535</v>
      </c>
      <c r="XFC972" t="s">
        <v>152</v>
      </c>
    </row>
    <row r="973" spans="1:11 16382:16383" x14ac:dyDescent="0.25">
      <c r="A973">
        <v>905</v>
      </c>
      <c r="B973" t="s">
        <v>2214</v>
      </c>
      <c r="C973" t="s">
        <v>2193</v>
      </c>
      <c r="D973" t="s">
        <v>2757</v>
      </c>
      <c r="E973" t="str">
        <f t="shared" si="71"/>
        <v>VFSE6000004</v>
      </c>
      <c r="F973" t="s">
        <v>154</v>
      </c>
      <c r="G973">
        <v>7381</v>
      </c>
      <c r="H973">
        <v>4823262.22</v>
      </c>
      <c r="I973" t="s">
        <v>2146</v>
      </c>
      <c r="J973" t="s">
        <v>3583</v>
      </c>
      <c r="K973" t="s">
        <v>3600</v>
      </c>
      <c r="XFB973" t="s">
        <v>2535</v>
      </c>
      <c r="XFC973" t="s">
        <v>152</v>
      </c>
    </row>
    <row r="974" spans="1:11 16382:16383" x14ac:dyDescent="0.25">
      <c r="A974">
        <v>906</v>
      </c>
      <c r="B974" t="s">
        <v>2215</v>
      </c>
      <c r="C974" t="s">
        <v>2193</v>
      </c>
      <c r="D974" t="s">
        <v>2758</v>
      </c>
      <c r="E974" t="str">
        <f t="shared" si="71"/>
        <v>VFSE6000002</v>
      </c>
      <c r="F974" t="s">
        <v>154</v>
      </c>
      <c r="G974">
        <v>2606034.75</v>
      </c>
      <c r="H974">
        <v>7429296.9699999997</v>
      </c>
      <c r="I974" t="s">
        <v>2150</v>
      </c>
      <c r="J974" t="s">
        <v>2134</v>
      </c>
      <c r="K974" t="s">
        <v>3600</v>
      </c>
      <c r="XFB974" t="s">
        <v>2535</v>
      </c>
      <c r="XFC974" t="s">
        <v>152</v>
      </c>
    </row>
    <row r="975" spans="1:11 16382:16383" x14ac:dyDescent="0.25">
      <c r="A975">
        <v>907</v>
      </c>
      <c r="B975" t="s">
        <v>2216</v>
      </c>
      <c r="C975" t="s">
        <v>2193</v>
      </c>
      <c r="D975" t="s">
        <v>2759</v>
      </c>
      <c r="E975" t="str">
        <f t="shared" si="71"/>
        <v>VFSE6000015</v>
      </c>
      <c r="F975" t="s">
        <v>154</v>
      </c>
      <c r="G975">
        <v>13330.83</v>
      </c>
      <c r="H975">
        <v>7442627.7999999998</v>
      </c>
      <c r="I975" t="s">
        <v>2157</v>
      </c>
      <c r="J975" t="s">
        <v>2134</v>
      </c>
      <c r="K975" t="s">
        <v>2132</v>
      </c>
      <c r="XFB975" t="s">
        <v>2536</v>
      </c>
      <c r="XFC975" t="s">
        <v>152</v>
      </c>
    </row>
    <row r="976" spans="1:11 16382:16383" x14ac:dyDescent="0.25">
      <c r="A976">
        <v>908</v>
      </c>
      <c r="B976" t="s">
        <v>2217</v>
      </c>
      <c r="C976" t="s">
        <v>2193</v>
      </c>
      <c r="D976" t="s">
        <v>2760</v>
      </c>
      <c r="E976" t="str">
        <f t="shared" si="71"/>
        <v>VFSE6000013</v>
      </c>
      <c r="F976" t="s">
        <v>154</v>
      </c>
      <c r="G976">
        <v>20998.15</v>
      </c>
      <c r="H976">
        <v>7463625.9500000002</v>
      </c>
      <c r="I976" t="s">
        <v>2156</v>
      </c>
      <c r="J976" t="s">
        <v>2134</v>
      </c>
      <c r="K976" t="s">
        <v>3599</v>
      </c>
      <c r="XFB976" t="s">
        <v>2537</v>
      </c>
      <c r="XFC976" t="s">
        <v>152</v>
      </c>
    </row>
    <row r="977" spans="1:14 16382:16383" x14ac:dyDescent="0.25">
      <c r="A977">
        <v>909</v>
      </c>
      <c r="B977" t="s">
        <v>2218</v>
      </c>
      <c r="C977" t="s">
        <v>2193</v>
      </c>
      <c r="D977" t="s">
        <v>2761</v>
      </c>
      <c r="E977" t="str">
        <f t="shared" si="71"/>
        <v>EVEREST BAN</v>
      </c>
      <c r="F977" t="s">
        <v>154</v>
      </c>
      <c r="G977">
        <v>1612</v>
      </c>
      <c r="H977">
        <v>7465237.9500000002</v>
      </c>
      <c r="I977" t="s">
        <v>2133</v>
      </c>
      <c r="J977" t="s">
        <v>2134</v>
      </c>
      <c r="K977" t="s">
        <v>3604</v>
      </c>
      <c r="XFB977" t="s">
        <v>2538</v>
      </c>
      <c r="XFC977" t="s">
        <v>152</v>
      </c>
    </row>
    <row r="978" spans="1:14 16382:16383" x14ac:dyDescent="0.25">
      <c r="A978">
        <v>910</v>
      </c>
      <c r="B978" t="s">
        <v>2219</v>
      </c>
      <c r="C978" t="s">
        <v>2193</v>
      </c>
      <c r="D978" t="s">
        <v>2762</v>
      </c>
      <c r="E978" t="str">
        <f t="shared" si="71"/>
        <v>VFSE9008083</v>
      </c>
      <c r="F978" t="s">
        <v>154</v>
      </c>
      <c r="G978">
        <v>4226809.3</v>
      </c>
      <c r="H978">
        <v>11692047.25</v>
      </c>
      <c r="I978" t="s">
        <v>3596</v>
      </c>
      <c r="J978" t="s">
        <v>2134</v>
      </c>
      <c r="K978" t="s">
        <v>3590</v>
      </c>
      <c r="XFB978" t="s">
        <v>2539</v>
      </c>
      <c r="XFC978" t="s">
        <v>152</v>
      </c>
    </row>
    <row r="979" spans="1:14 16382:16383" x14ac:dyDescent="0.25">
      <c r="A979">
        <v>911</v>
      </c>
      <c r="B979" t="s">
        <v>2220</v>
      </c>
      <c r="C979" t="s">
        <v>2193</v>
      </c>
      <c r="D979" t="s">
        <v>2763</v>
      </c>
      <c r="E979" t="str">
        <f t="shared" si="71"/>
        <v>VFSE9008272</v>
      </c>
      <c r="F979" t="s">
        <v>154</v>
      </c>
      <c r="G979">
        <v>1395.36</v>
      </c>
      <c r="H979">
        <v>11693442.609999999</v>
      </c>
      <c r="I979" t="s">
        <v>3598</v>
      </c>
      <c r="J979" t="s">
        <v>2134</v>
      </c>
      <c r="K979" t="s">
        <v>3590</v>
      </c>
      <c r="N979" t="s">
        <v>3598</v>
      </c>
      <c r="XFB979" t="s">
        <v>2539</v>
      </c>
      <c r="XFC979" t="s">
        <v>152</v>
      </c>
    </row>
    <row r="980" spans="1:14 16382:16383" x14ac:dyDescent="0.25">
      <c r="A980">
        <v>912</v>
      </c>
      <c r="B980" t="s">
        <v>2221</v>
      </c>
      <c r="C980" t="s">
        <v>2193</v>
      </c>
      <c r="D980" t="s">
        <v>2764</v>
      </c>
      <c r="E980" t="str">
        <f t="shared" si="71"/>
        <v>VFSE9008222</v>
      </c>
      <c r="F980" t="s">
        <v>154</v>
      </c>
      <c r="G980">
        <v>68441.899999999994</v>
      </c>
      <c r="H980">
        <v>11761884.51</v>
      </c>
      <c r="I980" t="s">
        <v>3597</v>
      </c>
      <c r="J980" t="s">
        <v>2134</v>
      </c>
      <c r="K980" t="s">
        <v>3590</v>
      </c>
      <c r="XFB980" t="s">
        <v>2540</v>
      </c>
      <c r="XFC980" t="s">
        <v>152</v>
      </c>
    </row>
    <row r="981" spans="1:14 16382:16383" x14ac:dyDescent="0.25">
      <c r="A981">
        <v>913</v>
      </c>
      <c r="B981" t="s">
        <v>2222</v>
      </c>
      <c r="C981" t="s">
        <v>2193</v>
      </c>
      <c r="D981" t="s">
        <v>2765</v>
      </c>
      <c r="E981" t="str">
        <f t="shared" si="71"/>
        <v>VFSE9008224</v>
      </c>
      <c r="F981" t="s">
        <v>154</v>
      </c>
      <c r="G981">
        <v>2569.33</v>
      </c>
      <c r="H981">
        <v>11764453.84</v>
      </c>
      <c r="I981" t="s">
        <v>3598</v>
      </c>
      <c r="J981" t="s">
        <v>2134</v>
      </c>
      <c r="K981" t="s">
        <v>3590</v>
      </c>
      <c r="N981" t="s">
        <v>3598</v>
      </c>
      <c r="XFB981" t="s">
        <v>2541</v>
      </c>
      <c r="XFC981" t="s">
        <v>152</v>
      </c>
    </row>
    <row r="982" spans="1:14 16382:16383" x14ac:dyDescent="0.25">
      <c r="A982">
        <v>914</v>
      </c>
      <c r="B982" t="s">
        <v>2223</v>
      </c>
      <c r="C982" t="s">
        <v>2193</v>
      </c>
      <c r="D982" t="s">
        <v>2766</v>
      </c>
      <c r="E982" t="str">
        <f t="shared" si="71"/>
        <v>VFSE9008205</v>
      </c>
      <c r="F982" t="s">
        <v>154</v>
      </c>
      <c r="G982">
        <v>373564.64</v>
      </c>
      <c r="H982">
        <v>12138018.48</v>
      </c>
      <c r="I982" t="s">
        <v>3594</v>
      </c>
      <c r="J982" t="s">
        <v>2134</v>
      </c>
      <c r="K982" t="s">
        <v>3590</v>
      </c>
      <c r="XFB982" t="s">
        <v>2541</v>
      </c>
      <c r="XFC982" t="s">
        <v>152</v>
      </c>
    </row>
    <row r="983" spans="1:14 16382:16383" x14ac:dyDescent="0.25">
      <c r="A983">
        <v>915</v>
      </c>
      <c r="B983" t="s">
        <v>2224</v>
      </c>
      <c r="C983" t="s">
        <v>2193</v>
      </c>
      <c r="D983" t="s">
        <v>2767</v>
      </c>
      <c r="E983" t="str">
        <f t="shared" si="71"/>
        <v>VFSE9008213</v>
      </c>
      <c r="F983" t="s">
        <v>154</v>
      </c>
      <c r="G983">
        <v>14780.25</v>
      </c>
      <c r="H983">
        <v>12152798.73</v>
      </c>
      <c r="I983" t="s">
        <v>3592</v>
      </c>
      <c r="J983" t="s">
        <v>2134</v>
      </c>
      <c r="K983" t="s">
        <v>3590</v>
      </c>
      <c r="XFB983" t="s">
        <v>2541</v>
      </c>
      <c r="XFC983" t="s">
        <v>152</v>
      </c>
    </row>
    <row r="984" spans="1:14 16382:16383" x14ac:dyDescent="0.25">
      <c r="A984">
        <v>916</v>
      </c>
      <c r="B984" t="s">
        <v>2225</v>
      </c>
      <c r="C984" t="s">
        <v>2193</v>
      </c>
      <c r="D984" t="s">
        <v>2768</v>
      </c>
      <c r="E984" t="str">
        <f t="shared" si="71"/>
        <v>VFSE9008072</v>
      </c>
      <c r="F984" t="s">
        <v>154</v>
      </c>
      <c r="G984">
        <v>712122.04</v>
      </c>
      <c r="H984">
        <v>12864920.77</v>
      </c>
      <c r="I984" t="s">
        <v>3595</v>
      </c>
      <c r="J984" t="s">
        <v>2134</v>
      </c>
      <c r="K984" t="s">
        <v>3590</v>
      </c>
      <c r="XFB984" t="s">
        <v>2541</v>
      </c>
      <c r="XFC984" t="s">
        <v>152</v>
      </c>
    </row>
    <row r="985" spans="1:14 16382:16383" x14ac:dyDescent="0.25">
      <c r="A985">
        <v>917</v>
      </c>
      <c r="B985" t="s">
        <v>2226</v>
      </c>
      <c r="C985" t="s">
        <v>2193</v>
      </c>
      <c r="D985" t="s">
        <v>2769</v>
      </c>
      <c r="E985" t="str">
        <f t="shared" si="71"/>
        <v>VFSE9008150</v>
      </c>
      <c r="F985" t="s">
        <v>154</v>
      </c>
      <c r="G985">
        <v>544053.93999999994</v>
      </c>
      <c r="H985">
        <v>13408974.710000001</v>
      </c>
      <c r="I985" t="s">
        <v>3593</v>
      </c>
      <c r="J985" t="s">
        <v>2134</v>
      </c>
      <c r="K985" t="s">
        <v>3590</v>
      </c>
      <c r="XFB985" t="s">
        <v>2541</v>
      </c>
      <c r="XFC985" t="s">
        <v>152</v>
      </c>
    </row>
    <row r="986" spans="1:14 16382:16383" x14ac:dyDescent="0.25">
      <c r="A986">
        <v>918</v>
      </c>
      <c r="B986" t="s">
        <v>2227</v>
      </c>
      <c r="C986" t="s">
        <v>2193</v>
      </c>
      <c r="D986" t="s">
        <v>2770</v>
      </c>
      <c r="E986" t="str">
        <f t="shared" si="71"/>
        <v>VFSE9008135</v>
      </c>
      <c r="F986" t="s">
        <v>154</v>
      </c>
      <c r="G986">
        <v>684326.05</v>
      </c>
      <c r="H986">
        <v>14093300.76</v>
      </c>
      <c r="I986" t="s">
        <v>3591</v>
      </c>
      <c r="J986" t="s">
        <v>2134</v>
      </c>
      <c r="K986" t="s">
        <v>3590</v>
      </c>
      <c r="XFB986" t="s">
        <v>2542</v>
      </c>
      <c r="XFC986" t="s">
        <v>152</v>
      </c>
    </row>
    <row r="987" spans="1:14 16382:16383" x14ac:dyDescent="0.25">
      <c r="A987">
        <v>919</v>
      </c>
      <c r="B987" t="s">
        <v>2228</v>
      </c>
      <c r="C987" t="s">
        <v>2193</v>
      </c>
      <c r="D987" t="s">
        <v>2771</v>
      </c>
      <c r="E987" t="str">
        <f t="shared" si="71"/>
        <v>Q   KOLO3</v>
      </c>
      <c r="F987" t="s">
        <v>154</v>
      </c>
      <c r="G987">
        <v>500</v>
      </c>
      <c r="H987">
        <v>14093800.76</v>
      </c>
      <c r="I987" t="s">
        <v>3602</v>
      </c>
      <c r="J987" t="s">
        <v>2134</v>
      </c>
      <c r="K987" t="s">
        <v>3609</v>
      </c>
      <c r="XFB987" t="s">
        <v>2543</v>
      </c>
      <c r="XFC987" t="s">
        <v>152</v>
      </c>
    </row>
    <row r="988" spans="1:14 16382:16383" x14ac:dyDescent="0.25">
      <c r="A988">
        <v>920</v>
      </c>
      <c r="B988" t="s">
        <v>2229</v>
      </c>
      <c r="C988" t="s">
        <v>2230</v>
      </c>
      <c r="D988" t="s">
        <v>2772</v>
      </c>
      <c r="E988" t="str">
        <f t="shared" si="71"/>
        <v>VFSE1100011</v>
      </c>
      <c r="F988" t="s">
        <v>154</v>
      </c>
      <c r="G988">
        <v>188885.54</v>
      </c>
      <c r="H988">
        <v>14282686.300000001</v>
      </c>
      <c r="I988" t="s">
        <v>2150</v>
      </c>
      <c r="J988" t="s">
        <v>2134</v>
      </c>
      <c r="K988" t="s">
        <v>3600</v>
      </c>
      <c r="XFB988" t="s">
        <v>2544</v>
      </c>
      <c r="XFC988" t="s">
        <v>152</v>
      </c>
    </row>
    <row r="989" spans="1:14 16382:16383" x14ac:dyDescent="0.25">
      <c r="A989">
        <v>921</v>
      </c>
      <c r="B989" t="s">
        <v>2231</v>
      </c>
      <c r="C989" t="s">
        <v>2230</v>
      </c>
      <c r="D989" t="s">
        <v>2773</v>
      </c>
      <c r="E989" t="str">
        <f t="shared" ref="E989" si="75">MID(D989,23,11)</f>
        <v>VFSE5000341</v>
      </c>
      <c r="F989" t="s">
        <v>154</v>
      </c>
      <c r="G989">
        <f>2766.96-G990</f>
        <v>1974.96</v>
      </c>
      <c r="H989">
        <v>14285453.26</v>
      </c>
      <c r="I989" t="s">
        <v>2154</v>
      </c>
      <c r="J989" t="s">
        <v>2134</v>
      </c>
      <c r="K989" t="s">
        <v>3599</v>
      </c>
      <c r="XFB989" t="s">
        <v>2545</v>
      </c>
      <c r="XFC989" t="s">
        <v>152</v>
      </c>
    </row>
    <row r="990" spans="1:14 16382:16383" x14ac:dyDescent="0.25">
      <c r="A990">
        <v>921</v>
      </c>
      <c r="B990" t="s">
        <v>2231</v>
      </c>
      <c r="C990" t="s">
        <v>2230</v>
      </c>
      <c r="D990" t="s">
        <v>2773</v>
      </c>
      <c r="E990" t="str">
        <f t="shared" si="71"/>
        <v>VFSE5000341</v>
      </c>
      <c r="F990" t="s">
        <v>154</v>
      </c>
      <c r="G990">
        <v>792</v>
      </c>
      <c r="H990">
        <v>14285453.26</v>
      </c>
      <c r="I990" t="s">
        <v>2154</v>
      </c>
      <c r="J990" t="s">
        <v>3583</v>
      </c>
      <c r="K990" t="s">
        <v>3599</v>
      </c>
      <c r="XFB990" t="s">
        <v>2545</v>
      </c>
      <c r="XFC990" t="s">
        <v>152</v>
      </c>
    </row>
    <row r="991" spans="1:14 16382:16383" x14ac:dyDescent="0.25">
      <c r="A991">
        <v>922</v>
      </c>
      <c r="B991" t="s">
        <v>2232</v>
      </c>
      <c r="C991" t="s">
        <v>2230</v>
      </c>
      <c r="D991" t="s">
        <v>2774</v>
      </c>
      <c r="E991" t="str">
        <f t="shared" si="71"/>
        <v>VFSE4000131</v>
      </c>
      <c r="F991" t="s">
        <v>154</v>
      </c>
      <c r="G991">
        <v>37917.230000000003</v>
      </c>
      <c r="H991">
        <v>14323370.49</v>
      </c>
      <c r="I991" t="s">
        <v>2158</v>
      </c>
      <c r="J991" t="s">
        <v>2134</v>
      </c>
      <c r="K991" t="s">
        <v>2132</v>
      </c>
      <c r="XFB991" t="s">
        <v>2546</v>
      </c>
      <c r="XFC991" t="s">
        <v>152</v>
      </c>
    </row>
    <row r="992" spans="1:14 16382:16383" x14ac:dyDescent="0.25">
      <c r="A992">
        <v>923</v>
      </c>
      <c r="B992" t="s">
        <v>2233</v>
      </c>
      <c r="C992" t="s">
        <v>2230</v>
      </c>
      <c r="D992" t="s">
        <v>2775</v>
      </c>
      <c r="E992" t="str">
        <f t="shared" si="71"/>
        <v>VFSE4110141</v>
      </c>
      <c r="F992" t="s">
        <v>154</v>
      </c>
      <c r="G992">
        <v>27313.85</v>
      </c>
      <c r="H992">
        <v>14350684.34</v>
      </c>
      <c r="I992" t="s">
        <v>2159</v>
      </c>
      <c r="J992" t="s">
        <v>2134</v>
      </c>
      <c r="K992" t="s">
        <v>2132</v>
      </c>
      <c r="XFB992" t="s">
        <v>2547</v>
      </c>
      <c r="XFC992" t="s">
        <v>152</v>
      </c>
    </row>
    <row r="993" spans="1:11 16382:16383" x14ac:dyDescent="0.25">
      <c r="A993">
        <v>924</v>
      </c>
      <c r="B993" t="s">
        <v>2234</v>
      </c>
      <c r="C993" t="s">
        <v>2230</v>
      </c>
      <c r="D993" t="s">
        <v>2776</v>
      </c>
      <c r="E993" t="str">
        <f t="shared" ref="E993" si="76">MID(D993,23,11)</f>
        <v>VFSE5600011</v>
      </c>
      <c r="F993" t="s">
        <v>154</v>
      </c>
      <c r="G993">
        <f>95318.81-G994</f>
        <v>65469.81</v>
      </c>
      <c r="H993">
        <v>14446003.15</v>
      </c>
      <c r="I993" t="s">
        <v>2151</v>
      </c>
      <c r="J993" t="s">
        <v>2134</v>
      </c>
      <c r="K993" t="s">
        <v>3599</v>
      </c>
      <c r="XFB993" t="s">
        <v>2548</v>
      </c>
      <c r="XFC993" t="s">
        <v>152</v>
      </c>
    </row>
    <row r="994" spans="1:11 16382:16383" x14ac:dyDescent="0.25">
      <c r="A994">
        <v>924</v>
      </c>
      <c r="B994" t="s">
        <v>2234</v>
      </c>
      <c r="C994" t="s">
        <v>2230</v>
      </c>
      <c r="D994" t="s">
        <v>2776</v>
      </c>
      <c r="E994" t="str">
        <f t="shared" si="71"/>
        <v>VFSE5600011</v>
      </c>
      <c r="F994" t="s">
        <v>154</v>
      </c>
      <c r="G994">
        <v>29849</v>
      </c>
      <c r="H994">
        <v>14446003.15</v>
      </c>
      <c r="I994" t="s">
        <v>2151</v>
      </c>
      <c r="J994" t="s">
        <v>3583</v>
      </c>
      <c r="K994" t="s">
        <v>3599</v>
      </c>
      <c r="XFB994" t="s">
        <v>2548</v>
      </c>
      <c r="XFC994" t="s">
        <v>152</v>
      </c>
    </row>
    <row r="995" spans="1:11 16382:16383" x14ac:dyDescent="0.25">
      <c r="A995">
        <v>925</v>
      </c>
      <c r="B995" t="s">
        <v>2235</v>
      </c>
      <c r="C995" t="s">
        <v>2230</v>
      </c>
      <c r="D995" t="s">
        <v>2777</v>
      </c>
      <c r="E995" t="str">
        <f t="shared" si="71"/>
        <v>VFSE6000081</v>
      </c>
      <c r="F995" t="s">
        <v>154</v>
      </c>
      <c r="G995">
        <v>15120.45</v>
      </c>
      <c r="H995">
        <v>14461123.6</v>
      </c>
      <c r="I995" t="s">
        <v>2152</v>
      </c>
      <c r="J995" t="s">
        <v>2134</v>
      </c>
      <c r="K995" t="s">
        <v>3599</v>
      </c>
      <c r="XFB995" t="s">
        <v>2549</v>
      </c>
      <c r="XFC995" t="s">
        <v>152</v>
      </c>
    </row>
    <row r="996" spans="1:11 16382:16383" x14ac:dyDescent="0.25">
      <c r="A996">
        <v>926</v>
      </c>
      <c r="B996" t="s">
        <v>2236</v>
      </c>
      <c r="C996" t="s">
        <v>2230</v>
      </c>
      <c r="D996" t="s">
        <v>2778</v>
      </c>
      <c r="E996" t="str">
        <f t="shared" si="71"/>
        <v xml:space="preserve"> MENTORS IM</v>
      </c>
      <c r="F996" t="s">
        <v>154</v>
      </c>
      <c r="G996">
        <v>2110.1999999999998</v>
      </c>
      <c r="H996">
        <v>14463233.800000001</v>
      </c>
      <c r="I996" t="s">
        <v>2133</v>
      </c>
      <c r="J996" t="s">
        <v>2134</v>
      </c>
      <c r="K996" t="s">
        <v>3604</v>
      </c>
      <c r="XFB996" t="s">
        <v>2550</v>
      </c>
      <c r="XFC996" t="s">
        <v>152</v>
      </c>
    </row>
    <row r="997" spans="1:11 16382:16383" x14ac:dyDescent="0.25">
      <c r="A997">
        <v>927</v>
      </c>
      <c r="B997" t="s">
        <v>2237</v>
      </c>
      <c r="C997" t="s">
        <v>2230</v>
      </c>
      <c r="D997" t="s">
        <v>2778</v>
      </c>
      <c r="E997" t="str">
        <f t="shared" si="71"/>
        <v xml:space="preserve"> MENTORS IM</v>
      </c>
      <c r="F997" t="s">
        <v>193</v>
      </c>
      <c r="G997">
        <v>-50</v>
      </c>
      <c r="H997">
        <v>14463183.800000001</v>
      </c>
      <c r="I997" t="s">
        <v>3601</v>
      </c>
      <c r="J997" t="s">
        <v>2134</v>
      </c>
      <c r="XFB997" t="s">
        <v>2551</v>
      </c>
      <c r="XFC997" t="s">
        <v>152</v>
      </c>
    </row>
    <row r="998" spans="1:11 16382:16383" x14ac:dyDescent="0.25">
      <c r="A998">
        <v>928</v>
      </c>
      <c r="B998" t="s">
        <v>2238</v>
      </c>
      <c r="C998" t="s">
        <v>2230</v>
      </c>
      <c r="D998" t="s">
        <v>2778</v>
      </c>
      <c r="E998" t="str">
        <f t="shared" si="71"/>
        <v xml:space="preserve"> MENTORS IM</v>
      </c>
      <c r="F998" t="s">
        <v>193</v>
      </c>
      <c r="G998">
        <v>-9</v>
      </c>
      <c r="H998">
        <v>14463174.800000001</v>
      </c>
      <c r="I998" t="s">
        <v>3601</v>
      </c>
      <c r="J998" t="s">
        <v>2134</v>
      </c>
      <c r="XFB998" t="s">
        <v>2551</v>
      </c>
      <c r="XFC998" t="s">
        <v>152</v>
      </c>
    </row>
    <row r="999" spans="1:11 16382:16383" x14ac:dyDescent="0.25">
      <c r="A999">
        <v>929</v>
      </c>
      <c r="B999" t="s">
        <v>2239</v>
      </c>
      <c r="C999" t="s">
        <v>2230</v>
      </c>
      <c r="D999" t="s">
        <v>2778</v>
      </c>
      <c r="E999" t="str">
        <f t="shared" si="71"/>
        <v xml:space="preserve"> MENTORS IM</v>
      </c>
      <c r="F999" t="s">
        <v>193</v>
      </c>
      <c r="G999">
        <v>-45</v>
      </c>
      <c r="H999">
        <v>14463129.800000001</v>
      </c>
      <c r="I999" t="s">
        <v>3601</v>
      </c>
      <c r="J999" t="s">
        <v>2134</v>
      </c>
      <c r="XFB999" t="s">
        <v>2551</v>
      </c>
      <c r="XFC999" t="s">
        <v>152</v>
      </c>
    </row>
    <row r="1000" spans="1:11 16382:16383" x14ac:dyDescent="0.25">
      <c r="A1000">
        <v>930</v>
      </c>
      <c r="B1000" t="s">
        <v>2161</v>
      </c>
      <c r="C1000" t="s">
        <v>2230</v>
      </c>
      <c r="D1000" t="s">
        <v>355</v>
      </c>
      <c r="E1000" t="str">
        <f t="shared" si="71"/>
        <v xml:space="preserve"> THAI CONSU</v>
      </c>
      <c r="F1000" t="s">
        <v>193</v>
      </c>
      <c r="G1000">
        <v>-20000</v>
      </c>
      <c r="H1000">
        <v>14443129.800000001</v>
      </c>
      <c r="I1000" t="s">
        <v>2140</v>
      </c>
      <c r="J1000" t="s">
        <v>2134</v>
      </c>
      <c r="K1000" t="s">
        <v>3610</v>
      </c>
      <c r="XFB1000" t="s">
        <v>2552</v>
      </c>
      <c r="XFC1000" t="s">
        <v>152</v>
      </c>
    </row>
    <row r="1001" spans="1:11 16382:16383" x14ac:dyDescent="0.25">
      <c r="A1001">
        <v>931</v>
      </c>
      <c r="B1001" t="s">
        <v>2240</v>
      </c>
      <c r="C1001" t="s">
        <v>2230</v>
      </c>
      <c r="D1001" t="s">
        <v>2779</v>
      </c>
      <c r="E1001" t="str">
        <f t="shared" si="71"/>
        <v>VFSE9008083</v>
      </c>
      <c r="F1001" t="s">
        <v>154</v>
      </c>
      <c r="G1001">
        <v>22851.86</v>
      </c>
      <c r="H1001">
        <v>14465981.66</v>
      </c>
      <c r="I1001" t="s">
        <v>3596</v>
      </c>
      <c r="J1001" t="s">
        <v>2134</v>
      </c>
      <c r="K1001" t="s">
        <v>3590</v>
      </c>
      <c r="XFB1001" t="s">
        <v>2553</v>
      </c>
      <c r="XFC1001" t="s">
        <v>152</v>
      </c>
    </row>
    <row r="1002" spans="1:11 16382:16383" x14ac:dyDescent="0.25">
      <c r="A1002">
        <v>932</v>
      </c>
      <c r="B1002" t="s">
        <v>2241</v>
      </c>
      <c r="C1002" t="s">
        <v>2230</v>
      </c>
      <c r="D1002" t="s">
        <v>2780</v>
      </c>
      <c r="E1002" t="str">
        <f t="shared" si="71"/>
        <v>VFSE9008205</v>
      </c>
      <c r="F1002" t="s">
        <v>154</v>
      </c>
      <c r="G1002">
        <v>2954.78</v>
      </c>
      <c r="H1002">
        <v>14468936.439999999</v>
      </c>
      <c r="I1002" t="s">
        <v>3594</v>
      </c>
      <c r="J1002" t="s">
        <v>2134</v>
      </c>
      <c r="K1002" t="s">
        <v>3590</v>
      </c>
      <c r="XFB1002" t="s">
        <v>2553</v>
      </c>
      <c r="XFC1002" t="s">
        <v>152</v>
      </c>
    </row>
    <row r="1003" spans="1:11 16382:16383" x14ac:dyDescent="0.25">
      <c r="A1003">
        <v>933</v>
      </c>
      <c r="B1003" t="s">
        <v>2242</v>
      </c>
      <c r="C1003" t="s">
        <v>2230</v>
      </c>
      <c r="D1003" t="s">
        <v>2781</v>
      </c>
      <c r="E1003" t="str">
        <f t="shared" si="71"/>
        <v>R Asaduzzam</v>
      </c>
      <c r="F1003" t="s">
        <v>154</v>
      </c>
      <c r="G1003">
        <v>1759.38</v>
      </c>
      <c r="H1003">
        <v>14470695.82</v>
      </c>
      <c r="I1003" t="s">
        <v>2133</v>
      </c>
      <c r="J1003" t="s">
        <v>2134</v>
      </c>
      <c r="K1003" t="s">
        <v>3604</v>
      </c>
      <c r="XFB1003" t="s">
        <v>2554</v>
      </c>
      <c r="XFC1003" t="s">
        <v>152</v>
      </c>
    </row>
    <row r="1004" spans="1:11 16382:16383" x14ac:dyDescent="0.25">
      <c r="A1004">
        <v>934</v>
      </c>
      <c r="B1004" t="s">
        <v>2243</v>
      </c>
      <c r="C1004" t="s">
        <v>2230</v>
      </c>
      <c r="D1004" t="s">
        <v>2781</v>
      </c>
      <c r="E1004" t="str">
        <f t="shared" si="71"/>
        <v>R Asaduzzam</v>
      </c>
      <c r="F1004" t="s">
        <v>193</v>
      </c>
      <c r="G1004">
        <v>-50</v>
      </c>
      <c r="H1004">
        <v>14470645.82</v>
      </c>
      <c r="I1004" t="s">
        <v>3601</v>
      </c>
      <c r="J1004" t="s">
        <v>2134</v>
      </c>
      <c r="XFB1004" t="s">
        <v>2555</v>
      </c>
      <c r="XFC1004" t="s">
        <v>152</v>
      </c>
    </row>
    <row r="1005" spans="1:11 16382:16383" x14ac:dyDescent="0.25">
      <c r="A1005">
        <v>935</v>
      </c>
      <c r="B1005" t="s">
        <v>2244</v>
      </c>
      <c r="C1005" t="s">
        <v>2230</v>
      </c>
      <c r="D1005" t="s">
        <v>2781</v>
      </c>
      <c r="E1005" t="str">
        <f t="shared" si="71"/>
        <v>R Asaduzzam</v>
      </c>
      <c r="F1005" t="s">
        <v>193</v>
      </c>
      <c r="G1005">
        <v>-9</v>
      </c>
      <c r="H1005">
        <v>14470636.82</v>
      </c>
      <c r="I1005" t="s">
        <v>3601</v>
      </c>
      <c r="J1005" t="s">
        <v>2134</v>
      </c>
      <c r="XFB1005" t="s">
        <v>2555</v>
      </c>
      <c r="XFC1005" t="s">
        <v>152</v>
      </c>
    </row>
    <row r="1006" spans="1:11 16382:16383" x14ac:dyDescent="0.25">
      <c r="A1006">
        <v>936</v>
      </c>
      <c r="B1006" t="s">
        <v>2245</v>
      </c>
      <c r="C1006" t="s">
        <v>2230</v>
      </c>
      <c r="D1006" t="s">
        <v>2781</v>
      </c>
      <c r="E1006" t="str">
        <f t="shared" si="71"/>
        <v>R Asaduzzam</v>
      </c>
      <c r="F1006" t="s">
        <v>193</v>
      </c>
      <c r="G1006">
        <v>-45</v>
      </c>
      <c r="H1006">
        <v>14470591.82</v>
      </c>
      <c r="I1006" t="s">
        <v>3601</v>
      </c>
      <c r="J1006" t="s">
        <v>2134</v>
      </c>
      <c r="XFB1006" t="s">
        <v>2555</v>
      </c>
      <c r="XFC1006" t="s">
        <v>152</v>
      </c>
    </row>
    <row r="1007" spans="1:11 16382:16383" x14ac:dyDescent="0.25">
      <c r="A1007">
        <v>937</v>
      </c>
      <c r="B1007" t="s">
        <v>2183</v>
      </c>
      <c r="C1007" t="s">
        <v>2230</v>
      </c>
      <c r="D1007" t="s">
        <v>2782</v>
      </c>
      <c r="E1007" t="str">
        <f t="shared" si="71"/>
        <v>LL  AHD01</v>
      </c>
      <c r="F1007" t="s">
        <v>154</v>
      </c>
      <c r="G1007">
        <v>404100</v>
      </c>
      <c r="H1007">
        <v>14874691.82</v>
      </c>
      <c r="I1007" t="s">
        <v>2141</v>
      </c>
      <c r="J1007" t="s">
        <v>2134</v>
      </c>
      <c r="K1007" t="s">
        <v>2132</v>
      </c>
      <c r="XFB1007" t="s">
        <v>2556</v>
      </c>
      <c r="XFC1007" t="s">
        <v>152</v>
      </c>
    </row>
    <row r="1008" spans="1:11 16382:16383" x14ac:dyDescent="0.25">
      <c r="A1008">
        <v>938</v>
      </c>
      <c r="B1008" t="s">
        <v>2188</v>
      </c>
      <c r="C1008" t="s">
        <v>2230</v>
      </c>
      <c r="D1008" t="s">
        <v>2783</v>
      </c>
      <c r="E1008" t="str">
        <f t="shared" si="71"/>
        <v>LL  AHD02</v>
      </c>
      <c r="F1008" t="s">
        <v>154</v>
      </c>
      <c r="G1008">
        <v>85630</v>
      </c>
      <c r="H1008">
        <v>14960321.82</v>
      </c>
      <c r="I1008" t="s">
        <v>2141</v>
      </c>
      <c r="J1008" t="s">
        <v>2134</v>
      </c>
      <c r="K1008" t="s">
        <v>2132</v>
      </c>
      <c r="XFB1008" t="s">
        <v>2557</v>
      </c>
      <c r="XFC1008" t="s">
        <v>152</v>
      </c>
    </row>
    <row r="1009" spans="1:14 16382:16383" x14ac:dyDescent="0.25">
      <c r="A1009">
        <v>939</v>
      </c>
      <c r="B1009" t="s">
        <v>2246</v>
      </c>
      <c r="C1009" t="s">
        <v>2230</v>
      </c>
      <c r="D1009" t="s">
        <v>2784</v>
      </c>
      <c r="E1009" t="str">
        <f t="shared" si="71"/>
        <v>LL  BAN01</v>
      </c>
      <c r="F1009" t="s">
        <v>154</v>
      </c>
      <c r="G1009">
        <v>2567612</v>
      </c>
      <c r="H1009">
        <v>17527933.82</v>
      </c>
      <c r="I1009" t="s">
        <v>2141</v>
      </c>
      <c r="J1009" t="s">
        <v>2134</v>
      </c>
      <c r="K1009" t="s">
        <v>3599</v>
      </c>
      <c r="XFB1009" t="s">
        <v>2557</v>
      </c>
      <c r="XFC1009" t="s">
        <v>152</v>
      </c>
    </row>
    <row r="1010" spans="1:14 16382:16383" x14ac:dyDescent="0.25">
      <c r="A1010">
        <v>940</v>
      </c>
      <c r="B1010" t="s">
        <v>2247</v>
      </c>
      <c r="C1010" t="s">
        <v>2230</v>
      </c>
      <c r="D1010" t="s">
        <v>2785</v>
      </c>
      <c r="E1010" t="str">
        <f t="shared" si="71"/>
        <v>LL  BAN04</v>
      </c>
      <c r="F1010" t="s">
        <v>154</v>
      </c>
      <c r="G1010">
        <v>134799</v>
      </c>
      <c r="H1010">
        <v>17662732.82</v>
      </c>
      <c r="I1010" t="s">
        <v>2141</v>
      </c>
      <c r="J1010" t="s">
        <v>2134</v>
      </c>
      <c r="K1010" t="s">
        <v>3599</v>
      </c>
      <c r="XFB1010" t="s">
        <v>2557</v>
      </c>
      <c r="XFC1010" t="s">
        <v>152</v>
      </c>
    </row>
    <row r="1011" spans="1:14 16382:16383" x14ac:dyDescent="0.25">
      <c r="A1011">
        <v>941</v>
      </c>
      <c r="B1011" t="s">
        <v>2165</v>
      </c>
      <c r="C1011" t="s">
        <v>2230</v>
      </c>
      <c r="D1011" t="s">
        <v>2786</v>
      </c>
      <c r="E1011" t="str">
        <f t="shared" si="71"/>
        <v>LL  KOL01</v>
      </c>
      <c r="F1011" t="s">
        <v>154</v>
      </c>
      <c r="G1011">
        <v>219230</v>
      </c>
      <c r="H1011">
        <v>17881962.82</v>
      </c>
      <c r="I1011" t="s">
        <v>2141</v>
      </c>
      <c r="J1011" t="s">
        <v>2134</v>
      </c>
      <c r="K1011" t="s">
        <v>3609</v>
      </c>
      <c r="XFB1011" t="s">
        <v>2557</v>
      </c>
      <c r="XFC1011" t="s">
        <v>152</v>
      </c>
    </row>
    <row r="1012" spans="1:14 16382:16383" x14ac:dyDescent="0.25">
      <c r="A1012">
        <v>942</v>
      </c>
      <c r="B1012" t="s">
        <v>2248</v>
      </c>
      <c r="C1012" t="s">
        <v>2230</v>
      </c>
      <c r="D1012" t="s">
        <v>2787</v>
      </c>
      <c r="E1012" t="str">
        <f t="shared" si="71"/>
        <v>VFSE9008150</v>
      </c>
      <c r="F1012" t="s">
        <v>154</v>
      </c>
      <c r="G1012">
        <v>66358.460000000006</v>
      </c>
      <c r="H1012">
        <v>17948321.280000001</v>
      </c>
      <c r="I1012" t="s">
        <v>3593</v>
      </c>
      <c r="J1012" t="s">
        <v>2134</v>
      </c>
      <c r="K1012" t="s">
        <v>3590</v>
      </c>
      <c r="XFB1012" t="s">
        <v>2558</v>
      </c>
      <c r="XFC1012" t="s">
        <v>152</v>
      </c>
    </row>
    <row r="1013" spans="1:14 16382:16383" x14ac:dyDescent="0.25">
      <c r="A1013">
        <v>943</v>
      </c>
      <c r="B1013" t="s">
        <v>2249</v>
      </c>
      <c r="C1013" t="s">
        <v>2230</v>
      </c>
      <c r="D1013" t="s">
        <v>2788</v>
      </c>
      <c r="E1013" t="str">
        <f t="shared" si="71"/>
        <v>VFSE9008072</v>
      </c>
      <c r="F1013" t="s">
        <v>154</v>
      </c>
      <c r="G1013">
        <v>49544.9</v>
      </c>
      <c r="H1013">
        <v>17997866.18</v>
      </c>
      <c r="I1013" t="s">
        <v>3595</v>
      </c>
      <c r="J1013" t="s">
        <v>2134</v>
      </c>
      <c r="K1013" t="s">
        <v>3590</v>
      </c>
      <c r="XFB1013" t="s">
        <v>2558</v>
      </c>
      <c r="XFC1013" t="s">
        <v>152</v>
      </c>
    </row>
    <row r="1014" spans="1:14 16382:16383" x14ac:dyDescent="0.25">
      <c r="A1014">
        <v>944</v>
      </c>
      <c r="B1014" t="s">
        <v>2250</v>
      </c>
      <c r="C1014" t="s">
        <v>2230</v>
      </c>
      <c r="D1014" t="s">
        <v>2789</v>
      </c>
      <c r="E1014" t="str">
        <f t="shared" si="71"/>
        <v>VFSE9008083</v>
      </c>
      <c r="F1014" t="s">
        <v>154</v>
      </c>
      <c r="G1014">
        <v>555535.09</v>
      </c>
      <c r="H1014">
        <v>18553401.27</v>
      </c>
      <c r="I1014" t="s">
        <v>3596</v>
      </c>
      <c r="J1014" t="s">
        <v>2134</v>
      </c>
      <c r="K1014" t="s">
        <v>3590</v>
      </c>
      <c r="XFB1014" t="s">
        <v>2559</v>
      </c>
      <c r="XFC1014" t="s">
        <v>152</v>
      </c>
    </row>
    <row r="1015" spans="1:14 16382:16383" x14ac:dyDescent="0.25">
      <c r="A1015">
        <v>945</v>
      </c>
      <c r="B1015" t="s">
        <v>2251</v>
      </c>
      <c r="C1015" t="s">
        <v>2230</v>
      </c>
      <c r="D1015" t="s">
        <v>2790</v>
      </c>
      <c r="E1015" t="str">
        <f t="shared" si="71"/>
        <v>VFSE9008135</v>
      </c>
      <c r="F1015" t="s">
        <v>154</v>
      </c>
      <c r="G1015">
        <v>165218.76</v>
      </c>
      <c r="H1015">
        <v>18718620.030000001</v>
      </c>
      <c r="I1015" t="s">
        <v>3591</v>
      </c>
      <c r="J1015" t="s">
        <v>2134</v>
      </c>
      <c r="K1015" t="s">
        <v>3590</v>
      </c>
      <c r="XFB1015" t="s">
        <v>2559</v>
      </c>
      <c r="XFC1015" t="s">
        <v>152</v>
      </c>
    </row>
    <row r="1016" spans="1:14 16382:16383" x14ac:dyDescent="0.25">
      <c r="A1016">
        <v>946</v>
      </c>
      <c r="B1016" t="s">
        <v>2252</v>
      </c>
      <c r="C1016" t="s">
        <v>2230</v>
      </c>
      <c r="D1016" t="s">
        <v>2791</v>
      </c>
      <c r="E1016" t="str">
        <f t="shared" si="71"/>
        <v>VFSE9008272</v>
      </c>
      <c r="F1016" t="s">
        <v>154</v>
      </c>
      <c r="G1016">
        <v>1213.53</v>
      </c>
      <c r="H1016">
        <v>18719833.559999999</v>
      </c>
      <c r="I1016" t="s">
        <v>3598</v>
      </c>
      <c r="J1016" t="s">
        <v>2134</v>
      </c>
      <c r="K1016" t="s">
        <v>3590</v>
      </c>
      <c r="N1016" t="s">
        <v>3598</v>
      </c>
      <c r="XFB1016" t="s">
        <v>2560</v>
      </c>
      <c r="XFC1016" t="s">
        <v>152</v>
      </c>
    </row>
    <row r="1017" spans="1:14 16382:16383" x14ac:dyDescent="0.25">
      <c r="A1017">
        <v>947</v>
      </c>
      <c r="B1017" t="s">
        <v>2253</v>
      </c>
      <c r="C1017" t="s">
        <v>2230</v>
      </c>
      <c r="D1017" t="s">
        <v>2792</v>
      </c>
      <c r="E1017" t="str">
        <f t="shared" si="71"/>
        <v>VFSE9008205</v>
      </c>
      <c r="F1017" t="s">
        <v>154</v>
      </c>
      <c r="G1017">
        <v>63608.04</v>
      </c>
      <c r="H1017">
        <v>18783441.600000001</v>
      </c>
      <c r="I1017" t="s">
        <v>3594</v>
      </c>
      <c r="J1017" t="s">
        <v>2134</v>
      </c>
      <c r="K1017" t="s">
        <v>3590</v>
      </c>
      <c r="XFB1017" t="s">
        <v>2560</v>
      </c>
      <c r="XFC1017" t="s">
        <v>152</v>
      </c>
    </row>
    <row r="1018" spans="1:14 16382:16383" x14ac:dyDescent="0.25">
      <c r="A1018">
        <v>948</v>
      </c>
      <c r="B1018" t="s">
        <v>2254</v>
      </c>
      <c r="C1018" t="s">
        <v>2230</v>
      </c>
      <c r="D1018" t="s">
        <v>2793</v>
      </c>
      <c r="E1018" t="str">
        <f t="shared" si="71"/>
        <v>VFSE9008222</v>
      </c>
      <c r="F1018" t="s">
        <v>154</v>
      </c>
      <c r="G1018">
        <v>16566.490000000002</v>
      </c>
      <c r="H1018">
        <v>18800008.09</v>
      </c>
      <c r="I1018" t="s">
        <v>3597</v>
      </c>
      <c r="J1018" t="s">
        <v>2134</v>
      </c>
      <c r="K1018" t="s">
        <v>3590</v>
      </c>
      <c r="XFB1018" t="s">
        <v>2561</v>
      </c>
      <c r="XFC1018" t="s">
        <v>152</v>
      </c>
    </row>
    <row r="1019" spans="1:14 16382:16383" x14ac:dyDescent="0.25">
      <c r="A1019">
        <v>949</v>
      </c>
      <c r="B1019" t="s">
        <v>2255</v>
      </c>
      <c r="C1019" t="s">
        <v>2230</v>
      </c>
      <c r="D1019" t="s">
        <v>2794</v>
      </c>
      <c r="E1019" t="str">
        <f t="shared" si="71"/>
        <v>24656/VFS G</v>
      </c>
      <c r="F1019" t="s">
        <v>193</v>
      </c>
      <c r="G1019">
        <v>-13000000</v>
      </c>
      <c r="H1019">
        <v>5800008.0899999999</v>
      </c>
      <c r="I1019" t="s">
        <v>2135</v>
      </c>
      <c r="J1019" t="s">
        <v>2134</v>
      </c>
      <c r="K1019" t="s">
        <v>2132</v>
      </c>
      <c r="XFB1019" t="s">
        <v>2562</v>
      </c>
      <c r="XFC1019" t="s">
        <v>152</v>
      </c>
    </row>
    <row r="1020" spans="1:14 16382:16383" x14ac:dyDescent="0.25">
      <c r="A1020">
        <v>950</v>
      </c>
      <c r="B1020" t="s">
        <v>2256</v>
      </c>
      <c r="C1020" t="s">
        <v>2230</v>
      </c>
      <c r="D1020" t="s">
        <v>2795</v>
      </c>
      <c r="E1020" t="str">
        <f t="shared" si="71"/>
        <v xml:space="preserve">ICICI BANK </v>
      </c>
      <c r="F1020" t="s">
        <v>193</v>
      </c>
      <c r="G1020">
        <v>-150000</v>
      </c>
      <c r="H1020">
        <v>5650008.0899999999</v>
      </c>
      <c r="I1020" t="s">
        <v>3581</v>
      </c>
      <c r="J1020" t="s">
        <v>2134</v>
      </c>
      <c r="K1020" t="s">
        <v>3605</v>
      </c>
      <c r="XFB1020" t="s">
        <v>2563</v>
      </c>
      <c r="XFC1020" t="s">
        <v>152</v>
      </c>
    </row>
    <row r="1021" spans="1:14 16382:16383" x14ac:dyDescent="0.25">
      <c r="A1021">
        <v>951</v>
      </c>
      <c r="B1021" t="s">
        <v>2257</v>
      </c>
      <c r="C1021" t="s">
        <v>2230</v>
      </c>
      <c r="D1021" t="s">
        <v>2796</v>
      </c>
      <c r="E1021" t="str">
        <f t="shared" si="71"/>
        <v xml:space="preserve">ICICI BANK </v>
      </c>
      <c r="F1021" t="s">
        <v>193</v>
      </c>
      <c r="G1021">
        <v>-79138.8</v>
      </c>
      <c r="H1021">
        <v>5570869.29</v>
      </c>
      <c r="I1021" t="s">
        <v>3581</v>
      </c>
      <c r="J1021" t="s">
        <v>2134</v>
      </c>
      <c r="K1021" t="s">
        <v>3605</v>
      </c>
      <c r="XFB1021" t="s">
        <v>2564</v>
      </c>
      <c r="XFC1021" t="s">
        <v>152</v>
      </c>
    </row>
    <row r="1022" spans="1:14 16382:16383" x14ac:dyDescent="0.25">
      <c r="A1022">
        <v>952</v>
      </c>
      <c r="B1022" t="s">
        <v>2258</v>
      </c>
      <c r="C1022" t="s">
        <v>2230</v>
      </c>
      <c r="D1022" t="s">
        <v>2797</v>
      </c>
      <c r="E1022" t="str">
        <f t="shared" si="71"/>
        <v xml:space="preserve">ICICI BANK </v>
      </c>
      <c r="F1022" t="s">
        <v>193</v>
      </c>
      <c r="G1022">
        <v>-107878.68</v>
      </c>
      <c r="H1022">
        <v>5462990.6100000003</v>
      </c>
      <c r="I1022" t="s">
        <v>3581</v>
      </c>
      <c r="J1022" t="s">
        <v>2134</v>
      </c>
      <c r="K1022" t="s">
        <v>3605</v>
      </c>
      <c r="XFB1022" t="s">
        <v>2565</v>
      </c>
      <c r="XFC1022" t="s">
        <v>152</v>
      </c>
    </row>
    <row r="1023" spans="1:14 16382:16383" x14ac:dyDescent="0.25">
      <c r="A1023">
        <v>953</v>
      </c>
      <c r="B1023" t="s">
        <v>2259</v>
      </c>
      <c r="C1023" t="s">
        <v>2230</v>
      </c>
      <c r="D1023" t="s">
        <v>2798</v>
      </c>
      <c r="E1023" t="str">
        <f t="shared" si="71"/>
        <v xml:space="preserve">ICICI BANK </v>
      </c>
      <c r="F1023" t="s">
        <v>193</v>
      </c>
      <c r="G1023">
        <v>-52287.27</v>
      </c>
      <c r="H1023">
        <v>5410703.3399999999</v>
      </c>
      <c r="I1023" t="s">
        <v>3581</v>
      </c>
      <c r="J1023" t="s">
        <v>2134</v>
      </c>
      <c r="K1023" t="s">
        <v>3605</v>
      </c>
      <c r="XFB1023" t="s">
        <v>2565</v>
      </c>
      <c r="XFC1023" t="s">
        <v>152</v>
      </c>
    </row>
    <row r="1024" spans="1:14 16382:16383" x14ac:dyDescent="0.25">
      <c r="A1024">
        <v>954</v>
      </c>
      <c r="B1024" t="s">
        <v>2164</v>
      </c>
      <c r="C1024" t="s">
        <v>2230</v>
      </c>
      <c r="D1024" t="s">
        <v>2799</v>
      </c>
      <c r="E1024" t="str">
        <f t="shared" si="71"/>
        <v>LL  KOL04</v>
      </c>
      <c r="F1024" t="s">
        <v>154</v>
      </c>
      <c r="G1024">
        <v>501620</v>
      </c>
      <c r="H1024">
        <v>5912323.3399999999</v>
      </c>
      <c r="I1024" t="s">
        <v>2141</v>
      </c>
      <c r="J1024" t="s">
        <v>2134</v>
      </c>
      <c r="K1024" t="s">
        <v>3609</v>
      </c>
      <c r="XFB1024" t="s">
        <v>2566</v>
      </c>
      <c r="XFC1024" t="s">
        <v>152</v>
      </c>
    </row>
    <row r="1025" spans="1:11 16382:16383" x14ac:dyDescent="0.25">
      <c r="A1025">
        <v>955</v>
      </c>
      <c r="B1025" t="s">
        <v>2163</v>
      </c>
      <c r="C1025" t="s">
        <v>2230</v>
      </c>
      <c r="D1025" t="s">
        <v>2800</v>
      </c>
      <c r="E1025" t="str">
        <f t="shared" si="71"/>
        <v>LL  KOL02</v>
      </c>
      <c r="F1025" t="s">
        <v>154</v>
      </c>
      <c r="G1025">
        <v>556160</v>
      </c>
      <c r="H1025">
        <v>6468483.3399999999</v>
      </c>
      <c r="I1025" t="s">
        <v>2141</v>
      </c>
      <c r="J1025" t="s">
        <v>2134</v>
      </c>
      <c r="K1025" t="s">
        <v>3609</v>
      </c>
      <c r="XFB1025" t="s">
        <v>2567</v>
      </c>
      <c r="XFC1025" t="s">
        <v>152</v>
      </c>
    </row>
    <row r="1026" spans="1:11 16382:16383" x14ac:dyDescent="0.25">
      <c r="A1026">
        <v>956</v>
      </c>
      <c r="B1026" t="s">
        <v>2260</v>
      </c>
      <c r="C1026" t="s">
        <v>2230</v>
      </c>
      <c r="D1026" t="s">
        <v>2801</v>
      </c>
      <c r="E1026" t="str">
        <f t="shared" si="71"/>
        <v>Q   KOLO3</v>
      </c>
      <c r="F1026" t="s">
        <v>154</v>
      </c>
      <c r="G1026">
        <v>2500</v>
      </c>
      <c r="H1026">
        <v>6470983.3399999999</v>
      </c>
      <c r="I1026" t="s">
        <v>3602</v>
      </c>
      <c r="J1026" t="s">
        <v>2134</v>
      </c>
      <c r="K1026" t="s">
        <v>3609</v>
      </c>
      <c r="XFB1026" t="s">
        <v>2568</v>
      </c>
      <c r="XFC1026" t="s">
        <v>152</v>
      </c>
    </row>
    <row r="1027" spans="1:11 16382:16383" x14ac:dyDescent="0.25">
      <c r="A1027">
        <v>957</v>
      </c>
      <c r="B1027" t="s">
        <v>2189</v>
      </c>
      <c r="C1027" t="s">
        <v>2230</v>
      </c>
      <c r="D1027" t="s">
        <v>2783</v>
      </c>
      <c r="E1027" t="str">
        <f t="shared" si="71"/>
        <v>LL  AHD02</v>
      </c>
      <c r="F1027" t="s">
        <v>154</v>
      </c>
      <c r="G1027">
        <v>52880</v>
      </c>
      <c r="H1027">
        <v>6523863.3399999999</v>
      </c>
      <c r="I1027" t="s">
        <v>2141</v>
      </c>
      <c r="J1027" t="s">
        <v>2134</v>
      </c>
      <c r="K1027" t="s">
        <v>2132</v>
      </c>
      <c r="XFB1027" t="s">
        <v>2569</v>
      </c>
      <c r="XFC1027" t="s">
        <v>152</v>
      </c>
    </row>
    <row r="1028" spans="1:11 16382:16383" x14ac:dyDescent="0.25">
      <c r="A1028">
        <v>958</v>
      </c>
      <c r="B1028" t="s">
        <v>2185</v>
      </c>
      <c r="C1028" t="s">
        <v>2230</v>
      </c>
      <c r="D1028" t="s">
        <v>2782</v>
      </c>
      <c r="E1028" t="str">
        <f t="shared" si="71"/>
        <v>LL  AHD01</v>
      </c>
      <c r="F1028" t="s">
        <v>154</v>
      </c>
      <c r="G1028">
        <v>418180</v>
      </c>
      <c r="H1028">
        <v>6942043.3399999999</v>
      </c>
      <c r="I1028" t="s">
        <v>2141</v>
      </c>
      <c r="J1028" t="s">
        <v>2134</v>
      </c>
      <c r="K1028" t="s">
        <v>2132</v>
      </c>
      <c r="XFB1028" t="s">
        <v>2569</v>
      </c>
      <c r="XFC1028" t="s">
        <v>152</v>
      </c>
    </row>
    <row r="1029" spans="1:11 16382:16383" x14ac:dyDescent="0.25">
      <c r="A1029">
        <v>959</v>
      </c>
      <c r="B1029" t="s">
        <v>2261</v>
      </c>
      <c r="C1029" t="s">
        <v>2230</v>
      </c>
      <c r="D1029" t="s">
        <v>2784</v>
      </c>
      <c r="E1029" t="str">
        <f t="shared" si="71"/>
        <v>LL  BAN01</v>
      </c>
      <c r="F1029" t="s">
        <v>154</v>
      </c>
      <c r="G1029">
        <v>2039861</v>
      </c>
      <c r="H1029">
        <v>8981904.3399999999</v>
      </c>
      <c r="I1029" t="s">
        <v>2141</v>
      </c>
      <c r="J1029" t="s">
        <v>2134</v>
      </c>
      <c r="K1029" t="s">
        <v>3599</v>
      </c>
      <c r="XFB1029" t="s">
        <v>2569</v>
      </c>
      <c r="XFC1029" t="s">
        <v>152</v>
      </c>
    </row>
    <row r="1030" spans="1:11 16382:16383" x14ac:dyDescent="0.25">
      <c r="A1030">
        <v>960</v>
      </c>
      <c r="B1030" t="s">
        <v>2262</v>
      </c>
      <c r="C1030" t="s">
        <v>2230</v>
      </c>
      <c r="D1030" t="s">
        <v>2785</v>
      </c>
      <c r="E1030" t="str">
        <f t="shared" si="71"/>
        <v>LL  BAN04</v>
      </c>
      <c r="F1030" t="s">
        <v>154</v>
      </c>
      <c r="G1030">
        <v>103939</v>
      </c>
      <c r="H1030">
        <v>9085843.3399999999</v>
      </c>
      <c r="I1030" t="s">
        <v>2141</v>
      </c>
      <c r="J1030" t="s">
        <v>2134</v>
      </c>
      <c r="K1030" t="s">
        <v>3599</v>
      </c>
      <c r="XFB1030" t="s">
        <v>2570</v>
      </c>
      <c r="XFC1030" t="s">
        <v>152</v>
      </c>
    </row>
    <row r="1031" spans="1:11 16382:16383" x14ac:dyDescent="0.25">
      <c r="A1031">
        <v>961</v>
      </c>
      <c r="B1031" t="s">
        <v>2169</v>
      </c>
      <c r="C1031" t="s">
        <v>2230</v>
      </c>
      <c r="D1031" t="s">
        <v>2786</v>
      </c>
      <c r="E1031" t="str">
        <f t="shared" ref="E1031:E1098" si="77">MID(D1031,23,11)</f>
        <v>LL  KOL01</v>
      </c>
      <c r="F1031" t="s">
        <v>154</v>
      </c>
      <c r="G1031">
        <v>192400</v>
      </c>
      <c r="H1031">
        <v>9278243.3399999999</v>
      </c>
      <c r="I1031" t="s">
        <v>2141</v>
      </c>
      <c r="J1031" t="s">
        <v>2134</v>
      </c>
      <c r="K1031" t="s">
        <v>3609</v>
      </c>
      <c r="XFB1031" t="s">
        <v>2570</v>
      </c>
      <c r="XFC1031" t="s">
        <v>152</v>
      </c>
    </row>
    <row r="1032" spans="1:11 16382:16383" x14ac:dyDescent="0.25">
      <c r="A1032">
        <v>962</v>
      </c>
      <c r="B1032" t="s">
        <v>2263</v>
      </c>
      <c r="C1032" t="s">
        <v>2230</v>
      </c>
      <c r="D1032" t="s">
        <v>2802</v>
      </c>
      <c r="E1032" t="str">
        <f t="shared" si="77"/>
        <v>LL  BAN02</v>
      </c>
      <c r="F1032" t="s">
        <v>154</v>
      </c>
      <c r="G1032">
        <v>22180</v>
      </c>
      <c r="H1032">
        <v>9300423.3399999999</v>
      </c>
      <c r="I1032" t="s">
        <v>2141</v>
      </c>
      <c r="J1032" t="s">
        <v>2134</v>
      </c>
      <c r="K1032" t="s">
        <v>3599</v>
      </c>
      <c r="XFB1032" t="s">
        <v>2570</v>
      </c>
      <c r="XFC1032" t="s">
        <v>152</v>
      </c>
    </row>
    <row r="1033" spans="1:11 16382:16383" x14ac:dyDescent="0.25">
      <c r="A1033">
        <v>963</v>
      </c>
      <c r="B1033" t="s">
        <v>2264</v>
      </c>
      <c r="C1033" t="s">
        <v>2230</v>
      </c>
      <c r="D1033" t="s">
        <v>2803</v>
      </c>
      <c r="E1033" t="str">
        <f t="shared" si="77"/>
        <v>LL  BAN03</v>
      </c>
      <c r="F1033" t="s">
        <v>154</v>
      </c>
      <c r="G1033">
        <v>97750</v>
      </c>
      <c r="H1033">
        <v>9398173.3399999999</v>
      </c>
      <c r="I1033" t="s">
        <v>2141</v>
      </c>
      <c r="J1033" t="s">
        <v>2134</v>
      </c>
      <c r="K1033" t="s">
        <v>3599</v>
      </c>
      <c r="XFB1033" t="s">
        <v>2570</v>
      </c>
      <c r="XFC1033" t="s">
        <v>152</v>
      </c>
    </row>
    <row r="1034" spans="1:11 16382:16383" x14ac:dyDescent="0.25">
      <c r="A1034">
        <v>964</v>
      </c>
      <c r="B1034" t="s">
        <v>2265</v>
      </c>
      <c r="C1034" t="s">
        <v>2266</v>
      </c>
      <c r="D1034" t="s">
        <v>2804</v>
      </c>
      <c r="E1034" t="str">
        <f t="shared" si="77"/>
        <v>VFSE1100011</v>
      </c>
      <c r="F1034" t="s">
        <v>154</v>
      </c>
      <c r="G1034">
        <v>90032.93</v>
      </c>
      <c r="H1034">
        <v>9488206.2699999996</v>
      </c>
      <c r="I1034" t="s">
        <v>2150</v>
      </c>
      <c r="J1034" t="s">
        <v>2134</v>
      </c>
      <c r="K1034" t="s">
        <v>3600</v>
      </c>
      <c r="XFB1034" t="s">
        <v>2571</v>
      </c>
      <c r="XFC1034" t="s">
        <v>152</v>
      </c>
    </row>
    <row r="1035" spans="1:11 16382:16383" x14ac:dyDescent="0.25">
      <c r="A1035">
        <v>965</v>
      </c>
      <c r="B1035" t="s">
        <v>2267</v>
      </c>
      <c r="C1035" t="s">
        <v>2266</v>
      </c>
      <c r="D1035" t="s">
        <v>2805</v>
      </c>
      <c r="E1035" t="str">
        <f t="shared" ref="E1035" si="78">MID(D1035,23,11)</f>
        <v>VFSE4000131</v>
      </c>
      <c r="F1035" t="s">
        <v>154</v>
      </c>
      <c r="G1035">
        <f>157485.48-G1036</f>
        <v>154860.48000000001</v>
      </c>
      <c r="H1035">
        <v>9645691.75</v>
      </c>
      <c r="I1035" t="s">
        <v>2158</v>
      </c>
      <c r="J1035" t="s">
        <v>2134</v>
      </c>
      <c r="K1035" t="s">
        <v>2132</v>
      </c>
      <c r="XFB1035" t="s">
        <v>2572</v>
      </c>
      <c r="XFC1035" t="s">
        <v>152</v>
      </c>
    </row>
    <row r="1036" spans="1:11 16382:16383" x14ac:dyDescent="0.25">
      <c r="A1036">
        <v>965</v>
      </c>
      <c r="B1036" t="s">
        <v>2267</v>
      </c>
      <c r="C1036" t="s">
        <v>2266</v>
      </c>
      <c r="D1036" t="s">
        <v>2805</v>
      </c>
      <c r="E1036" t="str">
        <f t="shared" si="77"/>
        <v>VFSE4000131</v>
      </c>
      <c r="F1036" t="s">
        <v>154</v>
      </c>
      <c r="G1036">
        <v>2625</v>
      </c>
      <c r="H1036">
        <v>9645691.75</v>
      </c>
      <c r="I1036" t="s">
        <v>2158</v>
      </c>
      <c r="J1036" t="s">
        <v>3583</v>
      </c>
      <c r="K1036" t="s">
        <v>2132</v>
      </c>
      <c r="XFB1036" t="s">
        <v>2572</v>
      </c>
      <c r="XFC1036" t="s">
        <v>152</v>
      </c>
    </row>
    <row r="1037" spans="1:11 16382:16383" x14ac:dyDescent="0.25">
      <c r="A1037">
        <v>966</v>
      </c>
      <c r="B1037" t="s">
        <v>2268</v>
      </c>
      <c r="C1037" t="s">
        <v>2266</v>
      </c>
      <c r="D1037" t="s">
        <v>2806</v>
      </c>
      <c r="E1037" t="str">
        <f t="shared" si="77"/>
        <v>VFSE5000341</v>
      </c>
      <c r="F1037" t="s">
        <v>154</v>
      </c>
      <c r="G1037">
        <v>5860.03</v>
      </c>
      <c r="H1037">
        <v>9651551.7799999993</v>
      </c>
      <c r="I1037" t="s">
        <v>2154</v>
      </c>
      <c r="J1037" t="s">
        <v>2134</v>
      </c>
      <c r="K1037" t="s">
        <v>3599</v>
      </c>
      <c r="XFB1037" t="s">
        <v>2573</v>
      </c>
      <c r="XFC1037" t="s">
        <v>152</v>
      </c>
    </row>
    <row r="1038" spans="1:11 16382:16383" x14ac:dyDescent="0.25">
      <c r="A1038">
        <v>967</v>
      </c>
      <c r="B1038" t="s">
        <v>2269</v>
      </c>
      <c r="C1038" t="s">
        <v>2266</v>
      </c>
      <c r="D1038" t="s">
        <v>2807</v>
      </c>
      <c r="E1038" t="str">
        <f t="shared" si="77"/>
        <v>VFSE4110141</v>
      </c>
      <c r="F1038" t="s">
        <v>154</v>
      </c>
      <c r="G1038">
        <v>25592.400000000001</v>
      </c>
      <c r="H1038">
        <v>9677144.1799999997</v>
      </c>
      <c r="I1038" t="s">
        <v>2159</v>
      </c>
      <c r="J1038" t="s">
        <v>2134</v>
      </c>
      <c r="K1038" t="s">
        <v>2132</v>
      </c>
      <c r="XFB1038" t="s">
        <v>2574</v>
      </c>
      <c r="XFC1038" t="s">
        <v>152</v>
      </c>
    </row>
    <row r="1039" spans="1:11 16382:16383" x14ac:dyDescent="0.25">
      <c r="A1039">
        <v>968</v>
      </c>
      <c r="B1039" t="s">
        <v>2270</v>
      </c>
      <c r="C1039" t="s">
        <v>2266</v>
      </c>
      <c r="D1039" t="s">
        <v>2808</v>
      </c>
      <c r="E1039" t="str">
        <f t="shared" si="77"/>
        <v>VFSE6000081</v>
      </c>
      <c r="F1039" t="s">
        <v>154</v>
      </c>
      <c r="G1039">
        <v>62963.16</v>
      </c>
      <c r="H1039">
        <v>9740107.3399999999</v>
      </c>
      <c r="I1039" t="s">
        <v>2152</v>
      </c>
      <c r="J1039" t="s">
        <v>2134</v>
      </c>
      <c r="K1039" t="s">
        <v>3599</v>
      </c>
      <c r="XFB1039" t="s">
        <v>2575</v>
      </c>
      <c r="XFC1039" t="s">
        <v>152</v>
      </c>
    </row>
    <row r="1040" spans="1:11 16382:16383" x14ac:dyDescent="0.25">
      <c r="A1040">
        <v>969</v>
      </c>
      <c r="B1040" t="s">
        <v>2271</v>
      </c>
      <c r="C1040" t="s">
        <v>2266</v>
      </c>
      <c r="D1040" t="s">
        <v>2809</v>
      </c>
      <c r="E1040" t="str">
        <f t="shared" si="77"/>
        <v>VFSE5600011</v>
      </c>
      <c r="F1040" t="s">
        <v>154</v>
      </c>
      <c r="G1040">
        <v>66200.509999999995</v>
      </c>
      <c r="H1040">
        <v>9806307.8499999996</v>
      </c>
      <c r="I1040" t="s">
        <v>2151</v>
      </c>
      <c r="J1040" t="s">
        <v>2134</v>
      </c>
      <c r="K1040" t="s">
        <v>3599</v>
      </c>
      <c r="XFB1040" t="s">
        <v>2576</v>
      </c>
      <c r="XFC1040" t="s">
        <v>152</v>
      </c>
    </row>
    <row r="1041" spans="1:11 16382:16383" x14ac:dyDescent="0.25">
      <c r="A1041">
        <v>970</v>
      </c>
      <c r="B1041" t="s">
        <v>2162</v>
      </c>
      <c r="C1041" t="s">
        <v>2266</v>
      </c>
      <c r="D1041" t="s">
        <v>355</v>
      </c>
      <c r="E1041" t="str">
        <f t="shared" si="77"/>
        <v xml:space="preserve"> THAI CONSU</v>
      </c>
      <c r="F1041" t="s">
        <v>193</v>
      </c>
      <c r="G1041">
        <v>-52500</v>
      </c>
      <c r="H1041">
        <v>9753807.8499999996</v>
      </c>
      <c r="I1041" t="s">
        <v>2140</v>
      </c>
      <c r="J1041" t="s">
        <v>2134</v>
      </c>
      <c r="K1041" t="s">
        <v>3610</v>
      </c>
      <c r="XFB1041" t="s">
        <v>2577</v>
      </c>
      <c r="XFC1041" t="s">
        <v>152</v>
      </c>
    </row>
    <row r="1042" spans="1:11 16382:16383" x14ac:dyDescent="0.25">
      <c r="A1042">
        <v>971</v>
      </c>
      <c r="B1042" t="s">
        <v>2272</v>
      </c>
      <c r="C1042" t="s">
        <v>2266</v>
      </c>
      <c r="D1042" t="s">
        <v>2810</v>
      </c>
      <c r="E1042" t="str">
        <f t="shared" si="77"/>
        <v xml:space="preserve">ICICI BANK </v>
      </c>
      <c r="F1042" t="s">
        <v>193</v>
      </c>
      <c r="G1042">
        <v>-84761.82</v>
      </c>
      <c r="H1042">
        <v>9669046.0299999993</v>
      </c>
      <c r="I1042" t="s">
        <v>3581</v>
      </c>
      <c r="J1042" t="s">
        <v>2134</v>
      </c>
      <c r="K1042" t="s">
        <v>3605</v>
      </c>
      <c r="XFB1042" t="s">
        <v>2578</v>
      </c>
      <c r="XFC1042" t="s">
        <v>152</v>
      </c>
    </row>
    <row r="1043" spans="1:11 16382:16383" x14ac:dyDescent="0.25">
      <c r="A1043">
        <v>972</v>
      </c>
      <c r="B1043" t="s">
        <v>2273</v>
      </c>
      <c r="C1043" t="s">
        <v>2266</v>
      </c>
      <c r="D1043" t="s">
        <v>2811</v>
      </c>
      <c r="E1043" t="str">
        <f t="shared" si="77"/>
        <v xml:space="preserve">ICICI BANK </v>
      </c>
      <c r="F1043" t="s">
        <v>193</v>
      </c>
      <c r="G1043">
        <v>-104425.25</v>
      </c>
      <c r="H1043">
        <v>9564620.7799999993</v>
      </c>
      <c r="I1043" t="s">
        <v>3581</v>
      </c>
      <c r="J1043" t="s">
        <v>2134</v>
      </c>
      <c r="K1043" t="s">
        <v>3605</v>
      </c>
      <c r="XFB1043" t="s">
        <v>2578</v>
      </c>
      <c r="XFC1043" t="s">
        <v>152</v>
      </c>
    </row>
    <row r="1044" spans="1:11 16382:16383" x14ac:dyDescent="0.25">
      <c r="A1044">
        <v>973</v>
      </c>
      <c r="B1044" t="s">
        <v>2274</v>
      </c>
      <c r="C1044" t="s">
        <v>2266</v>
      </c>
      <c r="D1044" t="s">
        <v>2812</v>
      </c>
      <c r="E1044" t="str">
        <f t="shared" si="77"/>
        <v xml:space="preserve">ICICI BANK </v>
      </c>
      <c r="F1044" t="s">
        <v>193</v>
      </c>
      <c r="G1044">
        <v>-200000</v>
      </c>
      <c r="H1044">
        <v>9364620.7799999993</v>
      </c>
      <c r="I1044" t="s">
        <v>3581</v>
      </c>
      <c r="J1044" t="s">
        <v>2134</v>
      </c>
      <c r="K1044" t="s">
        <v>3605</v>
      </c>
      <c r="XFB1044" t="s">
        <v>2579</v>
      </c>
      <c r="XFC1044" t="s">
        <v>152</v>
      </c>
    </row>
    <row r="1045" spans="1:11 16382:16383" x14ac:dyDescent="0.25">
      <c r="A1045">
        <v>974</v>
      </c>
      <c r="B1045" t="s">
        <v>2275</v>
      </c>
      <c r="C1045" t="s">
        <v>2266</v>
      </c>
      <c r="D1045" t="s">
        <v>2813</v>
      </c>
      <c r="E1045" t="str">
        <f t="shared" si="77"/>
        <v>74206/VFS G</v>
      </c>
      <c r="F1045" t="s">
        <v>193</v>
      </c>
      <c r="G1045">
        <v>-8000000</v>
      </c>
      <c r="H1045">
        <v>1364620.78</v>
      </c>
      <c r="I1045" t="s">
        <v>2135</v>
      </c>
      <c r="J1045" t="s">
        <v>2134</v>
      </c>
      <c r="K1045" t="s">
        <v>2132</v>
      </c>
      <c r="XFB1045" t="s">
        <v>2580</v>
      </c>
      <c r="XFC1045" t="s">
        <v>152</v>
      </c>
    </row>
    <row r="1046" spans="1:11 16382:16383" x14ac:dyDescent="0.25">
      <c r="A1046">
        <v>975</v>
      </c>
      <c r="B1046" t="s">
        <v>2276</v>
      </c>
      <c r="C1046" t="s">
        <v>2266</v>
      </c>
      <c r="D1046" t="s">
        <v>2814</v>
      </c>
      <c r="E1046" t="str">
        <f t="shared" si="77"/>
        <v xml:space="preserve">ICICI BANK </v>
      </c>
      <c r="F1046" t="s">
        <v>193</v>
      </c>
      <c r="G1046">
        <v>-1500</v>
      </c>
      <c r="H1046">
        <v>1363120.78</v>
      </c>
      <c r="I1046" t="s">
        <v>3581</v>
      </c>
      <c r="J1046" t="s">
        <v>2134</v>
      </c>
      <c r="K1046" t="s">
        <v>3605</v>
      </c>
      <c r="XFB1046" t="s">
        <v>2581</v>
      </c>
      <c r="XFC1046" t="s">
        <v>152</v>
      </c>
    </row>
    <row r="1047" spans="1:11 16382:16383" x14ac:dyDescent="0.25">
      <c r="A1047">
        <v>976</v>
      </c>
      <c r="B1047" t="s">
        <v>2277</v>
      </c>
      <c r="C1047" t="s">
        <v>2266</v>
      </c>
      <c r="D1047" t="s">
        <v>2815</v>
      </c>
      <c r="E1047" t="str">
        <f t="shared" si="77"/>
        <v xml:space="preserve">ICICI BANK </v>
      </c>
      <c r="F1047" t="s">
        <v>193</v>
      </c>
      <c r="G1047">
        <v>-71224.92</v>
      </c>
      <c r="H1047">
        <v>1291895.8600000001</v>
      </c>
      <c r="I1047" t="s">
        <v>3581</v>
      </c>
      <c r="J1047" t="s">
        <v>2134</v>
      </c>
      <c r="K1047" t="s">
        <v>3605</v>
      </c>
      <c r="XFB1047" t="s">
        <v>2582</v>
      </c>
      <c r="XFC1047" t="s">
        <v>152</v>
      </c>
    </row>
    <row r="1048" spans="1:11 16382:16383" x14ac:dyDescent="0.25">
      <c r="A1048">
        <v>977</v>
      </c>
      <c r="B1048" t="s">
        <v>2278</v>
      </c>
      <c r="C1048" t="s">
        <v>2266</v>
      </c>
      <c r="D1048" t="s">
        <v>2816</v>
      </c>
      <c r="E1048" t="str">
        <f t="shared" si="77"/>
        <v xml:space="preserve">ICICI BANK </v>
      </c>
      <c r="F1048" t="s">
        <v>193</v>
      </c>
      <c r="G1048">
        <v>-200000</v>
      </c>
      <c r="H1048">
        <v>1091895.8600000001</v>
      </c>
      <c r="I1048" t="s">
        <v>3581</v>
      </c>
      <c r="J1048" t="s">
        <v>2134</v>
      </c>
      <c r="K1048" t="s">
        <v>3605</v>
      </c>
      <c r="XFB1048" t="s">
        <v>2583</v>
      </c>
      <c r="XFC1048" t="s">
        <v>152</v>
      </c>
    </row>
    <row r="1049" spans="1:11 16382:16383" x14ac:dyDescent="0.25">
      <c r="A1049">
        <v>978</v>
      </c>
      <c r="B1049" t="s">
        <v>2279</v>
      </c>
      <c r="C1049" t="s">
        <v>2266</v>
      </c>
      <c r="D1049" t="s">
        <v>2817</v>
      </c>
      <c r="E1049" t="str">
        <f t="shared" si="77"/>
        <v>LL  BAN01</v>
      </c>
      <c r="F1049" t="s">
        <v>154</v>
      </c>
      <c r="G1049">
        <v>26104</v>
      </c>
      <c r="H1049">
        <v>1117999.8600000001</v>
      </c>
      <c r="I1049" t="s">
        <v>2141</v>
      </c>
      <c r="J1049" t="s">
        <v>2134</v>
      </c>
      <c r="K1049" t="s">
        <v>3599</v>
      </c>
      <c r="XFB1049" t="s">
        <v>2584</v>
      </c>
      <c r="XFC1049" t="s">
        <v>152</v>
      </c>
    </row>
    <row r="1050" spans="1:11 16382:16383" x14ac:dyDescent="0.25">
      <c r="A1050">
        <v>979</v>
      </c>
      <c r="B1050" t="s">
        <v>2280</v>
      </c>
      <c r="C1050" t="s">
        <v>2266</v>
      </c>
      <c r="D1050" t="s">
        <v>2818</v>
      </c>
      <c r="E1050" t="str">
        <f t="shared" si="77"/>
        <v>LL  BAN03</v>
      </c>
      <c r="F1050" t="s">
        <v>154</v>
      </c>
      <c r="G1050">
        <v>2270</v>
      </c>
      <c r="H1050">
        <v>1120269.8600000001</v>
      </c>
      <c r="I1050" t="s">
        <v>2141</v>
      </c>
      <c r="J1050" t="s">
        <v>2134</v>
      </c>
      <c r="K1050" t="s">
        <v>3599</v>
      </c>
      <c r="XFB1050" t="s">
        <v>2584</v>
      </c>
      <c r="XFC1050" t="s">
        <v>152</v>
      </c>
    </row>
    <row r="1051" spans="1:11 16382:16383" x14ac:dyDescent="0.25">
      <c r="A1051">
        <v>980</v>
      </c>
      <c r="B1051" t="s">
        <v>2281</v>
      </c>
      <c r="C1051" t="s">
        <v>2266</v>
      </c>
      <c r="D1051" t="s">
        <v>2819</v>
      </c>
      <c r="E1051" t="str">
        <f t="shared" si="77"/>
        <v>VFSE6000002</v>
      </c>
      <c r="F1051" t="s">
        <v>154</v>
      </c>
      <c r="G1051">
        <v>2490248.08</v>
      </c>
      <c r="H1051">
        <v>3610517.94</v>
      </c>
      <c r="I1051" t="s">
        <v>2150</v>
      </c>
      <c r="J1051" t="s">
        <v>2134</v>
      </c>
      <c r="K1051" t="s">
        <v>3600</v>
      </c>
      <c r="XFB1051" t="s">
        <v>2585</v>
      </c>
      <c r="XFC1051" t="s">
        <v>152</v>
      </c>
    </row>
    <row r="1052" spans="1:11 16382:16383" x14ac:dyDescent="0.25">
      <c r="A1052">
        <v>981</v>
      </c>
      <c r="B1052" t="s">
        <v>2282</v>
      </c>
      <c r="C1052" t="s">
        <v>2266</v>
      </c>
      <c r="D1052" t="s">
        <v>2820</v>
      </c>
      <c r="E1052" t="str">
        <f t="shared" si="77"/>
        <v>VFSE6000010</v>
      </c>
      <c r="F1052" t="s">
        <v>154</v>
      </c>
      <c r="G1052">
        <v>139768.95000000001</v>
      </c>
      <c r="H1052">
        <v>3750286.89</v>
      </c>
      <c r="I1052" t="s">
        <v>2153</v>
      </c>
      <c r="J1052" t="s">
        <v>2134</v>
      </c>
      <c r="K1052" t="s">
        <v>3599</v>
      </c>
      <c r="XFB1052" t="s">
        <v>2586</v>
      </c>
      <c r="XFC1052" t="s">
        <v>152</v>
      </c>
    </row>
    <row r="1053" spans="1:11 16382:16383" x14ac:dyDescent="0.25">
      <c r="A1053">
        <v>982</v>
      </c>
      <c r="B1053" t="s">
        <v>2283</v>
      </c>
      <c r="C1053" t="s">
        <v>2266</v>
      </c>
      <c r="D1053" t="s">
        <v>2821</v>
      </c>
      <c r="E1053" t="str">
        <f t="shared" si="77"/>
        <v>VFSE9008083</v>
      </c>
      <c r="F1053" t="s">
        <v>154</v>
      </c>
      <c r="G1053">
        <v>44018.48</v>
      </c>
      <c r="H1053">
        <v>3794305.37</v>
      </c>
      <c r="I1053" t="s">
        <v>3596</v>
      </c>
      <c r="J1053" t="s">
        <v>2134</v>
      </c>
      <c r="K1053" t="s">
        <v>3590</v>
      </c>
      <c r="XFB1053" t="s">
        <v>2586</v>
      </c>
      <c r="XFC1053" t="s">
        <v>152</v>
      </c>
    </row>
    <row r="1054" spans="1:11 16382:16383" x14ac:dyDescent="0.25">
      <c r="A1054">
        <v>983</v>
      </c>
      <c r="B1054" t="s">
        <v>2284</v>
      </c>
      <c r="C1054" t="s">
        <v>2266</v>
      </c>
      <c r="D1054" t="s">
        <v>2822</v>
      </c>
      <c r="E1054" t="str">
        <f t="shared" ref="E1054" si="79">MID(D1054,23,11)</f>
        <v>VFSE6000014</v>
      </c>
      <c r="F1054" t="s">
        <v>154</v>
      </c>
      <c r="G1054">
        <f>398264.44-G1055</f>
        <v>317037.44</v>
      </c>
      <c r="H1054">
        <v>4192569.81</v>
      </c>
      <c r="I1054" t="s">
        <v>2131</v>
      </c>
      <c r="J1054" t="s">
        <v>2134</v>
      </c>
      <c r="K1054" t="s">
        <v>2132</v>
      </c>
      <c r="XFB1054" t="s">
        <v>2586</v>
      </c>
      <c r="XFC1054" t="s">
        <v>152</v>
      </c>
    </row>
    <row r="1055" spans="1:11 16382:16383" x14ac:dyDescent="0.25">
      <c r="A1055">
        <v>983</v>
      </c>
      <c r="B1055" t="s">
        <v>2284</v>
      </c>
      <c r="C1055" t="s">
        <v>2266</v>
      </c>
      <c r="D1055" t="s">
        <v>2822</v>
      </c>
      <c r="E1055" t="str">
        <f t="shared" si="77"/>
        <v>VFSE6000014</v>
      </c>
      <c r="F1055" t="s">
        <v>154</v>
      </c>
      <c r="G1055">
        <v>81227</v>
      </c>
      <c r="H1055">
        <v>4192569.81</v>
      </c>
      <c r="I1055" t="s">
        <v>2131</v>
      </c>
      <c r="J1055" t="s">
        <v>3583</v>
      </c>
      <c r="K1055" t="s">
        <v>2132</v>
      </c>
      <c r="XFB1055" t="s">
        <v>2586</v>
      </c>
      <c r="XFC1055" t="s">
        <v>152</v>
      </c>
    </row>
    <row r="1056" spans="1:11 16382:16383" x14ac:dyDescent="0.25">
      <c r="A1056">
        <v>984</v>
      </c>
      <c r="B1056" t="s">
        <v>2285</v>
      </c>
      <c r="C1056" t="s">
        <v>2266</v>
      </c>
      <c r="D1056" t="s">
        <v>2823</v>
      </c>
      <c r="E1056" t="str">
        <f t="shared" si="77"/>
        <v>VFSE9008135</v>
      </c>
      <c r="F1056" t="s">
        <v>154</v>
      </c>
      <c r="G1056">
        <v>14200.57</v>
      </c>
      <c r="H1056">
        <v>4206770.38</v>
      </c>
      <c r="I1056" t="s">
        <v>3591</v>
      </c>
      <c r="J1056" t="s">
        <v>2134</v>
      </c>
      <c r="K1056" t="s">
        <v>3590</v>
      </c>
      <c r="XFB1056" t="s">
        <v>2586</v>
      </c>
      <c r="XFC1056" t="s">
        <v>152</v>
      </c>
    </row>
    <row r="1057" spans="1:11 16382:16383" x14ac:dyDescent="0.25">
      <c r="A1057">
        <v>985</v>
      </c>
      <c r="B1057" t="s">
        <v>2286</v>
      </c>
      <c r="C1057" t="s">
        <v>2266</v>
      </c>
      <c r="D1057" t="s">
        <v>2824</v>
      </c>
      <c r="E1057" t="str">
        <f t="shared" ref="E1057" si="80">MID(D1057,23,11)</f>
        <v>VFSE6000009</v>
      </c>
      <c r="F1057" t="s">
        <v>154</v>
      </c>
      <c r="G1057">
        <f>841326.49-G1058</f>
        <v>807686.49</v>
      </c>
      <c r="H1057">
        <v>5048096.87</v>
      </c>
      <c r="I1057" t="s">
        <v>2152</v>
      </c>
      <c r="J1057" t="s">
        <v>2134</v>
      </c>
      <c r="K1057" t="s">
        <v>3599</v>
      </c>
      <c r="XFB1057" t="s">
        <v>2586</v>
      </c>
      <c r="XFC1057" t="s">
        <v>152</v>
      </c>
    </row>
    <row r="1058" spans="1:11 16382:16383" x14ac:dyDescent="0.25">
      <c r="A1058">
        <v>985</v>
      </c>
      <c r="B1058" t="s">
        <v>2286</v>
      </c>
      <c r="C1058" t="s">
        <v>2266</v>
      </c>
      <c r="D1058" t="s">
        <v>2824</v>
      </c>
      <c r="E1058" t="str">
        <f t="shared" si="77"/>
        <v>VFSE6000009</v>
      </c>
      <c r="F1058" t="s">
        <v>154</v>
      </c>
      <c r="G1058">
        <v>33640</v>
      </c>
      <c r="H1058">
        <v>5048096.87</v>
      </c>
      <c r="I1058" t="s">
        <v>2152</v>
      </c>
      <c r="J1058" t="s">
        <v>3583</v>
      </c>
      <c r="K1058" t="s">
        <v>3599</v>
      </c>
      <c r="XFB1058" t="s">
        <v>2586</v>
      </c>
      <c r="XFC1058" t="s">
        <v>152</v>
      </c>
    </row>
    <row r="1059" spans="1:11 16382:16383" x14ac:dyDescent="0.25">
      <c r="A1059">
        <v>986</v>
      </c>
      <c r="B1059" t="s">
        <v>2287</v>
      </c>
      <c r="C1059" t="s">
        <v>2266</v>
      </c>
      <c r="D1059" t="s">
        <v>2825</v>
      </c>
      <c r="E1059" t="str">
        <f t="shared" si="77"/>
        <v>VFSE6000006</v>
      </c>
      <c r="F1059" t="s">
        <v>154</v>
      </c>
      <c r="G1059">
        <v>9686.48</v>
      </c>
      <c r="H1059">
        <v>5057783.3499999996</v>
      </c>
      <c r="I1059" t="s">
        <v>2148</v>
      </c>
      <c r="J1059" t="s">
        <v>2134</v>
      </c>
      <c r="K1059" t="s">
        <v>3600</v>
      </c>
      <c r="XFB1059" t="s">
        <v>2587</v>
      </c>
      <c r="XFC1059" t="s">
        <v>152</v>
      </c>
    </row>
    <row r="1060" spans="1:11 16382:16383" x14ac:dyDescent="0.25">
      <c r="A1060">
        <v>987</v>
      </c>
      <c r="B1060" t="s">
        <v>2288</v>
      </c>
      <c r="C1060" t="s">
        <v>2266</v>
      </c>
      <c r="D1060" t="s">
        <v>2826</v>
      </c>
      <c r="E1060" t="str">
        <f t="shared" si="77"/>
        <v>VFSE6000005</v>
      </c>
      <c r="F1060" t="s">
        <v>154</v>
      </c>
      <c r="G1060">
        <v>55809.26</v>
      </c>
      <c r="H1060">
        <v>5113592.6100000003</v>
      </c>
      <c r="I1060" t="s">
        <v>2147</v>
      </c>
      <c r="J1060" t="s">
        <v>2134</v>
      </c>
      <c r="K1060" t="s">
        <v>3600</v>
      </c>
      <c r="XFB1060" t="s">
        <v>2587</v>
      </c>
      <c r="XFC1060" t="s">
        <v>152</v>
      </c>
    </row>
    <row r="1061" spans="1:11 16382:16383" x14ac:dyDescent="0.25">
      <c r="A1061">
        <v>988</v>
      </c>
      <c r="B1061" t="s">
        <v>2289</v>
      </c>
      <c r="C1061" t="s">
        <v>2266</v>
      </c>
      <c r="D1061" t="s">
        <v>2827</v>
      </c>
      <c r="E1061" t="str">
        <f t="shared" si="77"/>
        <v>VFSE9008205</v>
      </c>
      <c r="F1061" t="s">
        <v>154</v>
      </c>
      <c r="G1061">
        <v>5864.52</v>
      </c>
      <c r="H1061">
        <v>5119457.13</v>
      </c>
      <c r="I1061" t="s">
        <v>3594</v>
      </c>
      <c r="J1061" t="s">
        <v>2134</v>
      </c>
      <c r="K1061" t="s">
        <v>3590</v>
      </c>
      <c r="XFB1061" t="s">
        <v>2587</v>
      </c>
      <c r="XFC1061" t="s">
        <v>152</v>
      </c>
    </row>
    <row r="1062" spans="1:11 16382:16383" x14ac:dyDescent="0.25">
      <c r="A1062">
        <v>989</v>
      </c>
      <c r="B1062" t="s">
        <v>2290</v>
      </c>
      <c r="C1062" t="s">
        <v>2266</v>
      </c>
      <c r="D1062" t="s">
        <v>2828</v>
      </c>
      <c r="E1062" t="str">
        <f t="shared" si="77"/>
        <v>VFSE6000008</v>
      </c>
      <c r="F1062" t="s">
        <v>154</v>
      </c>
      <c r="G1062">
        <v>878177.78</v>
      </c>
      <c r="H1062">
        <v>5997634.9100000001</v>
      </c>
      <c r="I1062" t="s">
        <v>2151</v>
      </c>
      <c r="J1062" t="s">
        <v>2134</v>
      </c>
      <c r="K1062" t="s">
        <v>3599</v>
      </c>
      <c r="XFB1062" t="s">
        <v>2587</v>
      </c>
      <c r="XFC1062" t="s">
        <v>152</v>
      </c>
    </row>
    <row r="1063" spans="1:11 16382:16383" x14ac:dyDescent="0.25">
      <c r="A1063">
        <v>990</v>
      </c>
      <c r="B1063" t="s">
        <v>2291</v>
      </c>
      <c r="C1063" t="s">
        <v>2266</v>
      </c>
      <c r="D1063" t="s">
        <v>2829</v>
      </c>
      <c r="E1063" t="str">
        <f t="shared" si="77"/>
        <v>VFSE6000004</v>
      </c>
      <c r="F1063" t="s">
        <v>154</v>
      </c>
      <c r="G1063">
        <v>112511.56</v>
      </c>
      <c r="H1063">
        <v>6110146.4699999997</v>
      </c>
      <c r="I1063" t="s">
        <v>2146</v>
      </c>
      <c r="J1063" t="s">
        <v>2134</v>
      </c>
      <c r="K1063" t="s">
        <v>3600</v>
      </c>
      <c r="XFB1063" t="s">
        <v>2587</v>
      </c>
      <c r="XFC1063" t="s">
        <v>152</v>
      </c>
    </row>
    <row r="1064" spans="1:11 16382:16383" x14ac:dyDescent="0.25">
      <c r="A1064">
        <v>991</v>
      </c>
      <c r="B1064" t="s">
        <v>2292</v>
      </c>
      <c r="C1064" t="s">
        <v>2266</v>
      </c>
      <c r="D1064" t="s">
        <v>2830</v>
      </c>
      <c r="E1064" t="str">
        <f t="shared" si="77"/>
        <v>VFSE6000001</v>
      </c>
      <c r="F1064" t="s">
        <v>154</v>
      </c>
      <c r="G1064">
        <v>1350716.42</v>
      </c>
      <c r="H1064">
        <v>7460862.8899999997</v>
      </c>
      <c r="I1064" t="s">
        <v>2158</v>
      </c>
      <c r="J1064" t="s">
        <v>2134</v>
      </c>
      <c r="K1064" t="s">
        <v>2132</v>
      </c>
      <c r="XFB1064" t="s">
        <v>2588</v>
      </c>
      <c r="XFC1064" t="s">
        <v>152</v>
      </c>
    </row>
    <row r="1065" spans="1:11 16382:16383" x14ac:dyDescent="0.25">
      <c r="A1065">
        <v>992</v>
      </c>
      <c r="B1065" t="s">
        <v>2293</v>
      </c>
      <c r="C1065" t="s">
        <v>2266</v>
      </c>
      <c r="D1065" t="s">
        <v>2831</v>
      </c>
      <c r="E1065" t="str">
        <f t="shared" si="77"/>
        <v>VFSE6000013</v>
      </c>
      <c r="F1065" t="s">
        <v>154</v>
      </c>
      <c r="G1065">
        <v>13623.48</v>
      </c>
      <c r="H1065">
        <v>7474486.3700000001</v>
      </c>
      <c r="I1065" t="s">
        <v>2156</v>
      </c>
      <c r="J1065" t="s">
        <v>2134</v>
      </c>
      <c r="K1065" t="s">
        <v>3599</v>
      </c>
      <c r="XFB1065" t="s">
        <v>2588</v>
      </c>
      <c r="XFC1065" t="s">
        <v>152</v>
      </c>
    </row>
    <row r="1066" spans="1:11 16382:16383" x14ac:dyDescent="0.25">
      <c r="A1066">
        <v>993</v>
      </c>
      <c r="B1066" t="s">
        <v>2294</v>
      </c>
      <c r="C1066" t="s">
        <v>2266</v>
      </c>
      <c r="D1066" t="s">
        <v>2832</v>
      </c>
      <c r="E1066" t="str">
        <f t="shared" si="77"/>
        <v>VFSE6000016</v>
      </c>
      <c r="F1066" t="s">
        <v>154</v>
      </c>
      <c r="G1066">
        <v>498688.75</v>
      </c>
      <c r="H1066">
        <v>7973175.1200000001</v>
      </c>
      <c r="I1066" t="s">
        <v>2159</v>
      </c>
      <c r="J1066" t="s">
        <v>2134</v>
      </c>
      <c r="K1066" t="s">
        <v>2132</v>
      </c>
      <c r="XFB1066" t="s">
        <v>2588</v>
      </c>
      <c r="XFC1066" t="s">
        <v>152</v>
      </c>
    </row>
    <row r="1067" spans="1:11 16382:16383" x14ac:dyDescent="0.25">
      <c r="A1067">
        <v>994</v>
      </c>
      <c r="B1067" t="s">
        <v>2295</v>
      </c>
      <c r="C1067" t="s">
        <v>2266</v>
      </c>
      <c r="D1067" t="s">
        <v>2833</v>
      </c>
      <c r="E1067" t="str">
        <f t="shared" ref="E1067" si="81">MID(D1067,23,11)</f>
        <v>VFSE6000003</v>
      </c>
      <c r="F1067" t="s">
        <v>154</v>
      </c>
      <c r="G1067">
        <f>160924.21-G1068</f>
        <v>47661.209999999992</v>
      </c>
      <c r="H1067">
        <v>8134099.3300000001</v>
      </c>
      <c r="I1067" t="s">
        <v>2145</v>
      </c>
      <c r="J1067" t="s">
        <v>2134</v>
      </c>
      <c r="K1067" t="s">
        <v>3609</v>
      </c>
      <c r="XFB1067" t="s">
        <v>2588</v>
      </c>
      <c r="XFC1067" t="s">
        <v>152</v>
      </c>
    </row>
    <row r="1068" spans="1:11 16382:16383" x14ac:dyDescent="0.25">
      <c r="A1068">
        <v>994</v>
      </c>
      <c r="B1068" t="s">
        <v>2295</v>
      </c>
      <c r="C1068" t="s">
        <v>2266</v>
      </c>
      <c r="D1068" t="s">
        <v>2833</v>
      </c>
      <c r="E1068" t="str">
        <f t="shared" si="77"/>
        <v>VFSE6000003</v>
      </c>
      <c r="F1068" t="s">
        <v>154</v>
      </c>
      <c r="G1068">
        <v>113263</v>
      </c>
      <c r="H1068">
        <v>8134099.3300000001</v>
      </c>
      <c r="I1068" t="s">
        <v>2145</v>
      </c>
      <c r="J1068" t="s">
        <v>3583</v>
      </c>
      <c r="K1068" t="s">
        <v>3609</v>
      </c>
      <c r="XFB1068" t="s">
        <v>2588</v>
      </c>
      <c r="XFC1068" t="s">
        <v>152</v>
      </c>
    </row>
    <row r="1069" spans="1:11 16382:16383" x14ac:dyDescent="0.25">
      <c r="A1069">
        <v>995</v>
      </c>
      <c r="B1069" t="s">
        <v>2296</v>
      </c>
      <c r="C1069" t="s">
        <v>2266</v>
      </c>
      <c r="D1069" t="s">
        <v>2834</v>
      </c>
      <c r="E1069" t="str">
        <f t="shared" si="77"/>
        <v>VFSE6000015</v>
      </c>
      <c r="F1069" t="s">
        <v>154</v>
      </c>
      <c r="G1069">
        <v>20039.29</v>
      </c>
      <c r="H1069">
        <v>8154138.6200000001</v>
      </c>
      <c r="I1069" t="s">
        <v>2157</v>
      </c>
      <c r="J1069" t="s">
        <v>2134</v>
      </c>
      <c r="K1069" t="s">
        <v>2132</v>
      </c>
      <c r="XFB1069" t="s">
        <v>2588</v>
      </c>
      <c r="XFC1069" t="s">
        <v>152</v>
      </c>
    </row>
    <row r="1070" spans="1:11 16382:16383" x14ac:dyDescent="0.25">
      <c r="A1070">
        <v>996</v>
      </c>
      <c r="B1070" t="s">
        <v>2297</v>
      </c>
      <c r="C1070" t="s">
        <v>2266</v>
      </c>
      <c r="D1070" t="s">
        <v>2835</v>
      </c>
      <c r="E1070" t="str">
        <f t="shared" si="77"/>
        <v>VFSE9008072</v>
      </c>
      <c r="F1070" t="s">
        <v>154</v>
      </c>
      <c r="G1070">
        <v>4581.8900000000003</v>
      </c>
      <c r="H1070">
        <v>8158720.5099999998</v>
      </c>
      <c r="I1070" t="s">
        <v>3595</v>
      </c>
      <c r="J1070" t="s">
        <v>2134</v>
      </c>
      <c r="K1070" t="s">
        <v>3590</v>
      </c>
      <c r="XFB1070" t="s">
        <v>2589</v>
      </c>
      <c r="XFC1070" t="s">
        <v>152</v>
      </c>
    </row>
    <row r="1071" spans="1:11 16382:16383" x14ac:dyDescent="0.25">
      <c r="A1071">
        <v>997</v>
      </c>
      <c r="B1071" t="s">
        <v>2298</v>
      </c>
      <c r="C1071" t="s">
        <v>2266</v>
      </c>
      <c r="D1071" t="s">
        <v>2836</v>
      </c>
      <c r="E1071" t="str">
        <f t="shared" si="77"/>
        <v>VFSE6000011</v>
      </c>
      <c r="F1071" t="s">
        <v>154</v>
      </c>
      <c r="G1071">
        <v>307895.59999999998</v>
      </c>
      <c r="H1071">
        <v>8466616.1099999994</v>
      </c>
      <c r="I1071" t="s">
        <v>2154</v>
      </c>
      <c r="J1071" t="s">
        <v>2134</v>
      </c>
      <c r="K1071" t="s">
        <v>3599</v>
      </c>
      <c r="XFB1071" t="s">
        <v>2589</v>
      </c>
      <c r="XFC1071" t="s">
        <v>152</v>
      </c>
    </row>
    <row r="1072" spans="1:11 16382:16383" x14ac:dyDescent="0.25">
      <c r="A1072">
        <v>998</v>
      </c>
      <c r="B1072" t="s">
        <v>2299</v>
      </c>
      <c r="C1072" t="s">
        <v>2266</v>
      </c>
      <c r="D1072" t="s">
        <v>2837</v>
      </c>
      <c r="E1072" t="str">
        <f t="shared" si="77"/>
        <v>VFSE6000012</v>
      </c>
      <c r="F1072" t="s">
        <v>154</v>
      </c>
      <c r="G1072">
        <v>21320.69</v>
      </c>
      <c r="H1072">
        <v>8487936.8000000007</v>
      </c>
      <c r="I1072" t="s">
        <v>2155</v>
      </c>
      <c r="J1072" t="s">
        <v>2134</v>
      </c>
      <c r="K1072" t="s">
        <v>3599</v>
      </c>
      <c r="XFB1072" t="s">
        <v>2589</v>
      </c>
      <c r="XFC1072" t="s">
        <v>152</v>
      </c>
    </row>
    <row r="1073" spans="1:14 16382:16383" x14ac:dyDescent="0.25">
      <c r="A1073">
        <v>999</v>
      </c>
      <c r="B1073" t="s">
        <v>2300</v>
      </c>
      <c r="C1073" t="s">
        <v>2266</v>
      </c>
      <c r="D1073" t="s">
        <v>2838</v>
      </c>
      <c r="E1073" t="str">
        <f t="shared" si="77"/>
        <v>VFSE6000007</v>
      </c>
      <c r="F1073" t="s">
        <v>154</v>
      </c>
      <c r="G1073">
        <v>44548.99</v>
      </c>
      <c r="H1073">
        <v>8532485.7899999991</v>
      </c>
      <c r="I1073" t="s">
        <v>2149</v>
      </c>
      <c r="J1073" t="s">
        <v>2134</v>
      </c>
      <c r="K1073" t="s">
        <v>3600</v>
      </c>
      <c r="XFB1073" t="s">
        <v>2590</v>
      </c>
      <c r="XFC1073" t="s">
        <v>152</v>
      </c>
    </row>
    <row r="1074" spans="1:14 16382:16383" x14ac:dyDescent="0.25">
      <c r="A1074">
        <v>1000</v>
      </c>
      <c r="B1074" t="s">
        <v>2301</v>
      </c>
      <c r="C1074" t="s">
        <v>2266</v>
      </c>
      <c r="D1074" t="s">
        <v>2839</v>
      </c>
      <c r="E1074" t="str">
        <f t="shared" si="77"/>
        <v>VFSE9008083</v>
      </c>
      <c r="F1074" t="s">
        <v>154</v>
      </c>
      <c r="G1074">
        <v>2250658.52</v>
      </c>
      <c r="H1074">
        <v>10783144.310000001</v>
      </c>
      <c r="I1074" t="s">
        <v>3596</v>
      </c>
      <c r="J1074" t="s">
        <v>2134</v>
      </c>
      <c r="K1074" t="s">
        <v>3590</v>
      </c>
      <c r="XFB1074" t="s">
        <v>2591</v>
      </c>
      <c r="XFC1074" t="s">
        <v>152</v>
      </c>
    </row>
    <row r="1075" spans="1:14 16382:16383" x14ac:dyDescent="0.25">
      <c r="A1075">
        <v>1001</v>
      </c>
      <c r="B1075" t="s">
        <v>2302</v>
      </c>
      <c r="C1075" t="s">
        <v>2266</v>
      </c>
      <c r="D1075" t="s">
        <v>2840</v>
      </c>
      <c r="E1075" t="str">
        <f t="shared" si="77"/>
        <v>VFSE9008072</v>
      </c>
      <c r="F1075" t="s">
        <v>154</v>
      </c>
      <c r="G1075">
        <v>498537.39</v>
      </c>
      <c r="H1075">
        <v>11281681.699999999</v>
      </c>
      <c r="I1075" t="s">
        <v>3595</v>
      </c>
      <c r="J1075" t="s">
        <v>2134</v>
      </c>
      <c r="K1075" t="s">
        <v>3590</v>
      </c>
      <c r="XFB1075" t="s">
        <v>2591</v>
      </c>
      <c r="XFC1075" t="s">
        <v>152</v>
      </c>
    </row>
    <row r="1076" spans="1:14 16382:16383" x14ac:dyDescent="0.25">
      <c r="A1076">
        <v>1002</v>
      </c>
      <c r="B1076" t="s">
        <v>2303</v>
      </c>
      <c r="C1076" t="s">
        <v>2266</v>
      </c>
      <c r="D1076" t="s">
        <v>2841</v>
      </c>
      <c r="E1076" t="str">
        <f t="shared" si="77"/>
        <v>VFSE9008135</v>
      </c>
      <c r="F1076" t="s">
        <v>154</v>
      </c>
      <c r="G1076">
        <v>782954.92</v>
      </c>
      <c r="H1076">
        <v>12064636.619999999</v>
      </c>
      <c r="I1076" t="s">
        <v>3591</v>
      </c>
      <c r="J1076" t="s">
        <v>2134</v>
      </c>
      <c r="K1076" t="s">
        <v>3590</v>
      </c>
      <c r="XFB1076" t="s">
        <v>2592</v>
      </c>
      <c r="XFC1076" t="s">
        <v>152</v>
      </c>
    </row>
    <row r="1077" spans="1:14 16382:16383" x14ac:dyDescent="0.25">
      <c r="A1077">
        <v>1003</v>
      </c>
      <c r="B1077" t="s">
        <v>2304</v>
      </c>
      <c r="C1077" t="s">
        <v>2266</v>
      </c>
      <c r="D1077" t="s">
        <v>2842</v>
      </c>
      <c r="E1077" t="str">
        <f t="shared" si="77"/>
        <v>VFSE9008150</v>
      </c>
      <c r="F1077" t="s">
        <v>154</v>
      </c>
      <c r="G1077">
        <v>478553.79</v>
      </c>
      <c r="H1077">
        <v>12543190.41</v>
      </c>
      <c r="I1077" t="s">
        <v>3593</v>
      </c>
      <c r="J1077" t="s">
        <v>2134</v>
      </c>
      <c r="K1077" t="s">
        <v>3590</v>
      </c>
      <c r="XFB1077" t="s">
        <v>2592</v>
      </c>
      <c r="XFC1077" t="s">
        <v>152</v>
      </c>
    </row>
    <row r="1078" spans="1:14 16382:16383" x14ac:dyDescent="0.25">
      <c r="A1078">
        <v>1004</v>
      </c>
      <c r="B1078" t="s">
        <v>2305</v>
      </c>
      <c r="C1078" t="s">
        <v>2266</v>
      </c>
      <c r="D1078" t="s">
        <v>2843</v>
      </c>
      <c r="E1078" t="str">
        <f t="shared" si="77"/>
        <v>VFSE9008213</v>
      </c>
      <c r="F1078" t="s">
        <v>154</v>
      </c>
      <c r="G1078">
        <v>16804.939999999999</v>
      </c>
      <c r="H1078">
        <v>12559995.35</v>
      </c>
      <c r="I1078" t="s">
        <v>3592</v>
      </c>
      <c r="J1078" t="s">
        <v>2134</v>
      </c>
      <c r="K1078" t="s">
        <v>3590</v>
      </c>
      <c r="XFB1078" t="s">
        <v>2592</v>
      </c>
      <c r="XFC1078" t="s">
        <v>152</v>
      </c>
    </row>
    <row r="1079" spans="1:14 16382:16383" x14ac:dyDescent="0.25">
      <c r="A1079">
        <v>1005</v>
      </c>
      <c r="B1079" t="s">
        <v>2306</v>
      </c>
      <c r="C1079" t="s">
        <v>2266</v>
      </c>
      <c r="D1079" t="s">
        <v>2844</v>
      </c>
      <c r="E1079" t="str">
        <f t="shared" si="77"/>
        <v>VFSE9008205</v>
      </c>
      <c r="F1079" t="s">
        <v>154</v>
      </c>
      <c r="G1079">
        <v>245306.49</v>
      </c>
      <c r="H1079">
        <v>12805301.84</v>
      </c>
      <c r="I1079" t="s">
        <v>3594</v>
      </c>
      <c r="J1079" t="s">
        <v>2134</v>
      </c>
      <c r="K1079" t="s">
        <v>3590</v>
      </c>
      <c r="XFB1079" t="s">
        <v>2593</v>
      </c>
      <c r="XFC1079" t="s">
        <v>152</v>
      </c>
    </row>
    <row r="1080" spans="1:14 16382:16383" x14ac:dyDescent="0.25">
      <c r="A1080">
        <v>1006</v>
      </c>
      <c r="B1080" t="s">
        <v>2307</v>
      </c>
      <c r="C1080" t="s">
        <v>2266</v>
      </c>
      <c r="D1080" t="s">
        <v>2845</v>
      </c>
      <c r="E1080" t="str">
        <f t="shared" si="77"/>
        <v>VFSE9008222</v>
      </c>
      <c r="F1080" t="s">
        <v>154</v>
      </c>
      <c r="G1080">
        <v>55585.42</v>
      </c>
      <c r="H1080">
        <v>12860887.26</v>
      </c>
      <c r="I1080" t="s">
        <v>3597</v>
      </c>
      <c r="J1080" t="s">
        <v>2134</v>
      </c>
      <c r="K1080" t="s">
        <v>3590</v>
      </c>
      <c r="XFB1080" t="s">
        <v>2593</v>
      </c>
      <c r="XFC1080" t="s">
        <v>152</v>
      </c>
    </row>
    <row r="1081" spans="1:14 16382:16383" x14ac:dyDescent="0.25">
      <c r="A1081">
        <v>1007</v>
      </c>
      <c r="B1081" t="s">
        <v>2308</v>
      </c>
      <c r="C1081" t="s">
        <v>2266</v>
      </c>
      <c r="D1081" t="s">
        <v>2846</v>
      </c>
      <c r="E1081" t="str">
        <f t="shared" si="77"/>
        <v>VFSE9008224</v>
      </c>
      <c r="F1081" t="s">
        <v>154</v>
      </c>
      <c r="G1081">
        <v>444.44</v>
      </c>
      <c r="H1081">
        <v>12861331.699999999</v>
      </c>
      <c r="I1081" t="s">
        <v>3598</v>
      </c>
      <c r="J1081" t="s">
        <v>2134</v>
      </c>
      <c r="K1081" t="s">
        <v>3590</v>
      </c>
      <c r="N1081" t="s">
        <v>3598</v>
      </c>
      <c r="XFB1081" t="s">
        <v>2594</v>
      </c>
      <c r="XFC1081" t="s">
        <v>152</v>
      </c>
    </row>
    <row r="1082" spans="1:14 16382:16383" x14ac:dyDescent="0.25">
      <c r="A1082">
        <v>1008</v>
      </c>
      <c r="B1082" t="s">
        <v>2309</v>
      </c>
      <c r="C1082" t="s">
        <v>2266</v>
      </c>
      <c r="D1082" t="s">
        <v>2847</v>
      </c>
      <c r="E1082" t="str">
        <f t="shared" si="77"/>
        <v>VFSE9008272</v>
      </c>
      <c r="F1082" t="s">
        <v>154</v>
      </c>
      <c r="G1082">
        <v>465.47</v>
      </c>
      <c r="H1082">
        <v>12861797.17</v>
      </c>
      <c r="I1082" t="s">
        <v>3598</v>
      </c>
      <c r="J1082" t="s">
        <v>2134</v>
      </c>
      <c r="K1082" t="s">
        <v>3590</v>
      </c>
      <c r="N1082" t="s">
        <v>3598</v>
      </c>
      <c r="XFB1082" t="s">
        <v>2594</v>
      </c>
      <c r="XFC1082" t="s">
        <v>152</v>
      </c>
    </row>
    <row r="1083" spans="1:14 16382:16383" x14ac:dyDescent="0.25">
      <c r="A1083">
        <v>1009</v>
      </c>
      <c r="B1083" t="s">
        <v>2191</v>
      </c>
      <c r="C1083" t="s">
        <v>2266</v>
      </c>
      <c r="D1083" t="s">
        <v>2848</v>
      </c>
      <c r="E1083" t="str">
        <f t="shared" si="77"/>
        <v>LL  AHD02</v>
      </c>
      <c r="F1083" t="s">
        <v>154</v>
      </c>
      <c r="G1083">
        <v>49900</v>
      </c>
      <c r="H1083">
        <v>12911697.17</v>
      </c>
      <c r="I1083" t="s">
        <v>2141</v>
      </c>
      <c r="J1083" t="s">
        <v>2134</v>
      </c>
      <c r="K1083" t="s">
        <v>2132</v>
      </c>
      <c r="XFB1083" t="s">
        <v>2595</v>
      </c>
      <c r="XFC1083" t="s">
        <v>152</v>
      </c>
    </row>
    <row r="1084" spans="1:14 16382:16383" x14ac:dyDescent="0.25">
      <c r="A1084">
        <v>1010</v>
      </c>
      <c r="B1084" t="s">
        <v>2172</v>
      </c>
      <c r="C1084" t="s">
        <v>2266</v>
      </c>
      <c r="D1084" t="s">
        <v>2849</v>
      </c>
      <c r="E1084" t="str">
        <f t="shared" si="77"/>
        <v>LL  KOL01</v>
      </c>
      <c r="F1084" t="s">
        <v>154</v>
      </c>
      <c r="G1084">
        <v>261090</v>
      </c>
      <c r="H1084">
        <v>13172787.17</v>
      </c>
      <c r="I1084" t="s">
        <v>2141</v>
      </c>
      <c r="J1084" t="s">
        <v>2134</v>
      </c>
      <c r="K1084" t="s">
        <v>3609</v>
      </c>
      <c r="XFB1084" t="s">
        <v>2595</v>
      </c>
      <c r="XFC1084" t="s">
        <v>152</v>
      </c>
    </row>
    <row r="1085" spans="1:14 16382:16383" x14ac:dyDescent="0.25">
      <c r="A1085">
        <v>1011</v>
      </c>
      <c r="B1085" t="s">
        <v>2167</v>
      </c>
      <c r="C1085" t="s">
        <v>2266</v>
      </c>
      <c r="D1085" t="s">
        <v>2850</v>
      </c>
      <c r="E1085" t="str">
        <f t="shared" si="77"/>
        <v>LL  KOL02</v>
      </c>
      <c r="F1085" t="s">
        <v>154</v>
      </c>
      <c r="G1085">
        <v>513270</v>
      </c>
      <c r="H1085">
        <v>13686057.17</v>
      </c>
      <c r="I1085" t="s">
        <v>2141</v>
      </c>
      <c r="J1085" t="s">
        <v>2134</v>
      </c>
      <c r="K1085" t="s">
        <v>3609</v>
      </c>
      <c r="XFB1085" t="s">
        <v>2595</v>
      </c>
      <c r="XFC1085" t="s">
        <v>152</v>
      </c>
    </row>
    <row r="1086" spans="1:14 16382:16383" x14ac:dyDescent="0.25">
      <c r="A1086">
        <v>1012</v>
      </c>
      <c r="B1086" t="s">
        <v>2166</v>
      </c>
      <c r="C1086" t="s">
        <v>2266</v>
      </c>
      <c r="D1086" t="s">
        <v>2851</v>
      </c>
      <c r="E1086" t="str">
        <f t="shared" si="77"/>
        <v>LL  KOL03</v>
      </c>
      <c r="F1086" t="s">
        <v>154</v>
      </c>
      <c r="G1086">
        <v>131170</v>
      </c>
      <c r="H1086">
        <v>13817227.17</v>
      </c>
      <c r="I1086" t="s">
        <v>2141</v>
      </c>
      <c r="J1086" t="s">
        <v>2134</v>
      </c>
      <c r="K1086" t="s">
        <v>3609</v>
      </c>
      <c r="XFB1086" t="s">
        <v>2595</v>
      </c>
      <c r="XFC1086" t="s">
        <v>152</v>
      </c>
    </row>
    <row r="1087" spans="1:14 16382:16383" x14ac:dyDescent="0.25">
      <c r="A1087">
        <v>1013</v>
      </c>
      <c r="B1087" t="s">
        <v>2168</v>
      </c>
      <c r="C1087" t="s">
        <v>2266</v>
      </c>
      <c r="D1087" t="s">
        <v>2852</v>
      </c>
      <c r="E1087" t="str">
        <f t="shared" si="77"/>
        <v>LL  KOL04</v>
      </c>
      <c r="F1087" t="s">
        <v>154</v>
      </c>
      <c r="G1087">
        <v>399580</v>
      </c>
      <c r="H1087">
        <v>14216807.17</v>
      </c>
      <c r="I1087" t="s">
        <v>2141</v>
      </c>
      <c r="J1087" t="s">
        <v>2134</v>
      </c>
      <c r="K1087" t="s">
        <v>3609</v>
      </c>
      <c r="XFB1087" t="s">
        <v>2595</v>
      </c>
      <c r="XFC1087" t="s">
        <v>152</v>
      </c>
    </row>
    <row r="1088" spans="1:14 16382:16383" x14ac:dyDescent="0.25">
      <c r="A1088">
        <v>1014</v>
      </c>
      <c r="B1088" t="s">
        <v>2181</v>
      </c>
      <c r="C1088" t="s">
        <v>2266</v>
      </c>
      <c r="D1088" t="s">
        <v>2853</v>
      </c>
      <c r="E1088" t="str">
        <f t="shared" si="77"/>
        <v>LL  AHD01</v>
      </c>
      <c r="F1088" t="s">
        <v>154</v>
      </c>
      <c r="G1088">
        <v>337570</v>
      </c>
      <c r="H1088">
        <v>14554377.17</v>
      </c>
      <c r="I1088" t="s">
        <v>2141</v>
      </c>
      <c r="J1088" t="s">
        <v>2134</v>
      </c>
      <c r="K1088" t="s">
        <v>2132</v>
      </c>
      <c r="XFB1088" t="s">
        <v>2596</v>
      </c>
      <c r="XFC1088" t="s">
        <v>152</v>
      </c>
    </row>
    <row r="1089" spans="1:11 16382:16383" x14ac:dyDescent="0.25">
      <c r="A1089">
        <v>1015</v>
      </c>
      <c r="B1089" t="s">
        <v>2180</v>
      </c>
      <c r="C1089" t="s">
        <v>2266</v>
      </c>
      <c r="D1089" t="s">
        <v>2848</v>
      </c>
      <c r="E1089" t="str">
        <f t="shared" si="77"/>
        <v>LL  AHD02</v>
      </c>
      <c r="F1089" t="s">
        <v>154</v>
      </c>
      <c r="G1089">
        <v>5940</v>
      </c>
      <c r="H1089">
        <v>14560317.17</v>
      </c>
      <c r="I1089" t="s">
        <v>2141</v>
      </c>
      <c r="J1089" t="s">
        <v>2134</v>
      </c>
      <c r="K1089" t="s">
        <v>2132</v>
      </c>
      <c r="XFB1089" t="s">
        <v>2596</v>
      </c>
      <c r="XFC1089" t="s">
        <v>152</v>
      </c>
    </row>
    <row r="1090" spans="1:11 16382:16383" x14ac:dyDescent="0.25">
      <c r="A1090">
        <v>1016</v>
      </c>
      <c r="B1090" t="s">
        <v>2170</v>
      </c>
      <c r="C1090" t="s">
        <v>2266</v>
      </c>
      <c r="D1090" t="s">
        <v>2850</v>
      </c>
      <c r="E1090" t="str">
        <f t="shared" si="77"/>
        <v>LL  KOL02</v>
      </c>
      <c r="F1090" t="s">
        <v>154</v>
      </c>
      <c r="G1090">
        <v>491870</v>
      </c>
      <c r="H1090">
        <v>15052187.17</v>
      </c>
      <c r="I1090" t="s">
        <v>2141</v>
      </c>
      <c r="J1090" t="s">
        <v>2134</v>
      </c>
      <c r="K1090" t="s">
        <v>3609</v>
      </c>
      <c r="XFB1090" t="s">
        <v>2597</v>
      </c>
      <c r="XFC1090" t="s">
        <v>152</v>
      </c>
    </row>
    <row r="1091" spans="1:11 16382:16383" x14ac:dyDescent="0.25">
      <c r="A1091">
        <v>1017</v>
      </c>
      <c r="B1091" t="s">
        <v>2310</v>
      </c>
      <c r="C1091" t="s">
        <v>2266</v>
      </c>
      <c r="D1091" t="s">
        <v>2854</v>
      </c>
      <c r="E1091" t="str">
        <f t="shared" si="77"/>
        <v>LL  BAN02</v>
      </c>
      <c r="F1091" t="s">
        <v>154</v>
      </c>
      <c r="G1091">
        <v>27427</v>
      </c>
      <c r="H1091">
        <v>15079614.17</v>
      </c>
      <c r="I1091" t="s">
        <v>2141</v>
      </c>
      <c r="J1091" t="s">
        <v>2134</v>
      </c>
      <c r="K1091" t="s">
        <v>3599</v>
      </c>
      <c r="XFB1091" t="s">
        <v>2597</v>
      </c>
      <c r="XFC1091" t="s">
        <v>152</v>
      </c>
    </row>
    <row r="1092" spans="1:11 16382:16383" x14ac:dyDescent="0.25">
      <c r="A1092">
        <v>1018</v>
      </c>
      <c r="B1092" t="s">
        <v>2311</v>
      </c>
      <c r="C1092" t="s">
        <v>2266</v>
      </c>
      <c r="D1092" t="s">
        <v>2818</v>
      </c>
      <c r="E1092" t="str">
        <f t="shared" si="77"/>
        <v>LL  BAN03</v>
      </c>
      <c r="F1092" t="s">
        <v>154</v>
      </c>
      <c r="G1092">
        <v>1901073</v>
      </c>
      <c r="H1092">
        <v>16980687.170000002</v>
      </c>
      <c r="I1092" t="s">
        <v>2141</v>
      </c>
      <c r="J1092" t="s">
        <v>2134</v>
      </c>
      <c r="K1092" t="s">
        <v>3599</v>
      </c>
      <c r="XFB1092" t="s">
        <v>2597</v>
      </c>
      <c r="XFC1092" t="s">
        <v>152</v>
      </c>
    </row>
    <row r="1093" spans="1:11 16382:16383" x14ac:dyDescent="0.25">
      <c r="A1093">
        <v>1019</v>
      </c>
      <c r="B1093" t="s">
        <v>2312</v>
      </c>
      <c r="C1093" t="s">
        <v>2266</v>
      </c>
      <c r="D1093" t="s">
        <v>2855</v>
      </c>
      <c r="E1093" t="str">
        <f t="shared" si="77"/>
        <v>LL  BAN04</v>
      </c>
      <c r="F1093" t="s">
        <v>154</v>
      </c>
      <c r="G1093">
        <v>111821</v>
      </c>
      <c r="H1093">
        <v>17092508.170000002</v>
      </c>
      <c r="I1093" t="s">
        <v>2141</v>
      </c>
      <c r="J1093" t="s">
        <v>2134</v>
      </c>
      <c r="K1093" t="s">
        <v>3599</v>
      </c>
      <c r="XFB1093" t="s">
        <v>2597</v>
      </c>
      <c r="XFC1093" t="s">
        <v>152</v>
      </c>
    </row>
    <row r="1094" spans="1:11 16382:16383" x14ac:dyDescent="0.25">
      <c r="A1094">
        <v>1020</v>
      </c>
      <c r="B1094" t="s">
        <v>2173</v>
      </c>
      <c r="C1094" t="s">
        <v>2266</v>
      </c>
      <c r="D1094" t="s">
        <v>2851</v>
      </c>
      <c r="E1094" t="str">
        <f t="shared" si="77"/>
        <v>LL  KOL03</v>
      </c>
      <c r="F1094" t="s">
        <v>154</v>
      </c>
      <c r="G1094">
        <v>20650</v>
      </c>
      <c r="H1094">
        <v>17113158.170000002</v>
      </c>
      <c r="I1094" t="s">
        <v>2141</v>
      </c>
      <c r="J1094" t="s">
        <v>2134</v>
      </c>
      <c r="K1094" t="s">
        <v>3609</v>
      </c>
      <c r="XFB1094" t="s">
        <v>2597</v>
      </c>
      <c r="XFC1094" t="s">
        <v>152</v>
      </c>
    </row>
    <row r="1095" spans="1:11 16382:16383" x14ac:dyDescent="0.25">
      <c r="A1095">
        <v>1021</v>
      </c>
      <c r="B1095" t="s">
        <v>2171</v>
      </c>
      <c r="C1095" t="s">
        <v>2266</v>
      </c>
      <c r="D1095" t="s">
        <v>2852</v>
      </c>
      <c r="E1095" t="str">
        <f t="shared" si="77"/>
        <v>LL  KOL04</v>
      </c>
      <c r="F1095" t="s">
        <v>154</v>
      </c>
      <c r="G1095">
        <v>346760</v>
      </c>
      <c r="H1095">
        <v>17459918.170000002</v>
      </c>
      <c r="I1095" t="s">
        <v>2141</v>
      </c>
      <c r="J1095" t="s">
        <v>2134</v>
      </c>
      <c r="K1095" t="s">
        <v>3609</v>
      </c>
      <c r="XFB1095" t="s">
        <v>2597</v>
      </c>
      <c r="XFC1095" t="s">
        <v>152</v>
      </c>
    </row>
    <row r="1096" spans="1:11 16382:16383" x14ac:dyDescent="0.25">
      <c r="A1096">
        <v>1022</v>
      </c>
      <c r="B1096" t="s">
        <v>2313</v>
      </c>
      <c r="C1096" t="s">
        <v>2314</v>
      </c>
      <c r="D1096" t="s">
        <v>2856</v>
      </c>
      <c r="E1096" t="str">
        <f t="shared" si="77"/>
        <v>VFSE1100011</v>
      </c>
      <c r="F1096" t="s">
        <v>154</v>
      </c>
      <c r="G1096">
        <v>100095.03999999999</v>
      </c>
      <c r="H1096">
        <v>17560013.210000001</v>
      </c>
      <c r="I1096" t="s">
        <v>2150</v>
      </c>
      <c r="J1096" t="s">
        <v>2134</v>
      </c>
      <c r="K1096" t="s">
        <v>3600</v>
      </c>
      <c r="XFB1096" t="s">
        <v>2598</v>
      </c>
      <c r="XFC1096" t="s">
        <v>152</v>
      </c>
    </row>
    <row r="1097" spans="1:11 16382:16383" x14ac:dyDescent="0.25">
      <c r="A1097">
        <v>1023</v>
      </c>
      <c r="B1097" t="s">
        <v>2315</v>
      </c>
      <c r="C1097" t="s">
        <v>2314</v>
      </c>
      <c r="D1097" t="s">
        <v>2857</v>
      </c>
      <c r="E1097" t="str">
        <f t="shared" si="77"/>
        <v>VFSE1221031</v>
      </c>
      <c r="F1097" t="s">
        <v>154</v>
      </c>
      <c r="G1097">
        <v>6923.33</v>
      </c>
      <c r="H1097">
        <v>17566936.539999999</v>
      </c>
      <c r="I1097" t="s">
        <v>2147</v>
      </c>
      <c r="J1097" t="s">
        <v>2134</v>
      </c>
      <c r="K1097" t="s">
        <v>3600</v>
      </c>
      <c r="XFB1097" t="s">
        <v>2599</v>
      </c>
      <c r="XFC1097" t="s">
        <v>152</v>
      </c>
    </row>
    <row r="1098" spans="1:11 16382:16383" x14ac:dyDescent="0.25">
      <c r="A1098">
        <v>1024</v>
      </c>
      <c r="B1098" t="s">
        <v>2316</v>
      </c>
      <c r="C1098" t="s">
        <v>2314</v>
      </c>
      <c r="D1098" t="s">
        <v>2858</v>
      </c>
      <c r="E1098" t="str">
        <f t="shared" si="77"/>
        <v>VFSE5000341</v>
      </c>
      <c r="F1098" t="s">
        <v>154</v>
      </c>
      <c r="G1098">
        <v>8306.81</v>
      </c>
      <c r="H1098">
        <v>17575243.350000001</v>
      </c>
      <c r="I1098" t="s">
        <v>2154</v>
      </c>
      <c r="J1098" t="s">
        <v>2134</v>
      </c>
      <c r="K1098" t="s">
        <v>3599</v>
      </c>
      <c r="XFB1098" t="s">
        <v>2600</v>
      </c>
      <c r="XFC1098" t="s">
        <v>152</v>
      </c>
    </row>
    <row r="1099" spans="1:11 16382:16383" x14ac:dyDescent="0.25">
      <c r="A1099">
        <v>1025</v>
      </c>
      <c r="B1099" t="s">
        <v>2317</v>
      </c>
      <c r="C1099" t="s">
        <v>2314</v>
      </c>
      <c r="D1099" t="s">
        <v>2859</v>
      </c>
      <c r="E1099" t="str">
        <f t="shared" ref="E1099" si="82">MID(D1099,23,11)</f>
        <v>VFSE4000131</v>
      </c>
      <c r="F1099" t="s">
        <v>154</v>
      </c>
      <c r="G1099">
        <f>55783.89-G1100</f>
        <v>55148.89</v>
      </c>
      <c r="H1099">
        <v>17631027.239999998</v>
      </c>
      <c r="I1099" t="s">
        <v>2158</v>
      </c>
      <c r="J1099" t="s">
        <v>2134</v>
      </c>
      <c r="K1099" t="s">
        <v>2132</v>
      </c>
      <c r="XFB1099" t="s">
        <v>2601</v>
      </c>
      <c r="XFC1099" t="s">
        <v>152</v>
      </c>
    </row>
    <row r="1100" spans="1:11 16382:16383" x14ac:dyDescent="0.25">
      <c r="A1100">
        <v>1025</v>
      </c>
      <c r="B1100" t="s">
        <v>2317</v>
      </c>
      <c r="C1100" t="s">
        <v>2314</v>
      </c>
      <c r="D1100" t="s">
        <v>2859</v>
      </c>
      <c r="E1100" t="str">
        <f t="shared" ref="E1100:E1167" si="83">MID(D1100,23,11)</f>
        <v>VFSE4000131</v>
      </c>
      <c r="F1100" t="s">
        <v>154</v>
      </c>
      <c r="G1100">
        <v>635</v>
      </c>
      <c r="H1100">
        <v>17631027.239999998</v>
      </c>
      <c r="I1100" t="s">
        <v>2158</v>
      </c>
      <c r="J1100" t="s">
        <v>3583</v>
      </c>
      <c r="K1100" t="s">
        <v>2132</v>
      </c>
      <c r="XFB1100" t="s">
        <v>2601</v>
      </c>
      <c r="XFC1100" t="s">
        <v>152</v>
      </c>
    </row>
    <row r="1101" spans="1:11 16382:16383" x14ac:dyDescent="0.25">
      <c r="A1101">
        <v>1026</v>
      </c>
      <c r="B1101" t="s">
        <v>2318</v>
      </c>
      <c r="C1101" t="s">
        <v>2314</v>
      </c>
      <c r="D1101" t="s">
        <v>2860</v>
      </c>
      <c r="E1101" t="str">
        <f t="shared" si="83"/>
        <v>VFSE4110141</v>
      </c>
      <c r="F1101" t="s">
        <v>154</v>
      </c>
      <c r="G1101">
        <v>3951.81</v>
      </c>
      <c r="H1101">
        <v>17634979.050000001</v>
      </c>
      <c r="I1101" t="s">
        <v>2159</v>
      </c>
      <c r="J1101" t="s">
        <v>2134</v>
      </c>
      <c r="K1101" t="s">
        <v>2132</v>
      </c>
      <c r="XFB1101" t="s">
        <v>2602</v>
      </c>
      <c r="XFC1101" t="s">
        <v>152</v>
      </c>
    </row>
    <row r="1102" spans="1:11 16382:16383" x14ac:dyDescent="0.25">
      <c r="A1102">
        <v>1027</v>
      </c>
      <c r="B1102" t="s">
        <v>2319</v>
      </c>
      <c r="C1102" t="s">
        <v>2314</v>
      </c>
      <c r="D1102" t="s">
        <v>2861</v>
      </c>
      <c r="E1102" t="str">
        <f t="shared" si="83"/>
        <v>VFSE6000081</v>
      </c>
      <c r="F1102" t="s">
        <v>154</v>
      </c>
      <c r="G1102">
        <v>71451.289999999994</v>
      </c>
      <c r="H1102">
        <v>17706430.34</v>
      </c>
      <c r="I1102" t="s">
        <v>2152</v>
      </c>
      <c r="J1102" t="s">
        <v>2134</v>
      </c>
      <c r="K1102" t="s">
        <v>3599</v>
      </c>
      <c r="XFB1102" t="s">
        <v>2603</v>
      </c>
      <c r="XFC1102" t="s">
        <v>152</v>
      </c>
    </row>
    <row r="1103" spans="1:11 16382:16383" x14ac:dyDescent="0.25">
      <c r="A1103">
        <v>1028</v>
      </c>
      <c r="B1103" t="s">
        <v>2320</v>
      </c>
      <c r="C1103" t="s">
        <v>2314</v>
      </c>
      <c r="D1103" t="s">
        <v>2862</v>
      </c>
      <c r="E1103" t="str">
        <f t="shared" si="83"/>
        <v>VFSE5600011</v>
      </c>
      <c r="F1103" t="s">
        <v>154</v>
      </c>
      <c r="G1103">
        <v>21182.07</v>
      </c>
      <c r="H1103">
        <v>17727612.41</v>
      </c>
      <c r="I1103" t="s">
        <v>2151</v>
      </c>
      <c r="J1103" t="s">
        <v>2134</v>
      </c>
      <c r="K1103" t="s">
        <v>3599</v>
      </c>
      <c r="XFB1103" t="s">
        <v>2604</v>
      </c>
      <c r="XFC1103" t="s">
        <v>152</v>
      </c>
    </row>
    <row r="1104" spans="1:11 16382:16383" x14ac:dyDescent="0.25">
      <c r="A1104">
        <v>1029</v>
      </c>
      <c r="B1104" t="s">
        <v>2321</v>
      </c>
      <c r="C1104" t="s">
        <v>2314</v>
      </c>
      <c r="D1104" t="s">
        <v>2863</v>
      </c>
      <c r="E1104" t="str">
        <f t="shared" si="83"/>
        <v>ICHARD ALBA</v>
      </c>
      <c r="F1104" t="s">
        <v>154</v>
      </c>
      <c r="G1104">
        <v>13862.89</v>
      </c>
      <c r="H1104">
        <v>17741475.300000001</v>
      </c>
      <c r="I1104" t="s">
        <v>2133</v>
      </c>
      <c r="J1104" t="s">
        <v>2134</v>
      </c>
      <c r="K1104" t="s">
        <v>3604</v>
      </c>
      <c r="XFB1104" t="s">
        <v>2605</v>
      </c>
      <c r="XFC1104" t="s">
        <v>152</v>
      </c>
    </row>
    <row r="1105" spans="1:14 16382:16383" x14ac:dyDescent="0.25">
      <c r="A1105">
        <v>1030</v>
      </c>
      <c r="B1105" t="s">
        <v>2322</v>
      </c>
      <c r="C1105" t="s">
        <v>2314</v>
      </c>
      <c r="D1105" t="s">
        <v>2863</v>
      </c>
      <c r="E1105" t="str">
        <f t="shared" si="83"/>
        <v>ICHARD ALBA</v>
      </c>
      <c r="F1105" t="s">
        <v>193</v>
      </c>
      <c r="G1105">
        <v>-9</v>
      </c>
      <c r="H1105">
        <v>17741466.300000001</v>
      </c>
      <c r="I1105" t="s">
        <v>3601</v>
      </c>
      <c r="J1105" t="s">
        <v>2134</v>
      </c>
      <c r="XFB1105" t="s">
        <v>2606</v>
      </c>
      <c r="XFC1105" t="s">
        <v>152</v>
      </c>
    </row>
    <row r="1106" spans="1:14 16382:16383" x14ac:dyDescent="0.25">
      <c r="A1106">
        <v>1031</v>
      </c>
      <c r="B1106" t="s">
        <v>2323</v>
      </c>
      <c r="C1106" t="s">
        <v>2314</v>
      </c>
      <c r="D1106" t="s">
        <v>2863</v>
      </c>
      <c r="E1106" t="str">
        <f t="shared" si="83"/>
        <v>ICHARD ALBA</v>
      </c>
      <c r="F1106" t="s">
        <v>193</v>
      </c>
      <c r="G1106">
        <v>-50</v>
      </c>
      <c r="H1106">
        <v>17741416.300000001</v>
      </c>
      <c r="I1106" t="s">
        <v>3601</v>
      </c>
      <c r="J1106" t="s">
        <v>2134</v>
      </c>
      <c r="XFB1106" t="s">
        <v>2606</v>
      </c>
      <c r="XFC1106" t="s">
        <v>152</v>
      </c>
    </row>
    <row r="1107" spans="1:14 16382:16383" x14ac:dyDescent="0.25">
      <c r="A1107">
        <v>1032</v>
      </c>
      <c r="B1107" t="s">
        <v>2324</v>
      </c>
      <c r="C1107" t="s">
        <v>2314</v>
      </c>
      <c r="D1107" t="s">
        <v>2863</v>
      </c>
      <c r="E1107" t="str">
        <f t="shared" si="83"/>
        <v>ICHARD ALBA</v>
      </c>
      <c r="F1107" t="s">
        <v>193</v>
      </c>
      <c r="G1107">
        <v>-45</v>
      </c>
      <c r="H1107">
        <v>17741371.300000001</v>
      </c>
      <c r="I1107" t="s">
        <v>3601</v>
      </c>
      <c r="J1107" t="s">
        <v>2134</v>
      </c>
      <c r="XFB1107" t="s">
        <v>2606</v>
      </c>
      <c r="XFC1107" t="s">
        <v>152</v>
      </c>
    </row>
    <row r="1108" spans="1:14 16382:16383" x14ac:dyDescent="0.25">
      <c r="A1108">
        <v>1033</v>
      </c>
      <c r="B1108" t="s">
        <v>2325</v>
      </c>
      <c r="C1108" t="s">
        <v>2314</v>
      </c>
      <c r="D1108" t="s">
        <v>355</v>
      </c>
      <c r="E1108" t="str">
        <f t="shared" si="83"/>
        <v xml:space="preserve"> THAI CONSU</v>
      </c>
      <c r="F1108" t="s">
        <v>193</v>
      </c>
      <c r="G1108">
        <v>-84000</v>
      </c>
      <c r="H1108">
        <v>17657371.300000001</v>
      </c>
      <c r="I1108" t="s">
        <v>2140</v>
      </c>
      <c r="J1108" t="s">
        <v>2134</v>
      </c>
      <c r="K1108" t="s">
        <v>3610</v>
      </c>
      <c r="XFB1108" t="s">
        <v>2607</v>
      </c>
      <c r="XFC1108" t="s">
        <v>152</v>
      </c>
    </row>
    <row r="1109" spans="1:14 16382:16383" x14ac:dyDescent="0.25">
      <c r="A1109">
        <v>1034</v>
      </c>
      <c r="B1109" t="s">
        <v>2326</v>
      </c>
      <c r="C1109" t="s">
        <v>2314</v>
      </c>
      <c r="D1109" t="s">
        <v>2864</v>
      </c>
      <c r="E1109" t="str">
        <f t="shared" si="83"/>
        <v>LL  BAN03</v>
      </c>
      <c r="F1109" t="s">
        <v>154</v>
      </c>
      <c r="G1109">
        <v>88350</v>
      </c>
      <c r="H1109">
        <v>17745721.300000001</v>
      </c>
      <c r="I1109" t="s">
        <v>2141</v>
      </c>
      <c r="J1109" t="s">
        <v>2134</v>
      </c>
      <c r="K1109" t="s">
        <v>3599</v>
      </c>
      <c r="XFB1109" t="s">
        <v>2608</v>
      </c>
      <c r="XFC1109" t="s">
        <v>152</v>
      </c>
    </row>
    <row r="1110" spans="1:14 16382:16383" x14ac:dyDescent="0.25">
      <c r="A1110">
        <v>1035</v>
      </c>
      <c r="B1110" t="s">
        <v>2327</v>
      </c>
      <c r="C1110" t="s">
        <v>2314</v>
      </c>
      <c r="D1110" t="s">
        <v>2865</v>
      </c>
      <c r="E1110" t="str">
        <f t="shared" si="83"/>
        <v>48321/VFS G</v>
      </c>
      <c r="F1110" t="s">
        <v>193</v>
      </c>
      <c r="G1110">
        <v>-1000000</v>
      </c>
      <c r="H1110">
        <v>16745721.300000001</v>
      </c>
      <c r="I1110" t="s">
        <v>2135</v>
      </c>
      <c r="J1110" t="s">
        <v>2134</v>
      </c>
      <c r="K1110" t="s">
        <v>2132</v>
      </c>
      <c r="XFB1110" t="s">
        <v>2609</v>
      </c>
      <c r="XFC1110" t="s">
        <v>152</v>
      </c>
    </row>
    <row r="1111" spans="1:14 16382:16383" x14ac:dyDescent="0.25">
      <c r="A1111">
        <v>1036</v>
      </c>
      <c r="B1111" t="s">
        <v>2328</v>
      </c>
      <c r="C1111" t="s">
        <v>2314</v>
      </c>
      <c r="D1111" t="s">
        <v>2866</v>
      </c>
      <c r="E1111" t="str">
        <f t="shared" si="83"/>
        <v>48373/VFS G</v>
      </c>
      <c r="F1111" t="s">
        <v>193</v>
      </c>
      <c r="G1111">
        <v>-15000000</v>
      </c>
      <c r="H1111">
        <v>1745721.3</v>
      </c>
      <c r="I1111" t="s">
        <v>2135</v>
      </c>
      <c r="J1111" t="s">
        <v>2134</v>
      </c>
      <c r="K1111" t="s">
        <v>2132</v>
      </c>
      <c r="XFB1111" t="s">
        <v>2610</v>
      </c>
      <c r="XFC1111" t="s">
        <v>152</v>
      </c>
    </row>
    <row r="1112" spans="1:14 16382:16383" x14ac:dyDescent="0.25">
      <c r="A1112">
        <v>1037</v>
      </c>
      <c r="B1112" t="s">
        <v>2329</v>
      </c>
      <c r="C1112" t="s">
        <v>2314</v>
      </c>
      <c r="D1112" t="s">
        <v>2867</v>
      </c>
      <c r="E1112" t="str">
        <f t="shared" si="83"/>
        <v xml:space="preserve">ICICI BANK </v>
      </c>
      <c r="F1112" t="s">
        <v>193</v>
      </c>
      <c r="G1112">
        <v>-69350.58</v>
      </c>
      <c r="H1112">
        <v>1676370.72</v>
      </c>
      <c r="I1112" t="s">
        <v>3581</v>
      </c>
      <c r="J1112" t="s">
        <v>2134</v>
      </c>
      <c r="K1112" t="s">
        <v>3605</v>
      </c>
      <c r="XFB1112" t="s">
        <v>2611</v>
      </c>
      <c r="XFC1112" t="s">
        <v>152</v>
      </c>
    </row>
    <row r="1113" spans="1:14 16382:16383" x14ac:dyDescent="0.25">
      <c r="A1113">
        <v>1038</v>
      </c>
      <c r="B1113" t="s">
        <v>2330</v>
      </c>
      <c r="C1113" t="s">
        <v>2314</v>
      </c>
      <c r="D1113" t="s">
        <v>2868</v>
      </c>
      <c r="E1113" t="str">
        <f t="shared" si="83"/>
        <v xml:space="preserve">ICICI BANK </v>
      </c>
      <c r="F1113" t="s">
        <v>193</v>
      </c>
      <c r="G1113">
        <v>-71224.92</v>
      </c>
      <c r="H1113">
        <v>1605145.8</v>
      </c>
      <c r="I1113" t="s">
        <v>3581</v>
      </c>
      <c r="J1113" t="s">
        <v>2134</v>
      </c>
      <c r="K1113" t="s">
        <v>3605</v>
      </c>
      <c r="XFB1113" t="s">
        <v>2612</v>
      </c>
      <c r="XFC1113" t="s">
        <v>152</v>
      </c>
    </row>
    <row r="1114" spans="1:14 16382:16383" x14ac:dyDescent="0.25">
      <c r="A1114">
        <v>1039</v>
      </c>
      <c r="B1114" t="s">
        <v>2331</v>
      </c>
      <c r="C1114" t="s">
        <v>2314</v>
      </c>
      <c r="D1114" t="s">
        <v>2869</v>
      </c>
      <c r="E1114" t="str">
        <f t="shared" si="83"/>
        <v>VFSE9008072</v>
      </c>
      <c r="F1114" t="s">
        <v>154</v>
      </c>
      <c r="G1114">
        <v>489441.59</v>
      </c>
      <c r="H1114">
        <v>2094587.39</v>
      </c>
      <c r="I1114" t="s">
        <v>3595</v>
      </c>
      <c r="J1114" t="s">
        <v>2134</v>
      </c>
      <c r="K1114" t="s">
        <v>3590</v>
      </c>
      <c r="XFB1114" t="s">
        <v>2613</v>
      </c>
      <c r="XFC1114" t="s">
        <v>152</v>
      </c>
    </row>
    <row r="1115" spans="1:14 16382:16383" x14ac:dyDescent="0.25">
      <c r="A1115">
        <v>1040</v>
      </c>
      <c r="B1115" t="s">
        <v>2332</v>
      </c>
      <c r="C1115" t="s">
        <v>2314</v>
      </c>
      <c r="D1115" t="s">
        <v>2870</v>
      </c>
      <c r="E1115" t="str">
        <f t="shared" si="83"/>
        <v>VFSE9008205</v>
      </c>
      <c r="F1115" t="s">
        <v>154</v>
      </c>
      <c r="G1115">
        <v>236731.49</v>
      </c>
      <c r="H1115">
        <v>2331318.88</v>
      </c>
      <c r="I1115" t="s">
        <v>3594</v>
      </c>
      <c r="J1115" t="s">
        <v>2134</v>
      </c>
      <c r="K1115" t="s">
        <v>3590</v>
      </c>
      <c r="XFB1115" t="s">
        <v>2614</v>
      </c>
      <c r="XFC1115" t="s">
        <v>152</v>
      </c>
    </row>
    <row r="1116" spans="1:14 16382:16383" x14ac:dyDescent="0.25">
      <c r="A1116">
        <v>1041</v>
      </c>
      <c r="B1116" t="s">
        <v>2333</v>
      </c>
      <c r="C1116" t="s">
        <v>2314</v>
      </c>
      <c r="D1116" t="s">
        <v>2871</v>
      </c>
      <c r="E1116" t="str">
        <f t="shared" si="83"/>
        <v>VFSE9008150</v>
      </c>
      <c r="F1116" t="s">
        <v>154</v>
      </c>
      <c r="G1116">
        <v>339542.56</v>
      </c>
      <c r="H1116">
        <v>2670861.44</v>
      </c>
      <c r="I1116" t="s">
        <v>3593</v>
      </c>
      <c r="J1116" t="s">
        <v>2134</v>
      </c>
      <c r="K1116" t="s">
        <v>3590</v>
      </c>
      <c r="XFB1116" t="s">
        <v>2615</v>
      </c>
      <c r="XFC1116" t="s">
        <v>152</v>
      </c>
    </row>
    <row r="1117" spans="1:14 16382:16383" x14ac:dyDescent="0.25">
      <c r="A1117">
        <v>1042</v>
      </c>
      <c r="B1117" t="s">
        <v>2334</v>
      </c>
      <c r="C1117" t="s">
        <v>2314</v>
      </c>
      <c r="D1117" t="s">
        <v>2872</v>
      </c>
      <c r="E1117" t="str">
        <f t="shared" si="83"/>
        <v>VFSE9008135</v>
      </c>
      <c r="F1117" t="s">
        <v>154</v>
      </c>
      <c r="G1117">
        <v>448700</v>
      </c>
      <c r="H1117">
        <v>3119561.44</v>
      </c>
      <c r="I1117" t="s">
        <v>3591</v>
      </c>
      <c r="J1117" t="s">
        <v>2134</v>
      </c>
      <c r="K1117" t="s">
        <v>3590</v>
      </c>
      <c r="XFB1117" t="s">
        <v>2615</v>
      </c>
      <c r="XFC1117" t="s">
        <v>152</v>
      </c>
    </row>
    <row r="1118" spans="1:14 16382:16383" x14ac:dyDescent="0.25">
      <c r="A1118">
        <v>1043</v>
      </c>
      <c r="B1118" t="s">
        <v>2335</v>
      </c>
      <c r="C1118" t="s">
        <v>2314</v>
      </c>
      <c r="D1118" t="s">
        <v>2873</v>
      </c>
      <c r="E1118" t="str">
        <f t="shared" si="83"/>
        <v>VFSE9008083</v>
      </c>
      <c r="F1118" t="s">
        <v>154</v>
      </c>
      <c r="G1118">
        <v>2611280.37</v>
      </c>
      <c r="H1118">
        <v>5730841.8099999996</v>
      </c>
      <c r="I1118" t="s">
        <v>3596</v>
      </c>
      <c r="J1118" t="s">
        <v>2134</v>
      </c>
      <c r="K1118" t="s">
        <v>3590</v>
      </c>
      <c r="XFB1118" t="s">
        <v>2615</v>
      </c>
      <c r="XFC1118" t="s">
        <v>152</v>
      </c>
    </row>
    <row r="1119" spans="1:14 16382:16383" x14ac:dyDescent="0.25">
      <c r="A1119">
        <v>1044</v>
      </c>
      <c r="B1119" t="s">
        <v>2336</v>
      </c>
      <c r="C1119" t="s">
        <v>2314</v>
      </c>
      <c r="D1119" t="s">
        <v>2874</v>
      </c>
      <c r="E1119" t="str">
        <f t="shared" si="83"/>
        <v>VFSE9008224</v>
      </c>
      <c r="F1119" t="s">
        <v>154</v>
      </c>
      <c r="G1119">
        <v>444.44</v>
      </c>
      <c r="H1119">
        <v>5731286.25</v>
      </c>
      <c r="I1119" t="s">
        <v>3598</v>
      </c>
      <c r="J1119" t="s">
        <v>2134</v>
      </c>
      <c r="K1119" t="s">
        <v>3590</v>
      </c>
      <c r="N1119" t="s">
        <v>3598</v>
      </c>
      <c r="XFB1119" t="s">
        <v>2616</v>
      </c>
      <c r="XFC1119" t="s">
        <v>152</v>
      </c>
    </row>
    <row r="1120" spans="1:14 16382:16383" x14ac:dyDescent="0.25">
      <c r="A1120">
        <v>1045</v>
      </c>
      <c r="B1120" t="s">
        <v>2337</v>
      </c>
      <c r="C1120" t="s">
        <v>2314</v>
      </c>
      <c r="D1120" t="s">
        <v>2875</v>
      </c>
      <c r="E1120" t="str">
        <f t="shared" si="83"/>
        <v>VFSE9008213</v>
      </c>
      <c r="F1120" t="s">
        <v>154</v>
      </c>
      <c r="G1120">
        <v>4716.04</v>
      </c>
      <c r="H1120">
        <v>5736002.29</v>
      </c>
      <c r="I1120" t="s">
        <v>3592</v>
      </c>
      <c r="J1120" t="s">
        <v>2134</v>
      </c>
      <c r="K1120" t="s">
        <v>3590</v>
      </c>
      <c r="XFB1120" t="s">
        <v>2617</v>
      </c>
      <c r="XFC1120" t="s">
        <v>152</v>
      </c>
    </row>
    <row r="1121" spans="1:14 16382:16383" x14ac:dyDescent="0.25">
      <c r="A1121">
        <v>1046</v>
      </c>
      <c r="B1121" t="s">
        <v>2338</v>
      </c>
      <c r="C1121" t="s">
        <v>2314</v>
      </c>
      <c r="D1121" t="s">
        <v>2876</v>
      </c>
      <c r="E1121" t="str">
        <f t="shared" si="83"/>
        <v>VFSE9008222</v>
      </c>
      <c r="F1121" t="s">
        <v>154</v>
      </c>
      <c r="G1121">
        <v>79280.86</v>
      </c>
      <c r="H1121">
        <v>5815283.1500000004</v>
      </c>
      <c r="I1121" t="s">
        <v>3597</v>
      </c>
      <c r="J1121" t="s">
        <v>2134</v>
      </c>
      <c r="K1121" t="s">
        <v>3590</v>
      </c>
      <c r="XFB1121" t="s">
        <v>2617</v>
      </c>
      <c r="XFC1121" t="s">
        <v>152</v>
      </c>
    </row>
    <row r="1122" spans="1:14 16382:16383" x14ac:dyDescent="0.25">
      <c r="A1122">
        <v>1047</v>
      </c>
      <c r="B1122" t="s">
        <v>2339</v>
      </c>
      <c r="C1122" t="s">
        <v>2314</v>
      </c>
      <c r="D1122" t="s">
        <v>2877</v>
      </c>
      <c r="E1122" t="str">
        <f t="shared" si="83"/>
        <v>VFSE9008272</v>
      </c>
      <c r="F1122" t="s">
        <v>154</v>
      </c>
      <c r="G1122">
        <v>7712</v>
      </c>
      <c r="H1122">
        <v>5822995.1500000004</v>
      </c>
      <c r="I1122" t="s">
        <v>3598</v>
      </c>
      <c r="J1122" t="s">
        <v>2134</v>
      </c>
      <c r="K1122" t="s">
        <v>3590</v>
      </c>
      <c r="N1122" t="s">
        <v>3598</v>
      </c>
      <c r="XFB1122" t="s">
        <v>2618</v>
      </c>
      <c r="XFC1122" t="s">
        <v>152</v>
      </c>
    </row>
    <row r="1123" spans="1:14 16382:16383" x14ac:dyDescent="0.25">
      <c r="A1123">
        <v>1048</v>
      </c>
      <c r="B1123" t="s">
        <v>2340</v>
      </c>
      <c r="C1123" t="s">
        <v>2314</v>
      </c>
      <c r="D1123" t="s">
        <v>2878</v>
      </c>
      <c r="E1123" t="str">
        <f t="shared" si="83"/>
        <v>Q   KOL04</v>
      </c>
      <c r="F1123" t="s">
        <v>154</v>
      </c>
      <c r="G1123">
        <v>2174</v>
      </c>
      <c r="H1123">
        <v>5825169.1500000004</v>
      </c>
      <c r="I1123" t="s">
        <v>3602</v>
      </c>
      <c r="J1123" t="s">
        <v>2134</v>
      </c>
      <c r="K1123" t="s">
        <v>3609</v>
      </c>
      <c r="XFB1123" t="s">
        <v>2619</v>
      </c>
      <c r="XFC1123" t="s">
        <v>152</v>
      </c>
    </row>
    <row r="1124" spans="1:14 16382:16383" x14ac:dyDescent="0.25">
      <c r="A1124">
        <v>1049</v>
      </c>
      <c r="B1124" t="s">
        <v>2341</v>
      </c>
      <c r="C1124" t="s">
        <v>2314</v>
      </c>
      <c r="D1124" t="s">
        <v>2879</v>
      </c>
      <c r="E1124" t="str">
        <f t="shared" si="83"/>
        <v>Q   KOLO3</v>
      </c>
      <c r="F1124" t="s">
        <v>154</v>
      </c>
      <c r="G1124">
        <v>4000</v>
      </c>
      <c r="H1124">
        <v>5829169.1500000004</v>
      </c>
      <c r="I1124" t="s">
        <v>3602</v>
      </c>
      <c r="J1124" t="s">
        <v>2134</v>
      </c>
      <c r="K1124" t="s">
        <v>3609</v>
      </c>
      <c r="XFB1124" t="s">
        <v>2620</v>
      </c>
      <c r="XFC1124" t="s">
        <v>152</v>
      </c>
    </row>
    <row r="1125" spans="1:14 16382:16383" x14ac:dyDescent="0.25">
      <c r="A1125">
        <v>1050</v>
      </c>
      <c r="B1125" t="s">
        <v>2179</v>
      </c>
      <c r="C1125" t="s">
        <v>2314</v>
      </c>
      <c r="D1125" t="s">
        <v>2880</v>
      </c>
      <c r="E1125" t="str">
        <f t="shared" si="83"/>
        <v>LL  AHD01</v>
      </c>
      <c r="F1125" t="s">
        <v>154</v>
      </c>
      <c r="G1125">
        <v>3120</v>
      </c>
      <c r="H1125">
        <v>5832289.1500000004</v>
      </c>
      <c r="I1125" t="s">
        <v>2141</v>
      </c>
      <c r="J1125" t="s">
        <v>2134</v>
      </c>
      <c r="K1125" t="s">
        <v>2132</v>
      </c>
      <c r="XFB1125" t="s">
        <v>2621</v>
      </c>
      <c r="XFC1125" t="s">
        <v>152</v>
      </c>
    </row>
    <row r="1126" spans="1:14 16382:16383" x14ac:dyDescent="0.25">
      <c r="A1126">
        <v>1051</v>
      </c>
      <c r="B1126" t="s">
        <v>2178</v>
      </c>
      <c r="C1126" t="s">
        <v>2314</v>
      </c>
      <c r="D1126" t="s">
        <v>2881</v>
      </c>
      <c r="E1126" t="str">
        <f t="shared" si="83"/>
        <v>LL  AHD02</v>
      </c>
      <c r="F1126" t="s">
        <v>154</v>
      </c>
      <c r="G1126">
        <v>56380</v>
      </c>
      <c r="H1126">
        <v>5888669.1500000004</v>
      </c>
      <c r="I1126" t="s">
        <v>2141</v>
      </c>
      <c r="J1126" t="s">
        <v>2134</v>
      </c>
      <c r="K1126" t="s">
        <v>2132</v>
      </c>
      <c r="XFB1126" t="s">
        <v>2622</v>
      </c>
      <c r="XFC1126" t="s">
        <v>152</v>
      </c>
    </row>
    <row r="1127" spans="1:14 16382:16383" x14ac:dyDescent="0.25">
      <c r="A1127">
        <v>1052</v>
      </c>
      <c r="B1127" t="s">
        <v>2176</v>
      </c>
      <c r="C1127" t="s">
        <v>2314</v>
      </c>
      <c r="D1127" t="s">
        <v>2882</v>
      </c>
      <c r="E1127" t="str">
        <f t="shared" si="83"/>
        <v>LL  KOL01</v>
      </c>
      <c r="F1127" t="s">
        <v>154</v>
      </c>
      <c r="G1127">
        <v>366870</v>
      </c>
      <c r="H1127">
        <v>6255539.1500000004</v>
      </c>
      <c r="I1127" t="s">
        <v>2141</v>
      </c>
      <c r="J1127" t="s">
        <v>2134</v>
      </c>
      <c r="K1127" t="s">
        <v>3609</v>
      </c>
      <c r="XFB1127" t="s">
        <v>2623</v>
      </c>
      <c r="XFC1127" t="s">
        <v>152</v>
      </c>
    </row>
    <row r="1128" spans="1:14 16382:16383" x14ac:dyDescent="0.25">
      <c r="A1128">
        <v>1053</v>
      </c>
      <c r="B1128" t="s">
        <v>2187</v>
      </c>
      <c r="C1128" t="s">
        <v>2314</v>
      </c>
      <c r="D1128" t="s">
        <v>2880</v>
      </c>
      <c r="E1128" t="str">
        <f t="shared" si="83"/>
        <v>LL  AHD01</v>
      </c>
      <c r="F1128" t="s">
        <v>154</v>
      </c>
      <c r="G1128">
        <v>232450</v>
      </c>
      <c r="H1128">
        <v>6487989.1500000004</v>
      </c>
      <c r="I1128" t="s">
        <v>2141</v>
      </c>
      <c r="J1128" t="s">
        <v>2134</v>
      </c>
      <c r="K1128" t="s">
        <v>2132</v>
      </c>
      <c r="XFB1128" t="s">
        <v>2624</v>
      </c>
      <c r="XFC1128" t="s">
        <v>152</v>
      </c>
    </row>
    <row r="1129" spans="1:14 16382:16383" x14ac:dyDescent="0.25">
      <c r="A1129">
        <v>1054</v>
      </c>
      <c r="B1129" t="s">
        <v>2342</v>
      </c>
      <c r="C1129" t="s">
        <v>2314</v>
      </c>
      <c r="D1129" t="s">
        <v>2883</v>
      </c>
      <c r="E1129" t="str">
        <f t="shared" si="83"/>
        <v>LL  BAN01</v>
      </c>
      <c r="F1129" t="s">
        <v>154</v>
      </c>
      <c r="G1129">
        <v>1195695</v>
      </c>
      <c r="H1129">
        <v>7683684.1500000004</v>
      </c>
      <c r="I1129" t="s">
        <v>2141</v>
      </c>
      <c r="J1129" t="s">
        <v>2134</v>
      </c>
      <c r="K1129" t="s">
        <v>3599</v>
      </c>
      <c r="XFB1129" t="s">
        <v>2624</v>
      </c>
      <c r="XFC1129" t="s">
        <v>152</v>
      </c>
    </row>
    <row r="1130" spans="1:14 16382:16383" x14ac:dyDescent="0.25">
      <c r="A1130">
        <v>1055</v>
      </c>
      <c r="B1130" t="s">
        <v>2343</v>
      </c>
      <c r="C1130" t="s">
        <v>2314</v>
      </c>
      <c r="D1130" t="s">
        <v>2864</v>
      </c>
      <c r="E1130" t="str">
        <f t="shared" si="83"/>
        <v>LL  BAN03</v>
      </c>
      <c r="F1130" t="s">
        <v>154</v>
      </c>
      <c r="G1130">
        <v>359034</v>
      </c>
      <c r="H1130">
        <v>8042718.1500000004</v>
      </c>
      <c r="I1130" t="s">
        <v>2141</v>
      </c>
      <c r="J1130" t="s">
        <v>2134</v>
      </c>
      <c r="K1130" t="s">
        <v>3599</v>
      </c>
      <c r="XFB1130" t="s">
        <v>2624</v>
      </c>
      <c r="XFC1130" t="s">
        <v>152</v>
      </c>
    </row>
    <row r="1131" spans="1:14 16382:16383" x14ac:dyDescent="0.25">
      <c r="A1131">
        <v>1056</v>
      </c>
      <c r="B1131" t="s">
        <v>2344</v>
      </c>
      <c r="C1131" t="s">
        <v>2314</v>
      </c>
      <c r="D1131" t="s">
        <v>2884</v>
      </c>
      <c r="E1131" t="str">
        <f t="shared" si="83"/>
        <v>LL  BAN04</v>
      </c>
      <c r="F1131" t="s">
        <v>154</v>
      </c>
      <c r="G1131">
        <v>374877</v>
      </c>
      <c r="H1131">
        <v>8417595.1500000004</v>
      </c>
      <c r="I1131" t="s">
        <v>2141</v>
      </c>
      <c r="J1131" t="s">
        <v>2134</v>
      </c>
      <c r="K1131" t="s">
        <v>3599</v>
      </c>
      <c r="XFB1131" t="s">
        <v>2625</v>
      </c>
      <c r="XFC1131" t="s">
        <v>152</v>
      </c>
    </row>
    <row r="1132" spans="1:14 16382:16383" x14ac:dyDescent="0.25">
      <c r="A1132">
        <v>1057</v>
      </c>
      <c r="B1132" t="s">
        <v>2345</v>
      </c>
      <c r="C1132" t="s">
        <v>2314</v>
      </c>
      <c r="D1132" t="s">
        <v>2885</v>
      </c>
      <c r="E1132" t="str">
        <f t="shared" si="83"/>
        <v>Q   BAN04</v>
      </c>
      <c r="F1132" t="s">
        <v>154</v>
      </c>
      <c r="G1132">
        <v>722</v>
      </c>
      <c r="H1132">
        <v>8418317.1500000004</v>
      </c>
      <c r="I1132" t="s">
        <v>3603</v>
      </c>
      <c r="J1132" t="s">
        <v>3583</v>
      </c>
      <c r="K1132" t="s">
        <v>3599</v>
      </c>
      <c r="XFB1132" t="s">
        <v>2626</v>
      </c>
      <c r="XFC1132" t="s">
        <v>152</v>
      </c>
    </row>
    <row r="1133" spans="1:14 16382:16383" x14ac:dyDescent="0.25">
      <c r="A1133">
        <v>1058</v>
      </c>
      <c r="B1133" t="s">
        <v>2346</v>
      </c>
      <c r="C1133" t="s">
        <v>2314</v>
      </c>
      <c r="D1133" t="s">
        <v>2886</v>
      </c>
      <c r="E1133" t="str">
        <f t="shared" si="83"/>
        <v>Q   VF0002</v>
      </c>
      <c r="F1133" t="s">
        <v>154</v>
      </c>
      <c r="G1133">
        <v>2496</v>
      </c>
      <c r="H1133">
        <v>8420813.1500000004</v>
      </c>
      <c r="I1133" t="s">
        <v>2143</v>
      </c>
      <c r="J1133" t="s">
        <v>3583</v>
      </c>
      <c r="K1133" t="s">
        <v>3600</v>
      </c>
      <c r="L1133" t="s">
        <v>3583</v>
      </c>
      <c r="XFB1133" t="s">
        <v>2627</v>
      </c>
      <c r="XFC1133" t="s">
        <v>152</v>
      </c>
    </row>
    <row r="1134" spans="1:14 16382:16383" x14ac:dyDescent="0.25">
      <c r="A1134">
        <v>1059</v>
      </c>
      <c r="B1134" t="s">
        <v>2347</v>
      </c>
      <c r="C1134" t="s">
        <v>2348</v>
      </c>
      <c r="D1134" t="s">
        <v>2887</v>
      </c>
      <c r="E1134" t="str">
        <f t="shared" si="83"/>
        <v>VFSE7001071</v>
      </c>
      <c r="F1134" t="s">
        <v>154</v>
      </c>
      <c r="G1134">
        <v>1136.43</v>
      </c>
      <c r="H1134">
        <v>8421949.5800000001</v>
      </c>
      <c r="I1134" t="s">
        <v>2145</v>
      </c>
      <c r="J1134" t="s">
        <v>2134</v>
      </c>
      <c r="K1134" t="s">
        <v>3609</v>
      </c>
      <c r="XFB1134" t="s">
        <v>2628</v>
      </c>
      <c r="XFC1134" t="s">
        <v>152</v>
      </c>
    </row>
    <row r="1135" spans="1:14 16382:16383" x14ac:dyDescent="0.25">
      <c r="A1135">
        <v>1060</v>
      </c>
      <c r="B1135" t="s">
        <v>2349</v>
      </c>
      <c r="C1135" t="s">
        <v>2348</v>
      </c>
      <c r="D1135" t="s">
        <v>2888</v>
      </c>
      <c r="E1135" t="str">
        <f t="shared" si="83"/>
        <v>VFSE6000081</v>
      </c>
      <c r="F1135" t="s">
        <v>154</v>
      </c>
      <c r="G1135">
        <v>19601.939999999999</v>
      </c>
      <c r="H1135">
        <v>8441551.5199999996</v>
      </c>
      <c r="I1135" t="s">
        <v>2152</v>
      </c>
      <c r="J1135" t="s">
        <v>2134</v>
      </c>
      <c r="K1135" t="s">
        <v>3599</v>
      </c>
      <c r="XFB1135" t="s">
        <v>2629</v>
      </c>
      <c r="XFC1135" t="s">
        <v>152</v>
      </c>
    </row>
    <row r="1136" spans="1:14 16382:16383" x14ac:dyDescent="0.25">
      <c r="A1136">
        <v>1061</v>
      </c>
      <c r="B1136" t="s">
        <v>2350</v>
      </c>
      <c r="C1136" t="s">
        <v>2348</v>
      </c>
      <c r="D1136" t="s">
        <v>2889</v>
      </c>
      <c r="E1136" t="str">
        <f t="shared" ref="E1136" si="84">MID(D1136,23,11)</f>
        <v>VFSE1100011</v>
      </c>
      <c r="F1136" t="s">
        <v>154</v>
      </c>
      <c r="G1136">
        <f>65794.36-G1137</f>
        <v>60069.36</v>
      </c>
      <c r="H1136">
        <v>8507345.8800000008</v>
      </c>
      <c r="I1136" t="s">
        <v>2150</v>
      </c>
      <c r="J1136" t="s">
        <v>2134</v>
      </c>
      <c r="K1136" t="s">
        <v>3600</v>
      </c>
      <c r="XFB1136" t="s">
        <v>2630</v>
      </c>
      <c r="XFC1136" t="s">
        <v>152</v>
      </c>
    </row>
    <row r="1137" spans="1:11 16382:16383" x14ac:dyDescent="0.25">
      <c r="A1137">
        <v>1061</v>
      </c>
      <c r="B1137" t="s">
        <v>2350</v>
      </c>
      <c r="C1137" t="s">
        <v>2348</v>
      </c>
      <c r="D1137" t="s">
        <v>2889</v>
      </c>
      <c r="E1137" t="str">
        <f t="shared" si="83"/>
        <v>VFSE1100011</v>
      </c>
      <c r="F1137" t="s">
        <v>154</v>
      </c>
      <c r="G1137">
        <v>5725</v>
      </c>
      <c r="H1137">
        <v>8507345.8800000008</v>
      </c>
      <c r="I1137" t="s">
        <v>2150</v>
      </c>
      <c r="J1137" t="s">
        <v>3583</v>
      </c>
      <c r="K1137" t="s">
        <v>3600</v>
      </c>
      <c r="XFB1137" t="s">
        <v>2630</v>
      </c>
      <c r="XFC1137" t="s">
        <v>152</v>
      </c>
    </row>
    <row r="1138" spans="1:11 16382:16383" x14ac:dyDescent="0.25">
      <c r="A1138">
        <v>1062</v>
      </c>
      <c r="B1138" t="s">
        <v>2351</v>
      </c>
      <c r="C1138" t="s">
        <v>2348</v>
      </c>
      <c r="D1138" t="s">
        <v>2890</v>
      </c>
      <c r="E1138" t="str">
        <f t="shared" si="83"/>
        <v>VFSE4000131</v>
      </c>
      <c r="F1138" t="s">
        <v>154</v>
      </c>
      <c r="G1138">
        <v>87866.79</v>
      </c>
      <c r="H1138">
        <v>8595212.6699999999</v>
      </c>
      <c r="I1138" t="s">
        <v>2158</v>
      </c>
      <c r="J1138" t="s">
        <v>2134</v>
      </c>
      <c r="K1138" t="s">
        <v>2132</v>
      </c>
      <c r="XFB1138" t="s">
        <v>2631</v>
      </c>
      <c r="XFC1138" t="s">
        <v>152</v>
      </c>
    </row>
    <row r="1139" spans="1:11 16382:16383" x14ac:dyDescent="0.25">
      <c r="A1139">
        <v>1063</v>
      </c>
      <c r="B1139" t="s">
        <v>2352</v>
      </c>
      <c r="C1139" t="s">
        <v>2348</v>
      </c>
      <c r="D1139" t="s">
        <v>2891</v>
      </c>
      <c r="E1139" t="str">
        <f t="shared" ref="E1139" si="85">MID(D1139,23,11)</f>
        <v>VFSE5600011</v>
      </c>
      <c r="F1139" t="s">
        <v>154</v>
      </c>
      <c r="G1139">
        <f>21280.89-G1140</f>
        <v>5529.8899999999994</v>
      </c>
      <c r="H1139">
        <v>8616493.5600000005</v>
      </c>
      <c r="I1139" t="s">
        <v>2151</v>
      </c>
      <c r="J1139" t="s">
        <v>2134</v>
      </c>
      <c r="K1139" t="s">
        <v>3599</v>
      </c>
      <c r="XFB1139" t="s">
        <v>2632</v>
      </c>
      <c r="XFC1139" t="s">
        <v>152</v>
      </c>
    </row>
    <row r="1140" spans="1:11 16382:16383" x14ac:dyDescent="0.25">
      <c r="A1140">
        <v>1063</v>
      </c>
      <c r="B1140" t="s">
        <v>2352</v>
      </c>
      <c r="C1140" t="s">
        <v>2348</v>
      </c>
      <c r="D1140" t="s">
        <v>2891</v>
      </c>
      <c r="E1140" t="str">
        <f t="shared" si="83"/>
        <v>VFSE5600011</v>
      </c>
      <c r="F1140" t="s">
        <v>154</v>
      </c>
      <c r="G1140">
        <v>15751</v>
      </c>
      <c r="H1140">
        <v>8616493.5600000005</v>
      </c>
      <c r="I1140" t="s">
        <v>2151</v>
      </c>
      <c r="J1140" t="s">
        <v>3583</v>
      </c>
      <c r="K1140" t="s">
        <v>3599</v>
      </c>
      <c r="XFB1140" t="s">
        <v>2632</v>
      </c>
      <c r="XFC1140" t="s">
        <v>152</v>
      </c>
    </row>
    <row r="1141" spans="1:11 16382:16383" x14ac:dyDescent="0.25">
      <c r="A1141">
        <v>1064</v>
      </c>
      <c r="B1141" t="s">
        <v>2353</v>
      </c>
      <c r="C1141" t="s">
        <v>2348</v>
      </c>
      <c r="D1141" t="s">
        <v>2892</v>
      </c>
      <c r="E1141" t="str">
        <f t="shared" si="83"/>
        <v>VFSE5000341</v>
      </c>
      <c r="F1141" t="s">
        <v>154</v>
      </c>
      <c r="G1141">
        <v>14359.53</v>
      </c>
      <c r="H1141">
        <v>8630853.0899999999</v>
      </c>
      <c r="I1141" t="s">
        <v>2154</v>
      </c>
      <c r="J1141" t="s">
        <v>2134</v>
      </c>
      <c r="K1141" t="s">
        <v>3599</v>
      </c>
      <c r="XFB1141" t="s">
        <v>2632</v>
      </c>
      <c r="XFC1141" t="s">
        <v>152</v>
      </c>
    </row>
    <row r="1142" spans="1:11 16382:16383" x14ac:dyDescent="0.25">
      <c r="A1142">
        <v>1065</v>
      </c>
      <c r="B1142" t="s">
        <v>2354</v>
      </c>
      <c r="C1142" t="s">
        <v>2348</v>
      </c>
      <c r="D1142" t="s">
        <v>2893</v>
      </c>
      <c r="E1142" t="str">
        <f t="shared" si="83"/>
        <v>VFSE4110141</v>
      </c>
      <c r="F1142" t="s">
        <v>154</v>
      </c>
      <c r="G1142">
        <v>33782.61</v>
      </c>
      <c r="H1142">
        <v>8664635.6999999993</v>
      </c>
      <c r="I1142" t="s">
        <v>2159</v>
      </c>
      <c r="J1142" t="s">
        <v>2134</v>
      </c>
      <c r="K1142" t="s">
        <v>2132</v>
      </c>
      <c r="XFB1142" t="s">
        <v>2633</v>
      </c>
      <c r="XFC1142" t="s">
        <v>152</v>
      </c>
    </row>
    <row r="1143" spans="1:11 16382:16383" x14ac:dyDescent="0.25">
      <c r="A1143">
        <v>1066</v>
      </c>
      <c r="B1143" t="s">
        <v>2355</v>
      </c>
      <c r="C1143" t="s">
        <v>2348</v>
      </c>
      <c r="D1143" t="s">
        <v>2894</v>
      </c>
      <c r="E1143" t="str">
        <f t="shared" si="83"/>
        <v xml:space="preserve"> VISA4 NEW </v>
      </c>
      <c r="F1143" t="s">
        <v>154</v>
      </c>
      <c r="G1143">
        <v>1761</v>
      </c>
      <c r="H1143">
        <v>8666396.6999999993</v>
      </c>
      <c r="I1143" t="s">
        <v>2133</v>
      </c>
      <c r="J1143" t="s">
        <v>2134</v>
      </c>
      <c r="K1143" t="s">
        <v>3604</v>
      </c>
      <c r="XFB1143" t="s">
        <v>2634</v>
      </c>
      <c r="XFC1143" t="s">
        <v>152</v>
      </c>
    </row>
    <row r="1144" spans="1:11 16382:16383" x14ac:dyDescent="0.25">
      <c r="A1144">
        <v>1067</v>
      </c>
      <c r="B1144" t="s">
        <v>2356</v>
      </c>
      <c r="C1144" t="s">
        <v>2348</v>
      </c>
      <c r="D1144" t="s">
        <v>2894</v>
      </c>
      <c r="E1144" t="str">
        <f t="shared" si="83"/>
        <v xml:space="preserve"> VISA4 NEW </v>
      </c>
      <c r="F1144" t="s">
        <v>193</v>
      </c>
      <c r="G1144">
        <v>-50</v>
      </c>
      <c r="H1144">
        <v>8666346.6999999993</v>
      </c>
      <c r="I1144" t="s">
        <v>3601</v>
      </c>
      <c r="J1144" t="s">
        <v>2134</v>
      </c>
      <c r="XFB1144" t="s">
        <v>2635</v>
      </c>
      <c r="XFC1144" t="s">
        <v>152</v>
      </c>
    </row>
    <row r="1145" spans="1:11 16382:16383" x14ac:dyDescent="0.25">
      <c r="A1145">
        <v>1068</v>
      </c>
      <c r="B1145" t="s">
        <v>2357</v>
      </c>
      <c r="C1145" t="s">
        <v>2348</v>
      </c>
      <c r="D1145" t="s">
        <v>2894</v>
      </c>
      <c r="E1145" t="str">
        <f t="shared" si="83"/>
        <v xml:space="preserve"> VISA4 NEW </v>
      </c>
      <c r="F1145" t="s">
        <v>193</v>
      </c>
      <c r="G1145">
        <v>-9</v>
      </c>
      <c r="H1145">
        <v>8666337.6999999993</v>
      </c>
      <c r="I1145" t="s">
        <v>3601</v>
      </c>
      <c r="J1145" t="s">
        <v>2134</v>
      </c>
      <c r="XFB1145" t="s">
        <v>2635</v>
      </c>
      <c r="XFC1145" t="s">
        <v>152</v>
      </c>
    </row>
    <row r="1146" spans="1:11 16382:16383" x14ac:dyDescent="0.25">
      <c r="A1146">
        <v>1069</v>
      </c>
      <c r="B1146" t="s">
        <v>2358</v>
      </c>
      <c r="C1146" t="s">
        <v>2348</v>
      </c>
      <c r="D1146" t="s">
        <v>2894</v>
      </c>
      <c r="E1146" t="str">
        <f t="shared" si="83"/>
        <v xml:space="preserve"> VISA4 NEW </v>
      </c>
      <c r="F1146" t="s">
        <v>193</v>
      </c>
      <c r="G1146">
        <v>-45</v>
      </c>
      <c r="H1146">
        <v>8666292.6999999993</v>
      </c>
      <c r="I1146" t="s">
        <v>3601</v>
      </c>
      <c r="J1146" t="s">
        <v>2134</v>
      </c>
      <c r="XFB1146" t="s">
        <v>2636</v>
      </c>
      <c r="XFC1146" t="s">
        <v>152</v>
      </c>
    </row>
    <row r="1147" spans="1:11 16382:16383" x14ac:dyDescent="0.25">
      <c r="A1147">
        <v>1070</v>
      </c>
      <c r="B1147" t="s">
        <v>2359</v>
      </c>
      <c r="C1147" t="s">
        <v>2348</v>
      </c>
      <c r="D1147" t="s">
        <v>2895</v>
      </c>
      <c r="E1147" t="str">
        <f t="shared" si="83"/>
        <v>K MD TARIKU</v>
      </c>
      <c r="F1147" t="s">
        <v>154</v>
      </c>
      <c r="G1147">
        <v>2112.9</v>
      </c>
      <c r="H1147">
        <v>8668405.5999999996</v>
      </c>
      <c r="I1147" t="s">
        <v>2133</v>
      </c>
      <c r="J1147" t="s">
        <v>2134</v>
      </c>
      <c r="K1147" t="s">
        <v>3604</v>
      </c>
      <c r="XFB1147" t="s">
        <v>2637</v>
      </c>
      <c r="XFC1147" t="s">
        <v>152</v>
      </c>
    </row>
    <row r="1148" spans="1:11 16382:16383" x14ac:dyDescent="0.25">
      <c r="A1148">
        <v>1071</v>
      </c>
      <c r="B1148" t="s">
        <v>2360</v>
      </c>
      <c r="C1148" t="s">
        <v>2348</v>
      </c>
      <c r="D1148" t="s">
        <v>2896</v>
      </c>
      <c r="E1148" t="str">
        <f t="shared" si="83"/>
        <v>K MD TARIKU</v>
      </c>
      <c r="F1148" t="s">
        <v>154</v>
      </c>
      <c r="G1148">
        <v>2112.75</v>
      </c>
      <c r="H1148">
        <v>8670518.3499999996</v>
      </c>
      <c r="I1148" t="s">
        <v>2133</v>
      </c>
      <c r="J1148" t="s">
        <v>2134</v>
      </c>
      <c r="K1148" t="s">
        <v>3604</v>
      </c>
      <c r="XFB1148" t="s">
        <v>2637</v>
      </c>
      <c r="XFC1148" t="s">
        <v>152</v>
      </c>
    </row>
    <row r="1149" spans="1:11 16382:16383" x14ac:dyDescent="0.25">
      <c r="A1149">
        <v>1072</v>
      </c>
      <c r="B1149" t="s">
        <v>2361</v>
      </c>
      <c r="C1149" t="s">
        <v>2348</v>
      </c>
      <c r="D1149" t="s">
        <v>2896</v>
      </c>
      <c r="E1149" t="str">
        <f t="shared" si="83"/>
        <v>K MD TARIKU</v>
      </c>
      <c r="F1149" t="s">
        <v>193</v>
      </c>
      <c r="G1149">
        <v>-50</v>
      </c>
      <c r="H1149">
        <v>8670468.3499999996</v>
      </c>
      <c r="I1149" t="s">
        <v>3601</v>
      </c>
      <c r="J1149" t="s">
        <v>2134</v>
      </c>
      <c r="XFB1149" t="s">
        <v>2638</v>
      </c>
      <c r="XFC1149" t="s">
        <v>152</v>
      </c>
    </row>
    <row r="1150" spans="1:11 16382:16383" x14ac:dyDescent="0.25">
      <c r="A1150">
        <v>1073</v>
      </c>
      <c r="B1150" t="s">
        <v>2362</v>
      </c>
      <c r="C1150" t="s">
        <v>2348</v>
      </c>
      <c r="D1150" t="s">
        <v>2896</v>
      </c>
      <c r="E1150" t="str">
        <f t="shared" si="83"/>
        <v>K MD TARIKU</v>
      </c>
      <c r="F1150" t="s">
        <v>193</v>
      </c>
      <c r="G1150">
        <v>-9</v>
      </c>
      <c r="H1150">
        <v>8670459.3499999996</v>
      </c>
      <c r="I1150" t="s">
        <v>3601</v>
      </c>
      <c r="J1150" t="s">
        <v>2134</v>
      </c>
      <c r="XFB1150" t="s">
        <v>2638</v>
      </c>
      <c r="XFC1150" t="s">
        <v>152</v>
      </c>
    </row>
    <row r="1151" spans="1:11 16382:16383" x14ac:dyDescent="0.25">
      <c r="A1151">
        <v>1074</v>
      </c>
      <c r="B1151" t="s">
        <v>2363</v>
      </c>
      <c r="C1151" t="s">
        <v>2348</v>
      </c>
      <c r="D1151" t="s">
        <v>2896</v>
      </c>
      <c r="E1151" t="str">
        <f t="shared" si="83"/>
        <v>K MD TARIKU</v>
      </c>
      <c r="F1151" t="s">
        <v>193</v>
      </c>
      <c r="G1151">
        <v>-45</v>
      </c>
      <c r="H1151">
        <v>8670414.3499999996</v>
      </c>
      <c r="I1151" t="s">
        <v>3601</v>
      </c>
      <c r="J1151" t="s">
        <v>2134</v>
      </c>
      <c r="XFB1151" t="s">
        <v>2639</v>
      </c>
      <c r="XFC1151" t="s">
        <v>152</v>
      </c>
    </row>
    <row r="1152" spans="1:11 16382:16383" x14ac:dyDescent="0.25">
      <c r="A1152">
        <v>1075</v>
      </c>
      <c r="B1152" t="s">
        <v>2364</v>
      </c>
      <c r="C1152" t="s">
        <v>2348</v>
      </c>
      <c r="D1152" t="s">
        <v>2895</v>
      </c>
      <c r="E1152" t="str">
        <f t="shared" si="83"/>
        <v>K MD TARIKU</v>
      </c>
      <c r="F1152" t="s">
        <v>193</v>
      </c>
      <c r="G1152">
        <v>-50</v>
      </c>
      <c r="H1152">
        <v>8670364.3499999996</v>
      </c>
      <c r="I1152" t="s">
        <v>3601</v>
      </c>
      <c r="J1152" t="s">
        <v>2134</v>
      </c>
      <c r="XFB1152" t="s">
        <v>2639</v>
      </c>
      <c r="XFC1152" t="s">
        <v>152</v>
      </c>
    </row>
    <row r="1153" spans="1:11 16382:16383" x14ac:dyDescent="0.25">
      <c r="A1153">
        <v>1076</v>
      </c>
      <c r="B1153" t="s">
        <v>2365</v>
      </c>
      <c r="C1153" t="s">
        <v>2348</v>
      </c>
      <c r="D1153" t="s">
        <v>2895</v>
      </c>
      <c r="E1153" t="str">
        <f t="shared" si="83"/>
        <v>K MD TARIKU</v>
      </c>
      <c r="F1153" t="s">
        <v>193</v>
      </c>
      <c r="G1153">
        <v>-9</v>
      </c>
      <c r="H1153">
        <v>8670355.3499999996</v>
      </c>
      <c r="I1153" t="s">
        <v>3601</v>
      </c>
      <c r="J1153" t="s">
        <v>2134</v>
      </c>
      <c r="XFB1153" t="s">
        <v>2639</v>
      </c>
      <c r="XFC1153" t="s">
        <v>152</v>
      </c>
    </row>
    <row r="1154" spans="1:11 16382:16383" x14ac:dyDescent="0.25">
      <c r="A1154">
        <v>1077</v>
      </c>
      <c r="B1154" t="s">
        <v>2366</v>
      </c>
      <c r="C1154" t="s">
        <v>2348</v>
      </c>
      <c r="D1154" t="s">
        <v>2895</v>
      </c>
      <c r="E1154" t="str">
        <f t="shared" si="83"/>
        <v>K MD TARIKU</v>
      </c>
      <c r="F1154" t="s">
        <v>193</v>
      </c>
      <c r="G1154">
        <v>-45</v>
      </c>
      <c r="H1154">
        <v>8670310.3499999996</v>
      </c>
      <c r="I1154" t="s">
        <v>3601</v>
      </c>
      <c r="J1154" t="s">
        <v>2134</v>
      </c>
      <c r="XFB1154" t="s">
        <v>2640</v>
      </c>
      <c r="XFC1154" t="s">
        <v>152</v>
      </c>
    </row>
    <row r="1155" spans="1:11 16382:16383" x14ac:dyDescent="0.25">
      <c r="A1155">
        <v>1078</v>
      </c>
      <c r="B1155" t="s">
        <v>2367</v>
      </c>
      <c r="C1155" t="s">
        <v>2348</v>
      </c>
      <c r="D1155" t="s">
        <v>2897</v>
      </c>
      <c r="E1155" t="str">
        <f t="shared" ref="E1155" si="86">MID(D1155,23,11)</f>
        <v>VFSE6000016</v>
      </c>
      <c r="F1155" t="s">
        <v>154</v>
      </c>
      <c r="G1155">
        <f>356485.35-G1156</f>
        <v>343153.35</v>
      </c>
      <c r="H1155">
        <v>9026795.6999999993</v>
      </c>
      <c r="I1155" t="s">
        <v>2159</v>
      </c>
      <c r="J1155" t="s">
        <v>2134</v>
      </c>
      <c r="K1155" t="s">
        <v>2132</v>
      </c>
      <c r="XFB1155" t="s">
        <v>2641</v>
      </c>
      <c r="XFC1155" t="s">
        <v>152</v>
      </c>
    </row>
    <row r="1156" spans="1:11 16382:16383" x14ac:dyDescent="0.25">
      <c r="A1156">
        <v>1078</v>
      </c>
      <c r="B1156" t="s">
        <v>2367</v>
      </c>
      <c r="C1156" t="s">
        <v>2348</v>
      </c>
      <c r="D1156" t="s">
        <v>2897</v>
      </c>
      <c r="E1156" t="str">
        <f t="shared" si="83"/>
        <v>VFSE6000016</v>
      </c>
      <c r="F1156" t="s">
        <v>154</v>
      </c>
      <c r="G1156">
        <v>13332</v>
      </c>
      <c r="H1156">
        <v>9026795.6999999993</v>
      </c>
      <c r="I1156" t="s">
        <v>2159</v>
      </c>
      <c r="J1156" t="s">
        <v>3583</v>
      </c>
      <c r="K1156" t="s">
        <v>2132</v>
      </c>
      <c r="XFB1156" t="s">
        <v>2641</v>
      </c>
      <c r="XFC1156" t="s">
        <v>152</v>
      </c>
    </row>
    <row r="1157" spans="1:11 16382:16383" x14ac:dyDescent="0.25">
      <c r="A1157">
        <v>1079</v>
      </c>
      <c r="B1157" t="s">
        <v>2368</v>
      </c>
      <c r="C1157" t="s">
        <v>2348</v>
      </c>
      <c r="D1157" t="s">
        <v>2898</v>
      </c>
      <c r="E1157" t="str">
        <f t="shared" si="83"/>
        <v>VFSE6000006</v>
      </c>
      <c r="F1157" t="s">
        <v>154</v>
      </c>
      <c r="G1157">
        <v>20548.73</v>
      </c>
      <c r="H1157">
        <v>9047344.4299999997</v>
      </c>
      <c r="I1157" t="s">
        <v>2148</v>
      </c>
      <c r="J1157" t="s">
        <v>2134</v>
      </c>
      <c r="K1157" t="s">
        <v>3600</v>
      </c>
      <c r="XFB1157" t="s">
        <v>2641</v>
      </c>
      <c r="XFC1157" t="s">
        <v>152</v>
      </c>
    </row>
    <row r="1158" spans="1:11 16382:16383" x14ac:dyDescent="0.25">
      <c r="A1158">
        <v>1080</v>
      </c>
      <c r="B1158" t="s">
        <v>2369</v>
      </c>
      <c r="C1158" t="s">
        <v>2348</v>
      </c>
      <c r="D1158" t="s">
        <v>2899</v>
      </c>
      <c r="E1158" t="str">
        <f t="shared" si="83"/>
        <v>VFSE6000005</v>
      </c>
      <c r="F1158" t="s">
        <v>154</v>
      </c>
      <c r="G1158">
        <v>33176.21</v>
      </c>
      <c r="H1158">
        <v>9080520.6400000006</v>
      </c>
      <c r="I1158" t="s">
        <v>2147</v>
      </c>
      <c r="J1158" t="s">
        <v>2134</v>
      </c>
      <c r="K1158" t="s">
        <v>3600</v>
      </c>
      <c r="XFB1158" t="s">
        <v>2642</v>
      </c>
      <c r="XFC1158" t="s">
        <v>152</v>
      </c>
    </row>
    <row r="1159" spans="1:11 16382:16383" x14ac:dyDescent="0.25">
      <c r="A1159">
        <v>1081</v>
      </c>
      <c r="B1159" t="s">
        <v>2370</v>
      </c>
      <c r="C1159" t="s">
        <v>2348</v>
      </c>
      <c r="D1159" t="s">
        <v>2900</v>
      </c>
      <c r="E1159" t="str">
        <f t="shared" si="83"/>
        <v>VFSE6000011</v>
      </c>
      <c r="F1159" t="s">
        <v>154</v>
      </c>
      <c r="G1159">
        <v>283711.98</v>
      </c>
      <c r="H1159">
        <v>9364232.6199999992</v>
      </c>
      <c r="I1159" t="s">
        <v>2154</v>
      </c>
      <c r="J1159" t="s">
        <v>2134</v>
      </c>
      <c r="K1159" t="s">
        <v>3599</v>
      </c>
      <c r="XFB1159" t="s">
        <v>2642</v>
      </c>
      <c r="XFC1159" t="s">
        <v>152</v>
      </c>
    </row>
    <row r="1160" spans="1:11 16382:16383" x14ac:dyDescent="0.25">
      <c r="A1160">
        <v>1082</v>
      </c>
      <c r="B1160" t="s">
        <v>2371</v>
      </c>
      <c r="C1160" t="s">
        <v>2348</v>
      </c>
      <c r="D1160" t="s">
        <v>2901</v>
      </c>
      <c r="E1160" t="str">
        <f t="shared" ref="E1160" si="87">MID(D1160,23,11)</f>
        <v>VFSE6000002</v>
      </c>
      <c r="F1160" t="s">
        <v>154</v>
      </c>
      <c r="G1160">
        <f>2195323.03-G1161</f>
        <v>2045885.0299999998</v>
      </c>
      <c r="H1160">
        <v>11559555.65</v>
      </c>
      <c r="I1160" t="s">
        <v>2150</v>
      </c>
      <c r="J1160" t="s">
        <v>2134</v>
      </c>
      <c r="K1160" t="s">
        <v>3600</v>
      </c>
      <c r="XFB1160" t="s">
        <v>2642</v>
      </c>
      <c r="XFC1160" t="s">
        <v>152</v>
      </c>
    </row>
    <row r="1161" spans="1:11 16382:16383" x14ac:dyDescent="0.25">
      <c r="A1161">
        <v>1082</v>
      </c>
      <c r="B1161" t="s">
        <v>2371</v>
      </c>
      <c r="C1161" t="s">
        <v>2348</v>
      </c>
      <c r="D1161" t="s">
        <v>2901</v>
      </c>
      <c r="E1161" t="str">
        <f t="shared" si="83"/>
        <v>VFSE6000002</v>
      </c>
      <c r="F1161" t="s">
        <v>154</v>
      </c>
      <c r="G1161">
        <v>149438</v>
      </c>
      <c r="H1161">
        <v>11559555.65</v>
      </c>
      <c r="I1161" t="s">
        <v>2150</v>
      </c>
      <c r="J1161" t="s">
        <v>3583</v>
      </c>
      <c r="K1161" t="s">
        <v>3600</v>
      </c>
      <c r="XFB1161" t="s">
        <v>2642</v>
      </c>
      <c r="XFC1161" t="s">
        <v>152</v>
      </c>
    </row>
    <row r="1162" spans="1:11 16382:16383" x14ac:dyDescent="0.25">
      <c r="A1162">
        <v>1083</v>
      </c>
      <c r="B1162" t="s">
        <v>2372</v>
      </c>
      <c r="C1162" t="s">
        <v>2348</v>
      </c>
      <c r="D1162" t="s">
        <v>2902</v>
      </c>
      <c r="E1162" t="str">
        <f t="shared" si="83"/>
        <v>VFSE6000007</v>
      </c>
      <c r="F1162" t="s">
        <v>154</v>
      </c>
      <c r="G1162">
        <v>63345.77</v>
      </c>
      <c r="H1162">
        <v>11622901.42</v>
      </c>
      <c r="I1162" t="s">
        <v>2149</v>
      </c>
      <c r="J1162" t="s">
        <v>2134</v>
      </c>
      <c r="K1162" t="s">
        <v>3600</v>
      </c>
      <c r="XFB1162" t="s">
        <v>2642</v>
      </c>
      <c r="XFC1162" t="s">
        <v>152</v>
      </c>
    </row>
    <row r="1163" spans="1:11 16382:16383" x14ac:dyDescent="0.25">
      <c r="A1163">
        <v>1084</v>
      </c>
      <c r="B1163" t="s">
        <v>2373</v>
      </c>
      <c r="C1163" t="s">
        <v>2348</v>
      </c>
      <c r="D1163" t="s">
        <v>2903</v>
      </c>
      <c r="E1163" t="str">
        <f t="shared" si="83"/>
        <v>VFSE6000001</v>
      </c>
      <c r="F1163" t="s">
        <v>154</v>
      </c>
      <c r="G1163">
        <v>1076594.3799999999</v>
      </c>
      <c r="H1163">
        <v>12699495.800000001</v>
      </c>
      <c r="I1163" t="s">
        <v>2158</v>
      </c>
      <c r="J1163" t="s">
        <v>2134</v>
      </c>
      <c r="K1163" t="s">
        <v>2132</v>
      </c>
      <c r="XFB1163" t="s">
        <v>2642</v>
      </c>
      <c r="XFC1163" t="s">
        <v>152</v>
      </c>
    </row>
    <row r="1164" spans="1:11 16382:16383" x14ac:dyDescent="0.25">
      <c r="A1164">
        <v>1085</v>
      </c>
      <c r="B1164" t="s">
        <v>2374</v>
      </c>
      <c r="C1164" t="s">
        <v>2348</v>
      </c>
      <c r="D1164" t="s">
        <v>2904</v>
      </c>
      <c r="E1164" t="str">
        <f t="shared" si="83"/>
        <v>VFSE6000009</v>
      </c>
      <c r="F1164" t="s">
        <v>154</v>
      </c>
      <c r="G1164">
        <v>467121.11</v>
      </c>
      <c r="H1164">
        <v>13166616.91</v>
      </c>
      <c r="I1164" t="s">
        <v>2152</v>
      </c>
      <c r="J1164" t="s">
        <v>2134</v>
      </c>
      <c r="K1164" t="s">
        <v>3599</v>
      </c>
      <c r="XFB1164" t="s">
        <v>2642</v>
      </c>
      <c r="XFC1164" t="s">
        <v>152</v>
      </c>
    </row>
    <row r="1165" spans="1:11 16382:16383" x14ac:dyDescent="0.25">
      <c r="A1165">
        <v>1086</v>
      </c>
      <c r="B1165" t="s">
        <v>2375</v>
      </c>
      <c r="C1165" t="s">
        <v>2348</v>
      </c>
      <c r="D1165" t="s">
        <v>2905</v>
      </c>
      <c r="E1165" t="str">
        <f t="shared" si="83"/>
        <v>VFSE6000012</v>
      </c>
      <c r="F1165" t="s">
        <v>154</v>
      </c>
      <c r="G1165">
        <v>34919.449999999997</v>
      </c>
      <c r="H1165">
        <v>13201536.359999999</v>
      </c>
      <c r="I1165" t="s">
        <v>2155</v>
      </c>
      <c r="J1165" t="s">
        <v>2134</v>
      </c>
      <c r="K1165" t="s">
        <v>3599</v>
      </c>
      <c r="XFB1165" t="s">
        <v>2642</v>
      </c>
      <c r="XFC1165" t="s">
        <v>152</v>
      </c>
    </row>
    <row r="1166" spans="1:11 16382:16383" x14ac:dyDescent="0.25">
      <c r="A1166">
        <v>1087</v>
      </c>
      <c r="B1166" t="s">
        <v>2376</v>
      </c>
      <c r="C1166" t="s">
        <v>2348</v>
      </c>
      <c r="D1166" t="s">
        <v>2906</v>
      </c>
      <c r="E1166" t="str">
        <f t="shared" si="83"/>
        <v>VFSE6000015</v>
      </c>
      <c r="F1166" t="s">
        <v>154</v>
      </c>
      <c r="G1166">
        <v>33473.4</v>
      </c>
      <c r="H1166">
        <v>13235009.76</v>
      </c>
      <c r="I1166" t="s">
        <v>2157</v>
      </c>
      <c r="J1166" t="s">
        <v>2134</v>
      </c>
      <c r="K1166" t="s">
        <v>2132</v>
      </c>
      <c r="XFB1166" t="s">
        <v>2643</v>
      </c>
      <c r="XFC1166" t="s">
        <v>152</v>
      </c>
    </row>
    <row r="1167" spans="1:11 16382:16383" x14ac:dyDescent="0.25">
      <c r="A1167">
        <v>1088</v>
      </c>
      <c r="B1167" t="s">
        <v>2377</v>
      </c>
      <c r="C1167" t="s">
        <v>2348</v>
      </c>
      <c r="D1167" t="s">
        <v>2907</v>
      </c>
      <c r="E1167" t="str">
        <f t="shared" si="83"/>
        <v>VFSE6000004</v>
      </c>
      <c r="F1167" t="s">
        <v>154</v>
      </c>
      <c r="G1167">
        <v>88436.93</v>
      </c>
      <c r="H1167">
        <v>13323446.689999999</v>
      </c>
      <c r="I1167" t="s">
        <v>2146</v>
      </c>
      <c r="J1167" t="s">
        <v>2134</v>
      </c>
      <c r="K1167" t="s">
        <v>3600</v>
      </c>
      <c r="XFB1167" t="s">
        <v>2643</v>
      </c>
      <c r="XFC1167" t="s">
        <v>152</v>
      </c>
    </row>
    <row r="1168" spans="1:11 16382:16383" x14ac:dyDescent="0.25">
      <c r="A1168">
        <v>1089</v>
      </c>
      <c r="B1168" t="s">
        <v>2378</v>
      </c>
      <c r="C1168" t="s">
        <v>2348</v>
      </c>
      <c r="D1168" t="s">
        <v>2908</v>
      </c>
      <c r="E1168" t="str">
        <f t="shared" ref="E1168" si="88">MID(D1168,23,11)</f>
        <v>VFSE6000003</v>
      </c>
      <c r="F1168" t="s">
        <v>154</v>
      </c>
      <c r="G1168">
        <f>68363.24-G1169</f>
        <v>5205.2400000000052</v>
      </c>
      <c r="H1168">
        <v>13391809.93</v>
      </c>
      <c r="I1168" t="s">
        <v>2145</v>
      </c>
      <c r="J1168" t="s">
        <v>2134</v>
      </c>
      <c r="K1168" t="s">
        <v>3609</v>
      </c>
      <c r="XFB1168" t="s">
        <v>2643</v>
      </c>
      <c r="XFC1168" t="s">
        <v>152</v>
      </c>
    </row>
    <row r="1169" spans="1:14 16382:16383" x14ac:dyDescent="0.25">
      <c r="A1169">
        <v>1089</v>
      </c>
      <c r="B1169" t="s">
        <v>2378</v>
      </c>
      <c r="C1169" t="s">
        <v>2348</v>
      </c>
      <c r="D1169" t="s">
        <v>2908</v>
      </c>
      <c r="E1169" t="str">
        <f t="shared" ref="E1169:E1236" si="89">MID(D1169,23,11)</f>
        <v>VFSE6000003</v>
      </c>
      <c r="F1169" t="s">
        <v>154</v>
      </c>
      <c r="G1169">
        <v>63158</v>
      </c>
      <c r="H1169">
        <v>13391809.93</v>
      </c>
      <c r="I1169" t="s">
        <v>2145</v>
      </c>
      <c r="J1169" t="s">
        <v>3583</v>
      </c>
      <c r="K1169" t="s">
        <v>3609</v>
      </c>
      <c r="XFB1169" t="s">
        <v>2643</v>
      </c>
      <c r="XFC1169" t="s">
        <v>152</v>
      </c>
    </row>
    <row r="1170" spans="1:14 16382:16383" x14ac:dyDescent="0.25">
      <c r="A1170">
        <v>1090</v>
      </c>
      <c r="B1170" t="s">
        <v>2379</v>
      </c>
      <c r="C1170" t="s">
        <v>2348</v>
      </c>
      <c r="D1170" t="s">
        <v>2909</v>
      </c>
      <c r="E1170" t="str">
        <f t="shared" si="89"/>
        <v>VFSE9008205</v>
      </c>
      <c r="F1170" t="s">
        <v>154</v>
      </c>
      <c r="G1170">
        <v>5198.57</v>
      </c>
      <c r="H1170">
        <v>13397008.5</v>
      </c>
      <c r="I1170" t="s">
        <v>3594</v>
      </c>
      <c r="J1170" t="s">
        <v>2134</v>
      </c>
      <c r="K1170" t="s">
        <v>3590</v>
      </c>
      <c r="XFB1170" t="s">
        <v>2643</v>
      </c>
      <c r="XFC1170" t="s">
        <v>152</v>
      </c>
    </row>
    <row r="1171" spans="1:14 16382:16383" x14ac:dyDescent="0.25">
      <c r="A1171">
        <v>1091</v>
      </c>
      <c r="B1171" t="s">
        <v>2380</v>
      </c>
      <c r="C1171" t="s">
        <v>2348</v>
      </c>
      <c r="D1171" t="s">
        <v>2910</v>
      </c>
      <c r="E1171" t="str">
        <f t="shared" si="89"/>
        <v>VFSE6000010</v>
      </c>
      <c r="F1171" t="s">
        <v>154</v>
      </c>
      <c r="G1171">
        <v>42782.41</v>
      </c>
      <c r="H1171">
        <v>13439790.91</v>
      </c>
      <c r="I1171" t="s">
        <v>2153</v>
      </c>
      <c r="J1171" t="s">
        <v>2134</v>
      </c>
      <c r="K1171" t="s">
        <v>3599</v>
      </c>
      <c r="XFB1171" t="s">
        <v>2643</v>
      </c>
      <c r="XFC1171" t="s">
        <v>152</v>
      </c>
    </row>
    <row r="1172" spans="1:14 16382:16383" x14ac:dyDescent="0.25">
      <c r="A1172">
        <v>1092</v>
      </c>
      <c r="B1172" t="s">
        <v>2381</v>
      </c>
      <c r="C1172" t="s">
        <v>2348</v>
      </c>
      <c r="D1172" t="s">
        <v>2911</v>
      </c>
      <c r="E1172" t="str">
        <f t="shared" si="89"/>
        <v>VFSE6000008</v>
      </c>
      <c r="F1172" t="s">
        <v>154</v>
      </c>
      <c r="G1172">
        <v>685976.98</v>
      </c>
      <c r="H1172">
        <v>14125767.890000001</v>
      </c>
      <c r="I1172" t="s">
        <v>2151</v>
      </c>
      <c r="J1172" t="s">
        <v>2134</v>
      </c>
      <c r="K1172" t="s">
        <v>3599</v>
      </c>
      <c r="XFB1172" t="s">
        <v>2644</v>
      </c>
      <c r="XFC1172" t="s">
        <v>152</v>
      </c>
    </row>
    <row r="1173" spans="1:14 16382:16383" x14ac:dyDescent="0.25">
      <c r="A1173">
        <v>1093</v>
      </c>
      <c r="B1173" t="s">
        <v>2382</v>
      </c>
      <c r="C1173" t="s">
        <v>2348</v>
      </c>
      <c r="D1173" t="s">
        <v>2912</v>
      </c>
      <c r="E1173" t="str">
        <f t="shared" si="89"/>
        <v>VFSE9008135</v>
      </c>
      <c r="F1173" t="s">
        <v>154</v>
      </c>
      <c r="G1173">
        <v>38302.949999999997</v>
      </c>
      <c r="H1173">
        <v>14164070.84</v>
      </c>
      <c r="I1173" t="s">
        <v>3591</v>
      </c>
      <c r="J1173" t="s">
        <v>2134</v>
      </c>
      <c r="K1173" t="s">
        <v>3590</v>
      </c>
      <c r="XFB1173" t="s">
        <v>2644</v>
      </c>
      <c r="XFC1173" t="s">
        <v>152</v>
      </c>
    </row>
    <row r="1174" spans="1:14 16382:16383" x14ac:dyDescent="0.25">
      <c r="A1174">
        <v>1094</v>
      </c>
      <c r="B1174" t="s">
        <v>2383</v>
      </c>
      <c r="C1174" t="s">
        <v>2348</v>
      </c>
      <c r="D1174" t="s">
        <v>2913</v>
      </c>
      <c r="E1174" t="str">
        <f t="shared" si="89"/>
        <v>VFSE9008072</v>
      </c>
      <c r="F1174" t="s">
        <v>154</v>
      </c>
      <c r="G1174">
        <v>1527.3</v>
      </c>
      <c r="H1174">
        <v>14165598.140000001</v>
      </c>
      <c r="I1174" t="s">
        <v>3595</v>
      </c>
      <c r="J1174" t="s">
        <v>2134</v>
      </c>
      <c r="K1174" t="s">
        <v>3590</v>
      </c>
      <c r="XFB1174" t="s">
        <v>2644</v>
      </c>
      <c r="XFC1174" t="s">
        <v>152</v>
      </c>
    </row>
    <row r="1175" spans="1:14 16382:16383" x14ac:dyDescent="0.25">
      <c r="A1175">
        <v>1095</v>
      </c>
      <c r="B1175" t="s">
        <v>2384</v>
      </c>
      <c r="C1175" t="s">
        <v>2348</v>
      </c>
      <c r="D1175" t="s">
        <v>2914</v>
      </c>
      <c r="E1175" t="str">
        <f t="shared" si="89"/>
        <v>VFSE9008083</v>
      </c>
      <c r="F1175" t="s">
        <v>154</v>
      </c>
      <c r="G1175">
        <v>14674.22</v>
      </c>
      <c r="H1175">
        <v>14180272.359999999</v>
      </c>
      <c r="I1175" t="s">
        <v>3596</v>
      </c>
      <c r="J1175" t="s">
        <v>2134</v>
      </c>
      <c r="K1175" t="s">
        <v>3590</v>
      </c>
      <c r="XFB1175" t="s">
        <v>2644</v>
      </c>
      <c r="XFC1175" t="s">
        <v>152</v>
      </c>
    </row>
    <row r="1176" spans="1:14 16382:16383" x14ac:dyDescent="0.25">
      <c r="A1176">
        <v>1096</v>
      </c>
      <c r="B1176" t="s">
        <v>2385</v>
      </c>
      <c r="C1176" t="s">
        <v>2348</v>
      </c>
      <c r="D1176" t="s">
        <v>2915</v>
      </c>
      <c r="E1176" t="str">
        <f t="shared" si="89"/>
        <v>VFSE9008222</v>
      </c>
      <c r="F1176" t="s">
        <v>154</v>
      </c>
      <c r="G1176">
        <v>3898.21</v>
      </c>
      <c r="H1176">
        <v>14184170.57</v>
      </c>
      <c r="I1176" t="s">
        <v>3597</v>
      </c>
      <c r="J1176" t="s">
        <v>2134</v>
      </c>
      <c r="K1176" t="s">
        <v>3590</v>
      </c>
      <c r="XFB1176" t="s">
        <v>2645</v>
      </c>
      <c r="XFC1176" t="s">
        <v>152</v>
      </c>
    </row>
    <row r="1177" spans="1:14 16382:16383" x14ac:dyDescent="0.25">
      <c r="A1177">
        <v>1097</v>
      </c>
      <c r="B1177" t="s">
        <v>2386</v>
      </c>
      <c r="C1177" t="s">
        <v>2348</v>
      </c>
      <c r="D1177" t="s">
        <v>2916</v>
      </c>
      <c r="E1177" t="str">
        <f t="shared" ref="E1177" si="90">MID(D1177,23,11)</f>
        <v>VFSE6000014</v>
      </c>
      <c r="F1177" t="s">
        <v>154</v>
      </c>
      <c r="G1177">
        <f>195119.17-G1178</f>
        <v>179413.17</v>
      </c>
      <c r="H1177">
        <v>14379289.74</v>
      </c>
      <c r="I1177" t="s">
        <v>2131</v>
      </c>
      <c r="J1177" t="s">
        <v>2134</v>
      </c>
      <c r="K1177" t="s">
        <v>2132</v>
      </c>
      <c r="XFB1177" t="s">
        <v>2646</v>
      </c>
      <c r="XFC1177" t="s">
        <v>152</v>
      </c>
    </row>
    <row r="1178" spans="1:14 16382:16383" x14ac:dyDescent="0.25">
      <c r="A1178">
        <v>1097</v>
      </c>
      <c r="B1178" t="s">
        <v>2386</v>
      </c>
      <c r="C1178" t="s">
        <v>2348</v>
      </c>
      <c r="D1178" t="s">
        <v>2916</v>
      </c>
      <c r="E1178" t="str">
        <f t="shared" si="89"/>
        <v>VFSE6000014</v>
      </c>
      <c r="F1178" t="s">
        <v>154</v>
      </c>
      <c r="G1178">
        <v>15706</v>
      </c>
      <c r="H1178">
        <v>14379289.74</v>
      </c>
      <c r="I1178" t="s">
        <v>2131</v>
      </c>
      <c r="J1178" t="s">
        <v>3583</v>
      </c>
      <c r="K1178" t="s">
        <v>2132</v>
      </c>
      <c r="XFB1178" t="s">
        <v>2646</v>
      </c>
      <c r="XFC1178" t="s">
        <v>152</v>
      </c>
    </row>
    <row r="1179" spans="1:14 16382:16383" x14ac:dyDescent="0.25">
      <c r="A1179">
        <v>1098</v>
      </c>
      <c r="B1179" t="s">
        <v>2387</v>
      </c>
      <c r="C1179" t="s">
        <v>2348</v>
      </c>
      <c r="D1179" t="s">
        <v>2917</v>
      </c>
      <c r="E1179" t="str">
        <f t="shared" si="89"/>
        <v>VFSE6000007</v>
      </c>
      <c r="F1179" t="s">
        <v>154</v>
      </c>
      <c r="G1179">
        <v>116735.5</v>
      </c>
      <c r="H1179">
        <v>14496025.24</v>
      </c>
      <c r="I1179" t="s">
        <v>2149</v>
      </c>
      <c r="J1179" t="s">
        <v>2134</v>
      </c>
      <c r="K1179" t="s">
        <v>3600</v>
      </c>
      <c r="XFB1179" t="s">
        <v>2647</v>
      </c>
      <c r="XFC1179" t="s">
        <v>152</v>
      </c>
    </row>
    <row r="1180" spans="1:14 16382:16383" x14ac:dyDescent="0.25">
      <c r="A1180">
        <v>1099</v>
      </c>
      <c r="B1180" t="s">
        <v>2388</v>
      </c>
      <c r="C1180" t="s">
        <v>2348</v>
      </c>
      <c r="D1180" t="s">
        <v>2918</v>
      </c>
      <c r="E1180" t="str">
        <f t="shared" si="89"/>
        <v>VFSE9008272</v>
      </c>
      <c r="F1180" t="s">
        <v>154</v>
      </c>
      <c r="G1180">
        <v>293.10000000000002</v>
      </c>
      <c r="H1180">
        <v>14496318.34</v>
      </c>
      <c r="I1180" t="s">
        <v>3598</v>
      </c>
      <c r="J1180" t="s">
        <v>2134</v>
      </c>
      <c r="K1180" t="s">
        <v>3590</v>
      </c>
      <c r="N1180" t="s">
        <v>3598</v>
      </c>
      <c r="XFB1180" t="s">
        <v>2648</v>
      </c>
      <c r="XFC1180" t="s">
        <v>152</v>
      </c>
    </row>
    <row r="1181" spans="1:14 16382:16383" x14ac:dyDescent="0.25">
      <c r="A1181">
        <v>1100</v>
      </c>
      <c r="B1181" t="s">
        <v>2389</v>
      </c>
      <c r="C1181" t="s">
        <v>2348</v>
      </c>
      <c r="D1181" t="s">
        <v>2919</v>
      </c>
      <c r="E1181" t="str">
        <f t="shared" si="89"/>
        <v>VFSE9008135</v>
      </c>
      <c r="F1181" t="s">
        <v>154</v>
      </c>
      <c r="G1181">
        <v>17068.04</v>
      </c>
      <c r="H1181">
        <v>14513386.380000001</v>
      </c>
      <c r="I1181" t="s">
        <v>3591</v>
      </c>
      <c r="J1181" t="s">
        <v>2134</v>
      </c>
      <c r="K1181" t="s">
        <v>3590</v>
      </c>
      <c r="XFB1181" t="s">
        <v>2648</v>
      </c>
      <c r="XFC1181" t="s">
        <v>152</v>
      </c>
    </row>
    <row r="1182" spans="1:14 16382:16383" x14ac:dyDescent="0.25">
      <c r="A1182">
        <v>1101</v>
      </c>
      <c r="B1182" t="s">
        <v>2390</v>
      </c>
      <c r="C1182" t="s">
        <v>2348</v>
      </c>
      <c r="D1182" t="s">
        <v>2920</v>
      </c>
      <c r="E1182" t="str">
        <f t="shared" si="89"/>
        <v>VFSE6000015</v>
      </c>
      <c r="F1182" t="s">
        <v>154</v>
      </c>
      <c r="G1182">
        <v>6923.35</v>
      </c>
      <c r="H1182">
        <v>14520309.73</v>
      </c>
      <c r="I1182" t="s">
        <v>2157</v>
      </c>
      <c r="J1182" t="s">
        <v>2134</v>
      </c>
      <c r="K1182" t="s">
        <v>2132</v>
      </c>
      <c r="XFB1182" t="s">
        <v>2648</v>
      </c>
      <c r="XFC1182" t="s">
        <v>152</v>
      </c>
    </row>
    <row r="1183" spans="1:14 16382:16383" x14ac:dyDescent="0.25">
      <c r="A1183">
        <v>1102</v>
      </c>
      <c r="B1183" t="s">
        <v>2391</v>
      </c>
      <c r="C1183" t="s">
        <v>2348</v>
      </c>
      <c r="D1183" t="s">
        <v>2921</v>
      </c>
      <c r="E1183" t="str">
        <f t="shared" si="89"/>
        <v>VFSE9008072</v>
      </c>
      <c r="F1183" t="s">
        <v>154</v>
      </c>
      <c r="G1183">
        <v>1527.3</v>
      </c>
      <c r="H1183">
        <v>14521837.029999999</v>
      </c>
      <c r="I1183" t="s">
        <v>3595</v>
      </c>
      <c r="J1183" t="s">
        <v>2134</v>
      </c>
      <c r="K1183" t="s">
        <v>3590</v>
      </c>
      <c r="XFB1183" t="s">
        <v>2648</v>
      </c>
      <c r="XFC1183" t="s">
        <v>152</v>
      </c>
    </row>
    <row r="1184" spans="1:14 16382:16383" x14ac:dyDescent="0.25">
      <c r="A1184">
        <v>1103</v>
      </c>
      <c r="B1184" t="s">
        <v>2392</v>
      </c>
      <c r="C1184" t="s">
        <v>2348</v>
      </c>
      <c r="D1184" t="s">
        <v>2922</v>
      </c>
      <c r="E1184" t="str">
        <f t="shared" si="89"/>
        <v>VFSE6000008</v>
      </c>
      <c r="F1184" t="s">
        <v>154</v>
      </c>
      <c r="G1184">
        <v>640570.26</v>
      </c>
      <c r="H1184">
        <v>15162407.289999999</v>
      </c>
      <c r="I1184" t="s">
        <v>2151</v>
      </c>
      <c r="J1184" t="s">
        <v>2134</v>
      </c>
      <c r="K1184" t="s">
        <v>3599</v>
      </c>
      <c r="XFB1184" t="s">
        <v>2648</v>
      </c>
      <c r="XFC1184" t="s">
        <v>152</v>
      </c>
    </row>
    <row r="1185" spans="1:11 16382:16383" x14ac:dyDescent="0.25">
      <c r="A1185">
        <v>1104</v>
      </c>
      <c r="B1185" t="s">
        <v>2393</v>
      </c>
      <c r="C1185" t="s">
        <v>2348</v>
      </c>
      <c r="D1185" t="s">
        <v>2923</v>
      </c>
      <c r="E1185" t="str">
        <f t="shared" si="89"/>
        <v>VFSE9008205</v>
      </c>
      <c r="F1185" t="s">
        <v>154</v>
      </c>
      <c r="G1185">
        <v>12098.6</v>
      </c>
      <c r="H1185">
        <v>15174505.890000001</v>
      </c>
      <c r="I1185" t="s">
        <v>3594</v>
      </c>
      <c r="J1185" t="s">
        <v>2134</v>
      </c>
      <c r="K1185" t="s">
        <v>3590</v>
      </c>
      <c r="XFB1185" t="s">
        <v>2649</v>
      </c>
      <c r="XFC1185" t="s">
        <v>152</v>
      </c>
    </row>
    <row r="1186" spans="1:11 16382:16383" x14ac:dyDescent="0.25">
      <c r="A1186">
        <v>1105</v>
      </c>
      <c r="B1186" t="s">
        <v>2394</v>
      </c>
      <c r="C1186" t="s">
        <v>2348</v>
      </c>
      <c r="D1186" t="s">
        <v>2924</v>
      </c>
      <c r="E1186" t="str">
        <f t="shared" si="89"/>
        <v>VFSE6000002</v>
      </c>
      <c r="F1186" t="s">
        <v>154</v>
      </c>
      <c r="G1186">
        <v>1935980.55</v>
      </c>
      <c r="H1186">
        <v>17110486.440000001</v>
      </c>
      <c r="I1186" t="s">
        <v>2150</v>
      </c>
      <c r="J1186" t="s">
        <v>2134</v>
      </c>
      <c r="K1186" t="s">
        <v>3600</v>
      </c>
      <c r="XFB1186" t="s">
        <v>2649</v>
      </c>
      <c r="XFC1186" t="s">
        <v>152</v>
      </c>
    </row>
    <row r="1187" spans="1:11 16382:16383" x14ac:dyDescent="0.25">
      <c r="A1187">
        <v>1106</v>
      </c>
      <c r="B1187" t="s">
        <v>2395</v>
      </c>
      <c r="C1187" t="s">
        <v>2348</v>
      </c>
      <c r="D1187" t="s">
        <v>2925</v>
      </c>
      <c r="E1187" t="str">
        <f t="shared" ref="E1187" si="91">MID(D1187,23,11)</f>
        <v>VFSE6000003</v>
      </c>
      <c r="F1187" t="s">
        <v>154</v>
      </c>
      <c r="G1187">
        <f>47903.15-G1188</f>
        <v>-1631.8499999999985</v>
      </c>
      <c r="H1187">
        <v>17158389.59</v>
      </c>
      <c r="I1187" t="s">
        <v>2145</v>
      </c>
      <c r="J1187" t="s">
        <v>2134</v>
      </c>
      <c r="K1187" t="s">
        <v>3609</v>
      </c>
      <c r="XFB1187" t="s">
        <v>2649</v>
      </c>
      <c r="XFC1187" t="s">
        <v>152</v>
      </c>
    </row>
    <row r="1188" spans="1:11 16382:16383" x14ac:dyDescent="0.25">
      <c r="A1188">
        <v>1106</v>
      </c>
      <c r="B1188" t="s">
        <v>2395</v>
      </c>
      <c r="C1188" t="s">
        <v>2348</v>
      </c>
      <c r="D1188" t="s">
        <v>2925</v>
      </c>
      <c r="E1188" t="str">
        <f t="shared" si="89"/>
        <v>VFSE6000003</v>
      </c>
      <c r="F1188" t="s">
        <v>154</v>
      </c>
      <c r="G1188">
        <v>49535</v>
      </c>
      <c r="H1188">
        <v>17158389.59</v>
      </c>
      <c r="I1188" t="s">
        <v>2145</v>
      </c>
      <c r="J1188" t="s">
        <v>3583</v>
      </c>
      <c r="K1188" t="s">
        <v>3609</v>
      </c>
      <c r="XFB1188" t="s">
        <v>2649</v>
      </c>
      <c r="XFC1188" t="s">
        <v>152</v>
      </c>
    </row>
    <row r="1189" spans="1:11 16382:16383" x14ac:dyDescent="0.25">
      <c r="A1189">
        <v>1107</v>
      </c>
      <c r="B1189" t="s">
        <v>2396</v>
      </c>
      <c r="C1189" t="s">
        <v>2348</v>
      </c>
      <c r="D1189" t="s">
        <v>2926</v>
      </c>
      <c r="E1189" t="str">
        <f t="shared" ref="E1189" si="92">MID(D1189,23,11)</f>
        <v>VFSE6000014</v>
      </c>
      <c r="F1189" t="s">
        <v>154</v>
      </c>
      <c r="G1189">
        <f>186604.68-G1190</f>
        <v>119182.68</v>
      </c>
      <c r="H1189">
        <v>17344994.27</v>
      </c>
      <c r="I1189" t="s">
        <v>2131</v>
      </c>
      <c r="J1189" t="s">
        <v>2134</v>
      </c>
      <c r="K1189" t="s">
        <v>2132</v>
      </c>
      <c r="XFB1189" t="s">
        <v>2650</v>
      </c>
      <c r="XFC1189" t="s">
        <v>152</v>
      </c>
    </row>
    <row r="1190" spans="1:11 16382:16383" x14ac:dyDescent="0.25">
      <c r="A1190">
        <v>1107</v>
      </c>
      <c r="B1190" t="s">
        <v>2396</v>
      </c>
      <c r="C1190" t="s">
        <v>2348</v>
      </c>
      <c r="D1190" t="s">
        <v>2926</v>
      </c>
      <c r="E1190" t="str">
        <f t="shared" si="89"/>
        <v>VFSE6000014</v>
      </c>
      <c r="F1190" t="s">
        <v>154</v>
      </c>
      <c r="G1190">
        <v>67422</v>
      </c>
      <c r="H1190">
        <v>17344994.27</v>
      </c>
      <c r="I1190" t="s">
        <v>2131</v>
      </c>
      <c r="J1190" t="s">
        <v>3583</v>
      </c>
      <c r="K1190" t="s">
        <v>2132</v>
      </c>
      <c r="XFB1190" t="s">
        <v>2650</v>
      </c>
      <c r="XFC1190" t="s">
        <v>152</v>
      </c>
    </row>
    <row r="1191" spans="1:11 16382:16383" x14ac:dyDescent="0.25">
      <c r="A1191">
        <v>1108</v>
      </c>
      <c r="B1191" t="s">
        <v>2397</v>
      </c>
      <c r="C1191" t="s">
        <v>2348</v>
      </c>
      <c r="D1191" t="s">
        <v>2927</v>
      </c>
      <c r="E1191" t="str">
        <f t="shared" si="89"/>
        <v>VFSE6000005</v>
      </c>
      <c r="F1191" t="s">
        <v>154</v>
      </c>
      <c r="G1191">
        <v>56610.720000000001</v>
      </c>
      <c r="H1191">
        <v>17401604.989999998</v>
      </c>
      <c r="I1191" t="s">
        <v>2147</v>
      </c>
      <c r="J1191" t="s">
        <v>2134</v>
      </c>
      <c r="K1191" t="s">
        <v>3600</v>
      </c>
      <c r="XFB1191" t="s">
        <v>2650</v>
      </c>
      <c r="XFC1191" t="s">
        <v>152</v>
      </c>
    </row>
    <row r="1192" spans="1:11 16382:16383" x14ac:dyDescent="0.25">
      <c r="A1192">
        <v>1109</v>
      </c>
      <c r="B1192" t="s">
        <v>2398</v>
      </c>
      <c r="C1192" t="s">
        <v>2348</v>
      </c>
      <c r="D1192" t="s">
        <v>2928</v>
      </c>
      <c r="E1192" t="str">
        <f t="shared" si="89"/>
        <v>VFSE9008083</v>
      </c>
      <c r="F1192" t="s">
        <v>154</v>
      </c>
      <c r="G1192">
        <v>7180.94</v>
      </c>
      <c r="H1192">
        <v>17408785.93</v>
      </c>
      <c r="I1192" t="s">
        <v>3596</v>
      </c>
      <c r="J1192" t="s">
        <v>2134</v>
      </c>
      <c r="K1192" t="s">
        <v>3590</v>
      </c>
      <c r="XFB1192" t="s">
        <v>2651</v>
      </c>
      <c r="XFC1192" t="s">
        <v>152</v>
      </c>
    </row>
    <row r="1193" spans="1:11 16382:16383" x14ac:dyDescent="0.25">
      <c r="A1193">
        <v>1110</v>
      </c>
      <c r="B1193" t="s">
        <v>2399</v>
      </c>
      <c r="C1193" t="s">
        <v>2348</v>
      </c>
      <c r="D1193" t="s">
        <v>2929</v>
      </c>
      <c r="E1193" t="str">
        <f t="shared" si="89"/>
        <v>VFSE6000009</v>
      </c>
      <c r="F1193" t="s">
        <v>154</v>
      </c>
      <c r="G1193">
        <v>395097.73</v>
      </c>
      <c r="H1193">
        <v>17803883.66</v>
      </c>
      <c r="I1193" t="s">
        <v>2152</v>
      </c>
      <c r="J1193" t="s">
        <v>2134</v>
      </c>
      <c r="K1193" t="s">
        <v>3599</v>
      </c>
      <c r="XFB1193" t="s">
        <v>2651</v>
      </c>
      <c r="XFC1193" t="s">
        <v>152</v>
      </c>
    </row>
    <row r="1194" spans="1:11 16382:16383" x14ac:dyDescent="0.25">
      <c r="A1194">
        <v>1111</v>
      </c>
      <c r="B1194" t="s">
        <v>2400</v>
      </c>
      <c r="C1194" t="s">
        <v>2348</v>
      </c>
      <c r="D1194" t="s">
        <v>2930</v>
      </c>
      <c r="E1194" t="str">
        <f t="shared" si="89"/>
        <v>VFSE6000013</v>
      </c>
      <c r="F1194" t="s">
        <v>154</v>
      </c>
      <c r="G1194">
        <v>27219.02</v>
      </c>
      <c r="H1194">
        <v>17831102.68</v>
      </c>
      <c r="I1194" t="s">
        <v>2156</v>
      </c>
      <c r="J1194" t="s">
        <v>2134</v>
      </c>
      <c r="K1194" t="s">
        <v>3599</v>
      </c>
      <c r="XFB1194" t="s">
        <v>2651</v>
      </c>
      <c r="XFC1194" t="s">
        <v>152</v>
      </c>
    </row>
    <row r="1195" spans="1:11 16382:16383" x14ac:dyDescent="0.25">
      <c r="A1195">
        <v>1112</v>
      </c>
      <c r="B1195" t="s">
        <v>2401</v>
      </c>
      <c r="C1195" t="s">
        <v>2348</v>
      </c>
      <c r="D1195" t="s">
        <v>2931</v>
      </c>
      <c r="E1195" t="str">
        <f t="shared" si="89"/>
        <v>VFSE6000012</v>
      </c>
      <c r="F1195" t="s">
        <v>154</v>
      </c>
      <c r="G1195">
        <v>5591.26</v>
      </c>
      <c r="H1195">
        <v>17836693.940000001</v>
      </c>
      <c r="I1195" t="s">
        <v>2155</v>
      </c>
      <c r="J1195" t="s">
        <v>2134</v>
      </c>
      <c r="K1195" t="s">
        <v>3599</v>
      </c>
      <c r="XFB1195" t="s">
        <v>2651</v>
      </c>
      <c r="XFC1195" t="s">
        <v>152</v>
      </c>
    </row>
    <row r="1196" spans="1:11 16382:16383" x14ac:dyDescent="0.25">
      <c r="A1196">
        <v>1113</v>
      </c>
      <c r="B1196" t="s">
        <v>2402</v>
      </c>
      <c r="C1196" t="s">
        <v>2348</v>
      </c>
      <c r="D1196" t="s">
        <v>2932</v>
      </c>
      <c r="E1196" t="str">
        <f t="shared" si="89"/>
        <v>VFSE6000011</v>
      </c>
      <c r="F1196" t="s">
        <v>154</v>
      </c>
      <c r="G1196">
        <v>328665.25</v>
      </c>
      <c r="H1196">
        <v>18165359.190000001</v>
      </c>
      <c r="I1196" t="s">
        <v>2154</v>
      </c>
      <c r="J1196" t="s">
        <v>2134</v>
      </c>
      <c r="K1196" t="s">
        <v>3599</v>
      </c>
      <c r="XFB1196" t="s">
        <v>2652</v>
      </c>
      <c r="XFC1196" t="s">
        <v>152</v>
      </c>
    </row>
    <row r="1197" spans="1:11 16382:16383" x14ac:dyDescent="0.25">
      <c r="A1197">
        <v>1114</v>
      </c>
      <c r="B1197" t="s">
        <v>2403</v>
      </c>
      <c r="C1197" t="s">
        <v>2348</v>
      </c>
      <c r="D1197" t="s">
        <v>2933</v>
      </c>
      <c r="E1197" t="str">
        <f t="shared" si="89"/>
        <v>VFSE6000016</v>
      </c>
      <c r="F1197" t="s">
        <v>154</v>
      </c>
      <c r="G1197">
        <v>371632.88</v>
      </c>
      <c r="H1197">
        <v>18536992.07</v>
      </c>
      <c r="I1197" t="s">
        <v>2159</v>
      </c>
      <c r="J1197" t="s">
        <v>2134</v>
      </c>
      <c r="K1197" t="s">
        <v>2132</v>
      </c>
      <c r="XFB1197" t="s">
        <v>2652</v>
      </c>
      <c r="XFC1197" t="s">
        <v>152</v>
      </c>
    </row>
    <row r="1198" spans="1:11 16382:16383" x14ac:dyDescent="0.25">
      <c r="A1198">
        <v>1115</v>
      </c>
      <c r="B1198" t="s">
        <v>2404</v>
      </c>
      <c r="C1198" t="s">
        <v>2348</v>
      </c>
      <c r="D1198" t="s">
        <v>2934</v>
      </c>
      <c r="E1198" t="str">
        <f t="shared" si="89"/>
        <v>VFSE6000001</v>
      </c>
      <c r="F1198" t="s">
        <v>154</v>
      </c>
      <c r="G1198">
        <v>734341.79</v>
      </c>
      <c r="H1198">
        <v>19271333.859999999</v>
      </c>
      <c r="I1198" t="s">
        <v>2158</v>
      </c>
      <c r="J1198" t="s">
        <v>2134</v>
      </c>
      <c r="K1198" t="s">
        <v>2132</v>
      </c>
      <c r="XFB1198" t="s">
        <v>2652</v>
      </c>
      <c r="XFC1198" t="s">
        <v>152</v>
      </c>
    </row>
    <row r="1199" spans="1:11 16382:16383" x14ac:dyDescent="0.25">
      <c r="A1199">
        <v>1116</v>
      </c>
      <c r="B1199" t="s">
        <v>2405</v>
      </c>
      <c r="C1199" t="s">
        <v>2348</v>
      </c>
      <c r="D1199" t="s">
        <v>2935</v>
      </c>
      <c r="E1199" t="str">
        <f t="shared" si="89"/>
        <v>VFSE6000004</v>
      </c>
      <c r="F1199" t="s">
        <v>154</v>
      </c>
      <c r="G1199">
        <v>134386.46</v>
      </c>
      <c r="H1199">
        <v>19405720.32</v>
      </c>
      <c r="I1199" t="s">
        <v>2146</v>
      </c>
      <c r="J1199" t="s">
        <v>2134</v>
      </c>
      <c r="K1199" t="s">
        <v>3600</v>
      </c>
      <c r="XFB1199" t="s">
        <v>2653</v>
      </c>
      <c r="XFC1199" t="s">
        <v>152</v>
      </c>
    </row>
    <row r="1200" spans="1:11 16382:16383" x14ac:dyDescent="0.25">
      <c r="A1200">
        <v>1117</v>
      </c>
      <c r="B1200" t="s">
        <v>2406</v>
      </c>
      <c r="C1200" t="s">
        <v>2348</v>
      </c>
      <c r="D1200" t="s">
        <v>2936</v>
      </c>
      <c r="E1200" t="str">
        <f t="shared" si="89"/>
        <v>VFSE6000010</v>
      </c>
      <c r="F1200" t="s">
        <v>154</v>
      </c>
      <c r="G1200">
        <v>2872.78</v>
      </c>
      <c r="H1200">
        <v>19408593.100000001</v>
      </c>
      <c r="I1200" t="s">
        <v>2153</v>
      </c>
      <c r="J1200" t="s">
        <v>2134</v>
      </c>
      <c r="K1200" t="s">
        <v>3599</v>
      </c>
      <c r="XFB1200" t="s">
        <v>2653</v>
      </c>
      <c r="XFC1200" t="s">
        <v>152</v>
      </c>
    </row>
    <row r="1201" spans="1:14 16382:16383" x14ac:dyDescent="0.25">
      <c r="A1201">
        <v>1118</v>
      </c>
      <c r="B1201" t="s">
        <v>2407</v>
      </c>
      <c r="C1201" t="s">
        <v>2348</v>
      </c>
      <c r="D1201" t="s">
        <v>2937</v>
      </c>
      <c r="E1201" t="str">
        <f t="shared" si="89"/>
        <v>VFSE9008213</v>
      </c>
      <c r="F1201" t="s">
        <v>154</v>
      </c>
      <c r="G1201">
        <v>10385.549999999999</v>
      </c>
      <c r="H1201">
        <v>19418978.649999999</v>
      </c>
      <c r="I1201" t="s">
        <v>3592</v>
      </c>
      <c r="J1201" t="s">
        <v>2134</v>
      </c>
      <c r="K1201" t="s">
        <v>3590</v>
      </c>
      <c r="XFB1201" t="s">
        <v>2654</v>
      </c>
      <c r="XFC1201" t="s">
        <v>152</v>
      </c>
    </row>
    <row r="1202" spans="1:14 16382:16383" x14ac:dyDescent="0.25">
      <c r="A1202">
        <v>1119</v>
      </c>
      <c r="B1202" t="s">
        <v>2408</v>
      </c>
      <c r="C1202" t="s">
        <v>2348</v>
      </c>
      <c r="D1202" t="s">
        <v>355</v>
      </c>
      <c r="E1202" t="str">
        <f t="shared" si="89"/>
        <v xml:space="preserve"> THAI CONSU</v>
      </c>
      <c r="F1202" t="s">
        <v>193</v>
      </c>
      <c r="G1202">
        <v>-30000</v>
      </c>
      <c r="H1202">
        <v>19388978.649999999</v>
      </c>
      <c r="I1202" t="s">
        <v>2140</v>
      </c>
      <c r="J1202" t="s">
        <v>2134</v>
      </c>
      <c r="K1202" t="s">
        <v>3610</v>
      </c>
      <c r="XFB1202" t="s">
        <v>2655</v>
      </c>
      <c r="XFC1202" t="s">
        <v>152</v>
      </c>
    </row>
    <row r="1203" spans="1:14 16382:16383" x14ac:dyDescent="0.25">
      <c r="A1203">
        <v>1120</v>
      </c>
      <c r="B1203" t="s">
        <v>2182</v>
      </c>
      <c r="C1203" t="s">
        <v>2348</v>
      </c>
      <c r="D1203" t="s">
        <v>2938</v>
      </c>
      <c r="E1203" t="str">
        <f t="shared" si="89"/>
        <v>LL  AHD01</v>
      </c>
      <c r="F1203" t="s">
        <v>154</v>
      </c>
      <c r="G1203">
        <v>106240</v>
      </c>
      <c r="H1203">
        <v>19495218.649999999</v>
      </c>
      <c r="I1203" t="s">
        <v>2141</v>
      </c>
      <c r="J1203" t="s">
        <v>2134</v>
      </c>
      <c r="K1203" t="s">
        <v>2132</v>
      </c>
      <c r="XFB1203" t="s">
        <v>2656</v>
      </c>
      <c r="XFC1203" t="s">
        <v>152</v>
      </c>
    </row>
    <row r="1204" spans="1:14 16382:16383" x14ac:dyDescent="0.25">
      <c r="A1204">
        <v>1121</v>
      </c>
      <c r="B1204" t="s">
        <v>2409</v>
      </c>
      <c r="C1204" t="s">
        <v>2348</v>
      </c>
      <c r="D1204" t="s">
        <v>2939</v>
      </c>
      <c r="E1204" t="str">
        <f t="shared" si="89"/>
        <v>LL  BAN01</v>
      </c>
      <c r="F1204" t="s">
        <v>154</v>
      </c>
      <c r="G1204">
        <v>283456</v>
      </c>
      <c r="H1204">
        <v>19778674.649999999</v>
      </c>
      <c r="I1204" t="s">
        <v>2141</v>
      </c>
      <c r="J1204" t="s">
        <v>2134</v>
      </c>
      <c r="K1204" t="s">
        <v>3599</v>
      </c>
      <c r="XFB1204" t="s">
        <v>2657</v>
      </c>
      <c r="XFC1204" t="s">
        <v>152</v>
      </c>
    </row>
    <row r="1205" spans="1:14 16382:16383" x14ac:dyDescent="0.25">
      <c r="A1205">
        <v>1122</v>
      </c>
      <c r="B1205" t="s">
        <v>2410</v>
      </c>
      <c r="C1205" t="s">
        <v>2348</v>
      </c>
      <c r="D1205" t="s">
        <v>2940</v>
      </c>
      <c r="E1205" t="str">
        <f t="shared" si="89"/>
        <v>02085/VFS G</v>
      </c>
      <c r="F1205" t="s">
        <v>193</v>
      </c>
      <c r="G1205">
        <v>-13000000</v>
      </c>
      <c r="H1205">
        <v>6778674.6500000004</v>
      </c>
      <c r="I1205" t="s">
        <v>2135</v>
      </c>
      <c r="J1205" t="s">
        <v>2134</v>
      </c>
      <c r="K1205" t="s">
        <v>2132</v>
      </c>
      <c r="XFB1205" t="s">
        <v>2658</v>
      </c>
      <c r="XFC1205" t="s">
        <v>152</v>
      </c>
    </row>
    <row r="1206" spans="1:14 16382:16383" x14ac:dyDescent="0.25">
      <c r="A1206">
        <v>1123</v>
      </c>
      <c r="B1206" t="s">
        <v>2411</v>
      </c>
      <c r="C1206" t="s">
        <v>2348</v>
      </c>
      <c r="D1206" t="s">
        <v>2941</v>
      </c>
      <c r="E1206" t="str">
        <f t="shared" si="89"/>
        <v xml:space="preserve">ICICI BANK </v>
      </c>
      <c r="F1206" t="s">
        <v>193</v>
      </c>
      <c r="G1206">
        <v>-2118</v>
      </c>
      <c r="H1206">
        <v>6776556.6500000004</v>
      </c>
      <c r="I1206" t="s">
        <v>3581</v>
      </c>
      <c r="J1206" t="s">
        <v>2134</v>
      </c>
      <c r="K1206" t="s">
        <v>3605</v>
      </c>
      <c r="XFB1206" t="s">
        <v>2659</v>
      </c>
      <c r="XFC1206" t="s">
        <v>152</v>
      </c>
    </row>
    <row r="1207" spans="1:14 16382:16383" x14ac:dyDescent="0.25">
      <c r="A1207">
        <v>1124</v>
      </c>
      <c r="B1207" t="s">
        <v>2412</v>
      </c>
      <c r="C1207" t="s">
        <v>2348</v>
      </c>
      <c r="D1207" t="s">
        <v>2942</v>
      </c>
      <c r="E1207" t="str">
        <f t="shared" si="89"/>
        <v xml:space="preserve">ICICI BANK </v>
      </c>
      <c r="F1207" t="s">
        <v>193</v>
      </c>
      <c r="G1207">
        <v>-39569.4</v>
      </c>
      <c r="H1207">
        <v>6736987.25</v>
      </c>
      <c r="I1207" t="s">
        <v>3581</v>
      </c>
      <c r="J1207" t="s">
        <v>2134</v>
      </c>
      <c r="K1207" t="s">
        <v>3605</v>
      </c>
      <c r="XFB1207" t="s">
        <v>2660</v>
      </c>
      <c r="XFC1207" t="s">
        <v>152</v>
      </c>
    </row>
    <row r="1208" spans="1:14 16382:16383" x14ac:dyDescent="0.25">
      <c r="A1208">
        <v>1125</v>
      </c>
      <c r="B1208" t="s">
        <v>2413</v>
      </c>
      <c r="C1208" t="s">
        <v>2348</v>
      </c>
      <c r="D1208" t="s">
        <v>2943</v>
      </c>
      <c r="E1208" t="str">
        <f t="shared" si="89"/>
        <v xml:space="preserve">ICICI BANK </v>
      </c>
      <c r="F1208" t="s">
        <v>193</v>
      </c>
      <c r="G1208">
        <v>-87573.33</v>
      </c>
      <c r="H1208">
        <v>6649413.9199999999</v>
      </c>
      <c r="I1208" t="s">
        <v>3581</v>
      </c>
      <c r="J1208" t="s">
        <v>2134</v>
      </c>
      <c r="K1208" t="s">
        <v>3605</v>
      </c>
      <c r="XFB1208" t="s">
        <v>2661</v>
      </c>
      <c r="XFC1208" t="s">
        <v>152</v>
      </c>
    </row>
    <row r="1209" spans="1:14 16382:16383" x14ac:dyDescent="0.25">
      <c r="A1209">
        <v>1126</v>
      </c>
      <c r="B1209" t="s">
        <v>2414</v>
      </c>
      <c r="C1209" t="s">
        <v>2348</v>
      </c>
      <c r="D1209" t="s">
        <v>2944</v>
      </c>
      <c r="E1209" t="str">
        <f t="shared" si="89"/>
        <v xml:space="preserve">ICICI BANK </v>
      </c>
      <c r="F1209" t="s">
        <v>193</v>
      </c>
      <c r="G1209">
        <v>-104867.55</v>
      </c>
      <c r="H1209">
        <v>6544546.3700000001</v>
      </c>
      <c r="I1209" t="s">
        <v>3581</v>
      </c>
      <c r="J1209" t="s">
        <v>2134</v>
      </c>
      <c r="K1209" t="s">
        <v>3605</v>
      </c>
      <c r="XFB1209" t="s">
        <v>2661</v>
      </c>
      <c r="XFC1209" t="s">
        <v>152</v>
      </c>
    </row>
    <row r="1210" spans="1:14 16382:16383" x14ac:dyDescent="0.25">
      <c r="A1210">
        <v>1127</v>
      </c>
      <c r="B1210" t="s">
        <v>2415</v>
      </c>
      <c r="C1210" t="s">
        <v>2348</v>
      </c>
      <c r="D1210" t="s">
        <v>2945</v>
      </c>
      <c r="E1210" t="str">
        <f t="shared" si="89"/>
        <v>VFSE9008135</v>
      </c>
      <c r="F1210" t="s">
        <v>154</v>
      </c>
      <c r="G1210">
        <v>899455.75</v>
      </c>
      <c r="H1210">
        <v>7444002.1200000001</v>
      </c>
      <c r="I1210" t="s">
        <v>3591</v>
      </c>
      <c r="J1210" t="s">
        <v>2134</v>
      </c>
      <c r="K1210" t="s">
        <v>3590</v>
      </c>
      <c r="XFB1210" t="s">
        <v>2662</v>
      </c>
      <c r="XFC1210" t="s">
        <v>152</v>
      </c>
    </row>
    <row r="1211" spans="1:14 16382:16383" x14ac:dyDescent="0.25">
      <c r="A1211">
        <v>1128</v>
      </c>
      <c r="B1211" t="s">
        <v>2416</v>
      </c>
      <c r="C1211" t="s">
        <v>2348</v>
      </c>
      <c r="D1211" t="s">
        <v>2946</v>
      </c>
      <c r="E1211" t="str">
        <f t="shared" si="89"/>
        <v>VFSE9008072</v>
      </c>
      <c r="F1211" t="s">
        <v>154</v>
      </c>
      <c r="G1211">
        <v>369526.5</v>
      </c>
      <c r="H1211">
        <v>7813528.6200000001</v>
      </c>
      <c r="I1211" t="s">
        <v>3595</v>
      </c>
      <c r="J1211" t="s">
        <v>2134</v>
      </c>
      <c r="K1211" t="s">
        <v>3590</v>
      </c>
      <c r="XFB1211" t="s">
        <v>2663</v>
      </c>
      <c r="XFC1211" t="s">
        <v>152</v>
      </c>
    </row>
    <row r="1212" spans="1:14 16382:16383" x14ac:dyDescent="0.25">
      <c r="A1212">
        <v>1129</v>
      </c>
      <c r="B1212" t="s">
        <v>2417</v>
      </c>
      <c r="C1212" t="s">
        <v>2348</v>
      </c>
      <c r="D1212" t="s">
        <v>2947</v>
      </c>
      <c r="E1212" t="str">
        <f t="shared" si="89"/>
        <v>VFSE9008083</v>
      </c>
      <c r="F1212" t="s">
        <v>154</v>
      </c>
      <c r="G1212">
        <v>2122554.04</v>
      </c>
      <c r="H1212">
        <v>9936082.6600000001</v>
      </c>
      <c r="I1212" t="s">
        <v>3596</v>
      </c>
      <c r="J1212" t="s">
        <v>2134</v>
      </c>
      <c r="K1212" t="s">
        <v>3590</v>
      </c>
      <c r="XFB1212" t="s">
        <v>2663</v>
      </c>
      <c r="XFC1212" t="s">
        <v>152</v>
      </c>
    </row>
    <row r="1213" spans="1:14 16382:16383" x14ac:dyDescent="0.25">
      <c r="A1213">
        <v>1130</v>
      </c>
      <c r="B1213" t="s">
        <v>2418</v>
      </c>
      <c r="C1213" t="s">
        <v>2348</v>
      </c>
      <c r="D1213" t="s">
        <v>2948</v>
      </c>
      <c r="E1213" t="str">
        <f t="shared" si="89"/>
        <v>VFSE9008150</v>
      </c>
      <c r="F1213" t="s">
        <v>154</v>
      </c>
      <c r="G1213">
        <v>360116.74</v>
      </c>
      <c r="H1213">
        <v>10296199.4</v>
      </c>
      <c r="I1213" t="s">
        <v>3593</v>
      </c>
      <c r="J1213" t="s">
        <v>2134</v>
      </c>
      <c r="K1213" t="s">
        <v>3590</v>
      </c>
      <c r="XFB1213" t="s">
        <v>2664</v>
      </c>
      <c r="XFC1213" t="s">
        <v>152</v>
      </c>
    </row>
    <row r="1214" spans="1:14 16382:16383" x14ac:dyDescent="0.25">
      <c r="A1214">
        <v>1131</v>
      </c>
      <c r="B1214" t="s">
        <v>2419</v>
      </c>
      <c r="C1214" t="s">
        <v>2348</v>
      </c>
      <c r="D1214" t="s">
        <v>2949</v>
      </c>
      <c r="E1214" t="str">
        <f t="shared" si="89"/>
        <v>VFSE9008205</v>
      </c>
      <c r="F1214" t="s">
        <v>154</v>
      </c>
      <c r="G1214">
        <v>349170.05</v>
      </c>
      <c r="H1214">
        <v>10645369.449999999</v>
      </c>
      <c r="I1214" t="s">
        <v>3594</v>
      </c>
      <c r="J1214" t="s">
        <v>2134</v>
      </c>
      <c r="K1214" t="s">
        <v>3590</v>
      </c>
      <c r="XFB1214" t="s">
        <v>2664</v>
      </c>
      <c r="XFC1214" t="s">
        <v>152</v>
      </c>
    </row>
    <row r="1215" spans="1:14 16382:16383" x14ac:dyDescent="0.25">
      <c r="A1215">
        <v>1132</v>
      </c>
      <c r="B1215" t="s">
        <v>2420</v>
      </c>
      <c r="C1215" t="s">
        <v>2348</v>
      </c>
      <c r="D1215" t="s">
        <v>2950</v>
      </c>
      <c r="E1215" t="str">
        <f t="shared" si="89"/>
        <v>VFSE9008213</v>
      </c>
      <c r="F1215" t="s">
        <v>154</v>
      </c>
      <c r="G1215">
        <v>74501.919999999998</v>
      </c>
      <c r="H1215">
        <v>10719871.369999999</v>
      </c>
      <c r="I1215" t="s">
        <v>3592</v>
      </c>
      <c r="J1215" t="s">
        <v>2134</v>
      </c>
      <c r="K1215" t="s">
        <v>3590</v>
      </c>
      <c r="XFB1215" t="s">
        <v>2665</v>
      </c>
      <c r="XFC1215" t="s">
        <v>152</v>
      </c>
    </row>
    <row r="1216" spans="1:14 16382:16383" x14ac:dyDescent="0.25">
      <c r="A1216">
        <v>1133</v>
      </c>
      <c r="B1216" t="s">
        <v>2421</v>
      </c>
      <c r="C1216" t="s">
        <v>2348</v>
      </c>
      <c r="D1216" t="s">
        <v>2951</v>
      </c>
      <c r="E1216" t="str">
        <f t="shared" si="89"/>
        <v>VFSE9008272</v>
      </c>
      <c r="F1216" t="s">
        <v>154</v>
      </c>
      <c r="G1216">
        <v>1354.86</v>
      </c>
      <c r="H1216">
        <v>10721226.23</v>
      </c>
      <c r="I1216" t="s">
        <v>3598</v>
      </c>
      <c r="J1216" t="s">
        <v>2134</v>
      </c>
      <c r="K1216" t="s">
        <v>3590</v>
      </c>
      <c r="N1216" t="s">
        <v>3598</v>
      </c>
      <c r="XFB1216" t="s">
        <v>2666</v>
      </c>
      <c r="XFC1216" t="s">
        <v>152</v>
      </c>
    </row>
    <row r="1217" spans="1:14 16382:16383" x14ac:dyDescent="0.25">
      <c r="A1217">
        <v>1134</v>
      </c>
      <c r="B1217" t="s">
        <v>2422</v>
      </c>
      <c r="C1217" t="s">
        <v>2348</v>
      </c>
      <c r="D1217" t="s">
        <v>2952</v>
      </c>
      <c r="E1217" t="str">
        <f t="shared" si="89"/>
        <v>VFSE9008224</v>
      </c>
      <c r="F1217" t="s">
        <v>154</v>
      </c>
      <c r="G1217">
        <v>5700.14</v>
      </c>
      <c r="H1217">
        <v>10726926.369999999</v>
      </c>
      <c r="I1217" t="s">
        <v>3598</v>
      </c>
      <c r="J1217" t="s">
        <v>2134</v>
      </c>
      <c r="K1217" t="s">
        <v>3590</v>
      </c>
      <c r="N1217" t="s">
        <v>3598</v>
      </c>
      <c r="XFB1217" t="s">
        <v>2666</v>
      </c>
      <c r="XFC1217" t="s">
        <v>152</v>
      </c>
    </row>
    <row r="1218" spans="1:14 16382:16383" x14ac:dyDescent="0.25">
      <c r="A1218">
        <v>1135</v>
      </c>
      <c r="B1218" t="s">
        <v>2423</v>
      </c>
      <c r="C1218" t="s">
        <v>2348</v>
      </c>
      <c r="D1218" t="s">
        <v>2953</v>
      </c>
      <c r="E1218" t="str">
        <f t="shared" si="89"/>
        <v>VFSE9008222</v>
      </c>
      <c r="F1218" t="s">
        <v>154</v>
      </c>
      <c r="G1218">
        <v>51751.07</v>
      </c>
      <c r="H1218">
        <v>10778677.439999999</v>
      </c>
      <c r="I1218" t="s">
        <v>3597</v>
      </c>
      <c r="J1218" t="s">
        <v>2134</v>
      </c>
      <c r="K1218" t="s">
        <v>3590</v>
      </c>
      <c r="XFB1218" t="s">
        <v>2667</v>
      </c>
      <c r="XFC1218" t="s">
        <v>152</v>
      </c>
    </row>
    <row r="1219" spans="1:14 16382:16383" x14ac:dyDescent="0.25">
      <c r="A1219">
        <v>1136</v>
      </c>
      <c r="B1219" t="s">
        <v>2424</v>
      </c>
      <c r="C1219" t="s">
        <v>2348</v>
      </c>
      <c r="D1219" t="s">
        <v>2954</v>
      </c>
      <c r="E1219" t="str">
        <f t="shared" si="89"/>
        <v>Q   BAN04</v>
      </c>
      <c r="F1219" t="s">
        <v>154</v>
      </c>
      <c r="G1219">
        <v>6514</v>
      </c>
      <c r="H1219">
        <v>10785191.439999999</v>
      </c>
      <c r="I1219" t="s">
        <v>3603</v>
      </c>
      <c r="J1219" t="s">
        <v>3583</v>
      </c>
      <c r="K1219" t="s">
        <v>3599</v>
      </c>
      <c r="XFB1219" t="s">
        <v>2668</v>
      </c>
      <c r="XFC1219" t="s">
        <v>152</v>
      </c>
    </row>
    <row r="1220" spans="1:14 16382:16383" x14ac:dyDescent="0.25">
      <c r="A1220">
        <v>1137</v>
      </c>
      <c r="B1220" t="s">
        <v>2425</v>
      </c>
      <c r="C1220" t="s">
        <v>2348</v>
      </c>
      <c r="D1220" t="s">
        <v>2955</v>
      </c>
      <c r="E1220" t="str">
        <f t="shared" si="89"/>
        <v>Q   KOLO3</v>
      </c>
      <c r="F1220" t="s">
        <v>154</v>
      </c>
      <c r="G1220">
        <v>1500</v>
      </c>
      <c r="H1220">
        <v>10786691.439999999</v>
      </c>
      <c r="I1220" t="s">
        <v>3602</v>
      </c>
      <c r="J1220" t="s">
        <v>2134</v>
      </c>
      <c r="K1220" t="s">
        <v>3609</v>
      </c>
      <c r="XFB1220" t="s">
        <v>2669</v>
      </c>
      <c r="XFC1220" t="s">
        <v>152</v>
      </c>
    </row>
    <row r="1221" spans="1:14 16382:16383" x14ac:dyDescent="0.25">
      <c r="A1221">
        <v>1138</v>
      </c>
      <c r="B1221" t="s">
        <v>2190</v>
      </c>
      <c r="C1221" t="s">
        <v>2348</v>
      </c>
      <c r="D1221" t="s">
        <v>2956</v>
      </c>
      <c r="E1221" t="str">
        <f t="shared" si="89"/>
        <v>LL  AHD02</v>
      </c>
      <c r="F1221" t="s">
        <v>154</v>
      </c>
      <c r="G1221">
        <v>92600</v>
      </c>
      <c r="H1221">
        <v>10879291.439999999</v>
      </c>
      <c r="I1221" t="s">
        <v>2141</v>
      </c>
      <c r="J1221" t="s">
        <v>2134</v>
      </c>
      <c r="K1221" t="s">
        <v>2132</v>
      </c>
      <c r="XFB1221" t="s">
        <v>2670</v>
      </c>
      <c r="XFC1221" t="s">
        <v>152</v>
      </c>
    </row>
    <row r="1222" spans="1:14 16382:16383" x14ac:dyDescent="0.25">
      <c r="A1222">
        <v>1139</v>
      </c>
      <c r="B1222" t="s">
        <v>2184</v>
      </c>
      <c r="C1222" t="s">
        <v>2348</v>
      </c>
      <c r="D1222" t="s">
        <v>2938</v>
      </c>
      <c r="E1222" t="str">
        <f t="shared" si="89"/>
        <v>LL  AHD01</v>
      </c>
      <c r="F1222" t="s">
        <v>154</v>
      </c>
      <c r="G1222">
        <v>219020</v>
      </c>
      <c r="H1222">
        <v>11098311.439999999</v>
      </c>
      <c r="I1222" t="s">
        <v>2141</v>
      </c>
      <c r="J1222" t="s">
        <v>2134</v>
      </c>
      <c r="K1222" t="s">
        <v>2132</v>
      </c>
      <c r="XFB1222" t="s">
        <v>2671</v>
      </c>
      <c r="XFC1222" t="s">
        <v>152</v>
      </c>
    </row>
    <row r="1223" spans="1:14 16382:16383" x14ac:dyDescent="0.25">
      <c r="A1223">
        <v>1140</v>
      </c>
      <c r="B1223" t="s">
        <v>2186</v>
      </c>
      <c r="C1223" t="s">
        <v>2348</v>
      </c>
      <c r="D1223" t="s">
        <v>2938</v>
      </c>
      <c r="E1223" t="str">
        <f t="shared" si="89"/>
        <v>LL  AHD01</v>
      </c>
      <c r="F1223" t="s">
        <v>154</v>
      </c>
      <c r="G1223">
        <v>285000</v>
      </c>
      <c r="H1223">
        <v>11383311.439999999</v>
      </c>
      <c r="I1223" t="s">
        <v>2141</v>
      </c>
      <c r="J1223" t="s">
        <v>2134</v>
      </c>
      <c r="K1223" t="s">
        <v>2132</v>
      </c>
      <c r="XFB1223" t="s">
        <v>2672</v>
      </c>
      <c r="XFC1223" t="s">
        <v>152</v>
      </c>
    </row>
    <row r="1224" spans="1:14 16382:16383" x14ac:dyDescent="0.25">
      <c r="A1224">
        <v>1141</v>
      </c>
      <c r="B1224" t="s">
        <v>2426</v>
      </c>
      <c r="C1224" t="s">
        <v>2348</v>
      </c>
      <c r="D1224" t="s">
        <v>2957</v>
      </c>
      <c r="E1224" t="str">
        <f t="shared" si="89"/>
        <v>LL  BAN04</v>
      </c>
      <c r="F1224" t="s">
        <v>154</v>
      </c>
      <c r="G1224">
        <v>56730</v>
      </c>
      <c r="H1224">
        <v>11440041.439999999</v>
      </c>
      <c r="I1224" t="s">
        <v>2141</v>
      </c>
      <c r="J1224" t="s">
        <v>2134</v>
      </c>
      <c r="K1224" t="s">
        <v>3599</v>
      </c>
      <c r="XFB1224" t="s">
        <v>2672</v>
      </c>
      <c r="XFC1224" t="s">
        <v>152</v>
      </c>
    </row>
    <row r="1225" spans="1:14 16382:16383" x14ac:dyDescent="0.25">
      <c r="A1225">
        <v>1142</v>
      </c>
      <c r="B1225" t="s">
        <v>2174</v>
      </c>
      <c r="C1225" t="s">
        <v>2348</v>
      </c>
      <c r="D1225" t="s">
        <v>2958</v>
      </c>
      <c r="E1225" t="str">
        <f t="shared" si="89"/>
        <v>LL  KOL02</v>
      </c>
      <c r="F1225" t="s">
        <v>154</v>
      </c>
      <c r="G1225">
        <v>669960</v>
      </c>
      <c r="H1225">
        <v>12110001.439999999</v>
      </c>
      <c r="I1225" t="s">
        <v>2141</v>
      </c>
      <c r="J1225" t="s">
        <v>2134</v>
      </c>
      <c r="K1225" t="s">
        <v>3609</v>
      </c>
      <c r="XFB1225" t="s">
        <v>2672</v>
      </c>
      <c r="XFC1225" t="s">
        <v>152</v>
      </c>
    </row>
    <row r="1226" spans="1:14 16382:16383" x14ac:dyDescent="0.25">
      <c r="A1226">
        <v>1143</v>
      </c>
      <c r="B1226" t="s">
        <v>2177</v>
      </c>
      <c r="C1226" t="s">
        <v>2348</v>
      </c>
      <c r="D1226" t="s">
        <v>2959</v>
      </c>
      <c r="E1226" t="str">
        <f t="shared" si="89"/>
        <v>LL  KOL03</v>
      </c>
      <c r="F1226" t="s">
        <v>154</v>
      </c>
      <c r="G1226">
        <v>40690</v>
      </c>
      <c r="H1226">
        <v>12150691.439999999</v>
      </c>
      <c r="I1226" t="s">
        <v>2141</v>
      </c>
      <c r="J1226" t="s">
        <v>2134</v>
      </c>
      <c r="K1226" t="s">
        <v>3609</v>
      </c>
      <c r="XFB1226" t="s">
        <v>2673</v>
      </c>
      <c r="XFC1226" t="s">
        <v>152</v>
      </c>
    </row>
    <row r="1227" spans="1:14 16382:16383" x14ac:dyDescent="0.25">
      <c r="A1227">
        <v>1144</v>
      </c>
      <c r="B1227" t="s">
        <v>2427</v>
      </c>
      <c r="C1227" t="s">
        <v>2348</v>
      </c>
      <c r="D1227" t="s">
        <v>2960</v>
      </c>
      <c r="E1227" t="str">
        <f t="shared" si="89"/>
        <v>LL  BAN02</v>
      </c>
      <c r="F1227" t="s">
        <v>154</v>
      </c>
      <c r="G1227">
        <v>19284</v>
      </c>
      <c r="H1227">
        <v>12169975.439999999</v>
      </c>
      <c r="I1227" t="s">
        <v>2141</v>
      </c>
      <c r="J1227" t="s">
        <v>2134</v>
      </c>
      <c r="K1227" t="s">
        <v>3599</v>
      </c>
      <c r="XFB1227" t="s">
        <v>2673</v>
      </c>
      <c r="XFC1227" t="s">
        <v>152</v>
      </c>
    </row>
    <row r="1228" spans="1:14 16382:16383" x14ac:dyDescent="0.25">
      <c r="A1228">
        <v>1145</v>
      </c>
      <c r="B1228" t="s">
        <v>2175</v>
      </c>
      <c r="C1228" t="s">
        <v>2348</v>
      </c>
      <c r="D1228" t="s">
        <v>2961</v>
      </c>
      <c r="E1228" t="str">
        <f t="shared" si="89"/>
        <v>LL  KOL04</v>
      </c>
      <c r="F1228" t="s">
        <v>154</v>
      </c>
      <c r="G1228">
        <v>503480</v>
      </c>
      <c r="H1228">
        <v>12673455.439999999</v>
      </c>
      <c r="I1228" t="s">
        <v>2141</v>
      </c>
      <c r="J1228" t="s">
        <v>2134</v>
      </c>
      <c r="K1228" t="s">
        <v>3609</v>
      </c>
      <c r="XFB1228" t="s">
        <v>2674</v>
      </c>
      <c r="XFC1228" t="s">
        <v>152</v>
      </c>
    </row>
    <row r="1229" spans="1:14 16382:16383" x14ac:dyDescent="0.25">
      <c r="A1229">
        <v>1146</v>
      </c>
      <c r="B1229" t="s">
        <v>2428</v>
      </c>
      <c r="C1229" t="s">
        <v>2429</v>
      </c>
      <c r="D1229" t="s">
        <v>2962</v>
      </c>
      <c r="E1229" t="str">
        <f t="shared" si="89"/>
        <v>VFSE1221031</v>
      </c>
      <c r="F1229" t="s">
        <v>154</v>
      </c>
      <c r="G1229">
        <v>27712.09</v>
      </c>
      <c r="H1229">
        <v>12701167.529999999</v>
      </c>
      <c r="I1229" t="s">
        <v>2147</v>
      </c>
      <c r="J1229" t="s">
        <v>2134</v>
      </c>
      <c r="K1229" t="s">
        <v>3600</v>
      </c>
      <c r="XFB1229" t="s">
        <v>2675</v>
      </c>
      <c r="XFC1229" t="s">
        <v>152</v>
      </c>
    </row>
    <row r="1230" spans="1:14 16382:16383" x14ac:dyDescent="0.25">
      <c r="A1230">
        <v>1147</v>
      </c>
      <c r="B1230" t="s">
        <v>2430</v>
      </c>
      <c r="C1230" t="s">
        <v>2429</v>
      </c>
      <c r="D1230" t="s">
        <v>2963</v>
      </c>
      <c r="E1230" t="str">
        <f t="shared" ref="E1230" si="93">MID(D1230,23,11)</f>
        <v>VFSE4000131</v>
      </c>
      <c r="F1230" t="s">
        <v>154</v>
      </c>
      <c r="G1230">
        <f>41169.4-G1231</f>
        <v>37034.400000000001</v>
      </c>
      <c r="H1230">
        <v>12742336.93</v>
      </c>
      <c r="I1230" t="s">
        <v>2158</v>
      </c>
      <c r="J1230" t="s">
        <v>2134</v>
      </c>
      <c r="K1230" t="s">
        <v>2132</v>
      </c>
      <c r="XFB1230" t="s">
        <v>2676</v>
      </c>
      <c r="XFC1230" t="s">
        <v>152</v>
      </c>
    </row>
    <row r="1231" spans="1:14 16382:16383" x14ac:dyDescent="0.25">
      <c r="A1231">
        <v>1147</v>
      </c>
      <c r="B1231" t="s">
        <v>2430</v>
      </c>
      <c r="C1231" t="s">
        <v>2429</v>
      </c>
      <c r="D1231" t="s">
        <v>2963</v>
      </c>
      <c r="E1231" t="str">
        <f t="shared" si="89"/>
        <v>VFSE4000131</v>
      </c>
      <c r="F1231" t="s">
        <v>154</v>
      </c>
      <c r="G1231">
        <v>4135</v>
      </c>
      <c r="H1231">
        <v>12742336.93</v>
      </c>
      <c r="I1231" t="s">
        <v>2158</v>
      </c>
      <c r="J1231" t="s">
        <v>3583</v>
      </c>
      <c r="K1231" t="s">
        <v>2132</v>
      </c>
      <c r="XFB1231" t="s">
        <v>2676</v>
      </c>
      <c r="XFC1231" t="s">
        <v>152</v>
      </c>
    </row>
    <row r="1232" spans="1:14 16382:16383" x14ac:dyDescent="0.25">
      <c r="A1232">
        <v>1148</v>
      </c>
      <c r="B1232" t="s">
        <v>2431</v>
      </c>
      <c r="C1232" t="s">
        <v>2429</v>
      </c>
      <c r="D1232" t="s">
        <v>2964</v>
      </c>
      <c r="E1232" t="str">
        <f t="shared" si="89"/>
        <v>VFSE6050011</v>
      </c>
      <c r="F1232" t="s">
        <v>154</v>
      </c>
      <c r="G1232">
        <v>1965.22</v>
      </c>
      <c r="H1232">
        <v>12744302.15</v>
      </c>
      <c r="I1232" t="s">
        <v>2155</v>
      </c>
      <c r="J1232" t="s">
        <v>2134</v>
      </c>
      <c r="K1232" t="s">
        <v>3599</v>
      </c>
      <c r="XFB1232" t="s">
        <v>2677</v>
      </c>
      <c r="XFC1232" t="s">
        <v>152</v>
      </c>
    </row>
    <row r="1233" spans="1:11 16382:16383" x14ac:dyDescent="0.25">
      <c r="A1233">
        <v>1149</v>
      </c>
      <c r="B1233" t="s">
        <v>2432</v>
      </c>
      <c r="C1233" t="s">
        <v>2429</v>
      </c>
      <c r="D1233" t="s">
        <v>2965</v>
      </c>
      <c r="E1233" t="str">
        <f t="shared" si="89"/>
        <v>VFSE1100011</v>
      </c>
      <c r="F1233" t="s">
        <v>154</v>
      </c>
      <c r="G1233">
        <v>131696.43</v>
      </c>
      <c r="H1233">
        <v>12875998.58</v>
      </c>
      <c r="I1233" t="s">
        <v>2150</v>
      </c>
      <c r="J1233" t="s">
        <v>2134</v>
      </c>
      <c r="K1233" t="s">
        <v>3600</v>
      </c>
      <c r="XFB1233" t="s">
        <v>2678</v>
      </c>
      <c r="XFC1233" t="s">
        <v>152</v>
      </c>
    </row>
    <row r="1234" spans="1:11 16382:16383" x14ac:dyDescent="0.25">
      <c r="A1234">
        <v>1150</v>
      </c>
      <c r="B1234" t="s">
        <v>2433</v>
      </c>
      <c r="C1234" t="s">
        <v>2429</v>
      </c>
      <c r="D1234" t="s">
        <v>2966</v>
      </c>
      <c r="E1234" t="str">
        <f t="shared" si="89"/>
        <v>VFSE5000341</v>
      </c>
      <c r="F1234" t="s">
        <v>154</v>
      </c>
      <c r="G1234">
        <v>6016.16</v>
      </c>
      <c r="H1234">
        <v>12882014.74</v>
      </c>
      <c r="I1234" t="s">
        <v>2154</v>
      </c>
      <c r="J1234" t="s">
        <v>2134</v>
      </c>
      <c r="K1234" t="s">
        <v>3599</v>
      </c>
      <c r="XFB1234" t="s">
        <v>2679</v>
      </c>
      <c r="XFC1234" t="s">
        <v>152</v>
      </c>
    </row>
    <row r="1235" spans="1:11 16382:16383" x14ac:dyDescent="0.25">
      <c r="A1235">
        <v>1151</v>
      </c>
      <c r="B1235" t="s">
        <v>2434</v>
      </c>
      <c r="C1235" t="s">
        <v>2429</v>
      </c>
      <c r="D1235" t="s">
        <v>2967</v>
      </c>
      <c r="E1235" t="str">
        <f t="shared" si="89"/>
        <v>VFSE4110141</v>
      </c>
      <c r="F1235" t="s">
        <v>154</v>
      </c>
      <c r="G1235">
        <v>16998.03</v>
      </c>
      <c r="H1235">
        <v>12899012.77</v>
      </c>
      <c r="I1235" t="s">
        <v>2159</v>
      </c>
      <c r="J1235" t="s">
        <v>2134</v>
      </c>
      <c r="K1235" t="s">
        <v>2132</v>
      </c>
      <c r="XFB1235" t="s">
        <v>2680</v>
      </c>
      <c r="XFC1235" t="s">
        <v>152</v>
      </c>
    </row>
    <row r="1236" spans="1:11 16382:16383" x14ac:dyDescent="0.25">
      <c r="A1236">
        <v>1152</v>
      </c>
      <c r="B1236" t="s">
        <v>2435</v>
      </c>
      <c r="C1236" t="s">
        <v>2429</v>
      </c>
      <c r="D1236" t="s">
        <v>2968</v>
      </c>
      <c r="E1236" t="str">
        <f t="shared" si="89"/>
        <v>VFSE5600011</v>
      </c>
      <c r="F1236" t="s">
        <v>154</v>
      </c>
      <c r="G1236">
        <v>52798.54</v>
      </c>
      <c r="H1236">
        <v>12951811.310000001</v>
      </c>
      <c r="I1236" t="s">
        <v>2151</v>
      </c>
      <c r="J1236" t="s">
        <v>2134</v>
      </c>
      <c r="K1236" t="s">
        <v>3599</v>
      </c>
      <c r="XFB1236" t="s">
        <v>2680</v>
      </c>
      <c r="XFC1236" t="s">
        <v>152</v>
      </c>
    </row>
    <row r="1237" spans="1:11 16382:16383" x14ac:dyDescent="0.25">
      <c r="A1237">
        <v>1153</v>
      </c>
      <c r="B1237" t="s">
        <v>2436</v>
      </c>
      <c r="C1237" t="s">
        <v>2429</v>
      </c>
      <c r="D1237" t="s">
        <v>2969</v>
      </c>
      <c r="E1237" t="str">
        <f t="shared" ref="E1237:E1305" si="94">MID(D1237,23,11)</f>
        <v>VFSE6000081</v>
      </c>
      <c r="F1237" t="s">
        <v>154</v>
      </c>
      <c r="G1237">
        <v>3398.11</v>
      </c>
      <c r="H1237">
        <v>12955209.42</v>
      </c>
      <c r="I1237" t="s">
        <v>2152</v>
      </c>
      <c r="J1237" s="10" t="s">
        <v>3583</v>
      </c>
      <c r="K1237" t="s">
        <v>3599</v>
      </c>
      <c r="XFB1237" t="s">
        <v>2681</v>
      </c>
      <c r="XFC1237" t="s">
        <v>152</v>
      </c>
    </row>
    <row r="1238" spans="1:11 16382:16383" x14ac:dyDescent="0.25">
      <c r="A1238">
        <v>1154</v>
      </c>
      <c r="B1238" t="s">
        <v>2437</v>
      </c>
      <c r="C1238" t="s">
        <v>2429</v>
      </c>
      <c r="D1238" t="s">
        <v>2970</v>
      </c>
      <c r="E1238" t="str">
        <f t="shared" si="94"/>
        <v>VFSE7001071</v>
      </c>
      <c r="F1238" t="s">
        <v>154</v>
      </c>
      <c r="G1238">
        <v>9620.1299999999992</v>
      </c>
      <c r="H1238">
        <v>12964829.550000001</v>
      </c>
      <c r="I1238" t="s">
        <v>2145</v>
      </c>
      <c r="J1238" t="s">
        <v>2134</v>
      </c>
      <c r="K1238" t="s">
        <v>3609</v>
      </c>
      <c r="XFB1238" t="s">
        <v>2682</v>
      </c>
      <c r="XFC1238" t="s">
        <v>152</v>
      </c>
    </row>
    <row r="1239" spans="1:11 16382:16383" x14ac:dyDescent="0.25">
      <c r="A1239">
        <v>1155</v>
      </c>
      <c r="B1239" t="s">
        <v>2438</v>
      </c>
      <c r="C1239" t="s">
        <v>2429</v>
      </c>
      <c r="D1239" t="s">
        <v>2971</v>
      </c>
      <c r="E1239" t="str">
        <f t="shared" si="94"/>
        <v>VFSE1100011</v>
      </c>
      <c r="F1239" t="s">
        <v>154</v>
      </c>
      <c r="G1239">
        <v>592.91999999999996</v>
      </c>
      <c r="H1239">
        <v>12965422.470000001</v>
      </c>
      <c r="I1239" t="s">
        <v>2150</v>
      </c>
      <c r="J1239" t="s">
        <v>2134</v>
      </c>
      <c r="K1239" t="s">
        <v>3600</v>
      </c>
      <c r="XFB1239" t="s">
        <v>2683</v>
      </c>
      <c r="XFC1239" t="s">
        <v>152</v>
      </c>
    </row>
    <row r="1240" spans="1:11 16382:16383" x14ac:dyDescent="0.25">
      <c r="A1240">
        <v>1156</v>
      </c>
      <c r="B1240" t="s">
        <v>2439</v>
      </c>
      <c r="C1240" t="s">
        <v>2429</v>
      </c>
      <c r="D1240" t="s">
        <v>2972</v>
      </c>
      <c r="E1240" t="str">
        <f t="shared" si="94"/>
        <v>VFSE1600021</v>
      </c>
      <c r="F1240" t="s">
        <v>154</v>
      </c>
      <c r="G1240">
        <v>8734.7000000000007</v>
      </c>
      <c r="H1240">
        <v>12974157.17</v>
      </c>
      <c r="I1240" t="s">
        <v>2146</v>
      </c>
      <c r="J1240" t="s">
        <v>2134</v>
      </c>
      <c r="K1240" t="s">
        <v>3600</v>
      </c>
      <c r="XFB1240" t="s">
        <v>2684</v>
      </c>
      <c r="XFC1240" t="s">
        <v>152</v>
      </c>
    </row>
    <row r="1241" spans="1:11 16382:16383" x14ac:dyDescent="0.25">
      <c r="A1241">
        <v>1157</v>
      </c>
      <c r="B1241" t="s">
        <v>2440</v>
      </c>
      <c r="C1241" t="s">
        <v>2429</v>
      </c>
      <c r="D1241" t="s">
        <v>2973</v>
      </c>
      <c r="E1241" t="str">
        <f t="shared" si="94"/>
        <v>Q   KOL04</v>
      </c>
      <c r="F1241" t="s">
        <v>154</v>
      </c>
      <c r="G1241">
        <v>1444</v>
      </c>
      <c r="H1241">
        <v>12975601.17</v>
      </c>
      <c r="I1241" t="s">
        <v>3602</v>
      </c>
      <c r="J1241" t="s">
        <v>2134</v>
      </c>
      <c r="K1241" t="s">
        <v>3609</v>
      </c>
      <c r="XFB1241" t="s">
        <v>2685</v>
      </c>
      <c r="XFC1241" t="s">
        <v>152</v>
      </c>
    </row>
    <row r="1242" spans="1:11 16382:16383" x14ac:dyDescent="0.25">
      <c r="A1242">
        <v>1158</v>
      </c>
      <c r="B1242" t="s">
        <v>2441</v>
      </c>
      <c r="C1242" t="s">
        <v>2429</v>
      </c>
      <c r="D1242" t="s">
        <v>2974</v>
      </c>
      <c r="E1242" t="str">
        <f t="shared" si="94"/>
        <v xml:space="preserve"> D C PERERA</v>
      </c>
      <c r="F1242" t="s">
        <v>154</v>
      </c>
      <c r="G1242">
        <v>1765</v>
      </c>
      <c r="H1242">
        <v>12977366.17</v>
      </c>
      <c r="I1242" t="s">
        <v>2133</v>
      </c>
      <c r="J1242" t="s">
        <v>2134</v>
      </c>
      <c r="K1242" t="s">
        <v>3604</v>
      </c>
      <c r="XFB1242" t="s">
        <v>2686</v>
      </c>
      <c r="XFC1242" t="s">
        <v>152</v>
      </c>
    </row>
    <row r="1243" spans="1:11 16382:16383" x14ac:dyDescent="0.25">
      <c r="A1243">
        <v>1159</v>
      </c>
      <c r="B1243" t="s">
        <v>2442</v>
      </c>
      <c r="C1243" t="s">
        <v>2429</v>
      </c>
      <c r="D1243" t="s">
        <v>2974</v>
      </c>
      <c r="E1243" t="str">
        <f t="shared" si="94"/>
        <v xml:space="preserve"> D C PERERA</v>
      </c>
      <c r="F1243" t="s">
        <v>193</v>
      </c>
      <c r="G1243">
        <v>-50</v>
      </c>
      <c r="H1243">
        <v>12977316.17</v>
      </c>
      <c r="I1243" t="s">
        <v>3601</v>
      </c>
      <c r="J1243" t="s">
        <v>2134</v>
      </c>
      <c r="XFB1243" t="s">
        <v>2687</v>
      </c>
      <c r="XFC1243" t="s">
        <v>152</v>
      </c>
    </row>
    <row r="1244" spans="1:11 16382:16383" x14ac:dyDescent="0.25">
      <c r="A1244">
        <v>1160</v>
      </c>
      <c r="B1244" t="s">
        <v>2443</v>
      </c>
      <c r="C1244" t="s">
        <v>2429</v>
      </c>
      <c r="D1244" t="s">
        <v>2974</v>
      </c>
      <c r="E1244" t="str">
        <f t="shared" si="94"/>
        <v xml:space="preserve"> D C PERERA</v>
      </c>
      <c r="F1244" t="s">
        <v>193</v>
      </c>
      <c r="G1244">
        <v>-9</v>
      </c>
      <c r="H1244">
        <v>12977307.17</v>
      </c>
      <c r="I1244" t="s">
        <v>3601</v>
      </c>
      <c r="J1244" t="s">
        <v>2134</v>
      </c>
      <c r="XFB1244" t="s">
        <v>2688</v>
      </c>
      <c r="XFC1244" t="s">
        <v>152</v>
      </c>
    </row>
    <row r="1245" spans="1:11 16382:16383" x14ac:dyDescent="0.25">
      <c r="A1245">
        <v>1161</v>
      </c>
      <c r="B1245" t="s">
        <v>2444</v>
      </c>
      <c r="C1245" t="s">
        <v>2429</v>
      </c>
      <c r="D1245" t="s">
        <v>2974</v>
      </c>
      <c r="E1245" t="str">
        <f t="shared" si="94"/>
        <v xml:space="preserve"> D C PERERA</v>
      </c>
      <c r="F1245" t="s">
        <v>193</v>
      </c>
      <c r="G1245">
        <v>-45</v>
      </c>
      <c r="H1245">
        <v>12977262.17</v>
      </c>
      <c r="I1245" t="s">
        <v>3601</v>
      </c>
      <c r="J1245" t="s">
        <v>2134</v>
      </c>
      <c r="XFB1245" t="s">
        <v>2688</v>
      </c>
      <c r="XFC1245" t="s">
        <v>152</v>
      </c>
    </row>
    <row r="1246" spans="1:11 16382:16383" x14ac:dyDescent="0.25">
      <c r="A1246">
        <v>1162</v>
      </c>
      <c r="B1246" t="s">
        <v>2445</v>
      </c>
      <c r="C1246" t="s">
        <v>2429</v>
      </c>
      <c r="D1246" t="s">
        <v>2975</v>
      </c>
      <c r="E1246" t="str">
        <f t="shared" si="94"/>
        <v>VFSE6000015</v>
      </c>
      <c r="F1246" t="s">
        <v>154</v>
      </c>
      <c r="G1246">
        <v>34616.720000000001</v>
      </c>
      <c r="H1246">
        <v>13011878.890000001</v>
      </c>
      <c r="I1246" t="s">
        <v>2157</v>
      </c>
      <c r="J1246" t="s">
        <v>2134</v>
      </c>
      <c r="K1246" t="s">
        <v>2132</v>
      </c>
      <c r="XFB1246" t="s">
        <v>2689</v>
      </c>
      <c r="XFC1246" t="s">
        <v>152</v>
      </c>
    </row>
    <row r="1247" spans="1:11 16382:16383" x14ac:dyDescent="0.25">
      <c r="A1247">
        <v>1163</v>
      </c>
      <c r="B1247" t="s">
        <v>2446</v>
      </c>
      <c r="C1247" t="s">
        <v>2429</v>
      </c>
      <c r="D1247" t="s">
        <v>2976</v>
      </c>
      <c r="E1247" t="str">
        <f t="shared" si="94"/>
        <v>VFSE9008072</v>
      </c>
      <c r="F1247" t="s">
        <v>154</v>
      </c>
      <c r="G1247">
        <v>3603.62</v>
      </c>
      <c r="H1247">
        <v>13015482.51</v>
      </c>
      <c r="I1247" t="s">
        <v>3595</v>
      </c>
      <c r="J1247" t="s">
        <v>2134</v>
      </c>
      <c r="K1247" t="s">
        <v>3590</v>
      </c>
      <c r="XFB1247" t="s">
        <v>2689</v>
      </c>
      <c r="XFC1247" t="s">
        <v>152</v>
      </c>
    </row>
    <row r="1248" spans="1:11 16382:16383" x14ac:dyDescent="0.25">
      <c r="A1248">
        <v>1164</v>
      </c>
      <c r="B1248" t="s">
        <v>2447</v>
      </c>
      <c r="C1248" t="s">
        <v>2429</v>
      </c>
      <c r="D1248" t="s">
        <v>2977</v>
      </c>
      <c r="E1248" t="str">
        <f t="shared" si="94"/>
        <v>VFSE9008083</v>
      </c>
      <c r="F1248" t="s">
        <v>154</v>
      </c>
      <c r="G1248">
        <v>55414.26</v>
      </c>
      <c r="H1248">
        <v>13070896.77</v>
      </c>
      <c r="I1248" t="s">
        <v>3596</v>
      </c>
      <c r="J1248" t="s">
        <v>2134</v>
      </c>
      <c r="K1248" t="s">
        <v>3590</v>
      </c>
      <c r="XFB1248" t="s">
        <v>2690</v>
      </c>
      <c r="XFC1248" t="s">
        <v>152</v>
      </c>
    </row>
    <row r="1249" spans="1:11 16382:16383" x14ac:dyDescent="0.25">
      <c r="A1249">
        <v>1165</v>
      </c>
      <c r="B1249" t="s">
        <v>2448</v>
      </c>
      <c r="C1249" t="s">
        <v>2429</v>
      </c>
      <c r="D1249" t="s">
        <v>2978</v>
      </c>
      <c r="E1249" t="str">
        <f t="shared" si="94"/>
        <v>VFSE9008135</v>
      </c>
      <c r="F1249" t="s">
        <v>154</v>
      </c>
      <c r="G1249">
        <v>6677.74</v>
      </c>
      <c r="H1249">
        <v>13077574.51</v>
      </c>
      <c r="I1249" t="s">
        <v>3591</v>
      </c>
      <c r="J1249" t="s">
        <v>2134</v>
      </c>
      <c r="K1249" t="s">
        <v>3590</v>
      </c>
      <c r="XFB1249" t="s">
        <v>2690</v>
      </c>
      <c r="XFC1249" t="s">
        <v>152</v>
      </c>
    </row>
    <row r="1250" spans="1:11 16382:16383" x14ac:dyDescent="0.25">
      <c r="A1250">
        <v>1166</v>
      </c>
      <c r="B1250" t="s">
        <v>2449</v>
      </c>
      <c r="C1250" t="s">
        <v>2429</v>
      </c>
      <c r="D1250" t="s">
        <v>2979</v>
      </c>
      <c r="E1250" t="str">
        <f t="shared" si="94"/>
        <v>VFSE6000016</v>
      </c>
      <c r="F1250" t="s">
        <v>154</v>
      </c>
      <c r="G1250">
        <v>849881.49</v>
      </c>
      <c r="H1250">
        <v>13927456</v>
      </c>
      <c r="I1250" t="s">
        <v>2159</v>
      </c>
      <c r="J1250" t="s">
        <v>2134</v>
      </c>
      <c r="K1250" t="s">
        <v>2132</v>
      </c>
      <c r="XFB1250" t="s">
        <v>2690</v>
      </c>
      <c r="XFC1250" t="s">
        <v>152</v>
      </c>
    </row>
    <row r="1251" spans="1:11 16382:16383" x14ac:dyDescent="0.25">
      <c r="A1251">
        <v>1167</v>
      </c>
      <c r="B1251" t="s">
        <v>2450</v>
      </c>
      <c r="C1251" t="s">
        <v>2429</v>
      </c>
      <c r="D1251" t="s">
        <v>2980</v>
      </c>
      <c r="E1251" t="str">
        <f t="shared" si="94"/>
        <v>VFSE6000008</v>
      </c>
      <c r="F1251" t="s">
        <v>154</v>
      </c>
      <c r="G1251">
        <v>2054290.23</v>
      </c>
      <c r="H1251">
        <v>15981746.23</v>
      </c>
      <c r="I1251" t="s">
        <v>2151</v>
      </c>
      <c r="J1251" t="s">
        <v>2134</v>
      </c>
      <c r="K1251" t="s">
        <v>3599</v>
      </c>
      <c r="XFB1251" t="s">
        <v>2691</v>
      </c>
      <c r="XFC1251" t="s">
        <v>152</v>
      </c>
    </row>
    <row r="1252" spans="1:11 16382:16383" x14ac:dyDescent="0.25">
      <c r="A1252">
        <v>1168</v>
      </c>
      <c r="B1252" t="s">
        <v>2451</v>
      </c>
      <c r="C1252" t="s">
        <v>2429</v>
      </c>
      <c r="D1252" t="s">
        <v>2981</v>
      </c>
      <c r="E1252" t="str">
        <f t="shared" si="94"/>
        <v>VFSE9008205</v>
      </c>
      <c r="F1252" t="s">
        <v>154</v>
      </c>
      <c r="G1252">
        <v>17588.900000000001</v>
      </c>
      <c r="H1252">
        <v>15999335.130000001</v>
      </c>
      <c r="I1252" t="s">
        <v>3594</v>
      </c>
      <c r="J1252" t="s">
        <v>2134</v>
      </c>
      <c r="K1252" t="s">
        <v>3590</v>
      </c>
      <c r="XFB1252" t="s">
        <v>2691</v>
      </c>
      <c r="XFC1252" t="s">
        <v>152</v>
      </c>
    </row>
    <row r="1253" spans="1:11 16382:16383" x14ac:dyDescent="0.25">
      <c r="A1253">
        <v>1169</v>
      </c>
      <c r="B1253" t="s">
        <v>2452</v>
      </c>
      <c r="C1253" t="s">
        <v>2429</v>
      </c>
      <c r="D1253" t="s">
        <v>2982</v>
      </c>
      <c r="E1253" t="str">
        <f t="shared" si="94"/>
        <v>VFSE9008222</v>
      </c>
      <c r="F1253" t="s">
        <v>154</v>
      </c>
      <c r="G1253">
        <v>1580.18</v>
      </c>
      <c r="H1253">
        <v>16000915.310000001</v>
      </c>
      <c r="I1253" t="s">
        <v>3597</v>
      </c>
      <c r="J1253" t="s">
        <v>2134</v>
      </c>
      <c r="K1253" t="s">
        <v>3590</v>
      </c>
      <c r="XFB1253" t="s">
        <v>2692</v>
      </c>
      <c r="XFC1253" t="s">
        <v>152</v>
      </c>
    </row>
    <row r="1254" spans="1:11 16382:16383" x14ac:dyDescent="0.25">
      <c r="A1254">
        <v>1170</v>
      </c>
      <c r="B1254" t="s">
        <v>2453</v>
      </c>
      <c r="C1254" t="s">
        <v>2429</v>
      </c>
      <c r="D1254" t="s">
        <v>2983</v>
      </c>
      <c r="E1254" t="str">
        <f t="shared" si="94"/>
        <v>VFSE6000007</v>
      </c>
      <c r="F1254" t="s">
        <v>154</v>
      </c>
      <c r="G1254">
        <v>283913.86</v>
      </c>
      <c r="H1254">
        <v>16284829.17</v>
      </c>
      <c r="I1254" t="s">
        <v>2149</v>
      </c>
      <c r="J1254" t="s">
        <v>2134</v>
      </c>
      <c r="K1254" t="s">
        <v>3600</v>
      </c>
      <c r="XFB1254" t="s">
        <v>2692</v>
      </c>
      <c r="XFC1254" t="s">
        <v>152</v>
      </c>
    </row>
    <row r="1255" spans="1:11 16382:16383" x14ac:dyDescent="0.25">
      <c r="A1255">
        <v>1171</v>
      </c>
      <c r="B1255" t="s">
        <v>2454</v>
      </c>
      <c r="C1255" t="s">
        <v>2429</v>
      </c>
      <c r="D1255" t="s">
        <v>2984</v>
      </c>
      <c r="E1255" t="str">
        <f t="shared" ref="E1255" si="95">MID(D1255,23,11)</f>
        <v>VFSE6000009</v>
      </c>
      <c r="F1255" t="s">
        <v>154</v>
      </c>
      <c r="G1255">
        <f>1319163.97-G1256</f>
        <v>1298063.97</v>
      </c>
      <c r="H1255">
        <v>17603993.140000001</v>
      </c>
      <c r="I1255" t="s">
        <v>2152</v>
      </c>
      <c r="J1255" t="s">
        <v>2134</v>
      </c>
      <c r="K1255" t="s">
        <v>3599</v>
      </c>
      <c r="XFB1255" t="s">
        <v>2692</v>
      </c>
      <c r="XFC1255" t="s">
        <v>152</v>
      </c>
    </row>
    <row r="1256" spans="1:11 16382:16383" x14ac:dyDescent="0.25">
      <c r="A1256">
        <v>1171</v>
      </c>
      <c r="B1256" t="s">
        <v>2454</v>
      </c>
      <c r="C1256" t="s">
        <v>2429</v>
      </c>
      <c r="D1256" t="s">
        <v>2984</v>
      </c>
      <c r="E1256" t="str">
        <f t="shared" si="94"/>
        <v>VFSE6000009</v>
      </c>
      <c r="F1256" t="s">
        <v>154</v>
      </c>
      <c r="G1256">
        <v>21100</v>
      </c>
      <c r="H1256">
        <v>17603993.140000001</v>
      </c>
      <c r="I1256" t="s">
        <v>2152</v>
      </c>
      <c r="J1256" t="s">
        <v>3583</v>
      </c>
      <c r="K1256" t="s">
        <v>3599</v>
      </c>
      <c r="XFB1256" t="s">
        <v>2692</v>
      </c>
      <c r="XFC1256" t="s">
        <v>152</v>
      </c>
    </row>
    <row r="1257" spans="1:11 16382:16383" x14ac:dyDescent="0.25">
      <c r="A1257">
        <v>1172</v>
      </c>
      <c r="B1257" t="s">
        <v>2455</v>
      </c>
      <c r="C1257" t="s">
        <v>2429</v>
      </c>
      <c r="D1257" t="s">
        <v>2985</v>
      </c>
      <c r="E1257" t="str">
        <f t="shared" si="94"/>
        <v>VFSE6000010</v>
      </c>
      <c r="F1257" t="s">
        <v>154</v>
      </c>
      <c r="G1257">
        <v>116231.19</v>
      </c>
      <c r="H1257">
        <v>17720224.329999998</v>
      </c>
      <c r="I1257" t="s">
        <v>2153</v>
      </c>
      <c r="J1257" t="s">
        <v>2134</v>
      </c>
      <c r="K1257" t="s">
        <v>3599</v>
      </c>
      <c r="XFB1257" t="s">
        <v>2692</v>
      </c>
      <c r="XFC1257" t="s">
        <v>152</v>
      </c>
    </row>
    <row r="1258" spans="1:11 16382:16383" x14ac:dyDescent="0.25">
      <c r="A1258">
        <v>1173</v>
      </c>
      <c r="B1258" t="s">
        <v>2456</v>
      </c>
      <c r="C1258" t="s">
        <v>2429</v>
      </c>
      <c r="D1258" t="s">
        <v>2986</v>
      </c>
      <c r="E1258" t="str">
        <f t="shared" ref="E1258" si="96">MID(D1258,23,11)</f>
        <v>VFSE6000014</v>
      </c>
      <c r="F1258" t="s">
        <v>154</v>
      </c>
      <c r="G1258">
        <f>446473.84-G1259</f>
        <v>385263.84</v>
      </c>
      <c r="H1258">
        <v>18166698.170000002</v>
      </c>
      <c r="I1258" t="s">
        <v>2131</v>
      </c>
      <c r="J1258" t="s">
        <v>2134</v>
      </c>
      <c r="K1258" t="s">
        <v>2132</v>
      </c>
      <c r="XFB1258" t="s">
        <v>2693</v>
      </c>
      <c r="XFC1258" t="s">
        <v>152</v>
      </c>
    </row>
    <row r="1259" spans="1:11 16382:16383" x14ac:dyDescent="0.25">
      <c r="A1259">
        <v>1173</v>
      </c>
      <c r="B1259" t="s">
        <v>2456</v>
      </c>
      <c r="C1259" t="s">
        <v>2429</v>
      </c>
      <c r="D1259" t="s">
        <v>2986</v>
      </c>
      <c r="E1259" t="str">
        <f t="shared" si="94"/>
        <v>VFSE6000014</v>
      </c>
      <c r="F1259" t="s">
        <v>154</v>
      </c>
      <c r="G1259">
        <v>61210</v>
      </c>
      <c r="H1259">
        <v>18166698.170000002</v>
      </c>
      <c r="I1259" t="s">
        <v>2131</v>
      </c>
      <c r="J1259" t="s">
        <v>3583</v>
      </c>
      <c r="K1259" t="s">
        <v>2132</v>
      </c>
      <c r="XFB1259" t="s">
        <v>2693</v>
      </c>
      <c r="XFC1259" t="s">
        <v>152</v>
      </c>
    </row>
    <row r="1260" spans="1:11 16382:16383" x14ac:dyDescent="0.25">
      <c r="A1260">
        <v>1174</v>
      </c>
      <c r="B1260" t="s">
        <v>2457</v>
      </c>
      <c r="C1260" t="s">
        <v>2429</v>
      </c>
      <c r="D1260" t="s">
        <v>2987</v>
      </c>
      <c r="E1260" t="str">
        <f t="shared" si="94"/>
        <v>VFSE6000006</v>
      </c>
      <c r="F1260" t="s">
        <v>154</v>
      </c>
      <c r="G1260">
        <v>6368.95</v>
      </c>
      <c r="H1260">
        <v>18173067.120000001</v>
      </c>
      <c r="I1260" t="s">
        <v>2148</v>
      </c>
      <c r="J1260" t="s">
        <v>2134</v>
      </c>
      <c r="K1260" t="s">
        <v>3600</v>
      </c>
      <c r="XFB1260" t="s">
        <v>2693</v>
      </c>
      <c r="XFC1260" t="s">
        <v>152</v>
      </c>
    </row>
    <row r="1261" spans="1:11 16382:16383" x14ac:dyDescent="0.25">
      <c r="A1261">
        <v>1175</v>
      </c>
      <c r="B1261" t="s">
        <v>2458</v>
      </c>
      <c r="C1261" t="s">
        <v>2429</v>
      </c>
      <c r="D1261" t="s">
        <v>2988</v>
      </c>
      <c r="E1261" t="str">
        <f t="shared" si="94"/>
        <v>VFSE9008213</v>
      </c>
      <c r="F1261" t="s">
        <v>154</v>
      </c>
      <c r="G1261">
        <v>6231.33</v>
      </c>
      <c r="H1261">
        <v>18179298.449999999</v>
      </c>
      <c r="I1261" t="s">
        <v>3592</v>
      </c>
      <c r="J1261" t="s">
        <v>2134</v>
      </c>
      <c r="K1261" t="s">
        <v>3590</v>
      </c>
      <c r="XFB1261" t="s">
        <v>2693</v>
      </c>
      <c r="XFC1261" t="s">
        <v>152</v>
      </c>
    </row>
    <row r="1262" spans="1:11 16382:16383" x14ac:dyDescent="0.25">
      <c r="A1262">
        <v>1176</v>
      </c>
      <c r="B1262" t="s">
        <v>2459</v>
      </c>
      <c r="C1262" t="s">
        <v>2429</v>
      </c>
      <c r="D1262" t="s">
        <v>2989</v>
      </c>
      <c r="E1262" t="str">
        <f t="shared" ref="E1262" si="97">MID(D1262,23,11)</f>
        <v>VFSE6000011</v>
      </c>
      <c r="F1262" t="s">
        <v>154</v>
      </c>
      <c r="G1262">
        <f>676995.12-G1263</f>
        <v>552425.12</v>
      </c>
      <c r="H1262">
        <v>18856293.57</v>
      </c>
      <c r="I1262" t="s">
        <v>2154</v>
      </c>
      <c r="J1262" t="s">
        <v>2134</v>
      </c>
      <c r="K1262" t="s">
        <v>3599</v>
      </c>
      <c r="XFB1262" t="s">
        <v>2694</v>
      </c>
      <c r="XFC1262" t="s">
        <v>152</v>
      </c>
    </row>
    <row r="1263" spans="1:11 16382:16383" x14ac:dyDescent="0.25">
      <c r="A1263">
        <v>1176</v>
      </c>
      <c r="B1263" t="s">
        <v>2459</v>
      </c>
      <c r="C1263" t="s">
        <v>2429</v>
      </c>
      <c r="D1263" t="s">
        <v>2989</v>
      </c>
      <c r="E1263" t="str">
        <f t="shared" si="94"/>
        <v>VFSE6000011</v>
      </c>
      <c r="F1263" t="s">
        <v>154</v>
      </c>
      <c r="G1263">
        <v>124570</v>
      </c>
      <c r="H1263">
        <v>18856293.57</v>
      </c>
      <c r="I1263" t="s">
        <v>2154</v>
      </c>
      <c r="J1263" t="s">
        <v>3583</v>
      </c>
      <c r="K1263" t="s">
        <v>3599</v>
      </c>
      <c r="XFB1263" t="s">
        <v>2694</v>
      </c>
      <c r="XFC1263" t="s">
        <v>152</v>
      </c>
    </row>
    <row r="1264" spans="1:11 16382:16383" x14ac:dyDescent="0.25">
      <c r="A1264">
        <v>1177</v>
      </c>
      <c r="B1264" t="s">
        <v>2460</v>
      </c>
      <c r="C1264" t="s">
        <v>2429</v>
      </c>
      <c r="D1264" t="s">
        <v>2990</v>
      </c>
      <c r="E1264" t="str">
        <f t="shared" si="94"/>
        <v>VFSE6000013</v>
      </c>
      <c r="F1264" t="s">
        <v>154</v>
      </c>
      <c r="G1264">
        <v>27607.98</v>
      </c>
      <c r="H1264">
        <v>18883901.550000001</v>
      </c>
      <c r="I1264" t="s">
        <v>2156</v>
      </c>
      <c r="J1264" t="s">
        <v>2134</v>
      </c>
      <c r="K1264" t="s">
        <v>3599</v>
      </c>
      <c r="XFB1264" t="s">
        <v>2694</v>
      </c>
      <c r="XFC1264" t="s">
        <v>152</v>
      </c>
    </row>
    <row r="1265" spans="1:11 16382:16383" x14ac:dyDescent="0.25">
      <c r="A1265">
        <v>1178</v>
      </c>
      <c r="B1265" t="s">
        <v>2461</v>
      </c>
      <c r="C1265" t="s">
        <v>2429</v>
      </c>
      <c r="D1265" t="s">
        <v>2991</v>
      </c>
      <c r="E1265" t="str">
        <f t="shared" si="94"/>
        <v>VFSE6000002</v>
      </c>
      <c r="F1265" t="s">
        <v>154</v>
      </c>
      <c r="G1265">
        <v>4276311.01</v>
      </c>
      <c r="H1265">
        <v>23160212.559999999</v>
      </c>
      <c r="I1265" t="s">
        <v>2150</v>
      </c>
      <c r="J1265" t="s">
        <v>2134</v>
      </c>
      <c r="K1265" t="s">
        <v>3600</v>
      </c>
      <c r="XFB1265" t="s">
        <v>2694</v>
      </c>
      <c r="XFC1265" t="s">
        <v>152</v>
      </c>
    </row>
    <row r="1266" spans="1:11 16382:16383" x14ac:dyDescent="0.25">
      <c r="A1266">
        <v>1179</v>
      </c>
      <c r="B1266" t="s">
        <v>2462</v>
      </c>
      <c r="C1266" t="s">
        <v>2429</v>
      </c>
      <c r="D1266" t="s">
        <v>2992</v>
      </c>
      <c r="E1266" t="str">
        <f t="shared" ref="E1266" si="98">MID(D1266,23,11)</f>
        <v>VFSE6000005</v>
      </c>
      <c r="F1266" t="s">
        <v>154</v>
      </c>
      <c r="G1266">
        <f>70349.91-G1267</f>
        <v>33473.910000000003</v>
      </c>
      <c r="H1266">
        <v>23230562.469999999</v>
      </c>
      <c r="I1266" t="s">
        <v>2147</v>
      </c>
      <c r="J1266" t="s">
        <v>2134</v>
      </c>
      <c r="K1266" t="s">
        <v>3600</v>
      </c>
      <c r="XFB1266" t="s">
        <v>2694</v>
      </c>
      <c r="XFC1266" t="s">
        <v>152</v>
      </c>
    </row>
    <row r="1267" spans="1:11 16382:16383" x14ac:dyDescent="0.25">
      <c r="A1267">
        <v>1179</v>
      </c>
      <c r="B1267" t="s">
        <v>2462</v>
      </c>
      <c r="C1267" t="s">
        <v>2429</v>
      </c>
      <c r="D1267" t="s">
        <v>2992</v>
      </c>
      <c r="E1267" t="str">
        <f t="shared" si="94"/>
        <v>VFSE6000005</v>
      </c>
      <c r="F1267" t="s">
        <v>154</v>
      </c>
      <c r="G1267">
        <v>36876</v>
      </c>
      <c r="H1267">
        <v>23230562.469999999</v>
      </c>
      <c r="I1267" t="s">
        <v>2147</v>
      </c>
      <c r="J1267" t="s">
        <v>3583</v>
      </c>
      <c r="K1267" t="s">
        <v>3600</v>
      </c>
      <c r="XFB1267" t="s">
        <v>2694</v>
      </c>
      <c r="XFC1267" t="s">
        <v>152</v>
      </c>
    </row>
    <row r="1268" spans="1:11 16382:16383" x14ac:dyDescent="0.25">
      <c r="A1268">
        <v>1180</v>
      </c>
      <c r="B1268" t="s">
        <v>2463</v>
      </c>
      <c r="C1268" t="s">
        <v>2429</v>
      </c>
      <c r="D1268" t="s">
        <v>2993</v>
      </c>
      <c r="E1268" t="str">
        <f t="shared" ref="E1268" si="99">MID(D1268,23,11)</f>
        <v>VFSE6000003</v>
      </c>
      <c r="F1268" t="s">
        <v>154</v>
      </c>
      <c r="G1268">
        <f>138637.69-G1269</f>
        <v>74920.69</v>
      </c>
      <c r="H1268">
        <v>23369200.16</v>
      </c>
      <c r="I1268" t="s">
        <v>2145</v>
      </c>
      <c r="J1268" t="s">
        <v>2134</v>
      </c>
      <c r="K1268" t="s">
        <v>3609</v>
      </c>
      <c r="XFB1268" t="s">
        <v>2694</v>
      </c>
      <c r="XFC1268" t="s">
        <v>152</v>
      </c>
    </row>
    <row r="1269" spans="1:11 16382:16383" x14ac:dyDescent="0.25">
      <c r="A1269">
        <v>1180</v>
      </c>
      <c r="B1269" t="s">
        <v>2463</v>
      </c>
      <c r="C1269" t="s">
        <v>2429</v>
      </c>
      <c r="D1269" t="s">
        <v>2993</v>
      </c>
      <c r="E1269" t="str">
        <f t="shared" si="94"/>
        <v>VFSE6000003</v>
      </c>
      <c r="F1269" t="s">
        <v>154</v>
      </c>
      <c r="G1269">
        <v>63717</v>
      </c>
      <c r="H1269">
        <v>23369200.16</v>
      </c>
      <c r="I1269" t="s">
        <v>2145</v>
      </c>
      <c r="J1269" t="s">
        <v>3583</v>
      </c>
      <c r="K1269" t="s">
        <v>3609</v>
      </c>
      <c r="XFB1269" t="s">
        <v>2694</v>
      </c>
      <c r="XFC1269" t="s">
        <v>152</v>
      </c>
    </row>
    <row r="1270" spans="1:11 16382:16383" x14ac:dyDescent="0.25">
      <c r="A1270">
        <v>1181</v>
      </c>
      <c r="B1270" t="s">
        <v>2464</v>
      </c>
      <c r="C1270" t="s">
        <v>2429</v>
      </c>
      <c r="D1270" t="s">
        <v>2994</v>
      </c>
      <c r="E1270" t="str">
        <f t="shared" si="94"/>
        <v>VFSE6000004</v>
      </c>
      <c r="F1270" t="s">
        <v>154</v>
      </c>
      <c r="G1270">
        <v>270020.94</v>
      </c>
      <c r="H1270">
        <v>23639221.100000001</v>
      </c>
      <c r="I1270" t="s">
        <v>2146</v>
      </c>
      <c r="J1270" t="s">
        <v>2134</v>
      </c>
      <c r="K1270" t="s">
        <v>3600</v>
      </c>
      <c r="XFB1270" t="s">
        <v>2694</v>
      </c>
      <c r="XFC1270" t="s">
        <v>152</v>
      </c>
    </row>
    <row r="1271" spans="1:11 16382:16383" x14ac:dyDescent="0.25">
      <c r="A1271">
        <v>1182</v>
      </c>
      <c r="B1271" t="s">
        <v>2465</v>
      </c>
      <c r="C1271" t="s">
        <v>2429</v>
      </c>
      <c r="D1271" t="s">
        <v>2995</v>
      </c>
      <c r="E1271" t="str">
        <f t="shared" si="94"/>
        <v>VFSE6000012</v>
      </c>
      <c r="F1271" t="s">
        <v>154</v>
      </c>
      <c r="G1271">
        <v>23031.02</v>
      </c>
      <c r="H1271">
        <v>23662252.120000001</v>
      </c>
      <c r="I1271" t="s">
        <v>2155</v>
      </c>
      <c r="J1271" t="s">
        <v>2134</v>
      </c>
      <c r="K1271" t="s">
        <v>3599</v>
      </c>
      <c r="XFB1271" t="s">
        <v>2695</v>
      </c>
      <c r="XFC1271" t="s">
        <v>152</v>
      </c>
    </row>
    <row r="1272" spans="1:11 16382:16383" x14ac:dyDescent="0.25">
      <c r="A1272">
        <v>1183</v>
      </c>
      <c r="B1272" t="s">
        <v>2466</v>
      </c>
      <c r="C1272" t="s">
        <v>2429</v>
      </c>
      <c r="D1272" t="s">
        <v>2996</v>
      </c>
      <c r="E1272" t="str">
        <f t="shared" si="94"/>
        <v>VFSE6000001</v>
      </c>
      <c r="F1272" t="s">
        <v>154</v>
      </c>
      <c r="G1272">
        <v>2053029.37</v>
      </c>
      <c r="H1272">
        <v>25715281.489999998</v>
      </c>
      <c r="I1272" t="s">
        <v>2158</v>
      </c>
      <c r="J1272" t="s">
        <v>2134</v>
      </c>
      <c r="K1272" t="s">
        <v>2132</v>
      </c>
      <c r="XFB1272" t="s">
        <v>2695</v>
      </c>
      <c r="XFC1272" t="s">
        <v>152</v>
      </c>
    </row>
    <row r="1273" spans="1:11 16382:16383" x14ac:dyDescent="0.25">
      <c r="A1273">
        <v>1184</v>
      </c>
      <c r="B1273" t="s">
        <v>2467</v>
      </c>
      <c r="C1273" t="s">
        <v>2429</v>
      </c>
      <c r="D1273" t="s">
        <v>355</v>
      </c>
      <c r="E1273" t="str">
        <f t="shared" si="94"/>
        <v xml:space="preserve"> THAI CONSU</v>
      </c>
      <c r="F1273" t="s">
        <v>193</v>
      </c>
      <c r="G1273">
        <v>-17500</v>
      </c>
      <c r="H1273">
        <v>25697781.489999998</v>
      </c>
      <c r="I1273" t="s">
        <v>2140</v>
      </c>
      <c r="J1273" t="s">
        <v>2134</v>
      </c>
      <c r="K1273" t="s">
        <v>3610</v>
      </c>
      <c r="XFB1273" t="s">
        <v>2696</v>
      </c>
      <c r="XFC1273" t="s">
        <v>152</v>
      </c>
    </row>
    <row r="1274" spans="1:11 16382:16383" x14ac:dyDescent="0.25">
      <c r="A1274">
        <v>1185</v>
      </c>
      <c r="B1274" t="s">
        <v>2468</v>
      </c>
      <c r="C1274" t="s">
        <v>2429</v>
      </c>
      <c r="D1274" t="s">
        <v>2997</v>
      </c>
      <c r="E1274" t="str">
        <f t="shared" si="94"/>
        <v xml:space="preserve">1627392919 </v>
      </c>
      <c r="F1274" t="s">
        <v>154</v>
      </c>
      <c r="G1274">
        <v>1764.25</v>
      </c>
      <c r="H1274">
        <v>25699545.739999998</v>
      </c>
      <c r="I1274" t="s">
        <v>2133</v>
      </c>
      <c r="J1274" t="s">
        <v>2134</v>
      </c>
      <c r="K1274" t="s">
        <v>3604</v>
      </c>
      <c r="XFB1274" t="s">
        <v>2697</v>
      </c>
      <c r="XFC1274" t="s">
        <v>152</v>
      </c>
    </row>
    <row r="1275" spans="1:11 16382:16383" x14ac:dyDescent="0.25">
      <c r="A1275">
        <v>1186</v>
      </c>
      <c r="B1275" t="s">
        <v>2469</v>
      </c>
      <c r="C1275" t="s">
        <v>2429</v>
      </c>
      <c r="D1275" t="s">
        <v>2997</v>
      </c>
      <c r="E1275" t="str">
        <f t="shared" si="94"/>
        <v xml:space="preserve">1627392919 </v>
      </c>
      <c r="F1275" t="s">
        <v>193</v>
      </c>
      <c r="G1275">
        <v>-50</v>
      </c>
      <c r="H1275">
        <v>25699495.739999998</v>
      </c>
      <c r="I1275" t="s">
        <v>3601</v>
      </c>
      <c r="J1275" t="s">
        <v>2134</v>
      </c>
      <c r="XFB1275" t="s">
        <v>2698</v>
      </c>
      <c r="XFC1275" t="s">
        <v>152</v>
      </c>
    </row>
    <row r="1276" spans="1:11 16382:16383" x14ac:dyDescent="0.25">
      <c r="A1276">
        <v>1187</v>
      </c>
      <c r="B1276" t="s">
        <v>2470</v>
      </c>
      <c r="C1276" t="s">
        <v>2429</v>
      </c>
      <c r="D1276" t="s">
        <v>2997</v>
      </c>
      <c r="E1276" t="str">
        <f t="shared" si="94"/>
        <v xml:space="preserve">1627392919 </v>
      </c>
      <c r="F1276" t="s">
        <v>193</v>
      </c>
      <c r="G1276">
        <v>-9</v>
      </c>
      <c r="H1276">
        <v>25699486.739999998</v>
      </c>
      <c r="I1276" t="s">
        <v>3601</v>
      </c>
      <c r="J1276" t="s">
        <v>2134</v>
      </c>
      <c r="XFB1276" t="s">
        <v>2698</v>
      </c>
      <c r="XFC1276" t="s">
        <v>152</v>
      </c>
    </row>
    <row r="1277" spans="1:11 16382:16383" x14ac:dyDescent="0.25">
      <c r="A1277">
        <v>1188</v>
      </c>
      <c r="B1277" t="s">
        <v>2471</v>
      </c>
      <c r="C1277" t="s">
        <v>2429</v>
      </c>
      <c r="D1277" t="s">
        <v>2997</v>
      </c>
      <c r="E1277" t="str">
        <f t="shared" si="94"/>
        <v xml:space="preserve">1627392919 </v>
      </c>
      <c r="F1277" t="s">
        <v>193</v>
      </c>
      <c r="G1277">
        <v>-45</v>
      </c>
      <c r="H1277">
        <v>25699441.739999998</v>
      </c>
      <c r="I1277" t="s">
        <v>3601</v>
      </c>
      <c r="J1277" t="s">
        <v>2134</v>
      </c>
      <c r="XFB1277" t="s">
        <v>2699</v>
      </c>
      <c r="XFC1277" t="s">
        <v>152</v>
      </c>
    </row>
    <row r="1278" spans="1:11 16382:16383" x14ac:dyDescent="0.25">
      <c r="A1278">
        <v>1189</v>
      </c>
      <c r="B1278" t="s">
        <v>2472</v>
      </c>
      <c r="C1278" t="s">
        <v>2429</v>
      </c>
      <c r="D1278" t="s">
        <v>2998</v>
      </c>
      <c r="E1278" t="str">
        <f t="shared" si="94"/>
        <v>LL  BAN01</v>
      </c>
      <c r="F1278" t="s">
        <v>154</v>
      </c>
      <c r="G1278">
        <v>1177632</v>
      </c>
      <c r="H1278">
        <v>26877073.739999998</v>
      </c>
      <c r="I1278" t="s">
        <v>2141</v>
      </c>
      <c r="J1278" t="s">
        <v>2134</v>
      </c>
      <c r="K1278" t="s">
        <v>3599</v>
      </c>
      <c r="XFB1278" t="s">
        <v>2700</v>
      </c>
      <c r="XFC1278" t="s">
        <v>152</v>
      </c>
    </row>
    <row r="1279" spans="1:11 16382:16383" x14ac:dyDescent="0.25">
      <c r="A1279">
        <v>1190</v>
      </c>
      <c r="B1279" t="s">
        <v>2473</v>
      </c>
      <c r="C1279" t="s">
        <v>2429</v>
      </c>
      <c r="D1279" t="s">
        <v>2999</v>
      </c>
      <c r="E1279" t="str">
        <f t="shared" si="94"/>
        <v>LL  BAN03</v>
      </c>
      <c r="F1279" t="s">
        <v>154</v>
      </c>
      <c r="G1279">
        <v>992626</v>
      </c>
      <c r="H1279">
        <v>27869699.739999998</v>
      </c>
      <c r="I1279" t="s">
        <v>2141</v>
      </c>
      <c r="J1279" t="s">
        <v>2134</v>
      </c>
      <c r="K1279" t="s">
        <v>3599</v>
      </c>
      <c r="XFB1279" t="s">
        <v>2700</v>
      </c>
      <c r="XFC1279" t="s">
        <v>152</v>
      </c>
    </row>
    <row r="1280" spans="1:11 16382:16383" x14ac:dyDescent="0.25">
      <c r="A1280">
        <v>1191</v>
      </c>
      <c r="B1280" t="s">
        <v>2474</v>
      </c>
      <c r="C1280" t="s">
        <v>2429</v>
      </c>
      <c r="D1280" t="s">
        <v>3000</v>
      </c>
      <c r="E1280" t="str">
        <f t="shared" si="94"/>
        <v>LL  BAN04</v>
      </c>
      <c r="F1280" t="s">
        <v>154</v>
      </c>
      <c r="G1280">
        <v>17412</v>
      </c>
      <c r="H1280">
        <v>27887111.739999998</v>
      </c>
      <c r="I1280" t="s">
        <v>2141</v>
      </c>
      <c r="J1280" t="s">
        <v>2134</v>
      </c>
      <c r="K1280" t="s">
        <v>3599</v>
      </c>
      <c r="XFB1280" t="s">
        <v>2700</v>
      </c>
      <c r="XFC1280" t="s">
        <v>152</v>
      </c>
    </row>
    <row r="1281" spans="1:14 16382:16383" x14ac:dyDescent="0.25">
      <c r="A1281">
        <v>1192</v>
      </c>
      <c r="B1281" t="s">
        <v>2475</v>
      </c>
      <c r="C1281" t="s">
        <v>2429</v>
      </c>
      <c r="D1281" t="s">
        <v>3001</v>
      </c>
      <c r="E1281" t="str">
        <f t="shared" si="94"/>
        <v>LL  KOL02</v>
      </c>
      <c r="F1281" t="s">
        <v>154</v>
      </c>
      <c r="G1281">
        <v>732640</v>
      </c>
      <c r="H1281">
        <v>28619751.739999998</v>
      </c>
      <c r="I1281" t="s">
        <v>2141</v>
      </c>
      <c r="J1281" t="s">
        <v>2134</v>
      </c>
      <c r="K1281" t="s">
        <v>3609</v>
      </c>
      <c r="XFB1281" t="s">
        <v>2701</v>
      </c>
      <c r="XFC1281" t="s">
        <v>152</v>
      </c>
    </row>
    <row r="1282" spans="1:14 16382:16383" x14ac:dyDescent="0.25">
      <c r="A1282">
        <v>1193</v>
      </c>
      <c r="B1282" t="s">
        <v>2476</v>
      </c>
      <c r="C1282" t="s">
        <v>2429</v>
      </c>
      <c r="D1282" t="s">
        <v>3002</v>
      </c>
      <c r="E1282" t="str">
        <f t="shared" si="94"/>
        <v>LL  KOL03</v>
      </c>
      <c r="F1282" t="s">
        <v>154</v>
      </c>
      <c r="G1282">
        <v>21950</v>
      </c>
      <c r="H1282">
        <v>28641701.739999998</v>
      </c>
      <c r="I1282" t="s">
        <v>2141</v>
      </c>
      <c r="J1282" t="s">
        <v>2134</v>
      </c>
      <c r="K1282" t="s">
        <v>3609</v>
      </c>
      <c r="XFB1282" t="s">
        <v>2701</v>
      </c>
      <c r="XFC1282" t="s">
        <v>152</v>
      </c>
    </row>
    <row r="1283" spans="1:14 16382:16383" x14ac:dyDescent="0.25">
      <c r="A1283">
        <v>1194</v>
      </c>
      <c r="B1283" t="s">
        <v>2477</v>
      </c>
      <c r="C1283" t="s">
        <v>2429</v>
      </c>
      <c r="D1283" t="s">
        <v>3003</v>
      </c>
      <c r="E1283" t="str">
        <f t="shared" si="94"/>
        <v xml:space="preserve">ICICI BANK </v>
      </c>
      <c r="F1283" t="s">
        <v>193</v>
      </c>
      <c r="G1283">
        <v>-69350.58</v>
      </c>
      <c r="H1283">
        <v>28572351.16</v>
      </c>
      <c r="I1283" t="s">
        <v>3581</v>
      </c>
      <c r="J1283" t="s">
        <v>2134</v>
      </c>
      <c r="K1283" t="s">
        <v>3605</v>
      </c>
      <c r="XFB1283" t="s">
        <v>2702</v>
      </c>
      <c r="XFC1283" t="s">
        <v>152</v>
      </c>
    </row>
    <row r="1284" spans="1:14 16382:16383" x14ac:dyDescent="0.25">
      <c r="A1284">
        <v>1195</v>
      </c>
      <c r="B1284" t="s">
        <v>2478</v>
      </c>
      <c r="C1284" t="s">
        <v>2429</v>
      </c>
      <c r="D1284" t="s">
        <v>3004</v>
      </c>
      <c r="E1284" t="str">
        <f t="shared" si="94"/>
        <v>36859/VFS G</v>
      </c>
      <c r="F1284" t="s">
        <v>193</v>
      </c>
      <c r="G1284">
        <v>-25000000</v>
      </c>
      <c r="H1284">
        <v>3572351.16</v>
      </c>
      <c r="I1284" t="s">
        <v>2135</v>
      </c>
      <c r="J1284" t="s">
        <v>2134</v>
      </c>
      <c r="K1284" t="s">
        <v>2132</v>
      </c>
      <c r="XFB1284" t="s">
        <v>2702</v>
      </c>
      <c r="XFC1284" t="s">
        <v>152</v>
      </c>
    </row>
    <row r="1285" spans="1:14 16382:16383" x14ac:dyDescent="0.25">
      <c r="A1285">
        <v>1196</v>
      </c>
      <c r="B1285" t="s">
        <v>2479</v>
      </c>
      <c r="C1285" t="s">
        <v>2429</v>
      </c>
      <c r="D1285" t="s">
        <v>3005</v>
      </c>
      <c r="E1285" t="str">
        <f t="shared" si="94"/>
        <v xml:space="preserve">ICICI BANK </v>
      </c>
      <c r="F1285" t="s">
        <v>193</v>
      </c>
      <c r="G1285">
        <v>-172109.88</v>
      </c>
      <c r="H1285">
        <v>3400241.28</v>
      </c>
      <c r="I1285" t="s">
        <v>3581</v>
      </c>
      <c r="J1285" t="s">
        <v>2134</v>
      </c>
      <c r="K1285" t="s">
        <v>3605</v>
      </c>
      <c r="XFB1285" t="s">
        <v>2703</v>
      </c>
      <c r="XFC1285" t="s">
        <v>152</v>
      </c>
    </row>
    <row r="1286" spans="1:14 16382:16383" x14ac:dyDescent="0.25">
      <c r="A1286">
        <v>1197</v>
      </c>
      <c r="B1286" t="s">
        <v>2480</v>
      </c>
      <c r="C1286" t="s">
        <v>2429</v>
      </c>
      <c r="D1286" t="s">
        <v>3006</v>
      </c>
      <c r="E1286" t="str">
        <f t="shared" si="94"/>
        <v xml:space="preserve">ICICI BANK </v>
      </c>
      <c r="F1286" t="s">
        <v>193</v>
      </c>
      <c r="G1286">
        <v>-23741.64</v>
      </c>
      <c r="H1286">
        <v>3376499.64</v>
      </c>
      <c r="I1286" t="s">
        <v>3581</v>
      </c>
      <c r="J1286" t="s">
        <v>2134</v>
      </c>
      <c r="K1286" t="s">
        <v>3605</v>
      </c>
      <c r="XFB1286" t="s">
        <v>2704</v>
      </c>
      <c r="XFC1286" t="s">
        <v>152</v>
      </c>
    </row>
    <row r="1287" spans="1:14 16382:16383" x14ac:dyDescent="0.25">
      <c r="A1287">
        <v>1198</v>
      </c>
      <c r="B1287" t="s">
        <v>2481</v>
      </c>
      <c r="C1287" t="s">
        <v>2429</v>
      </c>
      <c r="D1287" t="s">
        <v>3007</v>
      </c>
      <c r="E1287" t="str">
        <f t="shared" si="94"/>
        <v>VFSE9008150</v>
      </c>
      <c r="F1287" t="s">
        <v>154</v>
      </c>
      <c r="G1287">
        <v>1002388.61</v>
      </c>
      <c r="H1287">
        <v>4378888.25</v>
      </c>
      <c r="I1287" t="s">
        <v>3593</v>
      </c>
      <c r="J1287" t="s">
        <v>2134</v>
      </c>
      <c r="K1287" t="s">
        <v>3590</v>
      </c>
      <c r="XFB1287" t="s">
        <v>2705</v>
      </c>
      <c r="XFC1287" t="s">
        <v>152</v>
      </c>
    </row>
    <row r="1288" spans="1:14 16382:16383" x14ac:dyDescent="0.25">
      <c r="A1288">
        <v>1199</v>
      </c>
      <c r="B1288" t="s">
        <v>2482</v>
      </c>
      <c r="C1288" t="s">
        <v>2429</v>
      </c>
      <c r="D1288" t="s">
        <v>3008</v>
      </c>
      <c r="E1288" t="str">
        <f t="shared" si="94"/>
        <v>VFSE9008205</v>
      </c>
      <c r="F1288" t="s">
        <v>154</v>
      </c>
      <c r="G1288">
        <v>676619.53</v>
      </c>
      <c r="H1288">
        <v>5055507.78</v>
      </c>
      <c r="I1288" t="s">
        <v>3594</v>
      </c>
      <c r="J1288" t="s">
        <v>2134</v>
      </c>
      <c r="K1288" t="s">
        <v>3590</v>
      </c>
      <c r="XFB1288" t="s">
        <v>2705</v>
      </c>
      <c r="XFC1288" t="s">
        <v>152</v>
      </c>
    </row>
    <row r="1289" spans="1:14 16382:16383" x14ac:dyDescent="0.25">
      <c r="A1289">
        <v>1200</v>
      </c>
      <c r="B1289" t="s">
        <v>2483</v>
      </c>
      <c r="C1289" t="s">
        <v>2429</v>
      </c>
      <c r="D1289" t="s">
        <v>3009</v>
      </c>
      <c r="E1289" t="str">
        <f t="shared" si="94"/>
        <v>VFSE9008135</v>
      </c>
      <c r="F1289" t="s">
        <v>154</v>
      </c>
      <c r="G1289">
        <v>2135468.83</v>
      </c>
      <c r="H1289">
        <v>7190976.6100000003</v>
      </c>
      <c r="I1289" t="s">
        <v>3591</v>
      </c>
      <c r="J1289" t="s">
        <v>2134</v>
      </c>
      <c r="K1289" t="s">
        <v>3590</v>
      </c>
      <c r="XFB1289" t="s">
        <v>2705</v>
      </c>
      <c r="XFC1289" t="s">
        <v>152</v>
      </c>
    </row>
    <row r="1290" spans="1:14 16382:16383" x14ac:dyDescent="0.25">
      <c r="A1290">
        <v>1201</v>
      </c>
      <c r="B1290" t="s">
        <v>2484</v>
      </c>
      <c r="C1290" t="s">
        <v>2429</v>
      </c>
      <c r="D1290" t="s">
        <v>3010</v>
      </c>
      <c r="E1290" t="str">
        <f t="shared" si="94"/>
        <v>VFSE9008272</v>
      </c>
      <c r="F1290" t="s">
        <v>154</v>
      </c>
      <c r="G1290">
        <v>903.24</v>
      </c>
      <c r="H1290">
        <v>7191879.8499999996</v>
      </c>
      <c r="I1290" t="s">
        <v>3598</v>
      </c>
      <c r="J1290" t="s">
        <v>2134</v>
      </c>
      <c r="K1290" t="s">
        <v>3590</v>
      </c>
      <c r="N1290" t="s">
        <v>3598</v>
      </c>
      <c r="XFB1290" t="s">
        <v>2706</v>
      </c>
      <c r="XFC1290" t="s">
        <v>152</v>
      </c>
    </row>
    <row r="1291" spans="1:14 16382:16383" x14ac:dyDescent="0.25">
      <c r="A1291">
        <v>1202</v>
      </c>
      <c r="B1291" t="s">
        <v>2485</v>
      </c>
      <c r="C1291" t="s">
        <v>2429</v>
      </c>
      <c r="D1291" t="s">
        <v>3011</v>
      </c>
      <c r="E1291" t="str">
        <f t="shared" si="94"/>
        <v>VFSE9008224</v>
      </c>
      <c r="F1291" t="s">
        <v>154</v>
      </c>
      <c r="G1291">
        <v>3112.35</v>
      </c>
      <c r="H1291">
        <v>7194992.2000000002</v>
      </c>
      <c r="I1291" t="s">
        <v>3598</v>
      </c>
      <c r="J1291" t="s">
        <v>2134</v>
      </c>
      <c r="K1291" t="s">
        <v>3590</v>
      </c>
      <c r="N1291" t="s">
        <v>3598</v>
      </c>
      <c r="XFB1291" t="s">
        <v>2706</v>
      </c>
      <c r="XFC1291" t="s">
        <v>152</v>
      </c>
    </row>
    <row r="1292" spans="1:14 16382:16383" x14ac:dyDescent="0.25">
      <c r="A1292">
        <v>1203</v>
      </c>
      <c r="B1292" t="s">
        <v>2486</v>
      </c>
      <c r="C1292" t="s">
        <v>2429</v>
      </c>
      <c r="D1292" t="s">
        <v>3012</v>
      </c>
      <c r="E1292" t="str">
        <f t="shared" si="94"/>
        <v>VFSE9008072</v>
      </c>
      <c r="F1292" t="s">
        <v>154</v>
      </c>
      <c r="G1292">
        <v>1334092.58</v>
      </c>
      <c r="H1292">
        <v>8529084.7799999993</v>
      </c>
      <c r="I1292" t="s">
        <v>3595</v>
      </c>
      <c r="J1292" t="s">
        <v>2134</v>
      </c>
      <c r="K1292" t="s">
        <v>3590</v>
      </c>
      <c r="XFB1292" t="s">
        <v>2707</v>
      </c>
      <c r="XFC1292" t="s">
        <v>152</v>
      </c>
    </row>
    <row r="1293" spans="1:14 16382:16383" x14ac:dyDescent="0.25">
      <c r="A1293">
        <v>1204</v>
      </c>
      <c r="B1293" t="s">
        <v>2487</v>
      </c>
      <c r="C1293" t="s">
        <v>2429</v>
      </c>
      <c r="D1293" t="s">
        <v>3013</v>
      </c>
      <c r="E1293" t="str">
        <f t="shared" si="94"/>
        <v>VFSE9008083</v>
      </c>
      <c r="F1293" t="s">
        <v>154</v>
      </c>
      <c r="G1293">
        <v>5366144.8499999996</v>
      </c>
      <c r="H1293">
        <v>13895229.630000001</v>
      </c>
      <c r="I1293" t="s">
        <v>3596</v>
      </c>
      <c r="J1293" t="s">
        <v>2134</v>
      </c>
      <c r="K1293" t="s">
        <v>3590</v>
      </c>
      <c r="XFB1293" t="s">
        <v>2708</v>
      </c>
      <c r="XFC1293" t="s">
        <v>152</v>
      </c>
    </row>
    <row r="1294" spans="1:14 16382:16383" x14ac:dyDescent="0.25">
      <c r="A1294">
        <v>1205</v>
      </c>
      <c r="B1294" t="s">
        <v>2488</v>
      </c>
      <c r="C1294" t="s">
        <v>2429</v>
      </c>
      <c r="D1294" t="s">
        <v>3014</v>
      </c>
      <c r="E1294" t="str">
        <f t="shared" si="94"/>
        <v>VFSE9008213</v>
      </c>
      <c r="F1294" t="s">
        <v>154</v>
      </c>
      <c r="G1294">
        <v>42076.09</v>
      </c>
      <c r="H1294">
        <v>13937305.720000001</v>
      </c>
      <c r="I1294" t="s">
        <v>3592</v>
      </c>
      <c r="J1294" t="s">
        <v>2134</v>
      </c>
      <c r="K1294" t="s">
        <v>3590</v>
      </c>
      <c r="XFB1294" t="s">
        <v>2709</v>
      </c>
      <c r="XFC1294" t="s">
        <v>152</v>
      </c>
    </row>
    <row r="1295" spans="1:14 16382:16383" x14ac:dyDescent="0.25">
      <c r="A1295">
        <v>1206</v>
      </c>
      <c r="B1295" t="s">
        <v>2489</v>
      </c>
      <c r="C1295" t="s">
        <v>2429</v>
      </c>
      <c r="D1295" t="s">
        <v>3015</v>
      </c>
      <c r="E1295" t="str">
        <f t="shared" si="94"/>
        <v>VFSE9008222</v>
      </c>
      <c r="F1295" t="s">
        <v>154</v>
      </c>
      <c r="G1295">
        <v>171817.29</v>
      </c>
      <c r="H1295">
        <v>14109123.01</v>
      </c>
      <c r="I1295" t="s">
        <v>3597</v>
      </c>
      <c r="J1295" t="s">
        <v>2134</v>
      </c>
      <c r="K1295" t="s">
        <v>3590</v>
      </c>
      <c r="XFB1295" t="s">
        <v>2709</v>
      </c>
      <c r="XFC1295" t="s">
        <v>152</v>
      </c>
    </row>
    <row r="1296" spans="1:14 16382:16383" x14ac:dyDescent="0.25">
      <c r="A1296">
        <v>1207</v>
      </c>
      <c r="B1296" t="s">
        <v>2490</v>
      </c>
      <c r="C1296" t="s">
        <v>2429</v>
      </c>
      <c r="D1296" t="s">
        <v>3016</v>
      </c>
      <c r="E1296" t="str">
        <f t="shared" si="94"/>
        <v>00453120]:R</v>
      </c>
      <c r="F1296" t="s">
        <v>154</v>
      </c>
      <c r="G1296">
        <v>15027</v>
      </c>
      <c r="H1296">
        <v>14124150.01</v>
      </c>
      <c r="I1296" t="s">
        <v>2133</v>
      </c>
      <c r="J1296" t="s">
        <v>2134</v>
      </c>
      <c r="K1296" t="s">
        <v>3604</v>
      </c>
      <c r="XFB1296" t="s">
        <v>2710</v>
      </c>
      <c r="XFC1296" t="s">
        <v>152</v>
      </c>
    </row>
    <row r="1297" spans="1:11 16382:16383" x14ac:dyDescent="0.25">
      <c r="A1297">
        <v>1208</v>
      </c>
      <c r="B1297" t="s">
        <v>2491</v>
      </c>
      <c r="C1297" t="s">
        <v>2429</v>
      </c>
      <c r="D1297" t="s">
        <v>3017</v>
      </c>
      <c r="E1297" t="str">
        <f t="shared" si="94"/>
        <v>LL  BAN02</v>
      </c>
      <c r="F1297" t="s">
        <v>154</v>
      </c>
      <c r="G1297">
        <v>36960</v>
      </c>
      <c r="H1297">
        <v>14161110.01</v>
      </c>
      <c r="I1297" t="s">
        <v>2141</v>
      </c>
      <c r="J1297" t="s">
        <v>2134</v>
      </c>
      <c r="K1297" t="s">
        <v>3599</v>
      </c>
      <c r="XFB1297" t="s">
        <v>2711</v>
      </c>
      <c r="XFC1297" t="s">
        <v>152</v>
      </c>
    </row>
    <row r="1298" spans="1:11 16382:16383" x14ac:dyDescent="0.25">
      <c r="A1298">
        <v>1209</v>
      </c>
      <c r="B1298" t="s">
        <v>2492</v>
      </c>
      <c r="C1298" t="s">
        <v>2429</v>
      </c>
      <c r="D1298" t="s">
        <v>3018</v>
      </c>
      <c r="E1298" t="str">
        <f t="shared" si="94"/>
        <v>ICICI</v>
      </c>
      <c r="F1298" t="s">
        <v>154</v>
      </c>
      <c r="G1298">
        <v>722</v>
      </c>
      <c r="H1298">
        <v>14161832.01</v>
      </c>
      <c r="I1298" t="s">
        <v>2144</v>
      </c>
      <c r="J1298" t="s">
        <v>2134</v>
      </c>
      <c r="XFB1298" t="s">
        <v>2712</v>
      </c>
      <c r="XFC1298" t="s">
        <v>152</v>
      </c>
    </row>
    <row r="1299" spans="1:11 16382:16383" x14ac:dyDescent="0.25">
      <c r="A1299">
        <v>1210</v>
      </c>
      <c r="B1299" t="s">
        <v>2492</v>
      </c>
      <c r="C1299" t="s">
        <v>2429</v>
      </c>
      <c r="D1299" t="s">
        <v>3019</v>
      </c>
      <c r="E1299" t="str">
        <f t="shared" si="94"/>
        <v>ICICI</v>
      </c>
      <c r="F1299" t="s">
        <v>154</v>
      </c>
      <c r="G1299">
        <v>722</v>
      </c>
      <c r="H1299">
        <v>14162554.01</v>
      </c>
      <c r="I1299" t="s">
        <v>2144</v>
      </c>
      <c r="J1299" t="s">
        <v>2134</v>
      </c>
      <c r="XFB1299" t="s">
        <v>2712</v>
      </c>
      <c r="XFC1299" t="s">
        <v>152</v>
      </c>
    </row>
    <row r="1300" spans="1:11 16382:16383" x14ac:dyDescent="0.25">
      <c r="A1300">
        <v>1211</v>
      </c>
      <c r="B1300" t="s">
        <v>2493</v>
      </c>
      <c r="C1300" t="s">
        <v>2429</v>
      </c>
      <c r="D1300" t="s">
        <v>3020</v>
      </c>
      <c r="E1300" t="str">
        <f t="shared" si="94"/>
        <v>03903/ICICI</v>
      </c>
      <c r="F1300" t="s">
        <v>154</v>
      </c>
      <c r="G1300">
        <v>722</v>
      </c>
      <c r="H1300">
        <v>14163276.01</v>
      </c>
      <c r="I1300" t="s">
        <v>2144</v>
      </c>
      <c r="J1300" t="s">
        <v>2134</v>
      </c>
      <c r="K1300" t="s">
        <v>2132</v>
      </c>
      <c r="XFB1300" t="s">
        <v>2713</v>
      </c>
      <c r="XFC1300" t="s">
        <v>152</v>
      </c>
    </row>
    <row r="1301" spans="1:11 16382:16383" x14ac:dyDescent="0.25">
      <c r="A1301">
        <v>1212</v>
      </c>
      <c r="B1301" t="s">
        <v>2493</v>
      </c>
      <c r="C1301" t="s">
        <v>2429</v>
      </c>
      <c r="D1301" t="s">
        <v>3021</v>
      </c>
      <c r="E1301" t="str">
        <f t="shared" si="94"/>
        <v>10278/ICICI</v>
      </c>
      <c r="F1301" t="s">
        <v>154</v>
      </c>
      <c r="G1301">
        <v>722</v>
      </c>
      <c r="H1301">
        <v>14163998.01</v>
      </c>
      <c r="I1301" t="s">
        <v>2144</v>
      </c>
      <c r="J1301" t="s">
        <v>2134</v>
      </c>
      <c r="K1301" t="s">
        <v>2132</v>
      </c>
      <c r="XFB1301" t="s">
        <v>2713</v>
      </c>
      <c r="XFC1301" t="s">
        <v>152</v>
      </c>
    </row>
    <row r="1302" spans="1:11 16382:16383" x14ac:dyDescent="0.25">
      <c r="A1302">
        <v>1213</v>
      </c>
      <c r="B1302" t="s">
        <v>2494</v>
      </c>
      <c r="C1302" t="s">
        <v>2429</v>
      </c>
      <c r="D1302" t="s">
        <v>3022</v>
      </c>
      <c r="E1302" t="str">
        <f t="shared" si="94"/>
        <v>LL  AHD01</v>
      </c>
      <c r="F1302" t="s">
        <v>154</v>
      </c>
      <c r="G1302">
        <v>276620</v>
      </c>
      <c r="H1302">
        <v>14440618.01</v>
      </c>
      <c r="I1302" t="s">
        <v>2141</v>
      </c>
      <c r="J1302" t="s">
        <v>2134</v>
      </c>
      <c r="K1302" t="s">
        <v>2132</v>
      </c>
      <c r="XFB1302" t="s">
        <v>2714</v>
      </c>
      <c r="XFC1302" t="s">
        <v>152</v>
      </c>
    </row>
    <row r="1303" spans="1:11 16382:16383" x14ac:dyDescent="0.25">
      <c r="A1303">
        <v>1214</v>
      </c>
      <c r="B1303" t="s">
        <v>2495</v>
      </c>
      <c r="C1303" t="s">
        <v>2429</v>
      </c>
      <c r="D1303" t="s">
        <v>3023</v>
      </c>
      <c r="E1303" t="str">
        <f t="shared" si="94"/>
        <v>LL  AHD02</v>
      </c>
      <c r="F1303" t="s">
        <v>154</v>
      </c>
      <c r="G1303">
        <v>32950</v>
      </c>
      <c r="H1303">
        <v>14473568.01</v>
      </c>
      <c r="I1303" t="s">
        <v>2141</v>
      </c>
      <c r="J1303" t="s">
        <v>2134</v>
      </c>
      <c r="K1303" t="s">
        <v>2132</v>
      </c>
      <c r="XFB1303" t="s">
        <v>2714</v>
      </c>
      <c r="XFC1303" t="s">
        <v>152</v>
      </c>
    </row>
    <row r="1304" spans="1:11 16382:16383" x14ac:dyDescent="0.25">
      <c r="A1304">
        <v>1215</v>
      </c>
      <c r="B1304" t="s">
        <v>2496</v>
      </c>
      <c r="C1304" t="s">
        <v>2429</v>
      </c>
      <c r="D1304" t="s">
        <v>3023</v>
      </c>
      <c r="E1304" t="str">
        <f t="shared" si="94"/>
        <v>LL  AHD02</v>
      </c>
      <c r="F1304" t="s">
        <v>154</v>
      </c>
      <c r="G1304">
        <v>43600</v>
      </c>
      <c r="H1304">
        <v>14517168.01</v>
      </c>
      <c r="I1304" t="s">
        <v>2141</v>
      </c>
      <c r="J1304" t="s">
        <v>2134</v>
      </c>
      <c r="K1304" t="s">
        <v>2132</v>
      </c>
      <c r="XFB1304" t="s">
        <v>2715</v>
      </c>
      <c r="XFC1304" t="s">
        <v>152</v>
      </c>
    </row>
    <row r="1305" spans="1:11 16382:16383" x14ac:dyDescent="0.25">
      <c r="A1305">
        <v>1216</v>
      </c>
      <c r="B1305" t="s">
        <v>2497</v>
      </c>
      <c r="C1305" t="s">
        <v>2429</v>
      </c>
      <c r="D1305" t="s">
        <v>2998</v>
      </c>
      <c r="E1305" t="str">
        <f t="shared" si="94"/>
        <v>LL  BAN01</v>
      </c>
      <c r="F1305" t="s">
        <v>154</v>
      </c>
      <c r="G1305">
        <v>1051163</v>
      </c>
      <c r="H1305">
        <v>15568331.01</v>
      </c>
      <c r="I1305" t="s">
        <v>2141</v>
      </c>
      <c r="J1305" t="s">
        <v>2134</v>
      </c>
      <c r="K1305" t="s">
        <v>3599</v>
      </c>
      <c r="XFB1305" t="s">
        <v>2715</v>
      </c>
      <c r="XFC1305" t="s">
        <v>152</v>
      </c>
    </row>
    <row r="1306" spans="1:11 16382:16383" x14ac:dyDescent="0.25">
      <c r="A1306">
        <v>1217</v>
      </c>
      <c r="B1306" t="s">
        <v>2498</v>
      </c>
      <c r="C1306" t="s">
        <v>2429</v>
      </c>
      <c r="D1306" t="s">
        <v>3022</v>
      </c>
      <c r="E1306" t="str">
        <f t="shared" ref="E1306:E1370" si="100">MID(D1306,23,11)</f>
        <v>LL  AHD01</v>
      </c>
      <c r="F1306" t="s">
        <v>154</v>
      </c>
      <c r="G1306">
        <v>374900</v>
      </c>
      <c r="H1306">
        <v>15943231.01</v>
      </c>
      <c r="I1306" t="s">
        <v>2141</v>
      </c>
      <c r="J1306" t="s">
        <v>2134</v>
      </c>
      <c r="K1306" t="s">
        <v>2132</v>
      </c>
      <c r="XFB1306" t="s">
        <v>2715</v>
      </c>
      <c r="XFC1306" t="s">
        <v>152</v>
      </c>
    </row>
    <row r="1307" spans="1:11 16382:16383" x14ac:dyDescent="0.25">
      <c r="A1307">
        <v>1218</v>
      </c>
      <c r="B1307" t="s">
        <v>2499</v>
      </c>
      <c r="C1307" t="s">
        <v>2429</v>
      </c>
      <c r="D1307" t="s">
        <v>2999</v>
      </c>
      <c r="E1307" t="str">
        <f t="shared" si="100"/>
        <v>LL  BAN03</v>
      </c>
      <c r="F1307" t="s">
        <v>154</v>
      </c>
      <c r="G1307">
        <v>1478539</v>
      </c>
      <c r="H1307">
        <v>17421770.010000002</v>
      </c>
      <c r="I1307" t="s">
        <v>2141</v>
      </c>
      <c r="J1307" t="s">
        <v>2134</v>
      </c>
      <c r="K1307" t="s">
        <v>3599</v>
      </c>
      <c r="XFB1307" t="s">
        <v>2716</v>
      </c>
      <c r="XFC1307" t="s">
        <v>152</v>
      </c>
    </row>
    <row r="1308" spans="1:11 16382:16383" x14ac:dyDescent="0.25">
      <c r="A1308">
        <v>1219</v>
      </c>
      <c r="B1308" t="s">
        <v>2500</v>
      </c>
      <c r="C1308" t="s">
        <v>2429</v>
      </c>
      <c r="D1308" t="s">
        <v>3000</v>
      </c>
      <c r="E1308" t="str">
        <f t="shared" si="100"/>
        <v>LL  BAN04</v>
      </c>
      <c r="F1308" t="s">
        <v>154</v>
      </c>
      <c r="G1308">
        <v>82053</v>
      </c>
      <c r="H1308">
        <v>17503823.010000002</v>
      </c>
      <c r="I1308" t="s">
        <v>2141</v>
      </c>
      <c r="J1308" t="s">
        <v>2134</v>
      </c>
      <c r="K1308" t="s">
        <v>3599</v>
      </c>
      <c r="XFB1308" t="s">
        <v>2716</v>
      </c>
      <c r="XFC1308" t="s">
        <v>152</v>
      </c>
    </row>
    <row r="1309" spans="1:11 16382:16383" x14ac:dyDescent="0.25">
      <c r="A1309">
        <v>1220</v>
      </c>
      <c r="B1309" t="s">
        <v>2501</v>
      </c>
      <c r="C1309" t="s">
        <v>2502</v>
      </c>
      <c r="D1309" t="s">
        <v>3024</v>
      </c>
      <c r="E1309" t="str">
        <f t="shared" si="100"/>
        <v>VFSE7001071</v>
      </c>
      <c r="F1309" t="s">
        <v>154</v>
      </c>
      <c r="G1309">
        <v>6974.72</v>
      </c>
      <c r="H1309">
        <v>17510797.73</v>
      </c>
      <c r="I1309" t="s">
        <v>2145</v>
      </c>
      <c r="J1309" t="s">
        <v>2134</v>
      </c>
      <c r="K1309" t="s">
        <v>3609</v>
      </c>
      <c r="XFB1309" t="s">
        <v>2717</v>
      </c>
      <c r="XFC1309" t="s">
        <v>152</v>
      </c>
    </row>
    <row r="1310" spans="1:11 16382:16383" x14ac:dyDescent="0.25">
      <c r="A1310">
        <v>1221</v>
      </c>
      <c r="B1310" t="s">
        <v>2503</v>
      </c>
      <c r="C1310" t="s">
        <v>2502</v>
      </c>
      <c r="D1310" t="s">
        <v>3025</v>
      </c>
      <c r="E1310" t="str">
        <f t="shared" si="100"/>
        <v>VFSE1100011</v>
      </c>
      <c r="F1310" t="s">
        <v>154</v>
      </c>
      <c r="G1310">
        <v>214033.25</v>
      </c>
      <c r="H1310">
        <v>17724830.98</v>
      </c>
      <c r="I1310" t="s">
        <v>2150</v>
      </c>
      <c r="J1310" t="s">
        <v>2134</v>
      </c>
      <c r="K1310" t="s">
        <v>3600</v>
      </c>
      <c r="XFB1310" t="s">
        <v>2718</v>
      </c>
      <c r="XFC1310" t="s">
        <v>152</v>
      </c>
    </row>
    <row r="1311" spans="1:11 16382:16383" x14ac:dyDescent="0.25">
      <c r="A1311">
        <v>1222</v>
      </c>
      <c r="B1311" t="s">
        <v>2504</v>
      </c>
      <c r="C1311" t="s">
        <v>2502</v>
      </c>
      <c r="D1311" t="s">
        <v>3026</v>
      </c>
      <c r="E1311" t="str">
        <f t="shared" si="100"/>
        <v>VFSE1221031</v>
      </c>
      <c r="F1311" t="s">
        <v>154</v>
      </c>
      <c r="G1311">
        <v>6467.77</v>
      </c>
      <c r="H1311">
        <v>17731298.75</v>
      </c>
      <c r="I1311" t="s">
        <v>2147</v>
      </c>
      <c r="J1311" t="s">
        <v>2134</v>
      </c>
      <c r="K1311" t="s">
        <v>3600</v>
      </c>
      <c r="XFB1311" t="s">
        <v>2719</v>
      </c>
      <c r="XFC1311" t="s">
        <v>152</v>
      </c>
    </row>
    <row r="1312" spans="1:11 16382:16383" x14ac:dyDescent="0.25">
      <c r="A1312">
        <v>1223</v>
      </c>
      <c r="B1312" t="s">
        <v>2505</v>
      </c>
      <c r="C1312" t="s">
        <v>2502</v>
      </c>
      <c r="D1312" t="s">
        <v>3027</v>
      </c>
      <c r="E1312" t="str">
        <f t="shared" si="100"/>
        <v>VFSE4000131</v>
      </c>
      <c r="F1312" t="s">
        <v>154</v>
      </c>
      <c r="G1312">
        <v>96497.78</v>
      </c>
      <c r="H1312">
        <v>17827796.530000001</v>
      </c>
      <c r="I1312" t="s">
        <v>2158</v>
      </c>
      <c r="J1312" t="s">
        <v>2134</v>
      </c>
      <c r="K1312" t="s">
        <v>2132</v>
      </c>
      <c r="XFB1312" t="s">
        <v>2720</v>
      </c>
      <c r="XFC1312" t="s">
        <v>152</v>
      </c>
    </row>
    <row r="1313" spans="1:11 16382:16383" x14ac:dyDescent="0.25">
      <c r="A1313">
        <v>1224</v>
      </c>
      <c r="B1313" t="s">
        <v>2506</v>
      </c>
      <c r="C1313" t="s">
        <v>2502</v>
      </c>
      <c r="D1313" t="s">
        <v>3028</v>
      </c>
      <c r="E1313" t="str">
        <f t="shared" si="100"/>
        <v>VFSE4110141</v>
      </c>
      <c r="F1313" t="s">
        <v>154</v>
      </c>
      <c r="G1313">
        <v>27657.74</v>
      </c>
      <c r="H1313">
        <v>17855454.27</v>
      </c>
      <c r="I1313" t="s">
        <v>2159</v>
      </c>
      <c r="J1313" t="s">
        <v>2134</v>
      </c>
      <c r="K1313" t="s">
        <v>2132</v>
      </c>
      <c r="XFB1313" t="s">
        <v>2721</v>
      </c>
      <c r="XFC1313" t="s">
        <v>152</v>
      </c>
    </row>
    <row r="1314" spans="1:11 16382:16383" x14ac:dyDescent="0.25">
      <c r="A1314">
        <v>1225</v>
      </c>
      <c r="B1314" t="s">
        <v>2507</v>
      </c>
      <c r="C1314" t="s">
        <v>2502</v>
      </c>
      <c r="D1314" t="s">
        <v>3029</v>
      </c>
      <c r="E1314" t="str">
        <f t="shared" si="100"/>
        <v>VFSE5600011</v>
      </c>
      <c r="F1314" t="s">
        <v>154</v>
      </c>
      <c r="G1314">
        <v>43742.67</v>
      </c>
      <c r="H1314">
        <v>17899196.940000001</v>
      </c>
      <c r="I1314" t="s">
        <v>2151</v>
      </c>
      <c r="J1314" t="s">
        <v>2134</v>
      </c>
      <c r="K1314" t="s">
        <v>3599</v>
      </c>
      <c r="XFB1314" t="s">
        <v>2722</v>
      </c>
      <c r="XFC1314" t="s">
        <v>152</v>
      </c>
    </row>
    <row r="1315" spans="1:11 16382:16383" x14ac:dyDescent="0.25">
      <c r="A1315">
        <v>1226</v>
      </c>
      <c r="B1315" t="s">
        <v>2508</v>
      </c>
      <c r="C1315" t="s">
        <v>2502</v>
      </c>
      <c r="D1315" t="s">
        <v>3030</v>
      </c>
      <c r="E1315" t="str">
        <f t="shared" ref="E1315" si="101">MID(D1315,23,11)</f>
        <v>VFSE6000081</v>
      </c>
      <c r="F1315" t="s">
        <v>154</v>
      </c>
      <c r="G1315">
        <f>57728.67-G1316</f>
        <v>49228.67</v>
      </c>
      <c r="H1315">
        <v>17956925.609999999</v>
      </c>
      <c r="I1315" t="s">
        <v>2152</v>
      </c>
      <c r="J1315" t="s">
        <v>2134</v>
      </c>
      <c r="K1315" t="s">
        <v>3599</v>
      </c>
      <c r="XFB1315" t="s">
        <v>2723</v>
      </c>
      <c r="XFC1315" t="s">
        <v>152</v>
      </c>
    </row>
    <row r="1316" spans="1:11 16382:16383" x14ac:dyDescent="0.25">
      <c r="A1316">
        <v>1226</v>
      </c>
      <c r="B1316" t="s">
        <v>2508</v>
      </c>
      <c r="C1316" t="s">
        <v>2502</v>
      </c>
      <c r="D1316" t="s">
        <v>3030</v>
      </c>
      <c r="E1316" t="str">
        <f t="shared" si="100"/>
        <v>VFSE6000081</v>
      </c>
      <c r="F1316" t="s">
        <v>154</v>
      </c>
      <c r="G1316">
        <v>8500</v>
      </c>
      <c r="H1316">
        <v>17956925.609999999</v>
      </c>
      <c r="I1316" t="s">
        <v>2152</v>
      </c>
      <c r="J1316" t="s">
        <v>3583</v>
      </c>
      <c r="K1316" t="s">
        <v>3599</v>
      </c>
      <c r="XFB1316" t="s">
        <v>2723</v>
      </c>
      <c r="XFC1316" t="s">
        <v>152</v>
      </c>
    </row>
    <row r="1317" spans="1:11 16382:16383" x14ac:dyDescent="0.25">
      <c r="A1317">
        <v>1227</v>
      </c>
      <c r="B1317" t="s">
        <v>2509</v>
      </c>
      <c r="C1317" t="s">
        <v>2502</v>
      </c>
      <c r="D1317" t="s">
        <v>3031</v>
      </c>
      <c r="E1317" t="str">
        <f t="shared" si="100"/>
        <v>VFSE5000341</v>
      </c>
      <c r="F1317" t="s">
        <v>154</v>
      </c>
      <c r="G1317">
        <v>8207.99</v>
      </c>
      <c r="H1317">
        <v>17965133.600000001</v>
      </c>
      <c r="I1317" t="s">
        <v>2154</v>
      </c>
      <c r="J1317" t="s">
        <v>2134</v>
      </c>
      <c r="K1317" t="s">
        <v>3599</v>
      </c>
      <c r="XFB1317" t="s">
        <v>2724</v>
      </c>
      <c r="XFC1317" t="s">
        <v>152</v>
      </c>
    </row>
    <row r="1318" spans="1:11 16382:16383" x14ac:dyDescent="0.25">
      <c r="A1318">
        <v>1228</v>
      </c>
      <c r="B1318" t="s">
        <v>2510</v>
      </c>
      <c r="C1318" t="s">
        <v>2502</v>
      </c>
      <c r="D1318" t="s">
        <v>3032</v>
      </c>
      <c r="E1318" t="str">
        <f t="shared" si="100"/>
        <v>/15.01.2020</v>
      </c>
      <c r="F1318" t="s">
        <v>154</v>
      </c>
      <c r="G1318">
        <v>722</v>
      </c>
      <c r="H1318">
        <v>17965855.600000001</v>
      </c>
      <c r="I1318" t="s">
        <v>2144</v>
      </c>
      <c r="J1318" t="s">
        <v>2134</v>
      </c>
      <c r="K1318" t="s">
        <v>2132</v>
      </c>
      <c r="XFB1318" t="s">
        <v>2725</v>
      </c>
      <c r="XFC1318" t="s">
        <v>152</v>
      </c>
    </row>
    <row r="1319" spans="1:11 16382:16383" x14ac:dyDescent="0.25">
      <c r="A1319">
        <v>1229</v>
      </c>
      <c r="B1319" t="s">
        <v>2510</v>
      </c>
      <c r="C1319" t="s">
        <v>2502</v>
      </c>
      <c r="D1319" t="s">
        <v>3033</v>
      </c>
      <c r="E1319" t="str">
        <f t="shared" si="100"/>
        <v>/16.01.2020</v>
      </c>
      <c r="F1319" t="s">
        <v>154</v>
      </c>
      <c r="G1319">
        <v>1087</v>
      </c>
      <c r="H1319">
        <v>17966942.600000001</v>
      </c>
      <c r="I1319" t="s">
        <v>2144</v>
      </c>
      <c r="J1319" t="s">
        <v>2134</v>
      </c>
      <c r="K1319" t="s">
        <v>2132</v>
      </c>
      <c r="XFB1319" t="s">
        <v>2725</v>
      </c>
      <c r="XFC1319" t="s">
        <v>152</v>
      </c>
    </row>
    <row r="1320" spans="1:11 16382:16383" x14ac:dyDescent="0.25">
      <c r="A1320">
        <v>1230</v>
      </c>
      <c r="B1320" t="s">
        <v>2510</v>
      </c>
      <c r="C1320" t="s">
        <v>2502</v>
      </c>
      <c r="D1320" t="s">
        <v>3034</v>
      </c>
      <c r="E1320" t="str">
        <f t="shared" si="100"/>
        <v>/16.01.2020</v>
      </c>
      <c r="F1320" t="s">
        <v>154</v>
      </c>
      <c r="G1320">
        <v>722</v>
      </c>
      <c r="H1320">
        <v>17967664.600000001</v>
      </c>
      <c r="I1320" t="s">
        <v>2144</v>
      </c>
      <c r="J1320" t="s">
        <v>2134</v>
      </c>
      <c r="K1320" t="s">
        <v>2132</v>
      </c>
      <c r="XFB1320" t="s">
        <v>2725</v>
      </c>
      <c r="XFC1320" t="s">
        <v>152</v>
      </c>
    </row>
    <row r="1321" spans="1:11 16382:16383" x14ac:dyDescent="0.25">
      <c r="A1321">
        <v>1231</v>
      </c>
      <c r="B1321" t="s">
        <v>2510</v>
      </c>
      <c r="C1321" t="s">
        <v>2502</v>
      </c>
      <c r="D1321" t="s">
        <v>3035</v>
      </c>
      <c r="E1321" t="str">
        <f t="shared" si="100"/>
        <v>/26.12.2019</v>
      </c>
      <c r="F1321" t="s">
        <v>154</v>
      </c>
      <c r="G1321">
        <v>722</v>
      </c>
      <c r="H1321">
        <v>17968386.600000001</v>
      </c>
      <c r="I1321" t="s">
        <v>2144</v>
      </c>
      <c r="J1321" t="s">
        <v>2134</v>
      </c>
      <c r="K1321" t="s">
        <v>2132</v>
      </c>
      <c r="XFB1321" t="s">
        <v>2725</v>
      </c>
      <c r="XFC1321" t="s">
        <v>152</v>
      </c>
    </row>
    <row r="1322" spans="1:11 16382:16383" x14ac:dyDescent="0.25">
      <c r="A1322">
        <v>1232</v>
      </c>
      <c r="B1322" t="s">
        <v>2510</v>
      </c>
      <c r="C1322" t="s">
        <v>2502</v>
      </c>
      <c r="D1322" t="s">
        <v>3036</v>
      </c>
      <c r="E1322" t="str">
        <f t="shared" si="100"/>
        <v>/27.01.2020</v>
      </c>
      <c r="F1322" t="s">
        <v>154</v>
      </c>
      <c r="G1322">
        <v>1087</v>
      </c>
      <c r="H1322">
        <v>17969473.600000001</v>
      </c>
      <c r="I1322" t="s">
        <v>2144</v>
      </c>
      <c r="J1322" t="s">
        <v>2134</v>
      </c>
      <c r="K1322" t="s">
        <v>2132</v>
      </c>
      <c r="XFB1322" t="s">
        <v>2725</v>
      </c>
      <c r="XFC1322" t="s">
        <v>152</v>
      </c>
    </row>
    <row r="1323" spans="1:11 16382:16383" x14ac:dyDescent="0.25">
      <c r="A1323">
        <v>1233</v>
      </c>
      <c r="B1323" t="s">
        <v>2510</v>
      </c>
      <c r="C1323" t="s">
        <v>2502</v>
      </c>
      <c r="D1323" t="s">
        <v>3037</v>
      </c>
      <c r="E1323" t="str">
        <f t="shared" si="100"/>
        <v>/10.01.2020</v>
      </c>
      <c r="F1323" t="s">
        <v>154</v>
      </c>
      <c r="G1323">
        <v>1087</v>
      </c>
      <c r="H1323">
        <v>17970560.600000001</v>
      </c>
      <c r="I1323" t="s">
        <v>2144</v>
      </c>
      <c r="J1323" t="s">
        <v>2134</v>
      </c>
      <c r="K1323" t="s">
        <v>2132</v>
      </c>
      <c r="XFB1323" t="s">
        <v>2725</v>
      </c>
      <c r="XFC1323" t="s">
        <v>152</v>
      </c>
    </row>
    <row r="1324" spans="1:11 16382:16383" x14ac:dyDescent="0.25">
      <c r="A1324">
        <v>1234</v>
      </c>
      <c r="B1324" t="s">
        <v>2510</v>
      </c>
      <c r="C1324" t="s">
        <v>2502</v>
      </c>
      <c r="D1324" t="s">
        <v>3038</v>
      </c>
      <c r="E1324" t="str">
        <f t="shared" si="100"/>
        <v>/10.01.2020</v>
      </c>
      <c r="F1324" t="s">
        <v>154</v>
      </c>
      <c r="G1324">
        <v>722</v>
      </c>
      <c r="H1324">
        <v>17971282.600000001</v>
      </c>
      <c r="I1324" t="s">
        <v>2144</v>
      </c>
      <c r="J1324" t="s">
        <v>2134</v>
      </c>
      <c r="K1324" t="s">
        <v>2132</v>
      </c>
      <c r="XFB1324" t="s">
        <v>2725</v>
      </c>
      <c r="XFC1324" t="s">
        <v>152</v>
      </c>
    </row>
    <row r="1325" spans="1:11 16382:16383" x14ac:dyDescent="0.25">
      <c r="A1325">
        <v>1235</v>
      </c>
      <c r="B1325" t="s">
        <v>2510</v>
      </c>
      <c r="C1325" t="s">
        <v>2502</v>
      </c>
      <c r="D1325" t="s">
        <v>3039</v>
      </c>
      <c r="E1325" t="str">
        <f t="shared" si="100"/>
        <v>/13.11.2019</v>
      </c>
      <c r="F1325" t="s">
        <v>154</v>
      </c>
      <c r="G1325">
        <v>1087</v>
      </c>
      <c r="H1325">
        <v>17972369.600000001</v>
      </c>
      <c r="I1325" t="s">
        <v>2144</v>
      </c>
      <c r="J1325" t="s">
        <v>2134</v>
      </c>
      <c r="K1325" t="s">
        <v>2132</v>
      </c>
      <c r="XFB1325" t="s">
        <v>2725</v>
      </c>
      <c r="XFC1325" t="s">
        <v>152</v>
      </c>
    </row>
    <row r="1326" spans="1:11 16382:16383" x14ac:dyDescent="0.25">
      <c r="A1326">
        <v>1236</v>
      </c>
      <c r="B1326" t="s">
        <v>2510</v>
      </c>
      <c r="C1326" t="s">
        <v>2502</v>
      </c>
      <c r="D1326" t="s">
        <v>3040</v>
      </c>
      <c r="E1326" t="str">
        <f t="shared" si="100"/>
        <v>/30.12.2019</v>
      </c>
      <c r="F1326" t="s">
        <v>154</v>
      </c>
      <c r="G1326">
        <v>722</v>
      </c>
      <c r="H1326">
        <v>17973091.600000001</v>
      </c>
      <c r="I1326" t="s">
        <v>2144</v>
      </c>
      <c r="J1326" t="s">
        <v>2134</v>
      </c>
      <c r="K1326" t="s">
        <v>2132</v>
      </c>
      <c r="XFB1326" t="s">
        <v>2725</v>
      </c>
      <c r="XFC1326" t="s">
        <v>152</v>
      </c>
    </row>
    <row r="1327" spans="1:11 16382:16383" x14ac:dyDescent="0.25">
      <c r="A1327">
        <v>1237</v>
      </c>
      <c r="B1327" t="s">
        <v>2510</v>
      </c>
      <c r="C1327" t="s">
        <v>2502</v>
      </c>
      <c r="D1327" t="s">
        <v>3041</v>
      </c>
      <c r="E1327" t="str">
        <f t="shared" si="100"/>
        <v>/09.01.2020</v>
      </c>
      <c r="F1327" t="s">
        <v>154</v>
      </c>
      <c r="G1327">
        <v>722</v>
      </c>
      <c r="H1327">
        <v>17973813.600000001</v>
      </c>
      <c r="I1327" t="s">
        <v>2144</v>
      </c>
      <c r="J1327" t="s">
        <v>2134</v>
      </c>
      <c r="K1327" t="s">
        <v>2132</v>
      </c>
      <c r="XFB1327" t="s">
        <v>2725</v>
      </c>
      <c r="XFC1327" t="s">
        <v>152</v>
      </c>
    </row>
    <row r="1328" spans="1:11 16382:16383" x14ac:dyDescent="0.25">
      <c r="A1328">
        <v>1238</v>
      </c>
      <c r="B1328" t="s">
        <v>2510</v>
      </c>
      <c r="C1328" t="s">
        <v>2502</v>
      </c>
      <c r="D1328" t="s">
        <v>3042</v>
      </c>
      <c r="E1328" t="str">
        <f t="shared" si="100"/>
        <v>/18.01.2020</v>
      </c>
      <c r="F1328" t="s">
        <v>154</v>
      </c>
      <c r="G1328">
        <v>722</v>
      </c>
      <c r="H1328">
        <v>17974535.600000001</v>
      </c>
      <c r="I1328" t="s">
        <v>2144</v>
      </c>
      <c r="J1328" t="s">
        <v>2134</v>
      </c>
      <c r="K1328" t="s">
        <v>2132</v>
      </c>
      <c r="XFB1328" t="s">
        <v>2726</v>
      </c>
      <c r="XFC1328" t="s">
        <v>152</v>
      </c>
    </row>
    <row r="1329" spans="1:11 16382:16383" x14ac:dyDescent="0.25">
      <c r="A1329">
        <v>1239</v>
      </c>
      <c r="B1329" t="s">
        <v>2510</v>
      </c>
      <c r="C1329" t="s">
        <v>2502</v>
      </c>
      <c r="D1329" t="s">
        <v>3043</v>
      </c>
      <c r="E1329" t="str">
        <f t="shared" si="100"/>
        <v>/18.01.2020</v>
      </c>
      <c r="F1329" t="s">
        <v>154</v>
      </c>
      <c r="G1329">
        <v>722</v>
      </c>
      <c r="H1329">
        <v>17975257.600000001</v>
      </c>
      <c r="I1329" t="s">
        <v>2144</v>
      </c>
      <c r="J1329" t="s">
        <v>2134</v>
      </c>
      <c r="K1329" t="s">
        <v>2132</v>
      </c>
      <c r="XFB1329" t="s">
        <v>2726</v>
      </c>
      <c r="XFC1329" t="s">
        <v>152</v>
      </c>
    </row>
    <row r="1330" spans="1:11 16382:16383" x14ac:dyDescent="0.25">
      <c r="A1330">
        <v>1240</v>
      </c>
      <c r="B1330" t="s">
        <v>2510</v>
      </c>
      <c r="C1330" t="s">
        <v>2502</v>
      </c>
      <c r="D1330" t="s">
        <v>3044</v>
      </c>
      <c r="E1330" t="str">
        <f t="shared" si="100"/>
        <v>/13.12.2019</v>
      </c>
      <c r="F1330" t="s">
        <v>154</v>
      </c>
      <c r="G1330">
        <v>722</v>
      </c>
      <c r="H1330">
        <v>17975979.600000001</v>
      </c>
      <c r="I1330" t="s">
        <v>2144</v>
      </c>
      <c r="J1330" t="s">
        <v>2134</v>
      </c>
      <c r="K1330" t="s">
        <v>2132</v>
      </c>
      <c r="XFB1330" t="s">
        <v>2726</v>
      </c>
      <c r="XFC1330" t="s">
        <v>152</v>
      </c>
    </row>
    <row r="1331" spans="1:11 16382:16383" x14ac:dyDescent="0.25">
      <c r="A1331">
        <v>1241</v>
      </c>
      <c r="B1331" t="s">
        <v>2510</v>
      </c>
      <c r="C1331" t="s">
        <v>2502</v>
      </c>
      <c r="D1331" t="s">
        <v>3045</v>
      </c>
      <c r="E1331" t="str">
        <f t="shared" si="100"/>
        <v>/15.12.2019</v>
      </c>
      <c r="F1331" t="s">
        <v>154</v>
      </c>
      <c r="G1331">
        <v>1087</v>
      </c>
      <c r="H1331">
        <v>17977066.600000001</v>
      </c>
      <c r="I1331" t="s">
        <v>2144</v>
      </c>
      <c r="J1331" t="s">
        <v>2134</v>
      </c>
      <c r="K1331" t="s">
        <v>2132</v>
      </c>
      <c r="XFB1331" t="s">
        <v>2726</v>
      </c>
      <c r="XFC1331" t="s">
        <v>152</v>
      </c>
    </row>
    <row r="1332" spans="1:11 16382:16383" x14ac:dyDescent="0.25">
      <c r="A1332">
        <v>1242</v>
      </c>
      <c r="B1332" t="s">
        <v>2510</v>
      </c>
      <c r="C1332" t="s">
        <v>2502</v>
      </c>
      <c r="D1332" t="s">
        <v>3046</v>
      </c>
      <c r="E1332" t="str">
        <f t="shared" si="100"/>
        <v>/17.01.2020</v>
      </c>
      <c r="F1332" t="s">
        <v>154</v>
      </c>
      <c r="G1332">
        <v>722</v>
      </c>
      <c r="H1332">
        <v>17977788.600000001</v>
      </c>
      <c r="I1332" t="s">
        <v>2144</v>
      </c>
      <c r="J1332" t="s">
        <v>2134</v>
      </c>
      <c r="K1332" t="s">
        <v>2132</v>
      </c>
      <c r="XFB1332" t="s">
        <v>2726</v>
      </c>
      <c r="XFC1332" t="s">
        <v>152</v>
      </c>
    </row>
    <row r="1333" spans="1:11 16382:16383" x14ac:dyDescent="0.25">
      <c r="A1333">
        <v>1243</v>
      </c>
      <c r="B1333" t="s">
        <v>2510</v>
      </c>
      <c r="C1333" t="s">
        <v>2502</v>
      </c>
      <c r="D1333" t="s">
        <v>3047</v>
      </c>
      <c r="E1333" t="str">
        <f t="shared" si="100"/>
        <v>/13.01.2020</v>
      </c>
      <c r="F1333" t="s">
        <v>154</v>
      </c>
      <c r="G1333">
        <v>722</v>
      </c>
      <c r="H1333">
        <v>17978510.600000001</v>
      </c>
      <c r="I1333" t="s">
        <v>2144</v>
      </c>
      <c r="J1333" t="s">
        <v>2134</v>
      </c>
      <c r="K1333" t="s">
        <v>2132</v>
      </c>
      <c r="XFB1333" t="s">
        <v>2726</v>
      </c>
      <c r="XFC1333" t="s">
        <v>152</v>
      </c>
    </row>
    <row r="1334" spans="1:11 16382:16383" x14ac:dyDescent="0.25">
      <c r="A1334">
        <v>1244</v>
      </c>
      <c r="B1334" t="s">
        <v>2510</v>
      </c>
      <c r="C1334" t="s">
        <v>2502</v>
      </c>
      <c r="D1334" t="s">
        <v>3048</v>
      </c>
      <c r="E1334" t="str">
        <f t="shared" si="100"/>
        <v>/13.01.2020</v>
      </c>
      <c r="F1334" t="s">
        <v>154</v>
      </c>
      <c r="G1334">
        <v>722</v>
      </c>
      <c r="H1334">
        <v>17979232.600000001</v>
      </c>
      <c r="I1334" t="s">
        <v>2144</v>
      </c>
      <c r="J1334" t="s">
        <v>2134</v>
      </c>
      <c r="K1334" t="s">
        <v>2132</v>
      </c>
      <c r="XFB1334" t="s">
        <v>2726</v>
      </c>
      <c r="XFC1334" t="s">
        <v>152</v>
      </c>
    </row>
    <row r="1335" spans="1:11 16382:16383" x14ac:dyDescent="0.25">
      <c r="A1335">
        <v>1245</v>
      </c>
      <c r="B1335" t="s">
        <v>2510</v>
      </c>
      <c r="C1335" t="s">
        <v>2502</v>
      </c>
      <c r="D1335" t="s">
        <v>3049</v>
      </c>
      <c r="E1335" t="str">
        <f t="shared" si="100"/>
        <v>/16.01.2020</v>
      </c>
      <c r="F1335" t="s">
        <v>154</v>
      </c>
      <c r="G1335">
        <v>722</v>
      </c>
      <c r="H1335">
        <v>17979954.600000001</v>
      </c>
      <c r="I1335" t="s">
        <v>2144</v>
      </c>
      <c r="J1335" t="s">
        <v>2134</v>
      </c>
      <c r="K1335" t="s">
        <v>2132</v>
      </c>
      <c r="XFB1335" t="s">
        <v>2726</v>
      </c>
      <c r="XFC1335" t="s">
        <v>152</v>
      </c>
    </row>
    <row r="1336" spans="1:11 16382:16383" x14ac:dyDescent="0.25">
      <c r="A1336">
        <v>1246</v>
      </c>
      <c r="B1336" t="s">
        <v>2510</v>
      </c>
      <c r="C1336" t="s">
        <v>2502</v>
      </c>
      <c r="D1336" t="s">
        <v>3050</v>
      </c>
      <c r="E1336" t="str">
        <f t="shared" si="100"/>
        <v>/16.01.2020</v>
      </c>
      <c r="F1336" t="s">
        <v>154</v>
      </c>
      <c r="G1336">
        <v>722</v>
      </c>
      <c r="H1336">
        <v>17980676.600000001</v>
      </c>
      <c r="I1336" t="s">
        <v>2144</v>
      </c>
      <c r="J1336" t="s">
        <v>2134</v>
      </c>
      <c r="K1336" t="s">
        <v>2132</v>
      </c>
      <c r="XFB1336" t="s">
        <v>2726</v>
      </c>
      <c r="XFC1336" t="s">
        <v>152</v>
      </c>
    </row>
    <row r="1337" spans="1:11 16382:16383" x14ac:dyDescent="0.25">
      <c r="A1337">
        <v>1247</v>
      </c>
      <c r="B1337" t="s">
        <v>2510</v>
      </c>
      <c r="C1337" t="s">
        <v>2502</v>
      </c>
      <c r="D1337" t="s">
        <v>3051</v>
      </c>
      <c r="E1337" t="str">
        <f t="shared" si="100"/>
        <v>/18.01.2020</v>
      </c>
      <c r="F1337" t="s">
        <v>154</v>
      </c>
      <c r="G1337">
        <v>722</v>
      </c>
      <c r="H1337">
        <v>17981398.600000001</v>
      </c>
      <c r="I1337" t="s">
        <v>2144</v>
      </c>
      <c r="J1337" t="s">
        <v>2134</v>
      </c>
      <c r="K1337" t="s">
        <v>2132</v>
      </c>
      <c r="XFB1337" t="s">
        <v>2726</v>
      </c>
      <c r="XFC1337" t="s">
        <v>152</v>
      </c>
    </row>
    <row r="1338" spans="1:11 16382:16383" x14ac:dyDescent="0.25">
      <c r="A1338">
        <v>1248</v>
      </c>
      <c r="B1338" t="s">
        <v>2510</v>
      </c>
      <c r="C1338" t="s">
        <v>2502</v>
      </c>
      <c r="D1338" t="s">
        <v>3052</v>
      </c>
      <c r="E1338" t="str">
        <f t="shared" si="100"/>
        <v>/19.01.2020</v>
      </c>
      <c r="F1338" t="s">
        <v>154</v>
      </c>
      <c r="G1338">
        <v>722</v>
      </c>
      <c r="H1338">
        <v>17982120.600000001</v>
      </c>
      <c r="I1338" t="s">
        <v>2144</v>
      </c>
      <c r="J1338" t="s">
        <v>2134</v>
      </c>
      <c r="K1338" t="s">
        <v>2132</v>
      </c>
      <c r="XFB1338" t="s">
        <v>2726</v>
      </c>
      <c r="XFC1338" t="s">
        <v>152</v>
      </c>
    </row>
    <row r="1339" spans="1:11 16382:16383" x14ac:dyDescent="0.25">
      <c r="A1339">
        <v>1249</v>
      </c>
      <c r="B1339" t="s">
        <v>2510</v>
      </c>
      <c r="C1339" t="s">
        <v>2502</v>
      </c>
      <c r="D1339" t="s">
        <v>3053</v>
      </c>
      <c r="E1339" t="str">
        <f t="shared" si="100"/>
        <v>/04.12.2019</v>
      </c>
      <c r="F1339" t="s">
        <v>154</v>
      </c>
      <c r="G1339">
        <v>722</v>
      </c>
      <c r="H1339">
        <v>17982842.600000001</v>
      </c>
      <c r="I1339" t="s">
        <v>2144</v>
      </c>
      <c r="J1339" t="s">
        <v>2134</v>
      </c>
      <c r="K1339" t="s">
        <v>2132</v>
      </c>
      <c r="XFB1339" t="s">
        <v>2726</v>
      </c>
      <c r="XFC1339" t="s">
        <v>152</v>
      </c>
    </row>
    <row r="1340" spans="1:11 16382:16383" x14ac:dyDescent="0.25">
      <c r="A1340">
        <v>1250</v>
      </c>
      <c r="B1340" t="s">
        <v>2510</v>
      </c>
      <c r="C1340" t="s">
        <v>2502</v>
      </c>
      <c r="D1340" t="s">
        <v>3054</v>
      </c>
      <c r="E1340" t="str">
        <f t="shared" si="100"/>
        <v>/01.12.2019</v>
      </c>
      <c r="F1340" t="s">
        <v>154</v>
      </c>
      <c r="G1340">
        <v>722</v>
      </c>
      <c r="H1340">
        <v>17983564.600000001</v>
      </c>
      <c r="I1340" t="s">
        <v>2144</v>
      </c>
      <c r="J1340" t="s">
        <v>2134</v>
      </c>
      <c r="K1340" t="s">
        <v>2132</v>
      </c>
      <c r="XFB1340" t="s">
        <v>2726</v>
      </c>
      <c r="XFC1340" t="s">
        <v>152</v>
      </c>
    </row>
    <row r="1341" spans="1:11 16382:16383" x14ac:dyDescent="0.25">
      <c r="A1341">
        <v>1251</v>
      </c>
      <c r="B1341" t="s">
        <v>2510</v>
      </c>
      <c r="C1341" t="s">
        <v>2502</v>
      </c>
      <c r="D1341" t="s">
        <v>3055</v>
      </c>
      <c r="E1341" t="str">
        <f t="shared" si="100"/>
        <v>/26.12.2019</v>
      </c>
      <c r="F1341" t="s">
        <v>154</v>
      </c>
      <c r="G1341">
        <v>722</v>
      </c>
      <c r="H1341">
        <v>17984286.600000001</v>
      </c>
      <c r="I1341" t="s">
        <v>2144</v>
      </c>
      <c r="J1341" t="s">
        <v>2134</v>
      </c>
      <c r="K1341" t="s">
        <v>2132</v>
      </c>
      <c r="XFB1341" t="s">
        <v>2726</v>
      </c>
      <c r="XFC1341" t="s">
        <v>152</v>
      </c>
    </row>
    <row r="1342" spans="1:11 16382:16383" x14ac:dyDescent="0.25">
      <c r="A1342">
        <v>1252</v>
      </c>
      <c r="B1342" t="s">
        <v>2510</v>
      </c>
      <c r="C1342" t="s">
        <v>2502</v>
      </c>
      <c r="D1342" t="s">
        <v>3056</v>
      </c>
      <c r="E1342" t="str">
        <f t="shared" si="100"/>
        <v>/18.01.2020</v>
      </c>
      <c r="F1342" t="s">
        <v>154</v>
      </c>
      <c r="G1342">
        <v>722</v>
      </c>
      <c r="H1342">
        <v>17985008.600000001</v>
      </c>
      <c r="I1342" t="s">
        <v>2144</v>
      </c>
      <c r="J1342" t="s">
        <v>2134</v>
      </c>
      <c r="K1342" t="s">
        <v>2132</v>
      </c>
      <c r="XFB1342" t="s">
        <v>2726</v>
      </c>
      <c r="XFC1342" t="s">
        <v>152</v>
      </c>
    </row>
    <row r="1343" spans="1:11 16382:16383" x14ac:dyDescent="0.25">
      <c r="A1343">
        <v>1253</v>
      </c>
      <c r="B1343" t="s">
        <v>2510</v>
      </c>
      <c r="C1343" t="s">
        <v>2502</v>
      </c>
      <c r="D1343" t="s">
        <v>3057</v>
      </c>
      <c r="E1343" t="str">
        <f t="shared" si="100"/>
        <v>/04.12.2019</v>
      </c>
      <c r="F1343" t="s">
        <v>154</v>
      </c>
      <c r="G1343">
        <v>722</v>
      </c>
      <c r="H1343">
        <v>17985730.600000001</v>
      </c>
      <c r="I1343" t="s">
        <v>2144</v>
      </c>
      <c r="J1343" t="s">
        <v>2134</v>
      </c>
      <c r="K1343" t="s">
        <v>2132</v>
      </c>
      <c r="XFB1343" t="s">
        <v>2726</v>
      </c>
      <c r="XFC1343" t="s">
        <v>152</v>
      </c>
    </row>
    <row r="1344" spans="1:11 16382:16383" x14ac:dyDescent="0.25">
      <c r="A1344">
        <v>1254</v>
      </c>
      <c r="B1344" t="s">
        <v>2510</v>
      </c>
      <c r="C1344" t="s">
        <v>2502</v>
      </c>
      <c r="D1344" t="s">
        <v>3058</v>
      </c>
      <c r="E1344" t="str">
        <f t="shared" si="100"/>
        <v>/01.12.2019</v>
      </c>
      <c r="F1344" t="s">
        <v>154</v>
      </c>
      <c r="G1344">
        <v>722</v>
      </c>
      <c r="H1344">
        <v>17986452.600000001</v>
      </c>
      <c r="I1344" t="s">
        <v>2144</v>
      </c>
      <c r="J1344" t="s">
        <v>2134</v>
      </c>
      <c r="K1344" t="s">
        <v>2132</v>
      </c>
      <c r="XFB1344" t="s">
        <v>2726</v>
      </c>
      <c r="XFC1344" t="s">
        <v>152</v>
      </c>
    </row>
    <row r="1345" spans="1:11 16382:16383" x14ac:dyDescent="0.25">
      <c r="A1345">
        <v>1255</v>
      </c>
      <c r="B1345" t="s">
        <v>2510</v>
      </c>
      <c r="C1345" t="s">
        <v>2502</v>
      </c>
      <c r="D1345" t="s">
        <v>3059</v>
      </c>
      <c r="E1345" t="str">
        <f t="shared" si="100"/>
        <v>/04.12.2019</v>
      </c>
      <c r="F1345" t="s">
        <v>154</v>
      </c>
      <c r="G1345">
        <v>722</v>
      </c>
      <c r="H1345">
        <v>17987174.600000001</v>
      </c>
      <c r="I1345" t="s">
        <v>2144</v>
      </c>
      <c r="J1345" t="s">
        <v>2134</v>
      </c>
      <c r="K1345" t="s">
        <v>2132</v>
      </c>
      <c r="XFB1345" t="s">
        <v>2726</v>
      </c>
      <c r="XFC1345" t="s">
        <v>152</v>
      </c>
    </row>
    <row r="1346" spans="1:11 16382:16383" x14ac:dyDescent="0.25">
      <c r="A1346">
        <v>1256</v>
      </c>
      <c r="B1346" t="s">
        <v>2510</v>
      </c>
      <c r="C1346" t="s">
        <v>2502</v>
      </c>
      <c r="D1346" t="s">
        <v>3060</v>
      </c>
      <c r="E1346" t="str">
        <f t="shared" si="100"/>
        <v>/08.12.2019</v>
      </c>
      <c r="F1346" t="s">
        <v>154</v>
      </c>
      <c r="G1346">
        <v>722</v>
      </c>
      <c r="H1346">
        <v>17987896.600000001</v>
      </c>
      <c r="I1346" t="s">
        <v>2144</v>
      </c>
      <c r="J1346" t="s">
        <v>2134</v>
      </c>
      <c r="K1346" t="s">
        <v>2132</v>
      </c>
      <c r="XFB1346" t="s">
        <v>2726</v>
      </c>
      <c r="XFC1346" t="s">
        <v>152</v>
      </c>
    </row>
    <row r="1347" spans="1:11 16382:16383" x14ac:dyDescent="0.25">
      <c r="A1347">
        <v>1257</v>
      </c>
      <c r="B1347" t="s">
        <v>2510</v>
      </c>
      <c r="C1347" t="s">
        <v>2502</v>
      </c>
      <c r="D1347" t="s">
        <v>3061</v>
      </c>
      <c r="E1347" t="str">
        <f t="shared" si="100"/>
        <v>/01.01.2020</v>
      </c>
      <c r="F1347" t="s">
        <v>154</v>
      </c>
      <c r="G1347">
        <v>722</v>
      </c>
      <c r="H1347">
        <v>17988618.600000001</v>
      </c>
      <c r="I1347" t="s">
        <v>2144</v>
      </c>
      <c r="J1347" t="s">
        <v>2134</v>
      </c>
      <c r="K1347" t="s">
        <v>2132</v>
      </c>
      <c r="XFB1347" t="s">
        <v>2726</v>
      </c>
      <c r="XFC1347" t="s">
        <v>152</v>
      </c>
    </row>
    <row r="1348" spans="1:11 16382:16383" x14ac:dyDescent="0.25">
      <c r="A1348">
        <v>1258</v>
      </c>
      <c r="B1348" t="s">
        <v>2510</v>
      </c>
      <c r="C1348" t="s">
        <v>2502</v>
      </c>
      <c r="D1348" t="s">
        <v>3062</v>
      </c>
      <c r="E1348" t="str">
        <f t="shared" si="100"/>
        <v>/21.01.2020</v>
      </c>
      <c r="F1348" t="s">
        <v>154</v>
      </c>
      <c r="G1348">
        <v>722</v>
      </c>
      <c r="H1348">
        <v>17989340.600000001</v>
      </c>
      <c r="I1348" t="s">
        <v>2144</v>
      </c>
      <c r="J1348" t="s">
        <v>2134</v>
      </c>
      <c r="K1348" t="s">
        <v>2132</v>
      </c>
      <c r="XFB1348" t="s">
        <v>2726</v>
      </c>
      <c r="XFC1348" t="s">
        <v>152</v>
      </c>
    </row>
    <row r="1349" spans="1:11 16382:16383" x14ac:dyDescent="0.25">
      <c r="A1349">
        <v>1259</v>
      </c>
      <c r="B1349" t="s">
        <v>2510</v>
      </c>
      <c r="C1349" t="s">
        <v>2502</v>
      </c>
      <c r="D1349" t="s">
        <v>3063</v>
      </c>
      <c r="E1349" t="str">
        <f t="shared" si="100"/>
        <v>/21.01.2020</v>
      </c>
      <c r="F1349" t="s">
        <v>154</v>
      </c>
      <c r="G1349">
        <v>722</v>
      </c>
      <c r="H1349">
        <v>17990062.600000001</v>
      </c>
      <c r="I1349" t="s">
        <v>2144</v>
      </c>
      <c r="J1349" t="s">
        <v>2134</v>
      </c>
      <c r="K1349" t="s">
        <v>2132</v>
      </c>
      <c r="XFB1349" t="s">
        <v>2726</v>
      </c>
      <c r="XFC1349" t="s">
        <v>152</v>
      </c>
    </row>
    <row r="1350" spans="1:11 16382:16383" x14ac:dyDescent="0.25">
      <c r="A1350">
        <v>1260</v>
      </c>
      <c r="B1350" t="s">
        <v>2510</v>
      </c>
      <c r="C1350" t="s">
        <v>2502</v>
      </c>
      <c r="D1350" t="s">
        <v>3064</v>
      </c>
      <c r="E1350" t="str">
        <f t="shared" si="100"/>
        <v>/15.01.2020</v>
      </c>
      <c r="F1350" t="s">
        <v>154</v>
      </c>
      <c r="G1350">
        <v>1087</v>
      </c>
      <c r="H1350">
        <v>17991149.600000001</v>
      </c>
      <c r="I1350" t="s">
        <v>2144</v>
      </c>
      <c r="J1350" t="s">
        <v>2134</v>
      </c>
      <c r="K1350" t="s">
        <v>2132</v>
      </c>
      <c r="XFB1350" t="s">
        <v>2726</v>
      </c>
      <c r="XFC1350" t="s">
        <v>152</v>
      </c>
    </row>
    <row r="1351" spans="1:11 16382:16383" x14ac:dyDescent="0.25">
      <c r="A1351">
        <v>1261</v>
      </c>
      <c r="B1351" t="s">
        <v>2510</v>
      </c>
      <c r="C1351" t="s">
        <v>2502</v>
      </c>
      <c r="D1351" t="s">
        <v>3065</v>
      </c>
      <c r="E1351" t="str">
        <f t="shared" si="100"/>
        <v>/09.12.2019</v>
      </c>
      <c r="F1351" t="s">
        <v>154</v>
      </c>
      <c r="G1351">
        <v>722</v>
      </c>
      <c r="H1351">
        <v>17991871.600000001</v>
      </c>
      <c r="I1351" t="s">
        <v>2144</v>
      </c>
      <c r="J1351" t="s">
        <v>2134</v>
      </c>
      <c r="K1351" t="s">
        <v>2132</v>
      </c>
      <c r="XFB1351" t="s">
        <v>2726</v>
      </c>
      <c r="XFC1351" t="s">
        <v>152</v>
      </c>
    </row>
    <row r="1352" spans="1:11 16382:16383" x14ac:dyDescent="0.25">
      <c r="A1352">
        <v>1262</v>
      </c>
      <c r="B1352" t="s">
        <v>2510</v>
      </c>
      <c r="C1352" t="s">
        <v>2502</v>
      </c>
      <c r="D1352" t="s">
        <v>3066</v>
      </c>
      <c r="E1352" t="str">
        <f t="shared" si="100"/>
        <v>/17.01.2020</v>
      </c>
      <c r="F1352" t="s">
        <v>154</v>
      </c>
      <c r="G1352">
        <v>722</v>
      </c>
      <c r="H1352">
        <v>17992593.600000001</v>
      </c>
      <c r="I1352" t="s">
        <v>2144</v>
      </c>
      <c r="J1352" t="s">
        <v>2134</v>
      </c>
      <c r="K1352" t="s">
        <v>2132</v>
      </c>
      <c r="XFB1352" t="s">
        <v>2726</v>
      </c>
      <c r="XFC1352" t="s">
        <v>152</v>
      </c>
    </row>
    <row r="1353" spans="1:11 16382:16383" x14ac:dyDescent="0.25">
      <c r="A1353">
        <v>1263</v>
      </c>
      <c r="B1353" t="s">
        <v>2510</v>
      </c>
      <c r="C1353" t="s">
        <v>2502</v>
      </c>
      <c r="D1353" t="s">
        <v>3067</v>
      </c>
      <c r="E1353" t="str">
        <f t="shared" si="100"/>
        <v>/09.01.2020</v>
      </c>
      <c r="F1353" t="s">
        <v>154</v>
      </c>
      <c r="G1353">
        <v>722</v>
      </c>
      <c r="H1353">
        <v>17993315.600000001</v>
      </c>
      <c r="I1353" t="s">
        <v>2144</v>
      </c>
      <c r="J1353" t="s">
        <v>2134</v>
      </c>
      <c r="K1353" t="s">
        <v>2132</v>
      </c>
      <c r="XFB1353" t="s">
        <v>2726</v>
      </c>
      <c r="XFC1353" t="s">
        <v>152</v>
      </c>
    </row>
    <row r="1354" spans="1:11 16382:16383" x14ac:dyDescent="0.25">
      <c r="A1354">
        <v>1264</v>
      </c>
      <c r="B1354" t="s">
        <v>2510</v>
      </c>
      <c r="C1354" t="s">
        <v>2502</v>
      </c>
      <c r="D1354" t="s">
        <v>3068</v>
      </c>
      <c r="E1354" t="str">
        <f t="shared" si="100"/>
        <v>/17.01.2020</v>
      </c>
      <c r="F1354" t="s">
        <v>154</v>
      </c>
      <c r="G1354">
        <v>1087</v>
      </c>
      <c r="H1354">
        <v>17994402.600000001</v>
      </c>
      <c r="I1354" t="s">
        <v>2144</v>
      </c>
      <c r="J1354" t="s">
        <v>2134</v>
      </c>
      <c r="K1354" t="s">
        <v>2132</v>
      </c>
      <c r="XFB1354" t="s">
        <v>2726</v>
      </c>
      <c r="XFC1354" t="s">
        <v>152</v>
      </c>
    </row>
    <row r="1355" spans="1:11 16382:16383" x14ac:dyDescent="0.25">
      <c r="A1355">
        <v>1265</v>
      </c>
      <c r="B1355" t="s">
        <v>2510</v>
      </c>
      <c r="C1355" t="s">
        <v>2502</v>
      </c>
      <c r="D1355" t="s">
        <v>3069</v>
      </c>
      <c r="E1355" t="str">
        <f t="shared" si="100"/>
        <v>/22.01.2020</v>
      </c>
      <c r="F1355" t="s">
        <v>154</v>
      </c>
      <c r="G1355">
        <v>722</v>
      </c>
      <c r="H1355">
        <v>17995124.600000001</v>
      </c>
      <c r="I1355" t="s">
        <v>2144</v>
      </c>
      <c r="J1355" t="s">
        <v>2134</v>
      </c>
      <c r="K1355" t="s">
        <v>2132</v>
      </c>
      <c r="XFB1355" t="s">
        <v>2726</v>
      </c>
      <c r="XFC1355" t="s">
        <v>152</v>
      </c>
    </row>
    <row r="1356" spans="1:11 16382:16383" x14ac:dyDescent="0.25">
      <c r="A1356">
        <v>1266</v>
      </c>
      <c r="B1356" t="s">
        <v>2510</v>
      </c>
      <c r="C1356" t="s">
        <v>2502</v>
      </c>
      <c r="D1356" t="s">
        <v>3070</v>
      </c>
      <c r="E1356" t="str">
        <f t="shared" si="100"/>
        <v>/23.12.2019</v>
      </c>
      <c r="F1356" t="s">
        <v>154</v>
      </c>
      <c r="G1356">
        <v>722</v>
      </c>
      <c r="H1356">
        <v>17995846.600000001</v>
      </c>
      <c r="I1356" t="s">
        <v>2144</v>
      </c>
      <c r="J1356" t="s">
        <v>2134</v>
      </c>
      <c r="K1356" t="s">
        <v>2132</v>
      </c>
      <c r="XFB1356" t="s">
        <v>2726</v>
      </c>
      <c r="XFC1356" t="s">
        <v>152</v>
      </c>
    </row>
    <row r="1357" spans="1:11 16382:16383" x14ac:dyDescent="0.25">
      <c r="A1357">
        <v>1267</v>
      </c>
      <c r="B1357" t="s">
        <v>2510</v>
      </c>
      <c r="C1357" t="s">
        <v>2502</v>
      </c>
      <c r="D1357" t="s">
        <v>3071</v>
      </c>
      <c r="E1357" t="str">
        <f t="shared" si="100"/>
        <v>/17.01.2020</v>
      </c>
      <c r="F1357" t="s">
        <v>154</v>
      </c>
      <c r="G1357">
        <v>722</v>
      </c>
      <c r="H1357">
        <v>17996568.600000001</v>
      </c>
      <c r="I1357" t="s">
        <v>2144</v>
      </c>
      <c r="J1357" t="s">
        <v>2134</v>
      </c>
      <c r="K1357" t="s">
        <v>2132</v>
      </c>
      <c r="XFB1357" t="s">
        <v>2727</v>
      </c>
      <c r="XFC1357" t="s">
        <v>152</v>
      </c>
    </row>
    <row r="1358" spans="1:11 16382:16383" x14ac:dyDescent="0.25">
      <c r="A1358">
        <v>1268</v>
      </c>
      <c r="B1358" t="s">
        <v>2510</v>
      </c>
      <c r="C1358" t="s">
        <v>2502</v>
      </c>
      <c r="D1358" t="s">
        <v>3072</v>
      </c>
      <c r="E1358" t="str">
        <f t="shared" si="100"/>
        <v>/26.12.2019</v>
      </c>
      <c r="F1358" t="s">
        <v>154</v>
      </c>
      <c r="G1358">
        <v>722</v>
      </c>
      <c r="H1358">
        <v>17997290.600000001</v>
      </c>
      <c r="I1358" t="s">
        <v>2144</v>
      </c>
      <c r="J1358" t="s">
        <v>2134</v>
      </c>
      <c r="K1358" t="s">
        <v>2132</v>
      </c>
      <c r="XFB1358" t="s">
        <v>2727</v>
      </c>
      <c r="XFC1358" t="s">
        <v>152</v>
      </c>
    </row>
    <row r="1359" spans="1:11 16382:16383" x14ac:dyDescent="0.25">
      <c r="A1359">
        <v>1269</v>
      </c>
      <c r="B1359" t="s">
        <v>2510</v>
      </c>
      <c r="C1359" t="s">
        <v>2502</v>
      </c>
      <c r="D1359" t="s">
        <v>3073</v>
      </c>
      <c r="E1359" t="str">
        <f t="shared" si="100"/>
        <v>/17.01.2020</v>
      </c>
      <c r="F1359" t="s">
        <v>154</v>
      </c>
      <c r="G1359">
        <v>722</v>
      </c>
      <c r="H1359">
        <v>17998012.600000001</v>
      </c>
      <c r="I1359" t="s">
        <v>2144</v>
      </c>
      <c r="J1359" t="s">
        <v>2134</v>
      </c>
      <c r="K1359" t="s">
        <v>2132</v>
      </c>
      <c r="XFB1359" t="s">
        <v>2727</v>
      </c>
      <c r="XFC1359" t="s">
        <v>152</v>
      </c>
    </row>
    <row r="1360" spans="1:11 16382:16383" x14ac:dyDescent="0.25">
      <c r="A1360">
        <v>1270</v>
      </c>
      <c r="B1360" t="s">
        <v>2510</v>
      </c>
      <c r="C1360" t="s">
        <v>2502</v>
      </c>
      <c r="D1360" t="s">
        <v>3074</v>
      </c>
      <c r="E1360" t="str">
        <f t="shared" si="100"/>
        <v>/17.01.2020</v>
      </c>
      <c r="F1360" t="s">
        <v>154</v>
      </c>
      <c r="G1360">
        <v>722</v>
      </c>
      <c r="H1360">
        <v>17998734.600000001</v>
      </c>
      <c r="I1360" t="s">
        <v>2144</v>
      </c>
      <c r="J1360" t="s">
        <v>2134</v>
      </c>
      <c r="K1360" t="s">
        <v>2132</v>
      </c>
      <c r="XFB1360" t="s">
        <v>2727</v>
      </c>
      <c r="XFC1360" t="s">
        <v>152</v>
      </c>
    </row>
    <row r="1361" spans="1:14 16382:16383" x14ac:dyDescent="0.25">
      <c r="A1361">
        <v>1271</v>
      </c>
      <c r="B1361" t="s">
        <v>2510</v>
      </c>
      <c r="C1361" t="s">
        <v>2502</v>
      </c>
      <c r="D1361" t="s">
        <v>3075</v>
      </c>
      <c r="E1361" t="str">
        <f t="shared" si="100"/>
        <v>/27.01.2020</v>
      </c>
      <c r="F1361" t="s">
        <v>154</v>
      </c>
      <c r="G1361">
        <v>722</v>
      </c>
      <c r="H1361">
        <v>17999456.600000001</v>
      </c>
      <c r="I1361" t="s">
        <v>2144</v>
      </c>
      <c r="J1361" t="s">
        <v>2134</v>
      </c>
      <c r="K1361" t="s">
        <v>2132</v>
      </c>
      <c r="XFB1361" t="s">
        <v>2727</v>
      </c>
      <c r="XFC1361" t="s">
        <v>152</v>
      </c>
    </row>
    <row r="1362" spans="1:14 16382:16383" x14ac:dyDescent="0.25">
      <c r="A1362">
        <v>1272</v>
      </c>
      <c r="B1362" t="s">
        <v>2510</v>
      </c>
      <c r="C1362" t="s">
        <v>2502</v>
      </c>
      <c r="D1362" t="s">
        <v>3076</v>
      </c>
      <c r="E1362" t="str">
        <f t="shared" si="100"/>
        <v>/16.01.2020</v>
      </c>
      <c r="F1362" t="s">
        <v>154</v>
      </c>
      <c r="G1362">
        <v>722</v>
      </c>
      <c r="H1362">
        <v>18000178.600000001</v>
      </c>
      <c r="I1362" t="s">
        <v>2144</v>
      </c>
      <c r="J1362" t="s">
        <v>2134</v>
      </c>
      <c r="K1362" t="s">
        <v>2132</v>
      </c>
      <c r="XFB1362" t="s">
        <v>2727</v>
      </c>
      <c r="XFC1362" t="s">
        <v>152</v>
      </c>
    </row>
    <row r="1363" spans="1:14 16382:16383" x14ac:dyDescent="0.25">
      <c r="A1363">
        <v>1273</v>
      </c>
      <c r="B1363" t="s">
        <v>2510</v>
      </c>
      <c r="C1363" t="s">
        <v>2502</v>
      </c>
      <c r="D1363" t="s">
        <v>3077</v>
      </c>
      <c r="E1363" t="str">
        <f t="shared" si="100"/>
        <v>/13.01.2020</v>
      </c>
      <c r="F1363" t="s">
        <v>154</v>
      </c>
      <c r="G1363">
        <v>722</v>
      </c>
      <c r="H1363">
        <v>18000900.600000001</v>
      </c>
      <c r="I1363" t="s">
        <v>2144</v>
      </c>
      <c r="J1363" t="s">
        <v>2134</v>
      </c>
      <c r="K1363" t="s">
        <v>2132</v>
      </c>
      <c r="XFB1363" t="s">
        <v>2727</v>
      </c>
      <c r="XFC1363" t="s">
        <v>152</v>
      </c>
    </row>
    <row r="1364" spans="1:14 16382:16383" x14ac:dyDescent="0.25">
      <c r="A1364">
        <v>1274</v>
      </c>
      <c r="B1364" t="s">
        <v>2510</v>
      </c>
      <c r="C1364" t="s">
        <v>2502</v>
      </c>
      <c r="D1364" t="s">
        <v>3078</v>
      </c>
      <c r="E1364" t="str">
        <f t="shared" si="100"/>
        <v>/21.01.2020</v>
      </c>
      <c r="F1364" t="s">
        <v>154</v>
      </c>
      <c r="G1364">
        <v>722</v>
      </c>
      <c r="H1364">
        <v>18001622.600000001</v>
      </c>
      <c r="I1364" t="s">
        <v>2144</v>
      </c>
      <c r="J1364" t="s">
        <v>2134</v>
      </c>
      <c r="K1364" t="s">
        <v>2132</v>
      </c>
      <c r="XFB1364" t="s">
        <v>2727</v>
      </c>
      <c r="XFC1364" t="s">
        <v>152</v>
      </c>
    </row>
    <row r="1365" spans="1:14 16382:16383" x14ac:dyDescent="0.25">
      <c r="A1365">
        <v>1275</v>
      </c>
      <c r="B1365" t="s">
        <v>2510</v>
      </c>
      <c r="C1365" t="s">
        <v>2502</v>
      </c>
      <c r="D1365" t="s">
        <v>3079</v>
      </c>
      <c r="E1365" t="str">
        <f t="shared" si="100"/>
        <v>/22.01.2020</v>
      </c>
      <c r="F1365" t="s">
        <v>154</v>
      </c>
      <c r="G1365">
        <v>722</v>
      </c>
      <c r="H1365">
        <v>18002344.600000001</v>
      </c>
      <c r="I1365" t="s">
        <v>2144</v>
      </c>
      <c r="J1365" t="s">
        <v>2134</v>
      </c>
      <c r="K1365" t="s">
        <v>2132</v>
      </c>
      <c r="XFB1365" t="s">
        <v>2727</v>
      </c>
      <c r="XFC1365" t="s">
        <v>152</v>
      </c>
    </row>
    <row r="1366" spans="1:14 16382:16383" x14ac:dyDescent="0.25">
      <c r="A1366">
        <v>1276</v>
      </c>
      <c r="B1366" t="s">
        <v>2510</v>
      </c>
      <c r="C1366" t="s">
        <v>2502</v>
      </c>
      <c r="D1366" t="s">
        <v>3080</v>
      </c>
      <c r="E1366" t="str">
        <f t="shared" si="100"/>
        <v>/21.01.2020</v>
      </c>
      <c r="F1366" t="s">
        <v>154</v>
      </c>
      <c r="G1366">
        <v>722</v>
      </c>
      <c r="H1366">
        <v>18003066.600000001</v>
      </c>
      <c r="I1366" t="s">
        <v>2144</v>
      </c>
      <c r="J1366" t="s">
        <v>2134</v>
      </c>
      <c r="K1366" t="s">
        <v>2132</v>
      </c>
      <c r="XFB1366" t="s">
        <v>2727</v>
      </c>
      <c r="XFC1366" t="s">
        <v>152</v>
      </c>
    </row>
    <row r="1367" spans="1:14 16382:16383" x14ac:dyDescent="0.25">
      <c r="A1367">
        <v>1277</v>
      </c>
      <c r="B1367" t="s">
        <v>2510</v>
      </c>
      <c r="C1367" t="s">
        <v>2502</v>
      </c>
      <c r="D1367" t="s">
        <v>3081</v>
      </c>
      <c r="E1367" t="str">
        <f t="shared" si="100"/>
        <v>/23.01.2020</v>
      </c>
      <c r="F1367" t="s">
        <v>154</v>
      </c>
      <c r="G1367">
        <v>722</v>
      </c>
      <c r="H1367">
        <v>18003788.600000001</v>
      </c>
      <c r="I1367" t="s">
        <v>2144</v>
      </c>
      <c r="J1367" t="s">
        <v>2134</v>
      </c>
      <c r="K1367" t="s">
        <v>2132</v>
      </c>
      <c r="XFB1367" t="s">
        <v>2727</v>
      </c>
      <c r="XFC1367" t="s">
        <v>152</v>
      </c>
    </row>
    <row r="1368" spans="1:14 16382:16383" x14ac:dyDescent="0.25">
      <c r="A1368">
        <v>1278</v>
      </c>
      <c r="B1368" t="s">
        <v>2511</v>
      </c>
      <c r="C1368" t="s">
        <v>2502</v>
      </c>
      <c r="D1368" t="s">
        <v>3082</v>
      </c>
      <c r="E1368" t="str">
        <f t="shared" si="100"/>
        <v>VFSE6000003</v>
      </c>
      <c r="F1368" t="s">
        <v>154</v>
      </c>
      <c r="G1368">
        <v>18239</v>
      </c>
      <c r="H1368">
        <v>18022027.600000001</v>
      </c>
      <c r="I1368" t="s">
        <v>2145</v>
      </c>
      <c r="J1368" t="s">
        <v>3583</v>
      </c>
      <c r="K1368" t="s">
        <v>3609</v>
      </c>
      <c r="L1368" t="s">
        <v>3583</v>
      </c>
      <c r="XFB1368" t="s">
        <v>2728</v>
      </c>
      <c r="XFC1368" t="s">
        <v>152</v>
      </c>
    </row>
    <row r="1369" spans="1:14 16382:16383" x14ac:dyDescent="0.25">
      <c r="A1369">
        <v>1279</v>
      </c>
      <c r="B1369" t="s">
        <v>2512</v>
      </c>
      <c r="C1369" t="s">
        <v>2502</v>
      </c>
      <c r="D1369" t="s">
        <v>3083</v>
      </c>
      <c r="E1369" t="str">
        <f t="shared" si="100"/>
        <v>VFSE9008083</v>
      </c>
      <c r="F1369" t="s">
        <v>154</v>
      </c>
      <c r="G1369">
        <v>8638.76</v>
      </c>
      <c r="H1369">
        <v>18030666.359999999</v>
      </c>
      <c r="I1369" t="s">
        <v>3596</v>
      </c>
      <c r="J1369" t="s">
        <v>2134</v>
      </c>
      <c r="K1369" t="s">
        <v>3590</v>
      </c>
      <c r="XFB1369" t="s">
        <v>2728</v>
      </c>
      <c r="XFC1369" t="s">
        <v>152</v>
      </c>
    </row>
    <row r="1370" spans="1:14 16382:16383" x14ac:dyDescent="0.25">
      <c r="A1370">
        <v>1280</v>
      </c>
      <c r="B1370" t="s">
        <v>2513</v>
      </c>
      <c r="C1370" t="s">
        <v>2502</v>
      </c>
      <c r="D1370" t="s">
        <v>3084</v>
      </c>
      <c r="E1370" t="str">
        <f t="shared" si="100"/>
        <v>VFSE9008205</v>
      </c>
      <c r="F1370" t="s">
        <v>154</v>
      </c>
      <c r="G1370">
        <v>1177.92</v>
      </c>
      <c r="H1370">
        <v>18031844.280000001</v>
      </c>
      <c r="I1370" t="s">
        <v>3594</v>
      </c>
      <c r="J1370" t="s">
        <v>2134</v>
      </c>
      <c r="K1370" t="s">
        <v>3590</v>
      </c>
      <c r="XFB1370" t="s">
        <v>2729</v>
      </c>
      <c r="XFC1370" t="s">
        <v>152</v>
      </c>
    </row>
    <row r="1371" spans="1:14 16382:16383" x14ac:dyDescent="0.25">
      <c r="A1371">
        <v>1281</v>
      </c>
      <c r="B1371" t="s">
        <v>2514</v>
      </c>
      <c r="C1371" t="s">
        <v>2502</v>
      </c>
      <c r="D1371" t="s">
        <v>355</v>
      </c>
      <c r="E1371" t="str">
        <f t="shared" ref="E1371:E1435" si="102">MID(D1371,23,11)</f>
        <v xml:space="preserve"> THAI CONSU</v>
      </c>
      <c r="F1371" t="s">
        <v>193</v>
      </c>
      <c r="G1371">
        <v>-25000</v>
      </c>
      <c r="H1371">
        <v>18006844.280000001</v>
      </c>
      <c r="I1371" t="s">
        <v>2140</v>
      </c>
      <c r="J1371" t="s">
        <v>2134</v>
      </c>
      <c r="K1371" t="s">
        <v>3610</v>
      </c>
      <c r="XFB1371" t="s">
        <v>2730</v>
      </c>
      <c r="XFC1371" t="s">
        <v>152</v>
      </c>
    </row>
    <row r="1372" spans="1:14 16382:16383" x14ac:dyDescent="0.25">
      <c r="A1372">
        <v>1282</v>
      </c>
      <c r="B1372" t="s">
        <v>2515</v>
      </c>
      <c r="C1372" t="s">
        <v>2502</v>
      </c>
      <c r="D1372" t="s">
        <v>3085</v>
      </c>
      <c r="E1372" t="str">
        <f t="shared" si="102"/>
        <v>VFSE9008135</v>
      </c>
      <c r="F1372" t="s">
        <v>154</v>
      </c>
      <c r="G1372">
        <v>185602.41</v>
      </c>
      <c r="H1372">
        <v>18192446.690000001</v>
      </c>
      <c r="I1372" t="s">
        <v>3591</v>
      </c>
      <c r="J1372" t="s">
        <v>2134</v>
      </c>
      <c r="K1372" t="s">
        <v>3590</v>
      </c>
      <c r="XFB1372" t="s">
        <v>2731</v>
      </c>
      <c r="XFC1372" t="s">
        <v>152</v>
      </c>
    </row>
    <row r="1373" spans="1:14 16382:16383" x14ac:dyDescent="0.25">
      <c r="A1373">
        <v>1283</v>
      </c>
      <c r="B1373" t="s">
        <v>2516</v>
      </c>
      <c r="C1373" t="s">
        <v>2502</v>
      </c>
      <c r="D1373" t="s">
        <v>3086</v>
      </c>
      <c r="E1373" t="str">
        <f t="shared" si="102"/>
        <v>VFSE9008072</v>
      </c>
      <c r="F1373" t="s">
        <v>154</v>
      </c>
      <c r="G1373">
        <v>43538.54</v>
      </c>
      <c r="H1373">
        <v>18235985.23</v>
      </c>
      <c r="I1373" t="s">
        <v>3595</v>
      </c>
      <c r="J1373" t="s">
        <v>2134</v>
      </c>
      <c r="K1373" t="s">
        <v>3590</v>
      </c>
      <c r="XFB1373" t="s">
        <v>2732</v>
      </c>
      <c r="XFC1373" t="s">
        <v>152</v>
      </c>
    </row>
    <row r="1374" spans="1:14 16382:16383" x14ac:dyDescent="0.25">
      <c r="A1374">
        <v>1284</v>
      </c>
      <c r="B1374" t="s">
        <v>2517</v>
      </c>
      <c r="C1374" t="s">
        <v>2502</v>
      </c>
      <c r="D1374" t="s">
        <v>3087</v>
      </c>
      <c r="E1374" t="str">
        <f t="shared" si="102"/>
        <v>VFSE9008083</v>
      </c>
      <c r="F1374" t="s">
        <v>154</v>
      </c>
      <c r="G1374">
        <v>619725.55000000005</v>
      </c>
      <c r="H1374">
        <v>18855710.780000001</v>
      </c>
      <c r="I1374" t="s">
        <v>3596</v>
      </c>
      <c r="J1374" t="s">
        <v>2134</v>
      </c>
      <c r="K1374" t="s">
        <v>3590</v>
      </c>
      <c r="XFB1374" t="s">
        <v>2732</v>
      </c>
      <c r="XFC1374" t="s">
        <v>152</v>
      </c>
    </row>
    <row r="1375" spans="1:14 16382:16383" x14ac:dyDescent="0.25">
      <c r="A1375">
        <v>1285</v>
      </c>
      <c r="B1375" t="s">
        <v>2518</v>
      </c>
      <c r="C1375" t="s">
        <v>2502</v>
      </c>
      <c r="D1375" t="s">
        <v>3088</v>
      </c>
      <c r="E1375" t="str">
        <f t="shared" si="102"/>
        <v>VFSE9008150</v>
      </c>
      <c r="F1375" t="s">
        <v>154</v>
      </c>
      <c r="G1375">
        <v>35216.21</v>
      </c>
      <c r="H1375">
        <v>18890926.989999998</v>
      </c>
      <c r="I1375" t="s">
        <v>3593</v>
      </c>
      <c r="J1375" t="s">
        <v>2134</v>
      </c>
      <c r="K1375" t="s">
        <v>3590</v>
      </c>
      <c r="XFB1375" t="s">
        <v>2733</v>
      </c>
      <c r="XFC1375" t="s">
        <v>152</v>
      </c>
    </row>
    <row r="1376" spans="1:14 16382:16383" x14ac:dyDescent="0.25">
      <c r="A1376">
        <v>1286</v>
      </c>
      <c r="B1376" t="s">
        <v>2519</v>
      </c>
      <c r="C1376" t="s">
        <v>2502</v>
      </c>
      <c r="D1376" t="s">
        <v>3089</v>
      </c>
      <c r="E1376" t="str">
        <f t="shared" si="102"/>
        <v>VFSE9008272</v>
      </c>
      <c r="F1376" t="s">
        <v>154</v>
      </c>
      <c r="G1376">
        <v>775.77</v>
      </c>
      <c r="H1376">
        <v>18891702.760000002</v>
      </c>
      <c r="I1376" t="s">
        <v>3598</v>
      </c>
      <c r="J1376" t="s">
        <v>2134</v>
      </c>
      <c r="K1376" t="s">
        <v>3590</v>
      </c>
      <c r="N1376" t="s">
        <v>3598</v>
      </c>
      <c r="XFB1376" t="s">
        <v>2733</v>
      </c>
      <c r="XFC1376" t="s">
        <v>152</v>
      </c>
    </row>
    <row r="1377" spans="1:14 16382:16383" x14ac:dyDescent="0.25">
      <c r="A1377">
        <v>1287</v>
      </c>
      <c r="B1377" t="s">
        <v>2520</v>
      </c>
      <c r="C1377" t="s">
        <v>2502</v>
      </c>
      <c r="D1377" t="s">
        <v>3090</v>
      </c>
      <c r="E1377" t="str">
        <f t="shared" si="102"/>
        <v>VFSE9008205</v>
      </c>
      <c r="F1377" t="s">
        <v>154</v>
      </c>
      <c r="G1377">
        <v>92760.18</v>
      </c>
      <c r="H1377">
        <v>18984462.940000001</v>
      </c>
      <c r="I1377" t="s">
        <v>3594</v>
      </c>
      <c r="J1377" t="s">
        <v>2134</v>
      </c>
      <c r="K1377" t="s">
        <v>3590</v>
      </c>
      <c r="XFB1377" t="s">
        <v>2734</v>
      </c>
      <c r="XFC1377" t="s">
        <v>152</v>
      </c>
    </row>
    <row r="1378" spans="1:14 16382:16383" x14ac:dyDescent="0.25">
      <c r="A1378">
        <v>1288</v>
      </c>
      <c r="B1378" t="s">
        <v>2521</v>
      </c>
      <c r="C1378" t="s">
        <v>2502</v>
      </c>
      <c r="D1378" t="s">
        <v>3091</v>
      </c>
      <c r="E1378" t="str">
        <f t="shared" si="102"/>
        <v>VFSE9008224</v>
      </c>
      <c r="F1378" t="s">
        <v>154</v>
      </c>
      <c r="G1378">
        <v>889.4</v>
      </c>
      <c r="H1378">
        <v>18985352.34</v>
      </c>
      <c r="I1378" t="s">
        <v>3598</v>
      </c>
      <c r="J1378" t="s">
        <v>2134</v>
      </c>
      <c r="K1378" t="s">
        <v>3590</v>
      </c>
      <c r="N1378" t="s">
        <v>3598</v>
      </c>
      <c r="XFB1378" t="s">
        <v>2735</v>
      </c>
      <c r="XFC1378" t="s">
        <v>152</v>
      </c>
    </row>
    <row r="1379" spans="1:14 16382:16383" x14ac:dyDescent="0.25">
      <c r="A1379">
        <v>1289</v>
      </c>
      <c r="B1379" t="s">
        <v>2522</v>
      </c>
      <c r="C1379" t="s">
        <v>2502</v>
      </c>
      <c r="D1379" t="s">
        <v>3092</v>
      </c>
      <c r="E1379" t="str">
        <f t="shared" si="102"/>
        <v>VFSE9008222</v>
      </c>
      <c r="F1379" t="s">
        <v>154</v>
      </c>
      <c r="G1379">
        <v>16279.95</v>
      </c>
      <c r="H1379">
        <v>19001632.289999999</v>
      </c>
      <c r="I1379" t="s">
        <v>3597</v>
      </c>
      <c r="J1379" t="s">
        <v>2134</v>
      </c>
      <c r="K1379" t="s">
        <v>3590</v>
      </c>
      <c r="XFB1379" t="s">
        <v>2735</v>
      </c>
      <c r="XFC1379" t="s">
        <v>152</v>
      </c>
    </row>
    <row r="1380" spans="1:14 16382:16383" x14ac:dyDescent="0.25">
      <c r="A1380">
        <v>1290</v>
      </c>
      <c r="B1380" t="s">
        <v>3149</v>
      </c>
      <c r="C1380" t="s">
        <v>2502</v>
      </c>
      <c r="D1380" t="s">
        <v>3413</v>
      </c>
      <c r="E1380" t="str">
        <f t="shared" si="102"/>
        <v>Fund Transf</v>
      </c>
      <c r="F1380" t="s">
        <v>193</v>
      </c>
      <c r="G1380">
        <v>-200000</v>
      </c>
      <c r="H1380">
        <v>18801632.289999999</v>
      </c>
      <c r="I1380" t="s">
        <v>2135</v>
      </c>
      <c r="J1380" t="s">
        <v>2134</v>
      </c>
      <c r="K1380" t="s">
        <v>2132</v>
      </c>
      <c r="XFB1380" t="s">
        <v>3294</v>
      </c>
      <c r="XFC1380" t="s">
        <v>152</v>
      </c>
    </row>
    <row r="1381" spans="1:14 16382:16383" x14ac:dyDescent="0.25">
      <c r="A1381">
        <v>1291</v>
      </c>
      <c r="B1381" t="s">
        <v>3150</v>
      </c>
      <c r="C1381" t="s">
        <v>2502</v>
      </c>
      <c r="D1381" t="s">
        <v>3414</v>
      </c>
      <c r="E1381" t="str">
        <f t="shared" si="102"/>
        <v>92414/VFS G</v>
      </c>
      <c r="F1381" t="s">
        <v>193</v>
      </c>
      <c r="G1381">
        <v>-15800000</v>
      </c>
      <c r="H1381">
        <v>3001632.29</v>
      </c>
      <c r="I1381" t="s">
        <v>2135</v>
      </c>
      <c r="J1381" t="s">
        <v>2134</v>
      </c>
      <c r="K1381" t="s">
        <v>2132</v>
      </c>
      <c r="XFB1381" t="s">
        <v>3295</v>
      </c>
      <c r="XFC1381" t="s">
        <v>152</v>
      </c>
    </row>
    <row r="1382" spans="1:14 16382:16383" x14ac:dyDescent="0.25">
      <c r="A1382">
        <v>1292</v>
      </c>
      <c r="B1382" t="s">
        <v>3151</v>
      </c>
      <c r="C1382" t="s">
        <v>2502</v>
      </c>
      <c r="D1382" t="s">
        <v>3415</v>
      </c>
      <c r="E1382" t="str">
        <f t="shared" si="102"/>
        <v>Q   KOL04</v>
      </c>
      <c r="F1382" t="s">
        <v>154</v>
      </c>
      <c r="G1382">
        <v>2888</v>
      </c>
      <c r="H1382">
        <v>3004520.29</v>
      </c>
      <c r="I1382" t="s">
        <v>3602</v>
      </c>
      <c r="J1382" t="s">
        <v>2134</v>
      </c>
      <c r="K1382" t="s">
        <v>3609</v>
      </c>
      <c r="XFB1382" t="s">
        <v>3296</v>
      </c>
      <c r="XFC1382" t="s">
        <v>152</v>
      </c>
    </row>
    <row r="1383" spans="1:14 16382:16383" x14ac:dyDescent="0.25">
      <c r="A1383">
        <v>1293</v>
      </c>
      <c r="B1383" t="s">
        <v>3152</v>
      </c>
      <c r="C1383" t="s">
        <v>2502</v>
      </c>
      <c r="D1383" t="s">
        <v>3416</v>
      </c>
      <c r="E1383" t="str">
        <f t="shared" si="102"/>
        <v>Q   KOLO3</v>
      </c>
      <c r="F1383" t="s">
        <v>154</v>
      </c>
      <c r="G1383">
        <v>2500</v>
      </c>
      <c r="H1383">
        <v>3007020.29</v>
      </c>
      <c r="I1383" t="s">
        <v>3602</v>
      </c>
      <c r="J1383" t="s">
        <v>2134</v>
      </c>
      <c r="K1383" t="s">
        <v>3609</v>
      </c>
      <c r="XFB1383" t="s">
        <v>3296</v>
      </c>
      <c r="XFC1383" t="s">
        <v>152</v>
      </c>
    </row>
    <row r="1384" spans="1:14 16382:16383" x14ac:dyDescent="0.25">
      <c r="A1384">
        <v>1294</v>
      </c>
      <c r="B1384" t="s">
        <v>3137</v>
      </c>
      <c r="C1384" t="s">
        <v>2502</v>
      </c>
      <c r="D1384" t="s">
        <v>3417</v>
      </c>
      <c r="E1384" t="str">
        <f t="shared" si="102"/>
        <v>LL  AHD02</v>
      </c>
      <c r="F1384" t="s">
        <v>154</v>
      </c>
      <c r="G1384">
        <v>83960</v>
      </c>
      <c r="H1384">
        <v>3090980.29</v>
      </c>
      <c r="I1384" t="s">
        <v>2141</v>
      </c>
      <c r="J1384" t="s">
        <v>2134</v>
      </c>
      <c r="K1384" t="s">
        <v>2132</v>
      </c>
      <c r="XFB1384" t="s">
        <v>3297</v>
      </c>
      <c r="XFC1384" t="s">
        <v>152</v>
      </c>
    </row>
    <row r="1385" spans="1:14 16382:16383" x14ac:dyDescent="0.25">
      <c r="A1385">
        <v>1295</v>
      </c>
      <c r="B1385" t="s">
        <v>3143</v>
      </c>
      <c r="C1385" t="s">
        <v>2502</v>
      </c>
      <c r="D1385" t="s">
        <v>3418</v>
      </c>
      <c r="E1385" t="str">
        <f t="shared" si="102"/>
        <v>LL  BAN02</v>
      </c>
      <c r="F1385" t="s">
        <v>154</v>
      </c>
      <c r="G1385">
        <v>7400</v>
      </c>
      <c r="H1385">
        <v>3098380.29</v>
      </c>
      <c r="I1385" t="s">
        <v>2141</v>
      </c>
      <c r="J1385" t="s">
        <v>2134</v>
      </c>
      <c r="K1385" t="s">
        <v>3599</v>
      </c>
      <c r="XFB1385" t="s">
        <v>3297</v>
      </c>
      <c r="XFC1385" t="s">
        <v>152</v>
      </c>
    </row>
    <row r="1386" spans="1:14 16382:16383" x14ac:dyDescent="0.25">
      <c r="A1386">
        <v>1296</v>
      </c>
      <c r="B1386" t="s">
        <v>3131</v>
      </c>
      <c r="C1386" t="s">
        <v>2502</v>
      </c>
      <c r="D1386" t="s">
        <v>3419</v>
      </c>
      <c r="E1386" t="str">
        <f t="shared" si="102"/>
        <v>LL  AHD01</v>
      </c>
      <c r="F1386" t="s">
        <v>154</v>
      </c>
      <c r="G1386">
        <v>236690</v>
      </c>
      <c r="H1386">
        <v>3335070.29</v>
      </c>
      <c r="I1386" t="s">
        <v>2141</v>
      </c>
      <c r="J1386" t="s">
        <v>2134</v>
      </c>
      <c r="K1386" t="s">
        <v>2132</v>
      </c>
      <c r="XFB1386" t="s">
        <v>3298</v>
      </c>
      <c r="XFC1386" t="s">
        <v>152</v>
      </c>
    </row>
    <row r="1387" spans="1:14 16382:16383" x14ac:dyDescent="0.25">
      <c r="A1387">
        <v>1297</v>
      </c>
      <c r="B1387" t="s">
        <v>3135</v>
      </c>
      <c r="C1387" t="s">
        <v>2502</v>
      </c>
      <c r="D1387" t="s">
        <v>3419</v>
      </c>
      <c r="E1387" t="str">
        <f t="shared" si="102"/>
        <v>LL  AHD01</v>
      </c>
      <c r="F1387" t="s">
        <v>154</v>
      </c>
      <c r="G1387">
        <v>306410</v>
      </c>
      <c r="H1387">
        <v>3641480.29</v>
      </c>
      <c r="I1387" t="s">
        <v>2141</v>
      </c>
      <c r="J1387" t="s">
        <v>2134</v>
      </c>
      <c r="K1387" t="s">
        <v>2132</v>
      </c>
      <c r="XFB1387" t="s">
        <v>3299</v>
      </c>
      <c r="XFC1387" t="s">
        <v>152</v>
      </c>
    </row>
    <row r="1388" spans="1:14 16382:16383" x14ac:dyDescent="0.25">
      <c r="A1388">
        <v>1298</v>
      </c>
      <c r="B1388" t="s">
        <v>3141</v>
      </c>
      <c r="C1388" t="s">
        <v>2502</v>
      </c>
      <c r="D1388" t="s">
        <v>3420</v>
      </c>
      <c r="E1388" t="str">
        <f t="shared" si="102"/>
        <v>LL  BAN01</v>
      </c>
      <c r="F1388" t="s">
        <v>154</v>
      </c>
      <c r="G1388">
        <v>60580</v>
      </c>
      <c r="H1388">
        <v>3702060.29</v>
      </c>
      <c r="I1388" t="s">
        <v>2141</v>
      </c>
      <c r="J1388" t="s">
        <v>2134</v>
      </c>
      <c r="K1388" t="s">
        <v>3599</v>
      </c>
      <c r="XFB1388" t="s">
        <v>3299</v>
      </c>
      <c r="XFC1388" t="s">
        <v>152</v>
      </c>
    </row>
    <row r="1389" spans="1:14 16382:16383" x14ac:dyDescent="0.25">
      <c r="A1389">
        <v>1299</v>
      </c>
      <c r="B1389" t="s">
        <v>3139</v>
      </c>
      <c r="C1389" t="s">
        <v>2502</v>
      </c>
      <c r="D1389" t="s">
        <v>3421</v>
      </c>
      <c r="E1389" t="str">
        <f t="shared" si="102"/>
        <v>LL  BAN04</v>
      </c>
      <c r="F1389" t="s">
        <v>154</v>
      </c>
      <c r="G1389">
        <v>140735</v>
      </c>
      <c r="H1389">
        <v>3842795.29</v>
      </c>
      <c r="I1389" t="s">
        <v>2141</v>
      </c>
      <c r="J1389" t="s">
        <v>2134</v>
      </c>
      <c r="K1389" t="s">
        <v>3599</v>
      </c>
      <c r="XFB1389" t="s">
        <v>3299</v>
      </c>
      <c r="XFC1389" t="s">
        <v>152</v>
      </c>
    </row>
    <row r="1390" spans="1:14 16382:16383" x14ac:dyDescent="0.25">
      <c r="A1390">
        <v>1300</v>
      </c>
      <c r="B1390" t="s">
        <v>3123</v>
      </c>
      <c r="C1390" t="s">
        <v>2502</v>
      </c>
      <c r="D1390" t="s">
        <v>3422</v>
      </c>
      <c r="E1390" t="str">
        <f t="shared" si="102"/>
        <v>LL  KOL03</v>
      </c>
      <c r="F1390" t="s">
        <v>154</v>
      </c>
      <c r="G1390">
        <v>13000</v>
      </c>
      <c r="H1390">
        <v>3855795.29</v>
      </c>
      <c r="I1390" t="s">
        <v>2141</v>
      </c>
      <c r="J1390" t="s">
        <v>2134</v>
      </c>
      <c r="K1390" t="s">
        <v>3609</v>
      </c>
      <c r="XFB1390" t="s">
        <v>3299</v>
      </c>
      <c r="XFC1390" t="s">
        <v>152</v>
      </c>
    </row>
    <row r="1391" spans="1:14 16382:16383" x14ac:dyDescent="0.25">
      <c r="A1391">
        <v>1301</v>
      </c>
      <c r="B1391" t="s">
        <v>3122</v>
      </c>
      <c r="C1391" t="s">
        <v>2502</v>
      </c>
      <c r="D1391" t="s">
        <v>3423</v>
      </c>
      <c r="E1391" t="str">
        <f t="shared" si="102"/>
        <v>LL  KOL04</v>
      </c>
      <c r="F1391" t="s">
        <v>154</v>
      </c>
      <c r="G1391">
        <v>823190</v>
      </c>
      <c r="H1391">
        <v>4678985.29</v>
      </c>
      <c r="I1391" t="s">
        <v>2141</v>
      </c>
      <c r="J1391" t="s">
        <v>2134</v>
      </c>
      <c r="K1391" t="s">
        <v>3609</v>
      </c>
      <c r="XFB1391" t="s">
        <v>3300</v>
      </c>
      <c r="XFC1391" t="s">
        <v>152</v>
      </c>
    </row>
    <row r="1392" spans="1:14 16382:16383" x14ac:dyDescent="0.25">
      <c r="A1392">
        <v>1302</v>
      </c>
      <c r="B1392" t="s">
        <v>3140</v>
      </c>
      <c r="C1392" t="s">
        <v>2502</v>
      </c>
      <c r="D1392" t="s">
        <v>3424</v>
      </c>
      <c r="E1392" t="str">
        <f t="shared" si="102"/>
        <v>LL  BAN03</v>
      </c>
      <c r="F1392" t="s">
        <v>154</v>
      </c>
      <c r="G1392">
        <v>6385</v>
      </c>
      <c r="H1392">
        <v>4685370.29</v>
      </c>
      <c r="I1392" t="s">
        <v>2141</v>
      </c>
      <c r="J1392" t="s">
        <v>2134</v>
      </c>
      <c r="K1392" t="s">
        <v>3599</v>
      </c>
      <c r="XFB1392" t="s">
        <v>3301</v>
      </c>
      <c r="XFC1392" t="s">
        <v>152</v>
      </c>
    </row>
    <row r="1393" spans="1:11 16382:16383" x14ac:dyDescent="0.25">
      <c r="A1393">
        <v>1303</v>
      </c>
      <c r="B1393" t="s">
        <v>3121</v>
      </c>
      <c r="C1393" t="s">
        <v>2502</v>
      </c>
      <c r="D1393" t="s">
        <v>3425</v>
      </c>
      <c r="E1393" t="str">
        <f t="shared" si="102"/>
        <v>LL  KOL02</v>
      </c>
      <c r="F1393" t="s">
        <v>154</v>
      </c>
      <c r="G1393">
        <v>632700</v>
      </c>
      <c r="H1393">
        <v>5318070.29</v>
      </c>
      <c r="I1393" t="s">
        <v>2141</v>
      </c>
      <c r="J1393" t="s">
        <v>2134</v>
      </c>
      <c r="K1393" t="s">
        <v>3609</v>
      </c>
      <c r="XFB1393" t="s">
        <v>3301</v>
      </c>
      <c r="XFC1393" t="s">
        <v>152</v>
      </c>
    </row>
    <row r="1394" spans="1:11 16382:16383" x14ac:dyDescent="0.25">
      <c r="A1394">
        <v>1304</v>
      </c>
      <c r="B1394" t="s">
        <v>3153</v>
      </c>
      <c r="C1394" t="s">
        <v>2502</v>
      </c>
      <c r="D1394" t="s">
        <v>3415</v>
      </c>
      <c r="E1394" t="str">
        <f t="shared" si="102"/>
        <v>Q   KOL04</v>
      </c>
      <c r="F1394" t="s">
        <v>154</v>
      </c>
      <c r="G1394">
        <v>722</v>
      </c>
      <c r="H1394">
        <v>5318792.29</v>
      </c>
      <c r="I1394" t="s">
        <v>3602</v>
      </c>
      <c r="J1394" t="s">
        <v>2134</v>
      </c>
      <c r="K1394" t="s">
        <v>3609</v>
      </c>
      <c r="XFB1394" t="s">
        <v>3302</v>
      </c>
      <c r="XFC1394" t="s">
        <v>152</v>
      </c>
    </row>
    <row r="1395" spans="1:11 16382:16383" x14ac:dyDescent="0.25">
      <c r="A1395">
        <v>1305</v>
      </c>
      <c r="B1395" t="s">
        <v>3154</v>
      </c>
      <c r="C1395" t="s">
        <v>3118</v>
      </c>
      <c r="D1395" t="s">
        <v>3426</v>
      </c>
      <c r="E1395" t="str">
        <f t="shared" si="102"/>
        <v>VFSE1100011</v>
      </c>
      <c r="F1395" t="s">
        <v>154</v>
      </c>
      <c r="G1395">
        <v>49025.59</v>
      </c>
      <c r="H1395">
        <v>5367817.88</v>
      </c>
      <c r="I1395" t="s">
        <v>2150</v>
      </c>
      <c r="J1395" t="s">
        <v>2134</v>
      </c>
      <c r="K1395" t="s">
        <v>3600</v>
      </c>
      <c r="XFB1395" t="s">
        <v>3303</v>
      </c>
      <c r="XFC1395" t="s">
        <v>152</v>
      </c>
    </row>
    <row r="1396" spans="1:11 16382:16383" x14ac:dyDescent="0.25">
      <c r="A1396">
        <v>1306</v>
      </c>
      <c r="B1396" t="s">
        <v>3155</v>
      </c>
      <c r="C1396" t="s">
        <v>3118</v>
      </c>
      <c r="D1396" t="s">
        <v>3427</v>
      </c>
      <c r="E1396" t="str">
        <f t="shared" si="102"/>
        <v>VFSE3800091</v>
      </c>
      <c r="F1396" t="s">
        <v>154</v>
      </c>
      <c r="G1396">
        <v>4545.72</v>
      </c>
      <c r="H1396">
        <v>5372363.5999999996</v>
      </c>
      <c r="I1396" t="s">
        <v>2131</v>
      </c>
      <c r="J1396" t="s">
        <v>2134</v>
      </c>
      <c r="K1396" t="s">
        <v>2132</v>
      </c>
      <c r="XFB1396" t="s">
        <v>3304</v>
      </c>
      <c r="XFC1396" t="s">
        <v>152</v>
      </c>
    </row>
    <row r="1397" spans="1:11 16382:16383" x14ac:dyDescent="0.25">
      <c r="A1397">
        <v>1307</v>
      </c>
      <c r="B1397" t="s">
        <v>3156</v>
      </c>
      <c r="C1397" t="s">
        <v>3118</v>
      </c>
      <c r="D1397" t="s">
        <v>3428</v>
      </c>
      <c r="E1397" t="str">
        <f t="shared" si="102"/>
        <v>VFSE5600011</v>
      </c>
      <c r="F1397" t="s">
        <v>154</v>
      </c>
      <c r="G1397">
        <v>41396.69</v>
      </c>
      <c r="H1397">
        <v>5413760.29</v>
      </c>
      <c r="I1397" t="s">
        <v>2151</v>
      </c>
      <c r="J1397" t="s">
        <v>2134</v>
      </c>
      <c r="K1397" t="s">
        <v>3599</v>
      </c>
      <c r="XFB1397" t="s">
        <v>3305</v>
      </c>
      <c r="XFC1397" t="s">
        <v>152</v>
      </c>
    </row>
    <row r="1398" spans="1:11 16382:16383" x14ac:dyDescent="0.25">
      <c r="A1398">
        <v>1308</v>
      </c>
      <c r="B1398" t="s">
        <v>3157</v>
      </c>
      <c r="C1398" t="s">
        <v>3118</v>
      </c>
      <c r="D1398" t="s">
        <v>3429</v>
      </c>
      <c r="E1398" t="str">
        <f t="shared" ref="E1398" si="103">MID(D1398,23,11)</f>
        <v>VFSE6000081</v>
      </c>
      <c r="F1398" t="s">
        <v>154</v>
      </c>
      <c r="G1398">
        <f>65918.87-G1399</f>
        <v>56158.869999999995</v>
      </c>
      <c r="H1398">
        <v>5479679.1600000001</v>
      </c>
      <c r="I1398" t="s">
        <v>2152</v>
      </c>
      <c r="J1398" t="s">
        <v>2134</v>
      </c>
      <c r="K1398" t="s">
        <v>3599</v>
      </c>
      <c r="XFB1398" t="s">
        <v>3306</v>
      </c>
      <c r="XFC1398" t="s">
        <v>152</v>
      </c>
    </row>
    <row r="1399" spans="1:11 16382:16383" x14ac:dyDescent="0.25">
      <c r="A1399">
        <v>1308</v>
      </c>
      <c r="B1399" t="s">
        <v>3157</v>
      </c>
      <c r="C1399" t="s">
        <v>3118</v>
      </c>
      <c r="D1399" t="s">
        <v>3429</v>
      </c>
      <c r="E1399" t="str">
        <f t="shared" si="102"/>
        <v>VFSE6000081</v>
      </c>
      <c r="F1399" t="s">
        <v>154</v>
      </c>
      <c r="G1399">
        <v>9760</v>
      </c>
      <c r="H1399">
        <v>5479679.1600000001</v>
      </c>
      <c r="I1399" t="s">
        <v>2152</v>
      </c>
      <c r="J1399" t="s">
        <v>3583</v>
      </c>
      <c r="K1399" t="s">
        <v>3599</v>
      </c>
      <c r="XFB1399" t="s">
        <v>3306</v>
      </c>
      <c r="XFC1399" t="s">
        <v>152</v>
      </c>
    </row>
    <row r="1400" spans="1:11 16382:16383" x14ac:dyDescent="0.25">
      <c r="A1400">
        <v>1309</v>
      </c>
      <c r="B1400" t="s">
        <v>3158</v>
      </c>
      <c r="C1400" t="s">
        <v>3118</v>
      </c>
      <c r="D1400" t="s">
        <v>3430</v>
      </c>
      <c r="E1400" t="str">
        <f t="shared" si="102"/>
        <v>VFSE5000341</v>
      </c>
      <c r="F1400" t="s">
        <v>154</v>
      </c>
      <c r="G1400">
        <v>494.1</v>
      </c>
      <c r="H1400">
        <v>5480173.2599999998</v>
      </c>
      <c r="I1400" t="s">
        <v>2154</v>
      </c>
      <c r="J1400" t="s">
        <v>2134</v>
      </c>
      <c r="K1400" t="s">
        <v>3599</v>
      </c>
      <c r="XFB1400" t="s">
        <v>3307</v>
      </c>
      <c r="XFC1400" t="s">
        <v>152</v>
      </c>
    </row>
    <row r="1401" spans="1:11 16382:16383" x14ac:dyDescent="0.25">
      <c r="A1401">
        <v>1310</v>
      </c>
      <c r="B1401" t="s">
        <v>3159</v>
      </c>
      <c r="C1401" t="s">
        <v>3118</v>
      </c>
      <c r="D1401" t="s">
        <v>3431</v>
      </c>
      <c r="E1401" t="str">
        <f t="shared" si="102"/>
        <v>VFSE4000131</v>
      </c>
      <c r="F1401" t="s">
        <v>154</v>
      </c>
      <c r="G1401">
        <v>82270.61</v>
      </c>
      <c r="H1401">
        <v>5562443.8700000001</v>
      </c>
      <c r="I1401" t="s">
        <v>2158</v>
      </c>
      <c r="J1401" t="s">
        <v>2134</v>
      </c>
      <c r="K1401" t="s">
        <v>2132</v>
      </c>
      <c r="XFB1401" t="s">
        <v>3308</v>
      </c>
      <c r="XFC1401" t="s">
        <v>152</v>
      </c>
    </row>
    <row r="1402" spans="1:11 16382:16383" x14ac:dyDescent="0.25">
      <c r="A1402">
        <v>1311</v>
      </c>
      <c r="B1402" t="s">
        <v>3115</v>
      </c>
      <c r="C1402" t="s">
        <v>3118</v>
      </c>
      <c r="D1402" t="s">
        <v>355</v>
      </c>
      <c r="E1402" t="str">
        <f t="shared" si="102"/>
        <v xml:space="preserve"> THAI CONSU</v>
      </c>
      <c r="F1402" t="s">
        <v>193</v>
      </c>
      <c r="G1402">
        <v>-17500</v>
      </c>
      <c r="H1402">
        <v>5544943.8700000001</v>
      </c>
      <c r="I1402" t="s">
        <v>2140</v>
      </c>
      <c r="J1402" t="s">
        <v>2134</v>
      </c>
      <c r="K1402" t="s">
        <v>3610</v>
      </c>
      <c r="XFB1402" t="s">
        <v>3309</v>
      </c>
      <c r="XFC1402" t="s">
        <v>152</v>
      </c>
    </row>
    <row r="1403" spans="1:11 16382:16383" x14ac:dyDescent="0.25">
      <c r="A1403">
        <v>1312</v>
      </c>
      <c r="B1403" t="s">
        <v>3142</v>
      </c>
      <c r="C1403" t="s">
        <v>3118</v>
      </c>
      <c r="D1403" t="s">
        <v>3432</v>
      </c>
      <c r="E1403" t="str">
        <f t="shared" si="102"/>
        <v>LL  BAN04</v>
      </c>
      <c r="F1403" t="s">
        <v>154</v>
      </c>
      <c r="G1403">
        <v>9600</v>
      </c>
      <c r="H1403">
        <v>5554543.8700000001</v>
      </c>
      <c r="I1403" t="s">
        <v>2141</v>
      </c>
      <c r="J1403" t="s">
        <v>2134</v>
      </c>
      <c r="K1403" t="s">
        <v>3599</v>
      </c>
      <c r="XFB1403" t="s">
        <v>3310</v>
      </c>
      <c r="XFC1403" t="s">
        <v>152</v>
      </c>
    </row>
    <row r="1404" spans="1:11 16382:16383" x14ac:dyDescent="0.25">
      <c r="A1404">
        <v>1313</v>
      </c>
      <c r="B1404" t="s">
        <v>3160</v>
      </c>
      <c r="C1404" t="s">
        <v>3118</v>
      </c>
      <c r="D1404" t="s">
        <v>3433</v>
      </c>
      <c r="E1404" t="str">
        <f t="shared" si="102"/>
        <v>LL  BAN01</v>
      </c>
      <c r="F1404" t="s">
        <v>154</v>
      </c>
      <c r="G1404">
        <v>1363336</v>
      </c>
      <c r="H1404">
        <v>6917879.8700000001</v>
      </c>
      <c r="I1404" t="s">
        <v>2141</v>
      </c>
      <c r="J1404" t="s">
        <v>2134</v>
      </c>
      <c r="K1404" t="s">
        <v>3599</v>
      </c>
      <c r="XFB1404" t="s">
        <v>3310</v>
      </c>
      <c r="XFC1404" t="s">
        <v>152</v>
      </c>
    </row>
    <row r="1405" spans="1:11 16382:16383" x14ac:dyDescent="0.25">
      <c r="A1405">
        <v>1314</v>
      </c>
      <c r="B1405" t="s">
        <v>3161</v>
      </c>
      <c r="C1405" t="s">
        <v>3118</v>
      </c>
      <c r="D1405" t="s">
        <v>3434</v>
      </c>
      <c r="E1405" t="str">
        <f t="shared" si="102"/>
        <v>LL  BAN03</v>
      </c>
      <c r="F1405" t="s">
        <v>154</v>
      </c>
      <c r="G1405">
        <v>574266</v>
      </c>
      <c r="H1405">
        <v>7492145.8700000001</v>
      </c>
      <c r="I1405" t="s">
        <v>2141</v>
      </c>
      <c r="J1405" t="s">
        <v>2134</v>
      </c>
      <c r="K1405" t="s">
        <v>3599</v>
      </c>
      <c r="XFB1405" t="s">
        <v>3310</v>
      </c>
      <c r="XFC1405" t="s">
        <v>152</v>
      </c>
    </row>
    <row r="1406" spans="1:11 16382:16383" x14ac:dyDescent="0.25">
      <c r="A1406">
        <v>1315</v>
      </c>
      <c r="B1406" t="s">
        <v>3124</v>
      </c>
      <c r="C1406" t="s">
        <v>3118</v>
      </c>
      <c r="D1406" t="s">
        <v>3435</v>
      </c>
      <c r="E1406" t="str">
        <f t="shared" si="102"/>
        <v>LL  KOL02</v>
      </c>
      <c r="F1406" t="s">
        <v>154</v>
      </c>
      <c r="G1406">
        <v>622830</v>
      </c>
      <c r="H1406">
        <v>8114975.8700000001</v>
      </c>
      <c r="I1406" t="s">
        <v>2141</v>
      </c>
      <c r="J1406" t="s">
        <v>2134</v>
      </c>
      <c r="K1406" t="s">
        <v>3609</v>
      </c>
      <c r="XFB1406" t="s">
        <v>3310</v>
      </c>
      <c r="XFC1406" t="s">
        <v>152</v>
      </c>
    </row>
    <row r="1407" spans="1:11 16382:16383" x14ac:dyDescent="0.25">
      <c r="A1407">
        <v>1316</v>
      </c>
      <c r="B1407" t="s">
        <v>3162</v>
      </c>
      <c r="C1407" t="s">
        <v>3118</v>
      </c>
      <c r="D1407" t="s">
        <v>3436</v>
      </c>
      <c r="E1407" t="str">
        <f t="shared" si="102"/>
        <v>AMMOD MOTIU</v>
      </c>
      <c r="F1407" t="s">
        <v>154</v>
      </c>
      <c r="G1407">
        <v>1612</v>
      </c>
      <c r="H1407">
        <v>8116587.8700000001</v>
      </c>
      <c r="I1407" t="s">
        <v>2133</v>
      </c>
      <c r="J1407" t="s">
        <v>2134</v>
      </c>
      <c r="K1407" t="s">
        <v>3604</v>
      </c>
      <c r="XFB1407" t="s">
        <v>3311</v>
      </c>
      <c r="XFC1407" t="s">
        <v>152</v>
      </c>
    </row>
    <row r="1408" spans="1:11 16382:16383" x14ac:dyDescent="0.25">
      <c r="A1408">
        <v>1317</v>
      </c>
      <c r="B1408" t="s">
        <v>3163</v>
      </c>
      <c r="C1408" t="s">
        <v>3118</v>
      </c>
      <c r="D1408" t="s">
        <v>3437</v>
      </c>
      <c r="E1408" t="str">
        <f t="shared" si="102"/>
        <v>92152/VFS G</v>
      </c>
      <c r="F1408" t="s">
        <v>193</v>
      </c>
      <c r="G1408">
        <v>-5000000</v>
      </c>
      <c r="H1408">
        <v>3116587.87</v>
      </c>
      <c r="I1408" t="s">
        <v>2135</v>
      </c>
      <c r="J1408" t="s">
        <v>2134</v>
      </c>
      <c r="K1408" t="s">
        <v>2132</v>
      </c>
      <c r="XFB1408" t="s">
        <v>3312</v>
      </c>
      <c r="XFC1408" t="s">
        <v>152</v>
      </c>
    </row>
    <row r="1409" spans="1:14 16382:16383" x14ac:dyDescent="0.25">
      <c r="A1409">
        <v>1318</v>
      </c>
      <c r="B1409" t="s">
        <v>3164</v>
      </c>
      <c r="C1409" t="s">
        <v>3118</v>
      </c>
      <c r="D1409" t="s">
        <v>3438</v>
      </c>
      <c r="E1409" t="str">
        <f t="shared" si="102"/>
        <v xml:space="preserve">ICICI BANK </v>
      </c>
      <c r="F1409" t="s">
        <v>193</v>
      </c>
      <c r="G1409">
        <v>-73620.33</v>
      </c>
      <c r="H1409">
        <v>3042967.54</v>
      </c>
      <c r="I1409" t="s">
        <v>3581</v>
      </c>
      <c r="J1409" t="s">
        <v>2134</v>
      </c>
      <c r="K1409" t="s">
        <v>3605</v>
      </c>
      <c r="XFB1409" t="s">
        <v>3313</v>
      </c>
      <c r="XFC1409" t="s">
        <v>152</v>
      </c>
    </row>
    <row r="1410" spans="1:14 16382:16383" x14ac:dyDescent="0.25">
      <c r="A1410">
        <v>1319</v>
      </c>
      <c r="B1410" t="s">
        <v>3165</v>
      </c>
      <c r="C1410" t="s">
        <v>3118</v>
      </c>
      <c r="D1410" t="s">
        <v>3439</v>
      </c>
      <c r="E1410" t="str">
        <f t="shared" si="102"/>
        <v xml:space="preserve">ICICI BANK </v>
      </c>
      <c r="F1410" t="s">
        <v>193</v>
      </c>
      <c r="G1410">
        <v>-130995.54</v>
      </c>
      <c r="H1410">
        <v>2911972</v>
      </c>
      <c r="I1410" t="s">
        <v>3581</v>
      </c>
      <c r="J1410" t="s">
        <v>2134</v>
      </c>
      <c r="K1410" t="s">
        <v>3605</v>
      </c>
      <c r="XFB1410" t="s">
        <v>3313</v>
      </c>
      <c r="XFC1410" t="s">
        <v>152</v>
      </c>
    </row>
    <row r="1411" spans="1:14 16382:16383" x14ac:dyDescent="0.25">
      <c r="A1411">
        <v>1320</v>
      </c>
      <c r="B1411" t="s">
        <v>3166</v>
      </c>
      <c r="C1411" t="s">
        <v>3118</v>
      </c>
      <c r="D1411" t="s">
        <v>3440</v>
      </c>
      <c r="E1411" t="str">
        <f t="shared" si="102"/>
        <v>VFSE9008224</v>
      </c>
      <c r="F1411" t="s">
        <v>154</v>
      </c>
      <c r="G1411">
        <v>3014.03</v>
      </c>
      <c r="H1411">
        <v>2914986.03</v>
      </c>
      <c r="I1411" t="s">
        <v>3598</v>
      </c>
      <c r="J1411" t="s">
        <v>2134</v>
      </c>
      <c r="K1411" t="s">
        <v>3590</v>
      </c>
      <c r="N1411" t="s">
        <v>3598</v>
      </c>
      <c r="XFB1411" t="s">
        <v>3314</v>
      </c>
      <c r="XFC1411" t="s">
        <v>152</v>
      </c>
    </row>
    <row r="1412" spans="1:14 16382:16383" x14ac:dyDescent="0.25">
      <c r="A1412">
        <v>1321</v>
      </c>
      <c r="B1412" t="s">
        <v>3167</v>
      </c>
      <c r="C1412" t="s">
        <v>3118</v>
      </c>
      <c r="D1412" t="s">
        <v>3441</v>
      </c>
      <c r="E1412" t="str">
        <f t="shared" si="102"/>
        <v>VFSE9008272</v>
      </c>
      <c r="F1412" t="s">
        <v>154</v>
      </c>
      <c r="G1412">
        <v>326.60000000000002</v>
      </c>
      <c r="H1412">
        <v>2915312.63</v>
      </c>
      <c r="I1412" t="s">
        <v>3598</v>
      </c>
      <c r="J1412" t="s">
        <v>2134</v>
      </c>
      <c r="K1412" t="s">
        <v>3590</v>
      </c>
      <c r="N1412" t="s">
        <v>3598</v>
      </c>
      <c r="XFB1412" t="s">
        <v>3314</v>
      </c>
      <c r="XFC1412" t="s">
        <v>152</v>
      </c>
    </row>
    <row r="1413" spans="1:14 16382:16383" x14ac:dyDescent="0.25">
      <c r="A1413">
        <v>1322</v>
      </c>
      <c r="B1413" t="s">
        <v>3168</v>
      </c>
      <c r="C1413" t="s">
        <v>3118</v>
      </c>
      <c r="D1413" t="s">
        <v>3442</v>
      </c>
      <c r="E1413" t="str">
        <f t="shared" si="102"/>
        <v>VFSE9008083</v>
      </c>
      <c r="F1413" t="s">
        <v>154</v>
      </c>
      <c r="G1413">
        <v>1592348.71</v>
      </c>
      <c r="H1413">
        <v>4507661.34</v>
      </c>
      <c r="I1413" t="s">
        <v>3596</v>
      </c>
      <c r="J1413" t="s">
        <v>2134</v>
      </c>
      <c r="K1413" t="s">
        <v>3590</v>
      </c>
      <c r="XFB1413" t="s">
        <v>3315</v>
      </c>
      <c r="XFC1413" t="s">
        <v>152</v>
      </c>
    </row>
    <row r="1414" spans="1:14 16382:16383" x14ac:dyDescent="0.25">
      <c r="A1414">
        <v>1323</v>
      </c>
      <c r="B1414" t="s">
        <v>3169</v>
      </c>
      <c r="C1414" t="s">
        <v>3118</v>
      </c>
      <c r="D1414" t="s">
        <v>3443</v>
      </c>
      <c r="E1414" t="str">
        <f t="shared" si="102"/>
        <v>VFSE9008135</v>
      </c>
      <c r="F1414" t="s">
        <v>154</v>
      </c>
      <c r="G1414">
        <v>824253.46</v>
      </c>
      <c r="H1414">
        <v>5331914.8</v>
      </c>
      <c r="I1414" t="s">
        <v>3591</v>
      </c>
      <c r="J1414" t="s">
        <v>2134</v>
      </c>
      <c r="K1414" t="s">
        <v>3590</v>
      </c>
      <c r="XFB1414" t="s">
        <v>3315</v>
      </c>
      <c r="XFC1414" t="s">
        <v>152</v>
      </c>
    </row>
    <row r="1415" spans="1:14 16382:16383" x14ac:dyDescent="0.25">
      <c r="A1415">
        <v>1324</v>
      </c>
      <c r="B1415" t="s">
        <v>3170</v>
      </c>
      <c r="C1415" t="s">
        <v>3118</v>
      </c>
      <c r="D1415" t="s">
        <v>3444</v>
      </c>
      <c r="E1415" t="str">
        <f t="shared" si="102"/>
        <v>VFSE9008205</v>
      </c>
      <c r="F1415" t="s">
        <v>154</v>
      </c>
      <c r="G1415">
        <v>310634.03000000003</v>
      </c>
      <c r="H1415">
        <v>5642548.8300000001</v>
      </c>
      <c r="I1415" t="s">
        <v>3594</v>
      </c>
      <c r="J1415" t="s">
        <v>2134</v>
      </c>
      <c r="K1415" t="s">
        <v>3590</v>
      </c>
      <c r="XFB1415" t="s">
        <v>3316</v>
      </c>
      <c r="XFC1415" t="s">
        <v>152</v>
      </c>
    </row>
    <row r="1416" spans="1:14 16382:16383" x14ac:dyDescent="0.25">
      <c r="A1416">
        <v>1325</v>
      </c>
      <c r="B1416" t="s">
        <v>3171</v>
      </c>
      <c r="C1416" t="s">
        <v>3118</v>
      </c>
      <c r="D1416" t="s">
        <v>3445</v>
      </c>
      <c r="E1416" t="str">
        <f t="shared" si="102"/>
        <v>VFSE9008072</v>
      </c>
      <c r="F1416" t="s">
        <v>154</v>
      </c>
      <c r="G1416">
        <v>544074.43000000005</v>
      </c>
      <c r="H1416">
        <v>6186623.2599999998</v>
      </c>
      <c r="I1416" t="s">
        <v>3595</v>
      </c>
      <c r="J1416" t="s">
        <v>2134</v>
      </c>
      <c r="K1416" t="s">
        <v>3590</v>
      </c>
      <c r="XFB1416" t="s">
        <v>3316</v>
      </c>
      <c r="XFC1416" t="s">
        <v>152</v>
      </c>
    </row>
    <row r="1417" spans="1:14 16382:16383" x14ac:dyDescent="0.25">
      <c r="A1417">
        <v>1326</v>
      </c>
      <c r="B1417" t="s">
        <v>3172</v>
      </c>
      <c r="C1417" t="s">
        <v>3118</v>
      </c>
      <c r="D1417" t="s">
        <v>3446</v>
      </c>
      <c r="E1417" t="str">
        <f t="shared" si="102"/>
        <v>VFSE9008213</v>
      </c>
      <c r="F1417" t="s">
        <v>154</v>
      </c>
      <c r="G1417">
        <v>4200.6099999999997</v>
      </c>
      <c r="H1417">
        <v>6190823.8700000001</v>
      </c>
      <c r="I1417" t="s">
        <v>3592</v>
      </c>
      <c r="J1417" t="s">
        <v>2134</v>
      </c>
      <c r="K1417" t="s">
        <v>3590</v>
      </c>
      <c r="XFB1417" t="s">
        <v>3317</v>
      </c>
      <c r="XFC1417" t="s">
        <v>152</v>
      </c>
    </row>
    <row r="1418" spans="1:14 16382:16383" x14ac:dyDescent="0.25">
      <c r="A1418">
        <v>1327</v>
      </c>
      <c r="B1418" t="s">
        <v>3173</v>
      </c>
      <c r="C1418" t="s">
        <v>3118</v>
      </c>
      <c r="D1418" t="s">
        <v>3447</v>
      </c>
      <c r="E1418" t="str">
        <f t="shared" si="102"/>
        <v>VFSE9008222</v>
      </c>
      <c r="F1418" t="s">
        <v>154</v>
      </c>
      <c r="G1418">
        <v>42485.72</v>
      </c>
      <c r="H1418">
        <v>6233309.5899999999</v>
      </c>
      <c r="I1418" t="s">
        <v>3597</v>
      </c>
      <c r="J1418" t="s">
        <v>2134</v>
      </c>
      <c r="K1418" t="s">
        <v>3590</v>
      </c>
      <c r="XFB1418" t="s">
        <v>3318</v>
      </c>
      <c r="XFC1418" t="s">
        <v>152</v>
      </c>
    </row>
    <row r="1419" spans="1:14 16382:16383" x14ac:dyDescent="0.25">
      <c r="A1419">
        <v>1328</v>
      </c>
      <c r="B1419" t="s">
        <v>3174</v>
      </c>
      <c r="C1419" t="s">
        <v>3118</v>
      </c>
      <c r="D1419" t="s">
        <v>3448</v>
      </c>
      <c r="E1419" t="str">
        <f t="shared" si="102"/>
        <v>VFSE9008150</v>
      </c>
      <c r="F1419" t="s">
        <v>154</v>
      </c>
      <c r="G1419">
        <v>332229.14</v>
      </c>
      <c r="H1419">
        <v>6565538.7300000004</v>
      </c>
      <c r="I1419" t="s">
        <v>3593</v>
      </c>
      <c r="J1419" t="s">
        <v>2134</v>
      </c>
      <c r="K1419" t="s">
        <v>3590</v>
      </c>
      <c r="XFB1419" t="s">
        <v>3318</v>
      </c>
      <c r="XFC1419" t="s">
        <v>152</v>
      </c>
    </row>
    <row r="1420" spans="1:14 16382:16383" x14ac:dyDescent="0.25">
      <c r="A1420">
        <v>1329</v>
      </c>
      <c r="B1420" t="s">
        <v>3175</v>
      </c>
      <c r="C1420" t="s">
        <v>3118</v>
      </c>
      <c r="D1420" t="s">
        <v>3449</v>
      </c>
      <c r="E1420" t="str">
        <f t="shared" si="102"/>
        <v>Q   KOL04</v>
      </c>
      <c r="F1420" t="s">
        <v>154</v>
      </c>
      <c r="G1420">
        <v>2174</v>
      </c>
      <c r="H1420">
        <v>6567712.7300000004</v>
      </c>
      <c r="I1420" t="s">
        <v>3602</v>
      </c>
      <c r="J1420" t="s">
        <v>2134</v>
      </c>
      <c r="K1420" t="s">
        <v>3609</v>
      </c>
      <c r="XFB1420" t="s">
        <v>3319</v>
      </c>
      <c r="XFC1420" t="s">
        <v>152</v>
      </c>
    </row>
    <row r="1421" spans="1:14 16382:16383" x14ac:dyDescent="0.25">
      <c r="A1421">
        <v>1330</v>
      </c>
      <c r="B1421" t="s">
        <v>3176</v>
      </c>
      <c r="C1421" t="s">
        <v>3118</v>
      </c>
      <c r="D1421" t="s">
        <v>3450</v>
      </c>
      <c r="E1421" t="str">
        <f t="shared" si="102"/>
        <v>Q   KOLO3</v>
      </c>
      <c r="F1421" t="s">
        <v>154</v>
      </c>
      <c r="G1421">
        <v>9000</v>
      </c>
      <c r="H1421">
        <v>6576712.7300000004</v>
      </c>
      <c r="I1421" t="s">
        <v>3602</v>
      </c>
      <c r="J1421" t="s">
        <v>2134</v>
      </c>
      <c r="K1421" t="s">
        <v>3609</v>
      </c>
      <c r="XFB1421" t="s">
        <v>3319</v>
      </c>
      <c r="XFC1421" t="s">
        <v>152</v>
      </c>
    </row>
    <row r="1422" spans="1:14 16382:16383" x14ac:dyDescent="0.25">
      <c r="A1422">
        <v>1331</v>
      </c>
      <c r="B1422" t="s">
        <v>3177</v>
      </c>
      <c r="C1422" t="s">
        <v>3118</v>
      </c>
      <c r="D1422" t="s">
        <v>3451</v>
      </c>
      <c r="E1422" t="str">
        <f t="shared" si="102"/>
        <v>360554</v>
      </c>
      <c r="F1422" t="s">
        <v>154</v>
      </c>
      <c r="G1422">
        <v>487.29</v>
      </c>
      <c r="H1422">
        <v>6577200.0199999996</v>
      </c>
      <c r="I1422" t="s">
        <v>3581</v>
      </c>
      <c r="XFB1422" t="s">
        <v>3320</v>
      </c>
      <c r="XFC1422" t="s">
        <v>152</v>
      </c>
    </row>
    <row r="1423" spans="1:14 16382:16383" x14ac:dyDescent="0.25">
      <c r="A1423">
        <v>1332</v>
      </c>
      <c r="B1423" t="s">
        <v>3129</v>
      </c>
      <c r="C1423" t="s">
        <v>3118</v>
      </c>
      <c r="D1423" t="s">
        <v>3452</v>
      </c>
      <c r="E1423" t="str">
        <f t="shared" si="102"/>
        <v>LL  AHD01</v>
      </c>
      <c r="F1423" t="s">
        <v>154</v>
      </c>
      <c r="G1423">
        <v>74330</v>
      </c>
      <c r="H1423">
        <v>6651530.0199999996</v>
      </c>
      <c r="I1423" t="s">
        <v>2141</v>
      </c>
      <c r="J1423" t="s">
        <v>2134</v>
      </c>
      <c r="K1423" t="s">
        <v>2132</v>
      </c>
      <c r="XFB1423" t="s">
        <v>3321</v>
      </c>
      <c r="XFC1423" t="s">
        <v>152</v>
      </c>
    </row>
    <row r="1424" spans="1:14 16382:16383" x14ac:dyDescent="0.25">
      <c r="A1424">
        <v>1333</v>
      </c>
      <c r="B1424" t="s">
        <v>3128</v>
      </c>
      <c r="C1424" t="s">
        <v>3118</v>
      </c>
      <c r="D1424" t="s">
        <v>3453</v>
      </c>
      <c r="E1424" t="str">
        <f t="shared" si="102"/>
        <v>LL  AHD02</v>
      </c>
      <c r="F1424" t="s">
        <v>154</v>
      </c>
      <c r="G1424">
        <v>31330</v>
      </c>
      <c r="H1424">
        <v>6682860.0199999996</v>
      </c>
      <c r="I1424" t="s">
        <v>2141</v>
      </c>
      <c r="J1424" t="s">
        <v>2134</v>
      </c>
      <c r="K1424" t="s">
        <v>2132</v>
      </c>
      <c r="XFB1424" t="s">
        <v>3321</v>
      </c>
      <c r="XFC1424" t="s">
        <v>152</v>
      </c>
    </row>
    <row r="1425" spans="1:11 16382:16383" x14ac:dyDescent="0.25">
      <c r="A1425">
        <v>1334</v>
      </c>
      <c r="B1425" t="s">
        <v>3178</v>
      </c>
      <c r="C1425" t="s">
        <v>3118</v>
      </c>
      <c r="D1425" t="s">
        <v>3433</v>
      </c>
      <c r="E1425" t="str">
        <f t="shared" si="102"/>
        <v>LL  BAN01</v>
      </c>
      <c r="F1425" t="s">
        <v>154</v>
      </c>
      <c r="G1425">
        <v>1826911</v>
      </c>
      <c r="H1425">
        <v>8509771.0199999996</v>
      </c>
      <c r="I1425" t="s">
        <v>2141</v>
      </c>
      <c r="J1425" t="s">
        <v>2134</v>
      </c>
      <c r="K1425" t="s">
        <v>3599</v>
      </c>
      <c r="XFB1425" t="s">
        <v>3321</v>
      </c>
      <c r="XFC1425" t="s">
        <v>152</v>
      </c>
    </row>
    <row r="1426" spans="1:11 16382:16383" x14ac:dyDescent="0.25">
      <c r="A1426">
        <v>1335</v>
      </c>
      <c r="B1426" t="s">
        <v>3179</v>
      </c>
      <c r="C1426" t="s">
        <v>3118</v>
      </c>
      <c r="D1426" t="s">
        <v>3434</v>
      </c>
      <c r="E1426" t="str">
        <f t="shared" si="102"/>
        <v>LL  BAN03</v>
      </c>
      <c r="F1426" t="s">
        <v>154</v>
      </c>
      <c r="G1426">
        <v>184357</v>
      </c>
      <c r="H1426">
        <v>8694128.0199999996</v>
      </c>
      <c r="I1426" t="s">
        <v>2141</v>
      </c>
      <c r="J1426" t="s">
        <v>2134</v>
      </c>
      <c r="K1426" t="s">
        <v>3599</v>
      </c>
      <c r="XFB1426" t="s">
        <v>3321</v>
      </c>
      <c r="XFC1426" t="s">
        <v>152</v>
      </c>
    </row>
    <row r="1427" spans="1:11 16382:16383" x14ac:dyDescent="0.25">
      <c r="A1427">
        <v>1336</v>
      </c>
      <c r="B1427" t="s">
        <v>3144</v>
      </c>
      <c r="C1427" t="s">
        <v>3118</v>
      </c>
      <c r="D1427" t="s">
        <v>3432</v>
      </c>
      <c r="E1427" t="str">
        <f t="shared" si="102"/>
        <v>LL  BAN04</v>
      </c>
      <c r="F1427" t="s">
        <v>154</v>
      </c>
      <c r="G1427">
        <v>220556</v>
      </c>
      <c r="H1427">
        <v>8914684.0199999996</v>
      </c>
      <c r="I1427" t="s">
        <v>2141</v>
      </c>
      <c r="J1427" t="s">
        <v>2134</v>
      </c>
      <c r="K1427" t="s">
        <v>3599</v>
      </c>
      <c r="XFB1427" t="s">
        <v>3321</v>
      </c>
      <c r="XFC1427" t="s">
        <v>152</v>
      </c>
    </row>
    <row r="1428" spans="1:11 16382:16383" x14ac:dyDescent="0.25">
      <c r="A1428">
        <v>1337</v>
      </c>
      <c r="B1428" t="s">
        <v>3126</v>
      </c>
      <c r="C1428" t="s">
        <v>3118</v>
      </c>
      <c r="D1428" t="s">
        <v>3435</v>
      </c>
      <c r="E1428" t="str">
        <f t="shared" si="102"/>
        <v>LL  KOL02</v>
      </c>
      <c r="F1428" t="s">
        <v>154</v>
      </c>
      <c r="G1428">
        <v>501160</v>
      </c>
      <c r="H1428">
        <v>9415844.0199999996</v>
      </c>
      <c r="I1428" t="s">
        <v>2141</v>
      </c>
      <c r="J1428" t="s">
        <v>2134</v>
      </c>
      <c r="K1428" t="s">
        <v>3609</v>
      </c>
      <c r="XFB1428" t="s">
        <v>3322</v>
      </c>
      <c r="XFC1428" t="s">
        <v>152</v>
      </c>
    </row>
    <row r="1429" spans="1:11 16382:16383" x14ac:dyDescent="0.25">
      <c r="A1429">
        <v>1338</v>
      </c>
      <c r="B1429" t="s">
        <v>3127</v>
      </c>
      <c r="C1429" t="s">
        <v>3118</v>
      </c>
      <c r="D1429" t="s">
        <v>3454</v>
      </c>
      <c r="E1429" t="str">
        <f t="shared" si="102"/>
        <v>LL  KOL04</v>
      </c>
      <c r="F1429" t="s">
        <v>154</v>
      </c>
      <c r="G1429">
        <v>169930</v>
      </c>
      <c r="H1429">
        <v>9585774.0199999996</v>
      </c>
      <c r="I1429" t="s">
        <v>2141</v>
      </c>
      <c r="J1429" t="s">
        <v>2134</v>
      </c>
      <c r="K1429" t="s">
        <v>3609</v>
      </c>
      <c r="XFB1429" t="s">
        <v>3322</v>
      </c>
      <c r="XFC1429" t="s">
        <v>152</v>
      </c>
    </row>
    <row r="1430" spans="1:11 16382:16383" x14ac:dyDescent="0.25">
      <c r="A1430">
        <v>1339</v>
      </c>
      <c r="B1430" t="s">
        <v>3180</v>
      </c>
      <c r="C1430" t="s">
        <v>3119</v>
      </c>
      <c r="D1430" t="s">
        <v>3455</v>
      </c>
      <c r="E1430" t="str">
        <f t="shared" si="102"/>
        <v>VFSE5000341</v>
      </c>
      <c r="F1430" t="s">
        <v>154</v>
      </c>
      <c r="G1430">
        <v>13587.75</v>
      </c>
      <c r="H1430">
        <v>9599361.7699999996</v>
      </c>
      <c r="I1430" t="s">
        <v>2154</v>
      </c>
      <c r="J1430" s="10" t="s">
        <v>3582</v>
      </c>
      <c r="K1430" t="s">
        <v>3599</v>
      </c>
      <c r="XFB1430" t="s">
        <v>3323</v>
      </c>
      <c r="XFC1430" t="s">
        <v>152</v>
      </c>
    </row>
    <row r="1431" spans="1:11 16382:16383" x14ac:dyDescent="0.25">
      <c r="A1431">
        <v>1340</v>
      </c>
      <c r="B1431" t="s">
        <v>3181</v>
      </c>
      <c r="C1431" t="s">
        <v>3119</v>
      </c>
      <c r="D1431" t="s">
        <v>3456</v>
      </c>
      <c r="E1431" t="str">
        <f t="shared" si="102"/>
        <v>VFSE5600011</v>
      </c>
      <c r="F1431" t="s">
        <v>154</v>
      </c>
      <c r="G1431">
        <v>58068.61</v>
      </c>
      <c r="H1431">
        <v>9657430.3800000008</v>
      </c>
      <c r="I1431" t="s">
        <v>2151</v>
      </c>
      <c r="J1431" s="10" t="s">
        <v>3582</v>
      </c>
      <c r="K1431" t="s">
        <v>3599</v>
      </c>
      <c r="XFB1431" t="s">
        <v>3324</v>
      </c>
      <c r="XFC1431" t="s">
        <v>152</v>
      </c>
    </row>
    <row r="1432" spans="1:11 16382:16383" x14ac:dyDescent="0.25">
      <c r="A1432">
        <v>1341</v>
      </c>
      <c r="B1432" t="s">
        <v>3182</v>
      </c>
      <c r="C1432" t="s">
        <v>3119</v>
      </c>
      <c r="D1432" t="s">
        <v>3457</v>
      </c>
      <c r="E1432" t="str">
        <f t="shared" si="102"/>
        <v>VFSE4110141</v>
      </c>
      <c r="F1432" t="s">
        <v>154</v>
      </c>
      <c r="G1432">
        <v>6368.95</v>
      </c>
      <c r="H1432">
        <v>9663799.3300000001</v>
      </c>
      <c r="I1432" t="s">
        <v>2159</v>
      </c>
      <c r="J1432" s="10" t="s">
        <v>3582</v>
      </c>
      <c r="K1432" t="s">
        <v>2132</v>
      </c>
      <c r="XFB1432" t="s">
        <v>3324</v>
      </c>
      <c r="XFC1432" t="s">
        <v>152</v>
      </c>
    </row>
    <row r="1433" spans="1:11 16382:16383" x14ac:dyDescent="0.25">
      <c r="A1433">
        <v>1342</v>
      </c>
      <c r="B1433" t="s">
        <v>3183</v>
      </c>
      <c r="C1433" t="s">
        <v>3119</v>
      </c>
      <c r="D1433" t="s">
        <v>3458</v>
      </c>
      <c r="E1433" t="str">
        <f t="shared" si="102"/>
        <v>VFSE6000081</v>
      </c>
      <c r="F1433" t="s">
        <v>154</v>
      </c>
      <c r="G1433">
        <v>42682.33</v>
      </c>
      <c r="H1433">
        <v>9706481.6600000001</v>
      </c>
      <c r="I1433" t="s">
        <v>2152</v>
      </c>
      <c r="J1433" s="10" t="s">
        <v>3582</v>
      </c>
      <c r="K1433" t="s">
        <v>3599</v>
      </c>
      <c r="XFB1433" t="s">
        <v>3325</v>
      </c>
      <c r="XFC1433" t="s">
        <v>152</v>
      </c>
    </row>
    <row r="1434" spans="1:11 16382:16383" x14ac:dyDescent="0.25">
      <c r="A1434">
        <v>1343</v>
      </c>
      <c r="B1434" t="s">
        <v>3184</v>
      </c>
      <c r="C1434" t="s">
        <v>3119</v>
      </c>
      <c r="D1434" t="s">
        <v>3459</v>
      </c>
      <c r="E1434" t="str">
        <f t="shared" si="102"/>
        <v>VFSE1100011</v>
      </c>
      <c r="F1434" t="s">
        <v>154</v>
      </c>
      <c r="G1434">
        <v>145485.76000000001</v>
      </c>
      <c r="H1434">
        <v>9851967.4199999999</v>
      </c>
      <c r="I1434" t="s">
        <v>2150</v>
      </c>
      <c r="J1434" s="10" t="s">
        <v>3582</v>
      </c>
      <c r="K1434" t="s">
        <v>3600</v>
      </c>
      <c r="XFB1434" t="s">
        <v>3326</v>
      </c>
      <c r="XFC1434" t="s">
        <v>152</v>
      </c>
    </row>
    <row r="1435" spans="1:11 16382:16383" x14ac:dyDescent="0.25">
      <c r="A1435">
        <v>1344</v>
      </c>
      <c r="B1435" t="s">
        <v>3185</v>
      </c>
      <c r="C1435" t="s">
        <v>3119</v>
      </c>
      <c r="D1435" t="s">
        <v>3460</v>
      </c>
      <c r="E1435" t="str">
        <f t="shared" si="102"/>
        <v>VFSE1221031</v>
      </c>
      <c r="F1435" t="s">
        <v>154</v>
      </c>
      <c r="G1435">
        <v>13530.43</v>
      </c>
      <c r="H1435">
        <v>9865497.8499999996</v>
      </c>
      <c r="I1435" t="s">
        <v>2147</v>
      </c>
      <c r="J1435" s="10" t="s">
        <v>3582</v>
      </c>
      <c r="K1435" t="s">
        <v>3600</v>
      </c>
      <c r="XFB1435" t="s">
        <v>3327</v>
      </c>
      <c r="XFC1435" t="s">
        <v>152</v>
      </c>
    </row>
    <row r="1436" spans="1:11 16382:16383" x14ac:dyDescent="0.25">
      <c r="A1436">
        <v>1345</v>
      </c>
      <c r="B1436" t="s">
        <v>3186</v>
      </c>
      <c r="C1436" t="s">
        <v>3119</v>
      </c>
      <c r="D1436" t="s">
        <v>3461</v>
      </c>
      <c r="E1436" t="str">
        <f t="shared" ref="E1436:E1501" si="104">MID(D1436,23,11)</f>
        <v>VFSE1600021</v>
      </c>
      <c r="F1436" t="s">
        <v>154</v>
      </c>
      <c r="G1436">
        <v>25309.78</v>
      </c>
      <c r="H1436">
        <v>9890807.6300000008</v>
      </c>
      <c r="I1436" t="s">
        <v>2146</v>
      </c>
      <c r="J1436" s="10" t="s">
        <v>3582</v>
      </c>
      <c r="K1436" t="s">
        <v>3600</v>
      </c>
      <c r="XFB1436" t="s">
        <v>3328</v>
      </c>
      <c r="XFC1436" t="s">
        <v>152</v>
      </c>
    </row>
    <row r="1437" spans="1:11 16382:16383" x14ac:dyDescent="0.25">
      <c r="A1437">
        <v>1346</v>
      </c>
      <c r="B1437" t="s">
        <v>3187</v>
      </c>
      <c r="C1437" t="s">
        <v>3119</v>
      </c>
      <c r="D1437" t="s">
        <v>3462</v>
      </c>
      <c r="E1437" t="str">
        <f t="shared" si="104"/>
        <v>VFSE3800091</v>
      </c>
      <c r="F1437" t="s">
        <v>154</v>
      </c>
      <c r="G1437">
        <v>1136.43</v>
      </c>
      <c r="H1437">
        <v>9891944.0600000005</v>
      </c>
      <c r="I1437" t="s">
        <v>2131</v>
      </c>
      <c r="J1437" s="10" t="s">
        <v>3582</v>
      </c>
      <c r="K1437" t="s">
        <v>2132</v>
      </c>
      <c r="XFB1437" t="s">
        <v>3329</v>
      </c>
      <c r="XFC1437" t="s">
        <v>152</v>
      </c>
    </row>
    <row r="1438" spans="1:11 16382:16383" x14ac:dyDescent="0.25">
      <c r="A1438">
        <v>1347</v>
      </c>
      <c r="B1438" t="s">
        <v>3188</v>
      </c>
      <c r="C1438" t="s">
        <v>3119</v>
      </c>
      <c r="D1438" t="s">
        <v>3463</v>
      </c>
      <c r="E1438" t="str">
        <f t="shared" si="104"/>
        <v>VFSE4000131</v>
      </c>
      <c r="F1438" t="s">
        <v>154</v>
      </c>
      <c r="G1438">
        <v>79155.31</v>
      </c>
      <c r="H1438">
        <v>9971099.3699999992</v>
      </c>
      <c r="I1438" t="s">
        <v>2158</v>
      </c>
      <c r="J1438" s="10" t="s">
        <v>3582</v>
      </c>
      <c r="K1438" t="s">
        <v>2132</v>
      </c>
      <c r="XFB1438" t="s">
        <v>3330</v>
      </c>
      <c r="XFC1438" t="s">
        <v>152</v>
      </c>
    </row>
    <row r="1439" spans="1:11 16382:16383" x14ac:dyDescent="0.25">
      <c r="A1439">
        <v>1348</v>
      </c>
      <c r="B1439" t="s">
        <v>3116</v>
      </c>
      <c r="C1439" t="s">
        <v>3119</v>
      </c>
      <c r="D1439" t="s">
        <v>355</v>
      </c>
      <c r="E1439" t="str">
        <f t="shared" si="104"/>
        <v xml:space="preserve"> THAI CONSU</v>
      </c>
      <c r="F1439" t="s">
        <v>193</v>
      </c>
      <c r="G1439">
        <v>-40000</v>
      </c>
      <c r="H1439">
        <v>9931099.3699999992</v>
      </c>
      <c r="I1439" t="s">
        <v>2140</v>
      </c>
      <c r="J1439" t="s">
        <v>2134</v>
      </c>
      <c r="K1439" t="s">
        <v>3610</v>
      </c>
      <c r="XFB1439" t="s">
        <v>3331</v>
      </c>
      <c r="XFC1439" t="s">
        <v>152</v>
      </c>
    </row>
    <row r="1440" spans="1:11 16382:16383" x14ac:dyDescent="0.25">
      <c r="A1440">
        <v>1349</v>
      </c>
      <c r="B1440" t="s">
        <v>3189</v>
      </c>
      <c r="C1440" t="s">
        <v>3119</v>
      </c>
      <c r="D1440" t="s">
        <v>3464</v>
      </c>
      <c r="E1440" t="str">
        <f t="shared" si="104"/>
        <v>VFSE6000002</v>
      </c>
      <c r="F1440" t="s">
        <v>154</v>
      </c>
      <c r="G1440">
        <v>2289991.37</v>
      </c>
      <c r="H1440">
        <v>12221090.74</v>
      </c>
      <c r="I1440" t="s">
        <v>2150</v>
      </c>
      <c r="J1440" t="s">
        <v>2134</v>
      </c>
      <c r="K1440" t="s">
        <v>3600</v>
      </c>
      <c r="XFB1440" t="s">
        <v>3332</v>
      </c>
      <c r="XFC1440" t="s">
        <v>152</v>
      </c>
    </row>
    <row r="1441" spans="1:11 16382:16383" x14ac:dyDescent="0.25">
      <c r="A1441">
        <v>1350</v>
      </c>
      <c r="B1441" t="s">
        <v>3190</v>
      </c>
      <c r="C1441" t="s">
        <v>3119</v>
      </c>
      <c r="D1441" t="s">
        <v>3465</v>
      </c>
      <c r="E1441" t="str">
        <f t="shared" si="104"/>
        <v>VFSE6000005</v>
      </c>
      <c r="F1441" t="s">
        <v>154</v>
      </c>
      <c r="G1441">
        <v>17563.689999999999</v>
      </c>
      <c r="H1441">
        <v>12238654.43</v>
      </c>
      <c r="I1441" t="s">
        <v>2147</v>
      </c>
      <c r="J1441" t="s">
        <v>2134</v>
      </c>
      <c r="K1441" t="s">
        <v>3600</v>
      </c>
      <c r="XFB1441" t="s">
        <v>3332</v>
      </c>
      <c r="XFC1441" t="s">
        <v>152</v>
      </c>
    </row>
    <row r="1442" spans="1:11 16382:16383" x14ac:dyDescent="0.25">
      <c r="A1442">
        <v>1351</v>
      </c>
      <c r="B1442" t="s">
        <v>3191</v>
      </c>
      <c r="C1442" t="s">
        <v>3119</v>
      </c>
      <c r="D1442" t="s">
        <v>3466</v>
      </c>
      <c r="E1442" t="str">
        <f t="shared" si="104"/>
        <v>VFSE6000004</v>
      </c>
      <c r="F1442" t="s">
        <v>154</v>
      </c>
      <c r="G1442">
        <v>183766.61</v>
      </c>
      <c r="H1442">
        <v>12422421.039999999</v>
      </c>
      <c r="I1442" t="s">
        <v>2146</v>
      </c>
      <c r="J1442" t="s">
        <v>2134</v>
      </c>
      <c r="K1442" t="s">
        <v>3600</v>
      </c>
      <c r="XFB1442" t="s">
        <v>3332</v>
      </c>
      <c r="XFC1442" t="s">
        <v>152</v>
      </c>
    </row>
    <row r="1443" spans="1:11 16382:16383" x14ac:dyDescent="0.25">
      <c r="A1443">
        <v>1352</v>
      </c>
      <c r="B1443" t="s">
        <v>3192</v>
      </c>
      <c r="C1443" t="s">
        <v>3119</v>
      </c>
      <c r="D1443" t="s">
        <v>3467</v>
      </c>
      <c r="E1443" t="str">
        <f t="shared" si="104"/>
        <v>VFSE6000008</v>
      </c>
      <c r="F1443" t="s">
        <v>154</v>
      </c>
      <c r="G1443">
        <v>935035.9</v>
      </c>
      <c r="H1443">
        <v>13357456.939999999</v>
      </c>
      <c r="I1443" t="s">
        <v>2151</v>
      </c>
      <c r="J1443" t="s">
        <v>2134</v>
      </c>
      <c r="K1443" t="s">
        <v>3599</v>
      </c>
      <c r="XFB1443" t="s">
        <v>3332</v>
      </c>
      <c r="XFC1443" t="s">
        <v>152</v>
      </c>
    </row>
    <row r="1444" spans="1:11 16382:16383" x14ac:dyDescent="0.25">
      <c r="A1444">
        <v>1353</v>
      </c>
      <c r="B1444" t="s">
        <v>3193</v>
      </c>
      <c r="C1444" t="s">
        <v>3119</v>
      </c>
      <c r="D1444" t="s">
        <v>3468</v>
      </c>
      <c r="E1444" t="str">
        <f t="shared" si="104"/>
        <v>VFSE6000006</v>
      </c>
      <c r="F1444" t="s">
        <v>154</v>
      </c>
      <c r="G1444">
        <v>23729.24</v>
      </c>
      <c r="H1444">
        <v>13381186.18</v>
      </c>
      <c r="I1444" t="s">
        <v>2148</v>
      </c>
      <c r="J1444" t="s">
        <v>2134</v>
      </c>
      <c r="K1444" t="s">
        <v>3600</v>
      </c>
      <c r="XFB1444" t="s">
        <v>3332</v>
      </c>
      <c r="XFC1444" t="s">
        <v>152</v>
      </c>
    </row>
    <row r="1445" spans="1:11 16382:16383" x14ac:dyDescent="0.25">
      <c r="A1445">
        <v>1354</v>
      </c>
      <c r="B1445" t="s">
        <v>3194</v>
      </c>
      <c r="C1445" t="s">
        <v>3119</v>
      </c>
      <c r="D1445" t="s">
        <v>3469</v>
      </c>
      <c r="E1445" t="str">
        <f t="shared" si="104"/>
        <v>VFSE6000001</v>
      </c>
      <c r="F1445" t="s">
        <v>154</v>
      </c>
      <c r="G1445">
        <v>1101698.03</v>
      </c>
      <c r="H1445">
        <v>14482884.210000001</v>
      </c>
      <c r="I1445" t="s">
        <v>2158</v>
      </c>
      <c r="J1445" t="s">
        <v>2134</v>
      </c>
      <c r="K1445" t="s">
        <v>2132</v>
      </c>
      <c r="XFB1445" t="s">
        <v>3333</v>
      </c>
      <c r="XFC1445" t="s">
        <v>152</v>
      </c>
    </row>
    <row r="1446" spans="1:11 16382:16383" x14ac:dyDescent="0.25">
      <c r="A1446">
        <v>1355</v>
      </c>
      <c r="B1446" t="s">
        <v>3195</v>
      </c>
      <c r="C1446" t="s">
        <v>3119</v>
      </c>
      <c r="D1446" t="s">
        <v>3470</v>
      </c>
      <c r="E1446" t="str">
        <f t="shared" si="104"/>
        <v>VFSE6000003</v>
      </c>
      <c r="F1446" t="s">
        <v>154</v>
      </c>
      <c r="G1446">
        <v>41302.15</v>
      </c>
      <c r="H1446">
        <v>14524186.359999999</v>
      </c>
      <c r="I1446" t="s">
        <v>2145</v>
      </c>
      <c r="J1446" t="s">
        <v>2134</v>
      </c>
      <c r="K1446" t="s">
        <v>3609</v>
      </c>
      <c r="XFB1446" t="s">
        <v>3333</v>
      </c>
      <c r="XFC1446" t="s">
        <v>152</v>
      </c>
    </row>
    <row r="1447" spans="1:11 16382:16383" x14ac:dyDescent="0.25">
      <c r="A1447">
        <v>1356</v>
      </c>
      <c r="B1447" t="s">
        <v>3196</v>
      </c>
      <c r="C1447" t="s">
        <v>3119</v>
      </c>
      <c r="D1447" t="s">
        <v>3471</v>
      </c>
      <c r="E1447" t="str">
        <f t="shared" si="104"/>
        <v>VFSE6000007</v>
      </c>
      <c r="F1447" t="s">
        <v>154</v>
      </c>
      <c r="G1447">
        <v>9148.7800000000007</v>
      </c>
      <c r="H1447">
        <v>14533335.140000001</v>
      </c>
      <c r="I1447" t="s">
        <v>2149</v>
      </c>
      <c r="J1447" t="s">
        <v>2134</v>
      </c>
      <c r="K1447" t="s">
        <v>3600</v>
      </c>
      <c r="XFB1447" t="s">
        <v>3334</v>
      </c>
      <c r="XFC1447" t="s">
        <v>152</v>
      </c>
    </row>
    <row r="1448" spans="1:11 16382:16383" x14ac:dyDescent="0.25">
      <c r="A1448">
        <v>1357</v>
      </c>
      <c r="B1448" t="s">
        <v>3197</v>
      </c>
      <c r="C1448" t="s">
        <v>3119</v>
      </c>
      <c r="D1448" t="s">
        <v>3472</v>
      </c>
      <c r="E1448" t="str">
        <f t="shared" si="104"/>
        <v>VFSE6000009</v>
      </c>
      <c r="F1448" t="s">
        <v>154</v>
      </c>
      <c r="G1448">
        <v>597219.64</v>
      </c>
      <c r="H1448">
        <v>15130554.779999999</v>
      </c>
      <c r="I1448" t="s">
        <v>2152</v>
      </c>
      <c r="J1448" t="s">
        <v>2134</v>
      </c>
      <c r="K1448" t="s">
        <v>3599</v>
      </c>
      <c r="XFB1448" t="s">
        <v>3334</v>
      </c>
      <c r="XFC1448" t="s">
        <v>152</v>
      </c>
    </row>
    <row r="1449" spans="1:11 16382:16383" x14ac:dyDescent="0.25">
      <c r="A1449">
        <v>1358</v>
      </c>
      <c r="B1449" t="s">
        <v>3198</v>
      </c>
      <c r="C1449" t="s">
        <v>3119</v>
      </c>
      <c r="D1449" t="s">
        <v>3473</v>
      </c>
      <c r="E1449" t="str">
        <f t="shared" si="104"/>
        <v>VFSE9008083</v>
      </c>
      <c r="F1449" t="s">
        <v>154</v>
      </c>
      <c r="G1449">
        <v>17527.560000000001</v>
      </c>
      <c r="H1449">
        <v>15148082.34</v>
      </c>
      <c r="I1449" t="s">
        <v>3596</v>
      </c>
      <c r="J1449" t="s">
        <v>2134</v>
      </c>
      <c r="K1449" t="s">
        <v>3590</v>
      </c>
      <c r="XFB1449" t="s">
        <v>3335</v>
      </c>
      <c r="XFC1449" t="s">
        <v>152</v>
      </c>
    </row>
    <row r="1450" spans="1:11 16382:16383" x14ac:dyDescent="0.25">
      <c r="A1450">
        <v>1359</v>
      </c>
      <c r="B1450" t="s">
        <v>3199</v>
      </c>
      <c r="C1450" t="s">
        <v>3119</v>
      </c>
      <c r="D1450" t="s">
        <v>3474</v>
      </c>
      <c r="E1450" t="str">
        <f t="shared" si="104"/>
        <v>VFSE9008072</v>
      </c>
      <c r="F1450" t="s">
        <v>154</v>
      </c>
      <c r="G1450">
        <v>12285.7</v>
      </c>
      <c r="H1450">
        <v>15160368.039999999</v>
      </c>
      <c r="I1450" t="s">
        <v>3595</v>
      </c>
      <c r="J1450" t="s">
        <v>2134</v>
      </c>
      <c r="K1450" t="s">
        <v>3590</v>
      </c>
      <c r="XFB1450" t="s">
        <v>3335</v>
      </c>
      <c r="XFC1450" t="s">
        <v>152</v>
      </c>
    </row>
    <row r="1451" spans="1:11 16382:16383" x14ac:dyDescent="0.25">
      <c r="A1451">
        <v>1360</v>
      </c>
      <c r="B1451" t="s">
        <v>3200</v>
      </c>
      <c r="C1451" t="s">
        <v>3119</v>
      </c>
      <c r="D1451" t="s">
        <v>3475</v>
      </c>
      <c r="E1451" t="str">
        <f t="shared" si="104"/>
        <v>VFSE9008213</v>
      </c>
      <c r="F1451" t="s">
        <v>154</v>
      </c>
      <c r="G1451">
        <v>4154.22</v>
      </c>
      <c r="H1451">
        <v>15164522.26</v>
      </c>
      <c r="I1451" t="s">
        <v>3592</v>
      </c>
      <c r="J1451" t="s">
        <v>2134</v>
      </c>
      <c r="K1451" t="s">
        <v>3590</v>
      </c>
      <c r="XFB1451" t="s">
        <v>3335</v>
      </c>
      <c r="XFC1451" t="s">
        <v>152</v>
      </c>
    </row>
    <row r="1452" spans="1:11 16382:16383" x14ac:dyDescent="0.25">
      <c r="A1452">
        <v>1361</v>
      </c>
      <c r="B1452" t="s">
        <v>3201</v>
      </c>
      <c r="C1452" t="s">
        <v>3119</v>
      </c>
      <c r="D1452" t="s">
        <v>3476</v>
      </c>
      <c r="E1452" t="str">
        <f t="shared" si="104"/>
        <v>VFSE6000010</v>
      </c>
      <c r="F1452" t="s">
        <v>154</v>
      </c>
      <c r="G1452">
        <v>86100.09</v>
      </c>
      <c r="H1452">
        <v>15250622.35</v>
      </c>
      <c r="I1452" t="s">
        <v>2153</v>
      </c>
      <c r="J1452" t="s">
        <v>2134</v>
      </c>
      <c r="K1452" t="s">
        <v>3599</v>
      </c>
      <c r="XFB1452" t="s">
        <v>3335</v>
      </c>
      <c r="XFC1452" t="s">
        <v>152</v>
      </c>
    </row>
    <row r="1453" spans="1:11 16382:16383" x14ac:dyDescent="0.25">
      <c r="A1453">
        <v>1362</v>
      </c>
      <c r="B1453" t="s">
        <v>3202</v>
      </c>
      <c r="C1453" t="s">
        <v>3119</v>
      </c>
      <c r="D1453" t="s">
        <v>3477</v>
      </c>
      <c r="E1453" t="str">
        <f t="shared" ref="E1453" si="105">MID(D1453,23,11)</f>
        <v>VFSE6000011</v>
      </c>
      <c r="F1453" t="s">
        <v>154</v>
      </c>
      <c r="G1453">
        <f>321065.88-G1454</f>
        <v>267045.88</v>
      </c>
      <c r="H1453">
        <v>15571688.23</v>
      </c>
      <c r="I1453" t="s">
        <v>2154</v>
      </c>
      <c r="J1453" t="s">
        <v>2134</v>
      </c>
      <c r="K1453" t="s">
        <v>3599</v>
      </c>
      <c r="XFB1453" t="s">
        <v>3336</v>
      </c>
      <c r="XFC1453" t="s">
        <v>152</v>
      </c>
    </row>
    <row r="1454" spans="1:11 16382:16383" x14ac:dyDescent="0.25">
      <c r="A1454">
        <v>1362</v>
      </c>
      <c r="B1454" t="s">
        <v>3202</v>
      </c>
      <c r="C1454" t="s">
        <v>3119</v>
      </c>
      <c r="D1454" t="s">
        <v>3477</v>
      </c>
      <c r="E1454" t="str">
        <f t="shared" si="104"/>
        <v>VFSE6000011</v>
      </c>
      <c r="F1454" t="s">
        <v>154</v>
      </c>
      <c r="G1454">
        <v>54020</v>
      </c>
      <c r="H1454">
        <v>15571688.23</v>
      </c>
      <c r="I1454" t="s">
        <v>2154</v>
      </c>
      <c r="J1454" t="s">
        <v>3583</v>
      </c>
      <c r="K1454" t="s">
        <v>3599</v>
      </c>
      <c r="XFB1454" t="s">
        <v>3336</v>
      </c>
      <c r="XFC1454" t="s">
        <v>152</v>
      </c>
    </row>
    <row r="1455" spans="1:11 16382:16383" x14ac:dyDescent="0.25">
      <c r="A1455">
        <v>1363</v>
      </c>
      <c r="B1455" t="s">
        <v>3203</v>
      </c>
      <c r="C1455" t="s">
        <v>3119</v>
      </c>
      <c r="D1455" t="s">
        <v>3478</v>
      </c>
      <c r="E1455" t="str">
        <f t="shared" si="104"/>
        <v>VFSE9008135</v>
      </c>
      <c r="F1455" t="s">
        <v>154</v>
      </c>
      <c r="G1455">
        <v>56543.34</v>
      </c>
      <c r="H1455">
        <v>15628231.57</v>
      </c>
      <c r="I1455" t="s">
        <v>3591</v>
      </c>
      <c r="J1455" t="s">
        <v>2134</v>
      </c>
      <c r="K1455" t="s">
        <v>3590</v>
      </c>
      <c r="XFB1455" t="s">
        <v>3336</v>
      </c>
      <c r="XFC1455" t="s">
        <v>152</v>
      </c>
    </row>
    <row r="1456" spans="1:11 16382:16383" x14ac:dyDescent="0.25">
      <c r="A1456">
        <v>1364</v>
      </c>
      <c r="B1456" t="s">
        <v>3204</v>
      </c>
      <c r="C1456" t="s">
        <v>3119</v>
      </c>
      <c r="D1456" t="s">
        <v>3479</v>
      </c>
      <c r="E1456" t="str">
        <f t="shared" si="104"/>
        <v>VFSE6000012</v>
      </c>
      <c r="F1456" t="s">
        <v>154</v>
      </c>
      <c r="G1456">
        <v>26700.06</v>
      </c>
      <c r="H1456">
        <v>15654931.630000001</v>
      </c>
      <c r="I1456" t="s">
        <v>2155</v>
      </c>
      <c r="J1456" t="s">
        <v>2134</v>
      </c>
      <c r="K1456" t="s">
        <v>3599</v>
      </c>
      <c r="XFB1456" t="s">
        <v>3337</v>
      </c>
      <c r="XFC1456" t="s">
        <v>152</v>
      </c>
    </row>
    <row r="1457" spans="1:14 16382:16383" x14ac:dyDescent="0.25">
      <c r="A1457">
        <v>1365</v>
      </c>
      <c r="B1457" t="s">
        <v>3205</v>
      </c>
      <c r="C1457" t="s">
        <v>3119</v>
      </c>
      <c r="D1457" t="s">
        <v>3480</v>
      </c>
      <c r="E1457" t="str">
        <f t="shared" si="104"/>
        <v>VFSE6000016</v>
      </c>
      <c r="F1457" t="s">
        <v>154</v>
      </c>
      <c r="G1457">
        <v>502715.79</v>
      </c>
      <c r="H1457">
        <v>16157647.42</v>
      </c>
      <c r="I1457" t="s">
        <v>2159</v>
      </c>
      <c r="J1457" t="s">
        <v>2134</v>
      </c>
      <c r="K1457" t="s">
        <v>2132</v>
      </c>
      <c r="XFB1457" t="s">
        <v>3337</v>
      </c>
      <c r="XFC1457" t="s">
        <v>152</v>
      </c>
    </row>
    <row r="1458" spans="1:14 16382:16383" x14ac:dyDescent="0.25">
      <c r="A1458">
        <v>1366</v>
      </c>
      <c r="B1458" t="s">
        <v>3206</v>
      </c>
      <c r="C1458" t="s">
        <v>3119</v>
      </c>
      <c r="D1458" t="s">
        <v>3481</v>
      </c>
      <c r="E1458" t="str">
        <f t="shared" si="104"/>
        <v>VFSE6000014</v>
      </c>
      <c r="F1458" t="s">
        <v>154</v>
      </c>
      <c r="G1458">
        <v>249727.61</v>
      </c>
      <c r="H1458">
        <v>16407375.029999999</v>
      </c>
      <c r="I1458" t="s">
        <v>2131</v>
      </c>
      <c r="J1458" t="s">
        <v>2134</v>
      </c>
      <c r="K1458" t="s">
        <v>2132</v>
      </c>
      <c r="XFB1458" t="s">
        <v>3338</v>
      </c>
      <c r="XFC1458" t="s">
        <v>152</v>
      </c>
    </row>
    <row r="1459" spans="1:14 16382:16383" x14ac:dyDescent="0.25">
      <c r="A1459">
        <v>1367</v>
      </c>
      <c r="B1459" t="s">
        <v>3132</v>
      </c>
      <c r="C1459" t="s">
        <v>3119</v>
      </c>
      <c r="D1459" t="s">
        <v>3482</v>
      </c>
      <c r="E1459" t="str">
        <f t="shared" si="104"/>
        <v>LL  AHD01</v>
      </c>
      <c r="F1459" t="s">
        <v>154</v>
      </c>
      <c r="G1459">
        <v>304040</v>
      </c>
      <c r="H1459">
        <v>16711415.029999999</v>
      </c>
      <c r="I1459" t="s">
        <v>2141</v>
      </c>
      <c r="J1459" t="s">
        <v>2134</v>
      </c>
      <c r="K1459" t="s">
        <v>2132</v>
      </c>
      <c r="XFB1459" t="s">
        <v>3339</v>
      </c>
      <c r="XFC1459" t="s">
        <v>152</v>
      </c>
    </row>
    <row r="1460" spans="1:14 16382:16383" x14ac:dyDescent="0.25">
      <c r="A1460">
        <v>1368</v>
      </c>
      <c r="B1460" t="s">
        <v>3207</v>
      </c>
      <c r="C1460" t="s">
        <v>3119</v>
      </c>
      <c r="D1460" t="s">
        <v>3483</v>
      </c>
      <c r="E1460" t="str">
        <f t="shared" si="104"/>
        <v>VFSE6000008</v>
      </c>
      <c r="F1460" t="s">
        <v>154</v>
      </c>
      <c r="G1460">
        <v>926290.68</v>
      </c>
      <c r="H1460">
        <v>17637705.710000001</v>
      </c>
      <c r="I1460" t="s">
        <v>2151</v>
      </c>
      <c r="J1460" t="s">
        <v>2134</v>
      </c>
      <c r="K1460" t="s">
        <v>3599</v>
      </c>
      <c r="XFB1460" t="s">
        <v>3340</v>
      </c>
      <c r="XFC1460" t="s">
        <v>152</v>
      </c>
    </row>
    <row r="1461" spans="1:14 16382:16383" x14ac:dyDescent="0.25">
      <c r="A1461">
        <v>1369</v>
      </c>
      <c r="B1461" t="s">
        <v>3208</v>
      </c>
      <c r="C1461" t="s">
        <v>3119</v>
      </c>
      <c r="D1461" t="s">
        <v>3484</v>
      </c>
      <c r="E1461" t="str">
        <f t="shared" si="104"/>
        <v>VFSE6000011</v>
      </c>
      <c r="F1461" t="s">
        <v>154</v>
      </c>
      <c r="G1461">
        <v>332440.48</v>
      </c>
      <c r="H1461">
        <v>17970146.190000001</v>
      </c>
      <c r="I1461" t="s">
        <v>2154</v>
      </c>
      <c r="J1461" t="s">
        <v>2134</v>
      </c>
      <c r="K1461" t="s">
        <v>3599</v>
      </c>
      <c r="XFB1461" t="s">
        <v>3341</v>
      </c>
      <c r="XFC1461" t="s">
        <v>152</v>
      </c>
    </row>
    <row r="1462" spans="1:14 16382:16383" x14ac:dyDescent="0.25">
      <c r="A1462">
        <v>1370</v>
      </c>
      <c r="B1462" t="s">
        <v>3209</v>
      </c>
      <c r="C1462" t="s">
        <v>3119</v>
      </c>
      <c r="D1462" t="s">
        <v>3485</v>
      </c>
      <c r="E1462" t="str">
        <f t="shared" si="104"/>
        <v>VFSE6000014</v>
      </c>
      <c r="F1462" t="s">
        <v>154</v>
      </c>
      <c r="G1462">
        <v>294968.15000000002</v>
      </c>
      <c r="H1462">
        <v>18265114.34</v>
      </c>
      <c r="I1462" t="s">
        <v>2131</v>
      </c>
      <c r="J1462" t="s">
        <v>2134</v>
      </c>
      <c r="K1462" t="s">
        <v>2132</v>
      </c>
      <c r="XFB1462" t="s">
        <v>3341</v>
      </c>
      <c r="XFC1462" t="s">
        <v>152</v>
      </c>
    </row>
    <row r="1463" spans="1:14 16382:16383" x14ac:dyDescent="0.25">
      <c r="A1463">
        <v>1371</v>
      </c>
      <c r="B1463" t="s">
        <v>3210</v>
      </c>
      <c r="C1463" t="s">
        <v>3119</v>
      </c>
      <c r="D1463" t="s">
        <v>3486</v>
      </c>
      <c r="E1463" t="str">
        <f t="shared" si="104"/>
        <v>VFSE9008224</v>
      </c>
      <c r="F1463" t="s">
        <v>154</v>
      </c>
      <c r="G1463">
        <v>1758.6</v>
      </c>
      <c r="H1463">
        <v>18266872.940000001</v>
      </c>
      <c r="I1463" t="s">
        <v>3598</v>
      </c>
      <c r="J1463" t="s">
        <v>2134</v>
      </c>
      <c r="K1463" t="s">
        <v>3590</v>
      </c>
      <c r="N1463" t="s">
        <v>3598</v>
      </c>
      <c r="XFB1463" t="s">
        <v>3341</v>
      </c>
      <c r="XFC1463" t="s">
        <v>152</v>
      </c>
    </row>
    <row r="1464" spans="1:14 16382:16383" x14ac:dyDescent="0.25">
      <c r="A1464">
        <v>1372</v>
      </c>
      <c r="B1464" t="s">
        <v>3211</v>
      </c>
      <c r="C1464" t="s">
        <v>3119</v>
      </c>
      <c r="D1464" t="s">
        <v>3487</v>
      </c>
      <c r="E1464" t="str">
        <f t="shared" si="104"/>
        <v>VFSE6000013</v>
      </c>
      <c r="F1464" t="s">
        <v>154</v>
      </c>
      <c r="G1464">
        <v>14794.63</v>
      </c>
      <c r="H1464">
        <v>18281667.57</v>
      </c>
      <c r="I1464" t="s">
        <v>2156</v>
      </c>
      <c r="J1464" t="s">
        <v>2134</v>
      </c>
      <c r="K1464" t="s">
        <v>3599</v>
      </c>
      <c r="XFB1464" t="s">
        <v>3341</v>
      </c>
      <c r="XFC1464" t="s">
        <v>152</v>
      </c>
    </row>
    <row r="1465" spans="1:14 16382:16383" x14ac:dyDescent="0.25">
      <c r="A1465">
        <v>1373</v>
      </c>
      <c r="B1465" t="s">
        <v>3212</v>
      </c>
      <c r="C1465" t="s">
        <v>3119</v>
      </c>
      <c r="D1465" t="s">
        <v>3488</v>
      </c>
      <c r="E1465" t="str">
        <f t="shared" si="104"/>
        <v>VFSE6000016</v>
      </c>
      <c r="F1465" t="s">
        <v>154</v>
      </c>
      <c r="G1465">
        <v>476682.37</v>
      </c>
      <c r="H1465">
        <v>18758349.940000001</v>
      </c>
      <c r="I1465" t="s">
        <v>2159</v>
      </c>
      <c r="J1465" t="s">
        <v>2134</v>
      </c>
      <c r="K1465" t="s">
        <v>2132</v>
      </c>
      <c r="XFB1465" t="s">
        <v>3341</v>
      </c>
      <c r="XFC1465" t="s">
        <v>152</v>
      </c>
    </row>
    <row r="1466" spans="1:14 16382:16383" x14ac:dyDescent="0.25">
      <c r="A1466">
        <v>1374</v>
      </c>
      <c r="B1466" t="s">
        <v>3213</v>
      </c>
      <c r="C1466" t="s">
        <v>3119</v>
      </c>
      <c r="D1466" t="s">
        <v>3489</v>
      </c>
      <c r="E1466" t="str">
        <f t="shared" si="104"/>
        <v>VFSE6000009</v>
      </c>
      <c r="F1466" t="s">
        <v>154</v>
      </c>
      <c r="G1466">
        <v>748999.8</v>
      </c>
      <c r="H1466">
        <v>19507349.739999998</v>
      </c>
      <c r="I1466" t="s">
        <v>2152</v>
      </c>
      <c r="J1466" t="s">
        <v>2134</v>
      </c>
      <c r="K1466" t="s">
        <v>3599</v>
      </c>
      <c r="XFB1466" t="s">
        <v>3341</v>
      </c>
      <c r="XFC1466" t="s">
        <v>152</v>
      </c>
    </row>
    <row r="1467" spans="1:14 16382:16383" x14ac:dyDescent="0.25">
      <c r="A1467">
        <v>1375</v>
      </c>
      <c r="B1467" t="s">
        <v>3214</v>
      </c>
      <c r="C1467" t="s">
        <v>3119</v>
      </c>
      <c r="D1467" t="s">
        <v>3490</v>
      </c>
      <c r="E1467" t="str">
        <f t="shared" si="104"/>
        <v>VFSE6000012</v>
      </c>
      <c r="F1467" t="s">
        <v>154</v>
      </c>
      <c r="G1467">
        <v>16148.64</v>
      </c>
      <c r="H1467">
        <v>19523498.379999999</v>
      </c>
      <c r="I1467" t="s">
        <v>2155</v>
      </c>
      <c r="J1467" t="s">
        <v>2134</v>
      </c>
      <c r="K1467" t="s">
        <v>3599</v>
      </c>
      <c r="XFB1467" t="s">
        <v>3342</v>
      </c>
      <c r="XFC1467" t="s">
        <v>152</v>
      </c>
    </row>
    <row r="1468" spans="1:14 16382:16383" x14ac:dyDescent="0.25">
      <c r="A1468">
        <v>1376</v>
      </c>
      <c r="B1468" t="s">
        <v>3215</v>
      </c>
      <c r="C1468" t="s">
        <v>3119</v>
      </c>
      <c r="D1468" t="s">
        <v>3491</v>
      </c>
      <c r="E1468" t="str">
        <f t="shared" si="104"/>
        <v>VFSE6000007</v>
      </c>
      <c r="F1468" t="s">
        <v>154</v>
      </c>
      <c r="G1468">
        <v>179343.06</v>
      </c>
      <c r="H1468">
        <v>19702841.440000001</v>
      </c>
      <c r="I1468" t="s">
        <v>2149</v>
      </c>
      <c r="J1468" t="s">
        <v>2134</v>
      </c>
      <c r="K1468" t="s">
        <v>3600</v>
      </c>
      <c r="XFB1468" t="s">
        <v>3342</v>
      </c>
      <c r="XFC1468" t="s">
        <v>152</v>
      </c>
    </row>
    <row r="1469" spans="1:14 16382:16383" x14ac:dyDescent="0.25">
      <c r="A1469">
        <v>1377</v>
      </c>
      <c r="B1469" t="s">
        <v>3216</v>
      </c>
      <c r="C1469" t="s">
        <v>3119</v>
      </c>
      <c r="D1469" t="s">
        <v>3492</v>
      </c>
      <c r="E1469" t="str">
        <f t="shared" si="104"/>
        <v>VFSE6000010</v>
      </c>
      <c r="F1469" t="s">
        <v>154</v>
      </c>
      <c r="G1469">
        <v>53347.46</v>
      </c>
      <c r="H1469">
        <v>19756188.899999999</v>
      </c>
      <c r="I1469" t="s">
        <v>2153</v>
      </c>
      <c r="J1469" t="s">
        <v>2134</v>
      </c>
      <c r="K1469" t="s">
        <v>3599</v>
      </c>
      <c r="XFB1469" t="s">
        <v>3342</v>
      </c>
      <c r="XFC1469" t="s">
        <v>152</v>
      </c>
    </row>
    <row r="1470" spans="1:14 16382:16383" x14ac:dyDescent="0.25">
      <c r="A1470">
        <v>1378</v>
      </c>
      <c r="B1470" t="s">
        <v>3217</v>
      </c>
      <c r="C1470" t="s">
        <v>3119</v>
      </c>
      <c r="D1470" t="s">
        <v>3493</v>
      </c>
      <c r="E1470" t="str">
        <f t="shared" si="104"/>
        <v>VFSE6000001</v>
      </c>
      <c r="F1470" t="s">
        <v>154</v>
      </c>
      <c r="G1470">
        <v>1210461.78</v>
      </c>
      <c r="H1470">
        <v>20966650.68</v>
      </c>
      <c r="I1470" t="s">
        <v>2158</v>
      </c>
      <c r="J1470" t="s">
        <v>2134</v>
      </c>
      <c r="K1470" t="s">
        <v>2132</v>
      </c>
      <c r="XFB1470" t="s">
        <v>3343</v>
      </c>
      <c r="XFC1470" t="s">
        <v>152</v>
      </c>
    </row>
    <row r="1471" spans="1:14 16382:16383" x14ac:dyDescent="0.25">
      <c r="A1471">
        <v>1379</v>
      </c>
      <c r="B1471" t="s">
        <v>3218</v>
      </c>
      <c r="C1471" t="s">
        <v>3119</v>
      </c>
      <c r="D1471" t="s">
        <v>3494</v>
      </c>
      <c r="E1471" t="str">
        <f t="shared" si="104"/>
        <v>VFSE6000002</v>
      </c>
      <c r="F1471" t="s">
        <v>154</v>
      </c>
      <c r="G1471">
        <v>2382514.35</v>
      </c>
      <c r="H1471">
        <v>23349165.030000001</v>
      </c>
      <c r="I1471" t="s">
        <v>2150</v>
      </c>
      <c r="J1471" t="s">
        <v>2134</v>
      </c>
      <c r="K1471" t="s">
        <v>3600</v>
      </c>
      <c r="XFB1471" t="s">
        <v>3343</v>
      </c>
      <c r="XFC1471" t="s">
        <v>152</v>
      </c>
    </row>
    <row r="1472" spans="1:14 16382:16383" x14ac:dyDescent="0.25">
      <c r="A1472">
        <v>1380</v>
      </c>
      <c r="B1472" t="s">
        <v>3219</v>
      </c>
      <c r="C1472" t="s">
        <v>3119</v>
      </c>
      <c r="D1472" t="s">
        <v>3495</v>
      </c>
      <c r="E1472" t="str">
        <f t="shared" ref="E1472" si="106">MID(D1472,23,11)</f>
        <v>VFSE6000003</v>
      </c>
      <c r="F1472" t="s">
        <v>154</v>
      </c>
      <c r="G1472">
        <f>63398.35-G1473</f>
        <v>54258.35</v>
      </c>
      <c r="H1472">
        <v>23412563.379999999</v>
      </c>
      <c r="I1472" t="s">
        <v>2145</v>
      </c>
      <c r="J1472" t="s">
        <v>2134</v>
      </c>
      <c r="K1472" t="s">
        <v>3609</v>
      </c>
      <c r="XFB1472" t="s">
        <v>3343</v>
      </c>
      <c r="XFC1472" t="s">
        <v>152</v>
      </c>
    </row>
    <row r="1473" spans="1:14 16382:16383" x14ac:dyDescent="0.25">
      <c r="A1473">
        <v>1380</v>
      </c>
      <c r="B1473" t="s">
        <v>3219</v>
      </c>
      <c r="C1473" t="s">
        <v>3119</v>
      </c>
      <c r="D1473" t="s">
        <v>3495</v>
      </c>
      <c r="E1473" t="str">
        <f t="shared" si="104"/>
        <v>VFSE6000003</v>
      </c>
      <c r="F1473" t="s">
        <v>154</v>
      </c>
      <c r="G1473">
        <v>9140</v>
      </c>
      <c r="H1473">
        <v>23412563.379999999</v>
      </c>
      <c r="I1473" t="s">
        <v>2145</v>
      </c>
      <c r="J1473" t="s">
        <v>3583</v>
      </c>
      <c r="K1473" t="s">
        <v>3609</v>
      </c>
      <c r="XFB1473" t="s">
        <v>3343</v>
      </c>
      <c r="XFC1473" t="s">
        <v>152</v>
      </c>
    </row>
    <row r="1474" spans="1:14 16382:16383" x14ac:dyDescent="0.25">
      <c r="A1474">
        <v>1381</v>
      </c>
      <c r="B1474" t="s">
        <v>3220</v>
      </c>
      <c r="C1474" t="s">
        <v>3119</v>
      </c>
      <c r="D1474" t="s">
        <v>3496</v>
      </c>
      <c r="E1474" t="str">
        <f t="shared" si="104"/>
        <v>VFSE6000006</v>
      </c>
      <c r="F1474" t="s">
        <v>154</v>
      </c>
      <c r="G1474">
        <v>20550.490000000002</v>
      </c>
      <c r="H1474">
        <v>23433113.870000001</v>
      </c>
      <c r="I1474" t="s">
        <v>2148</v>
      </c>
      <c r="J1474" t="s">
        <v>2134</v>
      </c>
      <c r="K1474" t="s">
        <v>3600</v>
      </c>
      <c r="XFB1474" t="s">
        <v>3344</v>
      </c>
      <c r="XFC1474" t="s">
        <v>152</v>
      </c>
    </row>
    <row r="1475" spans="1:14 16382:16383" x14ac:dyDescent="0.25">
      <c r="A1475">
        <v>1382</v>
      </c>
      <c r="B1475" t="s">
        <v>3221</v>
      </c>
      <c r="C1475" t="s">
        <v>3119</v>
      </c>
      <c r="D1475" t="s">
        <v>3497</v>
      </c>
      <c r="E1475" t="str">
        <f t="shared" si="104"/>
        <v>VFSE6000005</v>
      </c>
      <c r="F1475" t="s">
        <v>154</v>
      </c>
      <c r="G1475">
        <v>12623.46</v>
      </c>
      <c r="H1475">
        <v>23445737.329999998</v>
      </c>
      <c r="I1475" t="s">
        <v>2147</v>
      </c>
      <c r="J1475" t="s">
        <v>2134</v>
      </c>
      <c r="K1475" t="s">
        <v>3600</v>
      </c>
      <c r="XFB1475" t="s">
        <v>3344</v>
      </c>
      <c r="XFC1475" t="s">
        <v>152</v>
      </c>
    </row>
    <row r="1476" spans="1:14 16382:16383" x14ac:dyDescent="0.25">
      <c r="A1476">
        <v>1383</v>
      </c>
      <c r="B1476" t="s">
        <v>3222</v>
      </c>
      <c r="C1476" t="s">
        <v>3119</v>
      </c>
      <c r="D1476" t="s">
        <v>3498</v>
      </c>
      <c r="E1476" t="str">
        <f t="shared" si="104"/>
        <v>VFSE9008072</v>
      </c>
      <c r="F1476" t="s">
        <v>154</v>
      </c>
      <c r="G1476">
        <v>6109.19</v>
      </c>
      <c r="H1476">
        <v>23451846.52</v>
      </c>
      <c r="I1476" t="s">
        <v>3595</v>
      </c>
      <c r="J1476" t="s">
        <v>2134</v>
      </c>
      <c r="K1476" t="s">
        <v>3590</v>
      </c>
      <c r="XFB1476" t="s">
        <v>3344</v>
      </c>
      <c r="XFC1476" t="s">
        <v>152</v>
      </c>
    </row>
    <row r="1477" spans="1:14 16382:16383" x14ac:dyDescent="0.25">
      <c r="A1477">
        <v>1384</v>
      </c>
      <c r="B1477" t="s">
        <v>3223</v>
      </c>
      <c r="C1477" t="s">
        <v>3119</v>
      </c>
      <c r="D1477" t="s">
        <v>3499</v>
      </c>
      <c r="E1477" t="str">
        <f t="shared" si="104"/>
        <v>VFSE9008083</v>
      </c>
      <c r="F1477" t="s">
        <v>154</v>
      </c>
      <c r="G1477">
        <v>11182.29</v>
      </c>
      <c r="H1477">
        <v>23463028.809999999</v>
      </c>
      <c r="I1477" t="s">
        <v>3596</v>
      </c>
      <c r="J1477" t="s">
        <v>2134</v>
      </c>
      <c r="K1477" t="s">
        <v>3590</v>
      </c>
      <c r="XFB1477" t="s">
        <v>3345</v>
      </c>
      <c r="XFC1477" t="s">
        <v>152</v>
      </c>
    </row>
    <row r="1478" spans="1:14 16382:16383" x14ac:dyDescent="0.25">
      <c r="A1478">
        <v>1385</v>
      </c>
      <c r="B1478" t="s">
        <v>3224</v>
      </c>
      <c r="C1478" t="s">
        <v>3119</v>
      </c>
      <c r="D1478" t="s">
        <v>3500</v>
      </c>
      <c r="E1478" t="str">
        <f t="shared" si="104"/>
        <v>VFSE9008205</v>
      </c>
      <c r="F1478" t="s">
        <v>154</v>
      </c>
      <c r="G1478">
        <v>1177.92</v>
      </c>
      <c r="H1478">
        <v>23464206.73</v>
      </c>
      <c r="I1478" t="s">
        <v>3594</v>
      </c>
      <c r="J1478" t="s">
        <v>2134</v>
      </c>
      <c r="K1478" t="s">
        <v>3590</v>
      </c>
      <c r="XFB1478" t="s">
        <v>3345</v>
      </c>
      <c r="XFC1478" t="s">
        <v>152</v>
      </c>
    </row>
    <row r="1479" spans="1:14 16382:16383" x14ac:dyDescent="0.25">
      <c r="A1479">
        <v>1386</v>
      </c>
      <c r="B1479" t="s">
        <v>3225</v>
      </c>
      <c r="C1479" t="s">
        <v>3119</v>
      </c>
      <c r="D1479" t="s">
        <v>3501</v>
      </c>
      <c r="E1479" t="str">
        <f t="shared" si="104"/>
        <v>VFSE6000004</v>
      </c>
      <c r="F1479" t="s">
        <v>154</v>
      </c>
      <c r="G1479">
        <v>80410.78</v>
      </c>
      <c r="H1479">
        <v>23544617.510000002</v>
      </c>
      <c r="I1479" t="s">
        <v>2146</v>
      </c>
      <c r="J1479" t="s">
        <v>2134</v>
      </c>
      <c r="K1479" t="s">
        <v>3600</v>
      </c>
      <c r="XFB1479" t="s">
        <v>3345</v>
      </c>
      <c r="XFC1479" t="s">
        <v>152</v>
      </c>
    </row>
    <row r="1480" spans="1:14 16382:16383" x14ac:dyDescent="0.25">
      <c r="A1480">
        <v>1387</v>
      </c>
      <c r="B1480" t="s">
        <v>3226</v>
      </c>
      <c r="C1480" t="s">
        <v>3119</v>
      </c>
      <c r="D1480" t="s">
        <v>3502</v>
      </c>
      <c r="E1480" t="str">
        <f t="shared" si="104"/>
        <v>VFSE9008135</v>
      </c>
      <c r="F1480" t="s">
        <v>154</v>
      </c>
      <c r="G1480">
        <v>16579.55</v>
      </c>
      <c r="H1480">
        <v>23561197.059999999</v>
      </c>
      <c r="I1480" t="s">
        <v>3591</v>
      </c>
      <c r="J1480" t="s">
        <v>2134</v>
      </c>
      <c r="K1480" t="s">
        <v>3590</v>
      </c>
      <c r="XFB1480" t="s">
        <v>3346</v>
      </c>
      <c r="XFC1480" t="s">
        <v>152</v>
      </c>
    </row>
    <row r="1481" spans="1:14 16382:16383" x14ac:dyDescent="0.25">
      <c r="A1481">
        <v>1388</v>
      </c>
      <c r="B1481" t="s">
        <v>3227</v>
      </c>
      <c r="C1481" t="s">
        <v>3119</v>
      </c>
      <c r="D1481" t="s">
        <v>3503</v>
      </c>
      <c r="E1481" t="str">
        <f t="shared" si="104"/>
        <v>27290/VFS G</v>
      </c>
      <c r="F1481" t="s">
        <v>193</v>
      </c>
      <c r="G1481">
        <v>-9000000</v>
      </c>
      <c r="H1481">
        <v>14561197.060000001</v>
      </c>
      <c r="I1481" t="s">
        <v>2135</v>
      </c>
      <c r="J1481" t="s">
        <v>2134</v>
      </c>
      <c r="K1481" t="s">
        <v>2132</v>
      </c>
      <c r="XFB1481" t="s">
        <v>3347</v>
      </c>
      <c r="XFC1481" t="s">
        <v>152</v>
      </c>
    </row>
    <row r="1482" spans="1:14 16382:16383" x14ac:dyDescent="0.25">
      <c r="A1482">
        <v>1389</v>
      </c>
      <c r="B1482" t="s">
        <v>3228</v>
      </c>
      <c r="C1482" t="s">
        <v>3119</v>
      </c>
      <c r="D1482" t="s">
        <v>3504</v>
      </c>
      <c r="E1482" t="str">
        <f t="shared" si="104"/>
        <v xml:space="preserve">ICICI BANK </v>
      </c>
      <c r="F1482" t="s">
        <v>193</v>
      </c>
      <c r="G1482">
        <v>-132390.07</v>
      </c>
      <c r="H1482">
        <v>14428806.99</v>
      </c>
      <c r="I1482" t="s">
        <v>3581</v>
      </c>
      <c r="J1482" t="s">
        <v>2134</v>
      </c>
      <c r="K1482" t="s">
        <v>3605</v>
      </c>
      <c r="XFB1482" t="s">
        <v>3347</v>
      </c>
      <c r="XFC1482" t="s">
        <v>152</v>
      </c>
    </row>
    <row r="1483" spans="1:14 16382:16383" x14ac:dyDescent="0.25">
      <c r="A1483">
        <v>1390</v>
      </c>
      <c r="B1483" t="s">
        <v>3229</v>
      </c>
      <c r="C1483" t="s">
        <v>3119</v>
      </c>
      <c r="D1483" t="s">
        <v>3505</v>
      </c>
      <c r="E1483" t="str">
        <f t="shared" si="104"/>
        <v xml:space="preserve">ICICI BANK </v>
      </c>
      <c r="F1483" t="s">
        <v>193</v>
      </c>
      <c r="G1483">
        <v>-7913.88</v>
      </c>
      <c r="H1483">
        <v>14420893.109999999</v>
      </c>
      <c r="I1483" t="s">
        <v>3581</v>
      </c>
      <c r="J1483" t="s">
        <v>2134</v>
      </c>
      <c r="K1483" t="s">
        <v>3605</v>
      </c>
      <c r="XFB1483" t="s">
        <v>3348</v>
      </c>
      <c r="XFC1483" t="s">
        <v>152</v>
      </c>
    </row>
    <row r="1484" spans="1:14 16382:16383" x14ac:dyDescent="0.25">
      <c r="A1484">
        <v>1391</v>
      </c>
      <c r="B1484" t="s">
        <v>3230</v>
      </c>
      <c r="C1484" t="s">
        <v>3119</v>
      </c>
      <c r="D1484" t="s">
        <v>3506</v>
      </c>
      <c r="E1484" t="str">
        <f t="shared" si="104"/>
        <v xml:space="preserve">ICICI BANK </v>
      </c>
      <c r="F1484" t="s">
        <v>193</v>
      </c>
      <c r="G1484">
        <v>-30822.48</v>
      </c>
      <c r="H1484">
        <v>14390070.630000001</v>
      </c>
      <c r="I1484" t="s">
        <v>3581</v>
      </c>
      <c r="J1484" t="s">
        <v>2134</v>
      </c>
      <c r="K1484" t="s">
        <v>3605</v>
      </c>
      <c r="XFB1484" t="s">
        <v>3349</v>
      </c>
      <c r="XFC1484" t="s">
        <v>152</v>
      </c>
    </row>
    <row r="1485" spans="1:14 16382:16383" x14ac:dyDescent="0.25">
      <c r="A1485">
        <v>1392</v>
      </c>
      <c r="B1485" t="s">
        <v>3231</v>
      </c>
      <c r="C1485" t="s">
        <v>3119</v>
      </c>
      <c r="D1485" t="s">
        <v>3507</v>
      </c>
      <c r="E1485" t="str">
        <f t="shared" si="104"/>
        <v xml:space="preserve">ICICI BANK </v>
      </c>
      <c r="F1485" t="s">
        <v>193</v>
      </c>
      <c r="G1485">
        <v>-31655.52</v>
      </c>
      <c r="H1485">
        <v>14358415.109999999</v>
      </c>
      <c r="I1485" t="s">
        <v>3581</v>
      </c>
      <c r="J1485" t="s">
        <v>2134</v>
      </c>
      <c r="K1485" t="s">
        <v>3605</v>
      </c>
      <c r="XFB1485" t="s">
        <v>3349</v>
      </c>
      <c r="XFC1485" t="s">
        <v>152</v>
      </c>
    </row>
    <row r="1486" spans="1:14 16382:16383" x14ac:dyDescent="0.25">
      <c r="A1486">
        <v>1393</v>
      </c>
      <c r="B1486" t="s">
        <v>3232</v>
      </c>
      <c r="C1486" t="s">
        <v>3119</v>
      </c>
      <c r="D1486" t="s">
        <v>3508</v>
      </c>
      <c r="E1486" t="str">
        <f t="shared" si="104"/>
        <v>VFSE9008135</v>
      </c>
      <c r="F1486" t="s">
        <v>154</v>
      </c>
      <c r="G1486">
        <v>656864.48</v>
      </c>
      <c r="H1486">
        <v>15015279.59</v>
      </c>
      <c r="I1486" t="s">
        <v>3591</v>
      </c>
      <c r="J1486" t="s">
        <v>2134</v>
      </c>
      <c r="K1486" t="s">
        <v>3590</v>
      </c>
      <c r="XFB1486" t="s">
        <v>3350</v>
      </c>
      <c r="XFC1486" t="s">
        <v>152</v>
      </c>
    </row>
    <row r="1487" spans="1:14 16382:16383" x14ac:dyDescent="0.25">
      <c r="A1487">
        <v>1394</v>
      </c>
      <c r="B1487" t="s">
        <v>3233</v>
      </c>
      <c r="C1487" t="s">
        <v>3119</v>
      </c>
      <c r="D1487" t="s">
        <v>3509</v>
      </c>
      <c r="E1487" t="str">
        <f t="shared" si="104"/>
        <v>VFSE9008272</v>
      </c>
      <c r="F1487" t="s">
        <v>154</v>
      </c>
      <c r="G1487">
        <v>5454.9</v>
      </c>
      <c r="H1487">
        <v>15020734.49</v>
      </c>
      <c r="I1487" t="s">
        <v>3598</v>
      </c>
      <c r="J1487" t="s">
        <v>2134</v>
      </c>
      <c r="K1487" t="s">
        <v>3590</v>
      </c>
      <c r="N1487" t="s">
        <v>3598</v>
      </c>
      <c r="XFB1487" t="s">
        <v>3351</v>
      </c>
      <c r="XFC1487" t="s">
        <v>152</v>
      </c>
    </row>
    <row r="1488" spans="1:14 16382:16383" x14ac:dyDescent="0.25">
      <c r="A1488">
        <v>1395</v>
      </c>
      <c r="B1488" t="s">
        <v>3234</v>
      </c>
      <c r="C1488" t="s">
        <v>3119</v>
      </c>
      <c r="D1488" t="s">
        <v>3510</v>
      </c>
      <c r="E1488" t="str">
        <f t="shared" si="104"/>
        <v>VFSE9008213</v>
      </c>
      <c r="F1488" t="s">
        <v>154</v>
      </c>
      <c r="G1488">
        <v>2100.9299999999998</v>
      </c>
      <c r="H1488">
        <v>15022835.42</v>
      </c>
      <c r="I1488" t="s">
        <v>3592</v>
      </c>
      <c r="J1488" t="s">
        <v>2134</v>
      </c>
      <c r="K1488" t="s">
        <v>3590</v>
      </c>
      <c r="XFB1488" t="s">
        <v>3352</v>
      </c>
      <c r="XFC1488" t="s">
        <v>152</v>
      </c>
    </row>
    <row r="1489" spans="1:14 16382:16383" x14ac:dyDescent="0.25">
      <c r="A1489">
        <v>1396</v>
      </c>
      <c r="B1489" t="s">
        <v>3235</v>
      </c>
      <c r="C1489" t="s">
        <v>3119</v>
      </c>
      <c r="D1489" t="s">
        <v>3511</v>
      </c>
      <c r="E1489" t="str">
        <f t="shared" si="104"/>
        <v>VFSE9008205</v>
      </c>
      <c r="F1489" t="s">
        <v>154</v>
      </c>
      <c r="G1489">
        <v>234371.74</v>
      </c>
      <c r="H1489">
        <v>15257207.16</v>
      </c>
      <c r="I1489" t="s">
        <v>3594</v>
      </c>
      <c r="J1489" t="s">
        <v>2134</v>
      </c>
      <c r="K1489" t="s">
        <v>3590</v>
      </c>
      <c r="XFB1489" t="s">
        <v>3353</v>
      </c>
      <c r="XFC1489" t="s">
        <v>152</v>
      </c>
    </row>
    <row r="1490" spans="1:14 16382:16383" x14ac:dyDescent="0.25">
      <c r="A1490">
        <v>1397</v>
      </c>
      <c r="B1490" t="s">
        <v>3236</v>
      </c>
      <c r="C1490" t="s">
        <v>3119</v>
      </c>
      <c r="D1490" t="s">
        <v>3512</v>
      </c>
      <c r="E1490" t="str">
        <f t="shared" si="104"/>
        <v>VFSE9008150</v>
      </c>
      <c r="F1490" t="s">
        <v>154</v>
      </c>
      <c r="G1490">
        <v>390364.81</v>
      </c>
      <c r="H1490">
        <v>15647571.970000001</v>
      </c>
      <c r="I1490" t="s">
        <v>3593</v>
      </c>
      <c r="J1490" t="s">
        <v>2134</v>
      </c>
      <c r="K1490" t="s">
        <v>3590</v>
      </c>
      <c r="XFB1490" t="s">
        <v>3353</v>
      </c>
      <c r="XFC1490" t="s">
        <v>152</v>
      </c>
    </row>
    <row r="1491" spans="1:14 16382:16383" x14ac:dyDescent="0.25">
      <c r="A1491">
        <v>1398</v>
      </c>
      <c r="B1491" t="s">
        <v>3237</v>
      </c>
      <c r="C1491" t="s">
        <v>3119</v>
      </c>
      <c r="D1491" t="s">
        <v>3513</v>
      </c>
      <c r="E1491" t="str">
        <f t="shared" si="104"/>
        <v>VFSE9008224</v>
      </c>
      <c r="F1491" t="s">
        <v>154</v>
      </c>
      <c r="G1491">
        <v>444.44</v>
      </c>
      <c r="H1491">
        <v>15648016.41</v>
      </c>
      <c r="I1491" t="s">
        <v>3598</v>
      </c>
      <c r="J1491" t="s">
        <v>2134</v>
      </c>
      <c r="K1491" t="s">
        <v>3590</v>
      </c>
      <c r="N1491" t="s">
        <v>3598</v>
      </c>
      <c r="XFB1491" t="s">
        <v>3353</v>
      </c>
      <c r="XFC1491" t="s">
        <v>152</v>
      </c>
    </row>
    <row r="1492" spans="1:14 16382:16383" x14ac:dyDescent="0.25">
      <c r="A1492">
        <v>1399</v>
      </c>
      <c r="B1492" t="s">
        <v>3238</v>
      </c>
      <c r="C1492" t="s">
        <v>3119</v>
      </c>
      <c r="D1492" t="s">
        <v>3514</v>
      </c>
      <c r="E1492" t="str">
        <f t="shared" si="104"/>
        <v>VFSE9008072</v>
      </c>
      <c r="F1492" t="s">
        <v>154</v>
      </c>
      <c r="G1492">
        <v>500350.04</v>
      </c>
      <c r="H1492">
        <v>16148366.449999999</v>
      </c>
      <c r="I1492" t="s">
        <v>3595</v>
      </c>
      <c r="J1492" t="s">
        <v>2134</v>
      </c>
      <c r="K1492" t="s">
        <v>3590</v>
      </c>
      <c r="XFB1492" t="s">
        <v>3354</v>
      </c>
      <c r="XFC1492" t="s">
        <v>152</v>
      </c>
    </row>
    <row r="1493" spans="1:14 16382:16383" x14ac:dyDescent="0.25">
      <c r="A1493">
        <v>1400</v>
      </c>
      <c r="B1493" t="s">
        <v>3239</v>
      </c>
      <c r="C1493" t="s">
        <v>3119</v>
      </c>
      <c r="D1493" t="s">
        <v>3515</v>
      </c>
      <c r="E1493" t="str">
        <f t="shared" si="104"/>
        <v>VFSE9008222</v>
      </c>
      <c r="F1493" t="s">
        <v>154</v>
      </c>
      <c r="G1493">
        <v>50844.97</v>
      </c>
      <c r="H1493">
        <v>16199211.42</v>
      </c>
      <c r="I1493" t="s">
        <v>3597</v>
      </c>
      <c r="J1493" t="s">
        <v>2134</v>
      </c>
      <c r="K1493" t="s">
        <v>3590</v>
      </c>
      <c r="XFB1493" t="s">
        <v>3355</v>
      </c>
      <c r="XFC1493" t="s">
        <v>152</v>
      </c>
    </row>
    <row r="1494" spans="1:14 16382:16383" x14ac:dyDescent="0.25">
      <c r="A1494">
        <v>1401</v>
      </c>
      <c r="B1494" t="s">
        <v>3240</v>
      </c>
      <c r="C1494" t="s">
        <v>3119</v>
      </c>
      <c r="D1494" t="s">
        <v>3516</v>
      </c>
      <c r="E1494" t="str">
        <f t="shared" si="104"/>
        <v>VFSE9008083</v>
      </c>
      <c r="F1494" t="s">
        <v>154</v>
      </c>
      <c r="G1494">
        <v>1804074.14</v>
      </c>
      <c r="H1494">
        <v>18003285.559999999</v>
      </c>
      <c r="I1494" t="s">
        <v>3596</v>
      </c>
      <c r="J1494" t="s">
        <v>2134</v>
      </c>
      <c r="K1494" t="s">
        <v>3590</v>
      </c>
      <c r="XFB1494" t="s">
        <v>3355</v>
      </c>
      <c r="XFC1494" t="s">
        <v>152</v>
      </c>
    </row>
    <row r="1495" spans="1:14 16382:16383" x14ac:dyDescent="0.25">
      <c r="A1495">
        <v>1402</v>
      </c>
      <c r="B1495" t="s">
        <v>3241</v>
      </c>
      <c r="C1495" t="s">
        <v>3119</v>
      </c>
      <c r="D1495" t="s">
        <v>3517</v>
      </c>
      <c r="E1495" t="str">
        <f t="shared" si="104"/>
        <v>Q   BAN01</v>
      </c>
      <c r="F1495" t="s">
        <v>154</v>
      </c>
      <c r="G1495">
        <v>6100</v>
      </c>
      <c r="H1495">
        <v>18009385.559999999</v>
      </c>
      <c r="I1495" t="s">
        <v>3603</v>
      </c>
      <c r="J1495" t="s">
        <v>3583</v>
      </c>
      <c r="K1495" t="s">
        <v>3599</v>
      </c>
      <c r="XFB1495" t="s">
        <v>3356</v>
      </c>
      <c r="XFC1495" t="s">
        <v>152</v>
      </c>
    </row>
    <row r="1496" spans="1:14 16382:16383" x14ac:dyDescent="0.25">
      <c r="A1496">
        <v>1403</v>
      </c>
      <c r="B1496" t="s">
        <v>3133</v>
      </c>
      <c r="C1496" t="s">
        <v>3119</v>
      </c>
      <c r="D1496" t="s">
        <v>3482</v>
      </c>
      <c r="E1496" t="str">
        <f t="shared" si="104"/>
        <v>LL  AHD01</v>
      </c>
      <c r="F1496" t="s">
        <v>154</v>
      </c>
      <c r="G1496">
        <v>400460</v>
      </c>
      <c r="H1496">
        <v>18409845.559999999</v>
      </c>
      <c r="I1496" t="s">
        <v>2141</v>
      </c>
      <c r="J1496" t="s">
        <v>2134</v>
      </c>
      <c r="K1496" t="s">
        <v>2132</v>
      </c>
      <c r="XFB1496" t="s">
        <v>3357</v>
      </c>
      <c r="XFC1496" t="s">
        <v>152</v>
      </c>
    </row>
    <row r="1497" spans="1:14 16382:16383" x14ac:dyDescent="0.25">
      <c r="A1497">
        <v>1404</v>
      </c>
      <c r="B1497" t="s">
        <v>3138</v>
      </c>
      <c r="C1497" t="s">
        <v>3119</v>
      </c>
      <c r="D1497" t="s">
        <v>3518</v>
      </c>
      <c r="E1497" t="str">
        <f t="shared" si="104"/>
        <v>LL  AHD02</v>
      </c>
      <c r="F1497" t="s">
        <v>154</v>
      </c>
      <c r="G1497">
        <v>49490</v>
      </c>
      <c r="H1497">
        <v>18459335.559999999</v>
      </c>
      <c r="I1497" t="s">
        <v>2141</v>
      </c>
      <c r="J1497" t="s">
        <v>2134</v>
      </c>
      <c r="K1497" t="s">
        <v>2132</v>
      </c>
      <c r="XFB1497" t="s">
        <v>3357</v>
      </c>
      <c r="XFC1497" t="s">
        <v>152</v>
      </c>
    </row>
    <row r="1498" spans="1:14 16382:16383" x14ac:dyDescent="0.25">
      <c r="A1498">
        <v>1405</v>
      </c>
      <c r="B1498" t="s">
        <v>3125</v>
      </c>
      <c r="C1498" t="s">
        <v>3119</v>
      </c>
      <c r="D1498" t="s">
        <v>3519</v>
      </c>
      <c r="E1498" t="str">
        <f t="shared" si="104"/>
        <v>LL  KOL03</v>
      </c>
      <c r="F1498" t="s">
        <v>154</v>
      </c>
      <c r="G1498">
        <v>79770</v>
      </c>
      <c r="H1498">
        <v>18539105.559999999</v>
      </c>
      <c r="I1498" t="s">
        <v>2141</v>
      </c>
      <c r="J1498" t="s">
        <v>2134</v>
      </c>
      <c r="K1498" t="s">
        <v>3609</v>
      </c>
      <c r="XFB1498" t="s">
        <v>3358</v>
      </c>
      <c r="XFC1498" t="s">
        <v>152</v>
      </c>
    </row>
    <row r="1499" spans="1:14 16382:16383" x14ac:dyDescent="0.25">
      <c r="A1499">
        <v>1406</v>
      </c>
      <c r="B1499" t="s">
        <v>3242</v>
      </c>
      <c r="C1499" t="s">
        <v>3119</v>
      </c>
      <c r="D1499" t="s">
        <v>3520</v>
      </c>
      <c r="E1499" t="str">
        <f t="shared" si="104"/>
        <v>Q   KOLO3</v>
      </c>
      <c r="F1499" t="s">
        <v>154</v>
      </c>
      <c r="G1499">
        <v>500</v>
      </c>
      <c r="H1499">
        <v>18539605.559999999</v>
      </c>
      <c r="I1499" t="s">
        <v>3602</v>
      </c>
      <c r="J1499" t="s">
        <v>2134</v>
      </c>
      <c r="K1499" t="s">
        <v>3609</v>
      </c>
      <c r="XFB1499" t="s">
        <v>3359</v>
      </c>
      <c r="XFC1499" t="s">
        <v>152</v>
      </c>
    </row>
    <row r="1500" spans="1:14 16382:16383" x14ac:dyDescent="0.25">
      <c r="A1500">
        <v>1407</v>
      </c>
      <c r="B1500" t="s">
        <v>3243</v>
      </c>
      <c r="C1500" t="s">
        <v>3119</v>
      </c>
      <c r="D1500" t="s">
        <v>3521</v>
      </c>
      <c r="E1500" t="str">
        <f t="shared" si="104"/>
        <v>528876</v>
      </c>
      <c r="F1500" t="s">
        <v>154</v>
      </c>
      <c r="G1500">
        <v>10171.620000000001</v>
      </c>
      <c r="H1500">
        <v>18549777.18</v>
      </c>
      <c r="I1500" t="s">
        <v>3581</v>
      </c>
      <c r="J1500" t="s">
        <v>3583</v>
      </c>
      <c r="L1500" t="s">
        <v>3583</v>
      </c>
      <c r="XFB1500" t="s">
        <v>3360</v>
      </c>
      <c r="XFC1500" t="s">
        <v>152</v>
      </c>
    </row>
    <row r="1501" spans="1:14 16382:16383" x14ac:dyDescent="0.25">
      <c r="A1501">
        <v>1408</v>
      </c>
      <c r="B1501" t="s">
        <v>3243</v>
      </c>
      <c r="C1501" t="s">
        <v>3119</v>
      </c>
      <c r="D1501" t="s">
        <v>3522</v>
      </c>
      <c r="E1501" t="str">
        <f t="shared" si="104"/>
        <v>529761</v>
      </c>
      <c r="F1501" t="s">
        <v>154</v>
      </c>
      <c r="G1501">
        <v>38271.14</v>
      </c>
      <c r="H1501">
        <v>18588048.32</v>
      </c>
      <c r="I1501" t="s">
        <v>3581</v>
      </c>
      <c r="J1501" t="s">
        <v>3583</v>
      </c>
      <c r="L1501" t="s">
        <v>3583</v>
      </c>
      <c r="XFB1501" t="s">
        <v>3361</v>
      </c>
      <c r="XFC1501" t="s">
        <v>152</v>
      </c>
    </row>
    <row r="1502" spans="1:14 16382:16383" x14ac:dyDescent="0.25">
      <c r="A1502">
        <v>1409</v>
      </c>
      <c r="B1502" t="s">
        <v>3243</v>
      </c>
      <c r="C1502" t="s">
        <v>3119</v>
      </c>
      <c r="D1502" t="s">
        <v>3523</v>
      </c>
      <c r="E1502" t="str">
        <f t="shared" ref="E1502:E1564" si="107">MID(D1502,23,11)</f>
        <v>529306</v>
      </c>
      <c r="F1502" t="s">
        <v>154</v>
      </c>
      <c r="G1502">
        <v>88119.02</v>
      </c>
      <c r="H1502">
        <v>18676167.34</v>
      </c>
      <c r="I1502" t="s">
        <v>3581</v>
      </c>
      <c r="J1502" t="s">
        <v>3583</v>
      </c>
      <c r="L1502" t="s">
        <v>3583</v>
      </c>
      <c r="XFB1502" t="s">
        <v>3362</v>
      </c>
      <c r="XFC1502" t="s">
        <v>152</v>
      </c>
    </row>
    <row r="1503" spans="1:14 16382:16383" x14ac:dyDescent="0.25">
      <c r="A1503">
        <v>1410</v>
      </c>
      <c r="B1503" t="s">
        <v>3243</v>
      </c>
      <c r="C1503" t="s">
        <v>3119</v>
      </c>
      <c r="D1503" t="s">
        <v>3524</v>
      </c>
      <c r="E1503" t="str">
        <f t="shared" si="107"/>
        <v>530222</v>
      </c>
      <c r="F1503" t="s">
        <v>154</v>
      </c>
      <c r="G1503">
        <v>652275.49</v>
      </c>
      <c r="H1503">
        <v>19328442.829999998</v>
      </c>
      <c r="I1503" t="s">
        <v>3581</v>
      </c>
      <c r="J1503" t="s">
        <v>3583</v>
      </c>
      <c r="L1503" t="s">
        <v>3583</v>
      </c>
      <c r="XFB1503" t="s">
        <v>3362</v>
      </c>
      <c r="XFC1503" t="s">
        <v>152</v>
      </c>
    </row>
    <row r="1504" spans="1:14 16382:16383" x14ac:dyDescent="0.25">
      <c r="A1504">
        <v>1411</v>
      </c>
      <c r="B1504" t="s">
        <v>3244</v>
      </c>
      <c r="C1504" t="s">
        <v>3119</v>
      </c>
      <c r="D1504" t="s">
        <v>3525</v>
      </c>
      <c r="E1504" t="str">
        <f t="shared" si="107"/>
        <v>LL  BAN01</v>
      </c>
      <c r="F1504" t="s">
        <v>154</v>
      </c>
      <c r="G1504">
        <v>1276284</v>
      </c>
      <c r="H1504">
        <v>20604726.829999998</v>
      </c>
      <c r="I1504" t="s">
        <v>2141</v>
      </c>
      <c r="J1504" t="s">
        <v>2134</v>
      </c>
      <c r="K1504" t="s">
        <v>3599</v>
      </c>
      <c r="XFB1504" t="s">
        <v>3363</v>
      </c>
      <c r="XFC1504" t="s">
        <v>152</v>
      </c>
    </row>
    <row r="1505" spans="1:11 16382:16383" x14ac:dyDescent="0.25">
      <c r="A1505">
        <v>1412</v>
      </c>
      <c r="B1505" t="s">
        <v>3146</v>
      </c>
      <c r="C1505" t="s">
        <v>3119</v>
      </c>
      <c r="D1505" t="s">
        <v>3526</v>
      </c>
      <c r="E1505" t="str">
        <f t="shared" si="107"/>
        <v>LL  BAN03</v>
      </c>
      <c r="F1505" t="s">
        <v>154</v>
      </c>
      <c r="G1505">
        <v>96440</v>
      </c>
      <c r="H1505">
        <v>20701166.829999998</v>
      </c>
      <c r="I1505" t="s">
        <v>2141</v>
      </c>
      <c r="J1505" t="s">
        <v>2134</v>
      </c>
      <c r="K1505" t="s">
        <v>3599</v>
      </c>
      <c r="XFB1505" t="s">
        <v>3363</v>
      </c>
      <c r="XFC1505" t="s">
        <v>152</v>
      </c>
    </row>
    <row r="1506" spans="1:11 16382:16383" x14ac:dyDescent="0.25">
      <c r="A1506">
        <v>1413</v>
      </c>
      <c r="B1506" t="s">
        <v>3145</v>
      </c>
      <c r="C1506" t="s">
        <v>3119</v>
      </c>
      <c r="D1506" t="s">
        <v>3527</v>
      </c>
      <c r="E1506" t="str">
        <f t="shared" si="107"/>
        <v>LL  BAN04</v>
      </c>
      <c r="F1506" t="s">
        <v>154</v>
      </c>
      <c r="G1506">
        <v>157850</v>
      </c>
      <c r="H1506">
        <v>20859016.829999998</v>
      </c>
      <c r="I1506" t="s">
        <v>2141</v>
      </c>
      <c r="J1506" t="s">
        <v>2134</v>
      </c>
      <c r="K1506" t="s">
        <v>3599</v>
      </c>
      <c r="XFB1506" t="s">
        <v>3363</v>
      </c>
      <c r="XFC1506" t="s">
        <v>152</v>
      </c>
    </row>
    <row r="1507" spans="1:11 16382:16383" x14ac:dyDescent="0.25">
      <c r="A1507">
        <v>1414</v>
      </c>
      <c r="B1507" t="s">
        <v>3245</v>
      </c>
      <c r="C1507" t="s">
        <v>3119</v>
      </c>
      <c r="D1507" t="s">
        <v>3528</v>
      </c>
      <c r="E1507" t="str">
        <f t="shared" si="107"/>
        <v>Q   BAN04</v>
      </c>
      <c r="F1507" t="s">
        <v>154</v>
      </c>
      <c r="G1507">
        <v>7609</v>
      </c>
      <c r="H1507">
        <v>20866625.829999998</v>
      </c>
      <c r="I1507" t="s">
        <v>3603</v>
      </c>
      <c r="J1507" t="s">
        <v>3583</v>
      </c>
      <c r="K1507" t="s">
        <v>3599</v>
      </c>
      <c r="XFB1507" t="s">
        <v>3364</v>
      </c>
      <c r="XFC1507" t="s">
        <v>152</v>
      </c>
    </row>
    <row r="1508" spans="1:11 16382:16383" x14ac:dyDescent="0.25">
      <c r="A1508">
        <v>1415</v>
      </c>
      <c r="B1508" t="s">
        <v>3246</v>
      </c>
      <c r="C1508" t="s">
        <v>3120</v>
      </c>
      <c r="D1508" t="s">
        <v>3529</v>
      </c>
      <c r="E1508" t="str">
        <f t="shared" si="107"/>
        <v>VFSE1600021</v>
      </c>
      <c r="F1508" t="s">
        <v>154</v>
      </c>
      <c r="G1508">
        <v>3162.24</v>
      </c>
      <c r="H1508">
        <v>20869788.07</v>
      </c>
      <c r="I1508" t="s">
        <v>2146</v>
      </c>
      <c r="J1508" s="10" t="s">
        <v>3582</v>
      </c>
      <c r="K1508" t="s">
        <v>3600</v>
      </c>
      <c r="XFB1508" t="s">
        <v>3365</v>
      </c>
      <c r="XFC1508" t="s">
        <v>152</v>
      </c>
    </row>
    <row r="1509" spans="1:11 16382:16383" x14ac:dyDescent="0.25">
      <c r="A1509">
        <v>1416</v>
      </c>
      <c r="B1509" t="s">
        <v>3247</v>
      </c>
      <c r="C1509" t="s">
        <v>3120</v>
      </c>
      <c r="D1509" t="s">
        <v>3530</v>
      </c>
      <c r="E1509" t="str">
        <f t="shared" si="107"/>
        <v>VFSE1100011</v>
      </c>
      <c r="F1509" t="s">
        <v>154</v>
      </c>
      <c r="G1509">
        <v>79379.14</v>
      </c>
      <c r="H1509">
        <v>20949167.210000001</v>
      </c>
      <c r="I1509" t="s">
        <v>2150</v>
      </c>
      <c r="J1509" s="10" t="s">
        <v>3582</v>
      </c>
      <c r="K1509" t="s">
        <v>3600</v>
      </c>
      <c r="XFB1509" t="s">
        <v>3366</v>
      </c>
      <c r="XFC1509" t="s">
        <v>152</v>
      </c>
    </row>
    <row r="1510" spans="1:11 16382:16383" x14ac:dyDescent="0.25">
      <c r="A1510">
        <v>1417</v>
      </c>
      <c r="B1510" t="s">
        <v>3248</v>
      </c>
      <c r="C1510" t="s">
        <v>3120</v>
      </c>
      <c r="D1510" t="s">
        <v>3531</v>
      </c>
      <c r="E1510" t="str">
        <f t="shared" si="107"/>
        <v>VFSE1221031</v>
      </c>
      <c r="F1510" t="s">
        <v>154</v>
      </c>
      <c r="G1510">
        <v>8266.2900000000009</v>
      </c>
      <c r="H1510">
        <v>20957433.5</v>
      </c>
      <c r="I1510" t="s">
        <v>2147</v>
      </c>
      <c r="J1510" s="10" t="s">
        <v>3582</v>
      </c>
      <c r="K1510" t="s">
        <v>3600</v>
      </c>
      <c r="XFB1510" t="s">
        <v>3367</v>
      </c>
      <c r="XFC1510" t="s">
        <v>152</v>
      </c>
    </row>
    <row r="1511" spans="1:11 16382:16383" x14ac:dyDescent="0.25">
      <c r="A1511">
        <v>1418</v>
      </c>
      <c r="B1511" t="s">
        <v>3249</v>
      </c>
      <c r="C1511" t="s">
        <v>3120</v>
      </c>
      <c r="D1511" t="s">
        <v>3532</v>
      </c>
      <c r="E1511" t="str">
        <f t="shared" si="107"/>
        <v>VFSE4000131</v>
      </c>
      <c r="F1511" t="s">
        <v>154</v>
      </c>
      <c r="G1511">
        <v>44956.18</v>
      </c>
      <c r="H1511">
        <v>21002389.68</v>
      </c>
      <c r="I1511" t="s">
        <v>2158</v>
      </c>
      <c r="J1511" s="10" t="s">
        <v>3582</v>
      </c>
      <c r="K1511" t="s">
        <v>2132</v>
      </c>
      <c r="XFB1511" t="s">
        <v>3368</v>
      </c>
      <c r="XFC1511" t="s">
        <v>152</v>
      </c>
    </row>
    <row r="1512" spans="1:11 16382:16383" x14ac:dyDescent="0.25">
      <c r="A1512">
        <v>1419</v>
      </c>
      <c r="B1512" t="s">
        <v>3250</v>
      </c>
      <c r="C1512" t="s">
        <v>3120</v>
      </c>
      <c r="D1512" t="s">
        <v>3533</v>
      </c>
      <c r="E1512" t="str">
        <f t="shared" si="107"/>
        <v>VFSE4110141</v>
      </c>
      <c r="F1512" t="s">
        <v>154</v>
      </c>
      <c r="G1512">
        <v>1371.62</v>
      </c>
      <c r="H1512">
        <v>21003761.300000001</v>
      </c>
      <c r="I1512" t="s">
        <v>2159</v>
      </c>
      <c r="J1512" s="10" t="s">
        <v>3582</v>
      </c>
      <c r="K1512" t="s">
        <v>2132</v>
      </c>
      <c r="XFB1512" t="s">
        <v>3369</v>
      </c>
      <c r="XFC1512" t="s">
        <v>152</v>
      </c>
    </row>
    <row r="1513" spans="1:11 16382:16383" x14ac:dyDescent="0.25">
      <c r="A1513">
        <v>1420</v>
      </c>
      <c r="B1513" t="s">
        <v>3251</v>
      </c>
      <c r="C1513" t="s">
        <v>3120</v>
      </c>
      <c r="D1513" t="s">
        <v>3534</v>
      </c>
      <c r="E1513" t="str">
        <f t="shared" si="107"/>
        <v>VFSE5000341</v>
      </c>
      <c r="F1513" t="s">
        <v>154</v>
      </c>
      <c r="G1513">
        <v>35143.360000000001</v>
      </c>
      <c r="H1513">
        <v>21038904.66</v>
      </c>
      <c r="I1513" t="s">
        <v>2154</v>
      </c>
      <c r="J1513" s="10" t="s">
        <v>3582</v>
      </c>
      <c r="K1513" t="s">
        <v>3599</v>
      </c>
      <c r="XFB1513" t="s">
        <v>3370</v>
      </c>
      <c r="XFC1513" t="s">
        <v>152</v>
      </c>
    </row>
    <row r="1514" spans="1:11 16382:16383" x14ac:dyDescent="0.25">
      <c r="A1514">
        <v>1421</v>
      </c>
      <c r="B1514" t="s">
        <v>3252</v>
      </c>
      <c r="C1514" t="s">
        <v>3120</v>
      </c>
      <c r="D1514" t="s">
        <v>3535</v>
      </c>
      <c r="E1514" t="str">
        <f t="shared" si="107"/>
        <v>VFSE6000081</v>
      </c>
      <c r="F1514" t="s">
        <v>154</v>
      </c>
      <c r="G1514">
        <v>29833.759999999998</v>
      </c>
      <c r="H1514">
        <v>21068738.420000002</v>
      </c>
      <c r="I1514" t="s">
        <v>2152</v>
      </c>
      <c r="J1514" s="10" t="s">
        <v>3582</v>
      </c>
      <c r="K1514" t="s">
        <v>3599</v>
      </c>
      <c r="XFB1514" t="s">
        <v>3371</v>
      </c>
      <c r="XFC1514" t="s">
        <v>152</v>
      </c>
    </row>
    <row r="1515" spans="1:11 16382:16383" x14ac:dyDescent="0.25">
      <c r="A1515">
        <v>1422</v>
      </c>
      <c r="B1515" t="s">
        <v>3253</v>
      </c>
      <c r="C1515" t="s">
        <v>3120</v>
      </c>
      <c r="D1515" t="s">
        <v>3536</v>
      </c>
      <c r="E1515" t="str">
        <f t="shared" si="107"/>
        <v>VFSE5600011</v>
      </c>
      <c r="F1515" t="s">
        <v>154</v>
      </c>
      <c r="G1515">
        <v>30635.45</v>
      </c>
      <c r="H1515">
        <v>21099373.870000001</v>
      </c>
      <c r="I1515" t="s">
        <v>2151</v>
      </c>
      <c r="J1515" s="10" t="s">
        <v>3582</v>
      </c>
      <c r="K1515" t="s">
        <v>3599</v>
      </c>
      <c r="XFB1515" t="s">
        <v>3372</v>
      </c>
      <c r="XFC1515" t="s">
        <v>152</v>
      </c>
    </row>
    <row r="1516" spans="1:11 16382:16383" x14ac:dyDescent="0.25">
      <c r="A1516">
        <v>1423</v>
      </c>
      <c r="B1516" t="s">
        <v>3254</v>
      </c>
      <c r="C1516" t="s">
        <v>3120</v>
      </c>
      <c r="D1516" t="s">
        <v>3537</v>
      </c>
      <c r="E1516" t="str">
        <f t="shared" si="107"/>
        <v>VFSE9008072</v>
      </c>
      <c r="F1516" t="s">
        <v>154</v>
      </c>
      <c r="G1516">
        <v>458330.75</v>
      </c>
      <c r="H1516">
        <v>21557704.620000001</v>
      </c>
      <c r="I1516" t="s">
        <v>3595</v>
      </c>
      <c r="J1516" t="s">
        <v>2134</v>
      </c>
      <c r="K1516" t="s">
        <v>3590</v>
      </c>
      <c r="XFB1516" t="s">
        <v>3373</v>
      </c>
      <c r="XFC1516" t="s">
        <v>152</v>
      </c>
    </row>
    <row r="1517" spans="1:11 16382:16383" x14ac:dyDescent="0.25">
      <c r="A1517">
        <v>1424</v>
      </c>
      <c r="B1517" t="s">
        <v>3255</v>
      </c>
      <c r="C1517" t="s">
        <v>3120</v>
      </c>
      <c r="D1517" t="s">
        <v>3538</v>
      </c>
      <c r="E1517" t="str">
        <f t="shared" si="107"/>
        <v>VFSE9008205</v>
      </c>
      <c r="F1517" t="s">
        <v>154</v>
      </c>
      <c r="G1517">
        <v>274323.53000000003</v>
      </c>
      <c r="H1517">
        <v>21832028.149999999</v>
      </c>
      <c r="I1517" t="s">
        <v>3594</v>
      </c>
      <c r="J1517" t="s">
        <v>2134</v>
      </c>
      <c r="K1517" t="s">
        <v>3590</v>
      </c>
      <c r="XFB1517" t="s">
        <v>3374</v>
      </c>
      <c r="XFC1517" t="s">
        <v>152</v>
      </c>
    </row>
    <row r="1518" spans="1:11 16382:16383" x14ac:dyDescent="0.25">
      <c r="A1518">
        <v>1425</v>
      </c>
      <c r="B1518" t="s">
        <v>3256</v>
      </c>
      <c r="C1518" t="s">
        <v>3120</v>
      </c>
      <c r="D1518" t="s">
        <v>3539</v>
      </c>
      <c r="E1518" t="str">
        <f t="shared" si="107"/>
        <v>VFSE9008083</v>
      </c>
      <c r="F1518" t="s">
        <v>154</v>
      </c>
      <c r="G1518">
        <v>1951845.53</v>
      </c>
      <c r="H1518">
        <v>23783873.68</v>
      </c>
      <c r="I1518" t="s">
        <v>3596</v>
      </c>
      <c r="J1518" t="s">
        <v>2134</v>
      </c>
      <c r="K1518" t="s">
        <v>3590</v>
      </c>
      <c r="XFB1518" t="s">
        <v>3374</v>
      </c>
      <c r="XFC1518" t="s">
        <v>152</v>
      </c>
    </row>
    <row r="1519" spans="1:11 16382:16383" x14ac:dyDescent="0.25">
      <c r="A1519">
        <v>1426</v>
      </c>
      <c r="B1519" t="s">
        <v>3257</v>
      </c>
      <c r="C1519" t="s">
        <v>3120</v>
      </c>
      <c r="D1519" t="s">
        <v>3540</v>
      </c>
      <c r="E1519" t="str">
        <f t="shared" si="107"/>
        <v>VFSE9008222</v>
      </c>
      <c r="F1519" t="s">
        <v>154</v>
      </c>
      <c r="G1519">
        <v>18046.36</v>
      </c>
      <c r="H1519">
        <v>23801920.039999999</v>
      </c>
      <c r="I1519" t="s">
        <v>3597</v>
      </c>
      <c r="J1519" t="s">
        <v>2134</v>
      </c>
      <c r="K1519" t="s">
        <v>3590</v>
      </c>
      <c r="XFB1519" t="s">
        <v>3375</v>
      </c>
      <c r="XFC1519" t="s">
        <v>152</v>
      </c>
    </row>
    <row r="1520" spans="1:11 16382:16383" x14ac:dyDescent="0.25">
      <c r="A1520">
        <v>1427</v>
      </c>
      <c r="B1520" t="s">
        <v>3258</v>
      </c>
      <c r="C1520" t="s">
        <v>3120</v>
      </c>
      <c r="D1520" t="s">
        <v>3541</v>
      </c>
      <c r="E1520" t="str">
        <f t="shared" si="107"/>
        <v>VFSE9008150</v>
      </c>
      <c r="F1520" t="s">
        <v>154</v>
      </c>
      <c r="G1520">
        <v>375683.75</v>
      </c>
      <c r="H1520">
        <v>24177603.789999999</v>
      </c>
      <c r="I1520" t="s">
        <v>3593</v>
      </c>
      <c r="J1520" t="s">
        <v>2134</v>
      </c>
      <c r="K1520" t="s">
        <v>3590</v>
      </c>
      <c r="XFB1520" t="s">
        <v>3376</v>
      </c>
      <c r="XFC1520" t="s">
        <v>152</v>
      </c>
    </row>
    <row r="1521" spans="1:14 16382:16383" x14ac:dyDescent="0.25">
      <c r="A1521">
        <v>1428</v>
      </c>
      <c r="B1521" t="s">
        <v>3259</v>
      </c>
      <c r="C1521" t="s">
        <v>3120</v>
      </c>
      <c r="D1521" t="s">
        <v>3542</v>
      </c>
      <c r="E1521" t="str">
        <f t="shared" si="107"/>
        <v>VFSE9008135</v>
      </c>
      <c r="F1521" t="s">
        <v>154</v>
      </c>
      <c r="G1521">
        <v>765141.35</v>
      </c>
      <c r="H1521">
        <v>24942745.140000001</v>
      </c>
      <c r="I1521" t="s">
        <v>3591</v>
      </c>
      <c r="J1521" t="s">
        <v>2134</v>
      </c>
      <c r="K1521" t="s">
        <v>3590</v>
      </c>
      <c r="XFB1521" t="s">
        <v>3377</v>
      </c>
      <c r="XFC1521" t="s">
        <v>152</v>
      </c>
    </row>
    <row r="1522" spans="1:14 16382:16383" x14ac:dyDescent="0.25">
      <c r="A1522">
        <v>1429</v>
      </c>
      <c r="B1522" t="s">
        <v>3260</v>
      </c>
      <c r="C1522" t="s">
        <v>3120</v>
      </c>
      <c r="D1522" t="s">
        <v>3543</v>
      </c>
      <c r="E1522" t="str">
        <f t="shared" si="107"/>
        <v>VFSE9008213</v>
      </c>
      <c r="F1522" t="s">
        <v>154</v>
      </c>
      <c r="G1522">
        <v>2100.9299999999998</v>
      </c>
      <c r="H1522">
        <v>24944846.07</v>
      </c>
      <c r="I1522" t="s">
        <v>3592</v>
      </c>
      <c r="J1522" t="s">
        <v>2134</v>
      </c>
      <c r="K1522" t="s">
        <v>3590</v>
      </c>
      <c r="XFB1522" t="s">
        <v>3378</v>
      </c>
      <c r="XFC1522" t="s">
        <v>152</v>
      </c>
    </row>
    <row r="1523" spans="1:14 16382:16383" x14ac:dyDescent="0.25">
      <c r="A1523">
        <v>1430</v>
      </c>
      <c r="B1523" t="s">
        <v>3261</v>
      </c>
      <c r="C1523" t="s">
        <v>3120</v>
      </c>
      <c r="D1523" t="s">
        <v>3544</v>
      </c>
      <c r="E1523" t="str">
        <f t="shared" si="107"/>
        <v>VFSE9008272</v>
      </c>
      <c r="F1523" t="s">
        <v>154</v>
      </c>
      <c r="G1523">
        <v>158.12</v>
      </c>
      <c r="H1523">
        <v>24945004.190000001</v>
      </c>
      <c r="I1523" t="s">
        <v>3598</v>
      </c>
      <c r="J1523" t="s">
        <v>2134</v>
      </c>
      <c r="K1523" t="s">
        <v>3590</v>
      </c>
      <c r="N1523" t="s">
        <v>3598</v>
      </c>
      <c r="XFB1523" t="s">
        <v>3378</v>
      </c>
      <c r="XFC1523" t="s">
        <v>152</v>
      </c>
    </row>
    <row r="1524" spans="1:14 16382:16383" x14ac:dyDescent="0.25">
      <c r="A1524">
        <v>1431</v>
      </c>
      <c r="B1524" t="s">
        <v>3117</v>
      </c>
      <c r="C1524" t="s">
        <v>3120</v>
      </c>
      <c r="D1524" t="s">
        <v>355</v>
      </c>
      <c r="E1524" t="str">
        <f t="shared" si="107"/>
        <v xml:space="preserve"> THAI CONSU</v>
      </c>
      <c r="F1524" t="s">
        <v>193</v>
      </c>
      <c r="G1524">
        <v>-17500</v>
      </c>
      <c r="H1524">
        <v>24927504.190000001</v>
      </c>
      <c r="I1524" t="s">
        <v>2140</v>
      </c>
      <c r="J1524" t="s">
        <v>2134</v>
      </c>
      <c r="K1524" t="s">
        <v>3610</v>
      </c>
      <c r="XFB1524" t="s">
        <v>3379</v>
      </c>
      <c r="XFC1524" t="s">
        <v>152</v>
      </c>
    </row>
    <row r="1525" spans="1:14 16382:16383" x14ac:dyDescent="0.25">
      <c r="A1525">
        <v>1432</v>
      </c>
      <c r="B1525" t="s">
        <v>3262</v>
      </c>
      <c r="C1525" t="s">
        <v>3120</v>
      </c>
      <c r="D1525" t="s">
        <v>3545</v>
      </c>
      <c r="E1525" t="str">
        <f t="shared" si="107"/>
        <v>LL  BAN01</v>
      </c>
      <c r="F1525" t="s">
        <v>154</v>
      </c>
      <c r="G1525">
        <v>602739</v>
      </c>
      <c r="H1525">
        <v>25530243.190000001</v>
      </c>
      <c r="I1525" t="s">
        <v>2141</v>
      </c>
      <c r="J1525" t="s">
        <v>2134</v>
      </c>
      <c r="K1525" t="s">
        <v>3599</v>
      </c>
      <c r="XFB1525" t="s">
        <v>3380</v>
      </c>
      <c r="XFC1525" t="s">
        <v>152</v>
      </c>
    </row>
    <row r="1526" spans="1:14 16382:16383" x14ac:dyDescent="0.25">
      <c r="A1526">
        <v>1433</v>
      </c>
      <c r="B1526" t="s">
        <v>3263</v>
      </c>
      <c r="C1526" t="s">
        <v>3120</v>
      </c>
      <c r="D1526" t="s">
        <v>3546</v>
      </c>
      <c r="E1526" t="str">
        <f t="shared" si="107"/>
        <v>R Md Abul B</v>
      </c>
      <c r="F1526" t="s">
        <v>154</v>
      </c>
      <c r="G1526">
        <v>1762.5</v>
      </c>
      <c r="H1526">
        <v>25532005.690000001</v>
      </c>
      <c r="I1526" t="s">
        <v>2133</v>
      </c>
      <c r="J1526" t="s">
        <v>2134</v>
      </c>
      <c r="K1526" t="s">
        <v>3604</v>
      </c>
      <c r="XFB1526" t="s">
        <v>3381</v>
      </c>
      <c r="XFC1526" t="s">
        <v>152</v>
      </c>
    </row>
    <row r="1527" spans="1:14 16382:16383" x14ac:dyDescent="0.25">
      <c r="A1527">
        <v>1434</v>
      </c>
      <c r="B1527" t="s">
        <v>3264</v>
      </c>
      <c r="C1527" t="s">
        <v>3120</v>
      </c>
      <c r="D1527" t="s">
        <v>3546</v>
      </c>
      <c r="E1527" t="str">
        <f t="shared" si="107"/>
        <v>R Md Abul B</v>
      </c>
      <c r="F1527" t="s">
        <v>193</v>
      </c>
      <c r="G1527">
        <v>-50</v>
      </c>
      <c r="H1527">
        <v>25531955.690000001</v>
      </c>
      <c r="I1527" t="s">
        <v>3601</v>
      </c>
      <c r="J1527" t="s">
        <v>2134</v>
      </c>
      <c r="XFB1527" t="s">
        <v>3382</v>
      </c>
      <c r="XFC1527" t="s">
        <v>152</v>
      </c>
    </row>
    <row r="1528" spans="1:14 16382:16383" x14ac:dyDescent="0.25">
      <c r="A1528">
        <v>1435</v>
      </c>
      <c r="B1528" t="s">
        <v>3265</v>
      </c>
      <c r="C1528" t="s">
        <v>3120</v>
      </c>
      <c r="D1528" t="s">
        <v>3546</v>
      </c>
      <c r="E1528" t="str">
        <f t="shared" si="107"/>
        <v>R Md Abul B</v>
      </c>
      <c r="F1528" t="s">
        <v>193</v>
      </c>
      <c r="G1528">
        <v>-9</v>
      </c>
      <c r="H1528">
        <v>25531946.690000001</v>
      </c>
      <c r="I1528" t="s">
        <v>3601</v>
      </c>
      <c r="J1528" t="s">
        <v>2134</v>
      </c>
      <c r="XFB1528" t="s">
        <v>3382</v>
      </c>
      <c r="XFC1528" t="s">
        <v>152</v>
      </c>
    </row>
    <row r="1529" spans="1:14 16382:16383" x14ac:dyDescent="0.25">
      <c r="A1529">
        <v>1436</v>
      </c>
      <c r="B1529" t="s">
        <v>3266</v>
      </c>
      <c r="C1529" t="s">
        <v>3120</v>
      </c>
      <c r="D1529" t="s">
        <v>3546</v>
      </c>
      <c r="E1529" t="str">
        <f t="shared" si="107"/>
        <v>R Md Abul B</v>
      </c>
      <c r="F1529" t="s">
        <v>193</v>
      </c>
      <c r="G1529">
        <v>-45</v>
      </c>
      <c r="H1529">
        <v>25531901.690000001</v>
      </c>
      <c r="I1529" t="s">
        <v>3601</v>
      </c>
      <c r="J1529" t="s">
        <v>2134</v>
      </c>
      <c r="XFB1529" t="s">
        <v>3383</v>
      </c>
      <c r="XFC1529" t="s">
        <v>152</v>
      </c>
    </row>
    <row r="1530" spans="1:14 16382:16383" x14ac:dyDescent="0.25">
      <c r="A1530">
        <v>1437</v>
      </c>
      <c r="B1530" t="s">
        <v>3267</v>
      </c>
      <c r="C1530" t="s">
        <v>3120</v>
      </c>
      <c r="D1530" t="s">
        <v>3547</v>
      </c>
      <c r="E1530" t="str">
        <f t="shared" si="107"/>
        <v>59636/VFS G</v>
      </c>
      <c r="F1530" t="s">
        <v>193</v>
      </c>
      <c r="G1530">
        <v>-2000000</v>
      </c>
      <c r="H1530">
        <v>23531901.690000001</v>
      </c>
      <c r="I1530" t="s">
        <v>2135</v>
      </c>
      <c r="J1530" t="s">
        <v>2134</v>
      </c>
      <c r="K1530" t="s">
        <v>2132</v>
      </c>
      <c r="XFB1530" t="s">
        <v>3384</v>
      </c>
      <c r="XFC1530" t="s">
        <v>152</v>
      </c>
    </row>
    <row r="1531" spans="1:14 16382:16383" x14ac:dyDescent="0.25">
      <c r="A1531">
        <v>1438</v>
      </c>
      <c r="B1531" t="s">
        <v>3268</v>
      </c>
      <c r="C1531" t="s">
        <v>3120</v>
      </c>
      <c r="D1531" t="s">
        <v>3548</v>
      </c>
      <c r="E1531" t="str">
        <f t="shared" si="107"/>
        <v>59690/VFS G</v>
      </c>
      <c r="F1531" t="s">
        <v>193</v>
      </c>
      <c r="G1531">
        <v>-18000000</v>
      </c>
      <c r="H1531">
        <v>5531901.6900000004</v>
      </c>
      <c r="I1531" t="s">
        <v>2135</v>
      </c>
      <c r="J1531" t="s">
        <v>2134</v>
      </c>
      <c r="K1531" t="s">
        <v>2132</v>
      </c>
      <c r="XFB1531" t="s">
        <v>3385</v>
      </c>
      <c r="XFC1531" t="s">
        <v>152</v>
      </c>
    </row>
    <row r="1532" spans="1:14 16382:16383" x14ac:dyDescent="0.25">
      <c r="A1532">
        <v>1439</v>
      </c>
      <c r="B1532" t="s">
        <v>3269</v>
      </c>
      <c r="C1532" t="s">
        <v>3120</v>
      </c>
      <c r="D1532" t="s">
        <v>3549</v>
      </c>
      <c r="E1532" t="str">
        <f t="shared" si="107"/>
        <v xml:space="preserve">ICICI BANK </v>
      </c>
      <c r="F1532" t="s">
        <v>193</v>
      </c>
      <c r="G1532">
        <v>-53939.34</v>
      </c>
      <c r="H1532">
        <v>5477962.3499999996</v>
      </c>
      <c r="I1532" t="s">
        <v>3581</v>
      </c>
      <c r="J1532" t="s">
        <v>2134</v>
      </c>
      <c r="K1532" t="s">
        <v>3605</v>
      </c>
      <c r="XFB1532" t="s">
        <v>3386</v>
      </c>
      <c r="XFC1532" t="s">
        <v>152</v>
      </c>
    </row>
    <row r="1533" spans="1:14 16382:16383" x14ac:dyDescent="0.25">
      <c r="A1533">
        <v>1440</v>
      </c>
      <c r="B1533" t="s">
        <v>3270</v>
      </c>
      <c r="C1533" t="s">
        <v>3120</v>
      </c>
      <c r="D1533" t="s">
        <v>3550</v>
      </c>
      <c r="E1533" t="str">
        <f t="shared" si="107"/>
        <v xml:space="preserve">ICICI BANK </v>
      </c>
      <c r="F1533" t="s">
        <v>193</v>
      </c>
      <c r="G1533">
        <v>-15827.76</v>
      </c>
      <c r="H1533">
        <v>5462134.5899999999</v>
      </c>
      <c r="I1533" t="s">
        <v>3581</v>
      </c>
      <c r="J1533" t="s">
        <v>2134</v>
      </c>
      <c r="K1533" t="s">
        <v>3605</v>
      </c>
      <c r="XFB1533" t="s">
        <v>3387</v>
      </c>
      <c r="XFC1533" t="s">
        <v>152</v>
      </c>
    </row>
    <row r="1534" spans="1:14 16382:16383" x14ac:dyDescent="0.25">
      <c r="A1534">
        <v>1441</v>
      </c>
      <c r="B1534" t="s">
        <v>3271</v>
      </c>
      <c r="C1534" t="s">
        <v>3120</v>
      </c>
      <c r="D1534" t="s">
        <v>3551</v>
      </c>
      <c r="E1534" t="str">
        <f t="shared" si="107"/>
        <v xml:space="preserve">ICICI BANK </v>
      </c>
      <c r="F1534" t="s">
        <v>193</v>
      </c>
      <c r="G1534">
        <v>-66259.61</v>
      </c>
      <c r="H1534">
        <v>5395874.9800000004</v>
      </c>
      <c r="I1534" t="s">
        <v>3581</v>
      </c>
      <c r="J1534" t="s">
        <v>2134</v>
      </c>
      <c r="K1534" t="s">
        <v>3605</v>
      </c>
      <c r="XFB1534" t="s">
        <v>3388</v>
      </c>
      <c r="XFC1534" t="s">
        <v>152</v>
      </c>
    </row>
    <row r="1535" spans="1:14 16382:16383" x14ac:dyDescent="0.25">
      <c r="A1535">
        <v>1442</v>
      </c>
      <c r="B1535" t="s">
        <v>3272</v>
      </c>
      <c r="C1535" t="s">
        <v>3120</v>
      </c>
      <c r="D1535" t="s">
        <v>3552</v>
      </c>
      <c r="E1535" t="str">
        <f t="shared" si="107"/>
        <v xml:space="preserve">     /20011</v>
      </c>
      <c r="F1535" t="s">
        <v>193</v>
      </c>
      <c r="G1535" s="12">
        <v>-39610</v>
      </c>
      <c r="H1535">
        <v>5356264.9800000004</v>
      </c>
      <c r="I1535" t="s">
        <v>2139</v>
      </c>
      <c r="J1535" t="s">
        <v>2134</v>
      </c>
      <c r="K1535" t="s">
        <v>2132</v>
      </c>
      <c r="XFB1535" t="s">
        <v>3389</v>
      </c>
      <c r="XFC1535" t="s">
        <v>152</v>
      </c>
    </row>
    <row r="1536" spans="1:14 16382:16383" x14ac:dyDescent="0.25">
      <c r="A1536">
        <v>1443</v>
      </c>
      <c r="B1536" t="s">
        <v>3273</v>
      </c>
      <c r="C1536" t="s">
        <v>3120</v>
      </c>
      <c r="D1536" t="s">
        <v>3553</v>
      </c>
      <c r="E1536" t="str">
        <f t="shared" si="107"/>
        <v xml:space="preserve">     /20013</v>
      </c>
      <c r="F1536" t="s">
        <v>193</v>
      </c>
      <c r="G1536" s="12">
        <v>-24952</v>
      </c>
      <c r="H1536">
        <v>5331312.9800000004</v>
      </c>
      <c r="I1536" t="s">
        <v>2139</v>
      </c>
      <c r="J1536" t="s">
        <v>2134</v>
      </c>
      <c r="K1536" t="s">
        <v>2132</v>
      </c>
      <c r="XFB1536" t="s">
        <v>3390</v>
      </c>
      <c r="XFC1536" t="s">
        <v>152</v>
      </c>
    </row>
    <row r="1537" spans="1:11 16382:16383" x14ac:dyDescent="0.25">
      <c r="A1537">
        <v>1444</v>
      </c>
      <c r="B1537" t="s">
        <v>3274</v>
      </c>
      <c r="C1537" t="s">
        <v>3120</v>
      </c>
      <c r="D1537" t="s">
        <v>3554</v>
      </c>
      <c r="E1537" t="str">
        <f t="shared" si="107"/>
        <v xml:space="preserve">     /20013</v>
      </c>
      <c r="F1537" t="s">
        <v>193</v>
      </c>
      <c r="G1537" s="12">
        <v>-56596</v>
      </c>
      <c r="H1537">
        <v>5274716.9800000004</v>
      </c>
      <c r="I1537" t="s">
        <v>2139</v>
      </c>
      <c r="J1537" t="s">
        <v>2134</v>
      </c>
      <c r="K1537" t="s">
        <v>2132</v>
      </c>
      <c r="XFB1537" t="s">
        <v>3391</v>
      </c>
      <c r="XFC1537" t="s">
        <v>152</v>
      </c>
    </row>
    <row r="1538" spans="1:11 16382:16383" x14ac:dyDescent="0.25">
      <c r="A1538">
        <v>1445</v>
      </c>
      <c r="B1538" t="s">
        <v>3275</v>
      </c>
      <c r="C1538" t="s">
        <v>3120</v>
      </c>
      <c r="D1538" t="s">
        <v>3555</v>
      </c>
      <c r="E1538" t="str">
        <f t="shared" si="107"/>
        <v xml:space="preserve">     /20010</v>
      </c>
      <c r="F1538" t="s">
        <v>193</v>
      </c>
      <c r="G1538" s="12">
        <v>-1910</v>
      </c>
      <c r="H1538">
        <v>5272806.9800000004</v>
      </c>
      <c r="I1538" t="s">
        <v>2139</v>
      </c>
      <c r="J1538" t="s">
        <v>2134</v>
      </c>
      <c r="K1538" t="s">
        <v>2132</v>
      </c>
      <c r="XFB1538" t="s">
        <v>3392</v>
      </c>
      <c r="XFC1538" t="s">
        <v>152</v>
      </c>
    </row>
    <row r="1539" spans="1:11 16382:16383" x14ac:dyDescent="0.25">
      <c r="A1539">
        <v>1446</v>
      </c>
      <c r="B1539" t="s">
        <v>3276</v>
      </c>
      <c r="C1539" t="s">
        <v>3120</v>
      </c>
      <c r="D1539" t="s">
        <v>3556</v>
      </c>
      <c r="E1539" t="str">
        <f t="shared" si="107"/>
        <v xml:space="preserve">     /20010</v>
      </c>
      <c r="F1539" t="s">
        <v>193</v>
      </c>
      <c r="G1539" s="12">
        <v>-44602</v>
      </c>
      <c r="H1539">
        <v>5228204.9800000004</v>
      </c>
      <c r="I1539" t="s">
        <v>2139</v>
      </c>
      <c r="J1539" t="s">
        <v>2134</v>
      </c>
      <c r="K1539" t="s">
        <v>2132</v>
      </c>
      <c r="XFB1539" t="s">
        <v>3393</v>
      </c>
      <c r="XFC1539" t="s">
        <v>152</v>
      </c>
    </row>
    <row r="1540" spans="1:11 16382:16383" x14ac:dyDescent="0.25">
      <c r="A1540">
        <v>1447</v>
      </c>
      <c r="B1540" t="s">
        <v>3277</v>
      </c>
      <c r="C1540" t="s">
        <v>3120</v>
      </c>
      <c r="D1540" t="s">
        <v>3557</v>
      </c>
      <c r="E1540" t="str">
        <f t="shared" si="107"/>
        <v xml:space="preserve">     /20013</v>
      </c>
      <c r="F1540" t="s">
        <v>193</v>
      </c>
      <c r="G1540" s="12">
        <v>-2089</v>
      </c>
      <c r="H1540">
        <v>5226115.9800000004</v>
      </c>
      <c r="I1540" t="s">
        <v>2139</v>
      </c>
      <c r="J1540" t="s">
        <v>2134</v>
      </c>
      <c r="K1540" t="s">
        <v>2132</v>
      </c>
      <c r="XFB1540" t="s">
        <v>3394</v>
      </c>
      <c r="XFC1540" t="s">
        <v>152</v>
      </c>
    </row>
    <row r="1541" spans="1:11 16382:16383" x14ac:dyDescent="0.25">
      <c r="A1541">
        <v>1448</v>
      </c>
      <c r="B1541" t="s">
        <v>3278</v>
      </c>
      <c r="C1541" t="s">
        <v>3120</v>
      </c>
      <c r="D1541" t="s">
        <v>3558</v>
      </c>
      <c r="E1541" t="str">
        <f t="shared" si="107"/>
        <v xml:space="preserve">     /20012</v>
      </c>
      <c r="F1541" t="s">
        <v>193</v>
      </c>
      <c r="G1541" s="12">
        <v>-486</v>
      </c>
      <c r="H1541">
        <v>5225629.9800000004</v>
      </c>
      <c r="I1541" t="s">
        <v>2139</v>
      </c>
      <c r="J1541" t="s">
        <v>2134</v>
      </c>
      <c r="K1541" t="s">
        <v>2132</v>
      </c>
      <c r="XFB1541" t="s">
        <v>3395</v>
      </c>
      <c r="XFC1541" t="s">
        <v>152</v>
      </c>
    </row>
    <row r="1542" spans="1:11 16382:16383" x14ac:dyDescent="0.25">
      <c r="A1542">
        <v>1449</v>
      </c>
      <c r="B1542" t="s">
        <v>3279</v>
      </c>
      <c r="C1542" t="s">
        <v>3120</v>
      </c>
      <c r="D1542" t="s">
        <v>3559</v>
      </c>
      <c r="E1542" t="str">
        <f t="shared" si="107"/>
        <v xml:space="preserve">     /20012</v>
      </c>
      <c r="F1542" t="s">
        <v>193</v>
      </c>
      <c r="G1542" s="12">
        <v>-1176159</v>
      </c>
      <c r="H1542">
        <v>4049470.98</v>
      </c>
      <c r="I1542" t="s">
        <v>2139</v>
      </c>
      <c r="J1542" t="s">
        <v>2134</v>
      </c>
      <c r="K1542" t="s">
        <v>2132</v>
      </c>
      <c r="XFB1542" t="s">
        <v>3396</v>
      </c>
      <c r="XFC1542" t="s">
        <v>152</v>
      </c>
    </row>
    <row r="1543" spans="1:11 16382:16383" x14ac:dyDescent="0.25">
      <c r="A1543">
        <v>1450</v>
      </c>
      <c r="B1543" t="s">
        <v>3280</v>
      </c>
      <c r="C1543" t="s">
        <v>3120</v>
      </c>
      <c r="D1543" t="s">
        <v>3560</v>
      </c>
      <c r="E1543" t="str">
        <f t="shared" si="107"/>
        <v xml:space="preserve">     /20013</v>
      </c>
      <c r="F1543" t="s">
        <v>193</v>
      </c>
      <c r="G1543" s="12">
        <v>-85046</v>
      </c>
      <c r="H1543">
        <v>3964424.98</v>
      </c>
      <c r="I1543" t="s">
        <v>2139</v>
      </c>
      <c r="J1543" t="s">
        <v>2134</v>
      </c>
      <c r="K1543" t="s">
        <v>2132</v>
      </c>
      <c r="XFB1543" t="s">
        <v>3397</v>
      </c>
      <c r="XFC1543" t="s">
        <v>152</v>
      </c>
    </row>
    <row r="1544" spans="1:11 16382:16383" x14ac:dyDescent="0.25">
      <c r="A1544">
        <v>1451</v>
      </c>
      <c r="B1544" t="s">
        <v>3281</v>
      </c>
      <c r="C1544" t="s">
        <v>3120</v>
      </c>
      <c r="D1544" t="s">
        <v>3561</v>
      </c>
      <c r="E1544" t="str">
        <f t="shared" si="107"/>
        <v xml:space="preserve">     /20012</v>
      </c>
      <c r="F1544" t="s">
        <v>193</v>
      </c>
      <c r="G1544" s="12">
        <v>-228351</v>
      </c>
      <c r="H1544">
        <v>3736073.98</v>
      </c>
      <c r="I1544" t="s">
        <v>2139</v>
      </c>
      <c r="J1544" t="s">
        <v>2134</v>
      </c>
      <c r="K1544" t="s">
        <v>2132</v>
      </c>
      <c r="XFB1544" t="s">
        <v>3398</v>
      </c>
      <c r="XFC1544" t="s">
        <v>152</v>
      </c>
    </row>
    <row r="1545" spans="1:11 16382:16383" x14ac:dyDescent="0.25">
      <c r="A1545">
        <v>1452</v>
      </c>
      <c r="B1545" t="s">
        <v>3282</v>
      </c>
      <c r="C1545" t="s">
        <v>3120</v>
      </c>
      <c r="D1545" t="s">
        <v>3562</v>
      </c>
      <c r="E1545" t="str">
        <f t="shared" si="107"/>
        <v xml:space="preserve">     /20010</v>
      </c>
      <c r="F1545" t="s">
        <v>193</v>
      </c>
      <c r="G1545" s="12">
        <v>-36724</v>
      </c>
      <c r="H1545">
        <v>3699349.98</v>
      </c>
      <c r="I1545" t="s">
        <v>2139</v>
      </c>
      <c r="J1545" t="s">
        <v>2134</v>
      </c>
      <c r="K1545" t="s">
        <v>2132</v>
      </c>
      <c r="XFB1545" t="s">
        <v>3399</v>
      </c>
      <c r="XFC1545" t="s">
        <v>152</v>
      </c>
    </row>
    <row r="1546" spans="1:11 16382:16383" x14ac:dyDescent="0.25">
      <c r="A1546">
        <v>1453</v>
      </c>
      <c r="B1546" t="s">
        <v>3283</v>
      </c>
      <c r="C1546" t="s">
        <v>3120</v>
      </c>
      <c r="D1546" t="s">
        <v>3563</v>
      </c>
      <c r="E1546" t="str">
        <f t="shared" si="107"/>
        <v xml:space="preserve">     /20012</v>
      </c>
      <c r="F1546" t="s">
        <v>193</v>
      </c>
      <c r="G1546" s="12">
        <v>-34154</v>
      </c>
      <c r="H1546">
        <v>3665195.98</v>
      </c>
      <c r="I1546" t="s">
        <v>2139</v>
      </c>
      <c r="J1546" t="s">
        <v>2134</v>
      </c>
      <c r="K1546" t="s">
        <v>2132</v>
      </c>
      <c r="XFB1546" t="s">
        <v>3400</v>
      </c>
      <c r="XFC1546" t="s">
        <v>152</v>
      </c>
    </row>
    <row r="1547" spans="1:11 16382:16383" x14ac:dyDescent="0.25">
      <c r="A1547">
        <v>1454</v>
      </c>
      <c r="B1547" t="s">
        <v>3284</v>
      </c>
      <c r="C1547" t="s">
        <v>3120</v>
      </c>
      <c r="D1547" t="s">
        <v>3564</v>
      </c>
      <c r="E1547" t="str">
        <f t="shared" si="107"/>
        <v xml:space="preserve">     /20013</v>
      </c>
      <c r="F1547" t="s">
        <v>193</v>
      </c>
      <c r="G1547" s="12">
        <v>-16758</v>
      </c>
      <c r="H1547">
        <v>3648437.98</v>
      </c>
      <c r="I1547" t="s">
        <v>2139</v>
      </c>
      <c r="J1547" t="s">
        <v>2134</v>
      </c>
      <c r="K1547" t="s">
        <v>2132</v>
      </c>
      <c r="XFB1547" t="s">
        <v>3401</v>
      </c>
      <c r="XFC1547" t="s">
        <v>152</v>
      </c>
    </row>
    <row r="1548" spans="1:11 16382:16383" x14ac:dyDescent="0.25">
      <c r="A1548">
        <v>1455</v>
      </c>
      <c r="B1548" t="s">
        <v>3285</v>
      </c>
      <c r="C1548" t="s">
        <v>3120</v>
      </c>
      <c r="D1548" t="s">
        <v>3565</v>
      </c>
      <c r="E1548" t="str">
        <f t="shared" si="107"/>
        <v xml:space="preserve">     /20010</v>
      </c>
      <c r="F1548" t="s">
        <v>193</v>
      </c>
      <c r="G1548" s="12">
        <v>-1028557</v>
      </c>
      <c r="H1548">
        <v>2619880.98</v>
      </c>
      <c r="I1548" t="s">
        <v>2139</v>
      </c>
      <c r="J1548" t="s">
        <v>2134</v>
      </c>
      <c r="K1548" t="s">
        <v>2132</v>
      </c>
      <c r="XFB1548" t="s">
        <v>3402</v>
      </c>
      <c r="XFC1548" t="s">
        <v>152</v>
      </c>
    </row>
    <row r="1549" spans="1:11 16382:16383" x14ac:dyDescent="0.25">
      <c r="A1549">
        <v>1456</v>
      </c>
      <c r="B1549" t="s">
        <v>3286</v>
      </c>
      <c r="C1549" t="s">
        <v>3120</v>
      </c>
      <c r="D1549" t="s">
        <v>3566</v>
      </c>
      <c r="E1549" t="str">
        <f t="shared" si="107"/>
        <v xml:space="preserve">     /20010</v>
      </c>
      <c r="F1549" t="s">
        <v>193</v>
      </c>
      <c r="G1549" s="12">
        <v>-16774</v>
      </c>
      <c r="H1549">
        <v>2603106.98</v>
      </c>
      <c r="I1549" t="s">
        <v>2139</v>
      </c>
      <c r="J1549" t="s">
        <v>2134</v>
      </c>
      <c r="K1549" t="s">
        <v>2132</v>
      </c>
      <c r="XFB1549" t="s">
        <v>3403</v>
      </c>
      <c r="XFC1549" t="s">
        <v>152</v>
      </c>
    </row>
    <row r="1550" spans="1:11 16382:16383" x14ac:dyDescent="0.25">
      <c r="A1550">
        <v>1457</v>
      </c>
      <c r="B1550" t="s">
        <v>3287</v>
      </c>
      <c r="C1550" t="s">
        <v>3120</v>
      </c>
      <c r="D1550" t="s">
        <v>3567</v>
      </c>
      <c r="E1550" t="str">
        <f t="shared" si="107"/>
        <v xml:space="preserve">     /20013</v>
      </c>
      <c r="F1550" t="s">
        <v>193</v>
      </c>
      <c r="G1550" s="12">
        <v>-33288</v>
      </c>
      <c r="H1550">
        <v>2569818.98</v>
      </c>
      <c r="I1550" t="s">
        <v>2139</v>
      </c>
      <c r="J1550" t="s">
        <v>2134</v>
      </c>
      <c r="K1550" t="s">
        <v>2132</v>
      </c>
      <c r="XFB1550" t="s">
        <v>3404</v>
      </c>
      <c r="XFC1550" t="s">
        <v>152</v>
      </c>
    </row>
    <row r="1551" spans="1:11 16382:16383" x14ac:dyDescent="0.25">
      <c r="A1551">
        <v>1458</v>
      </c>
      <c r="B1551" t="s">
        <v>3288</v>
      </c>
      <c r="C1551" t="s">
        <v>3120</v>
      </c>
      <c r="D1551" t="s">
        <v>3568</v>
      </c>
      <c r="E1551" t="str">
        <f t="shared" si="107"/>
        <v xml:space="preserve">     /20012</v>
      </c>
      <c r="F1551" t="s">
        <v>193</v>
      </c>
      <c r="G1551" s="12">
        <v>-46050</v>
      </c>
      <c r="H1551">
        <v>2523768.98</v>
      </c>
      <c r="I1551" t="s">
        <v>2139</v>
      </c>
      <c r="J1551" t="s">
        <v>2134</v>
      </c>
      <c r="K1551" t="s">
        <v>2132</v>
      </c>
      <c r="XFB1551" t="s">
        <v>3405</v>
      </c>
      <c r="XFC1551" t="s">
        <v>152</v>
      </c>
    </row>
    <row r="1552" spans="1:11 16382:16383" x14ac:dyDescent="0.25">
      <c r="A1552">
        <v>1459</v>
      </c>
      <c r="B1552" t="s">
        <v>3289</v>
      </c>
      <c r="C1552" t="s">
        <v>3120</v>
      </c>
      <c r="D1552" t="s">
        <v>3569</v>
      </c>
      <c r="E1552" t="str">
        <f t="shared" si="107"/>
        <v xml:space="preserve">     /20010</v>
      </c>
      <c r="F1552" t="s">
        <v>193</v>
      </c>
      <c r="G1552" s="12">
        <v>-666000</v>
      </c>
      <c r="H1552">
        <v>1857768.98</v>
      </c>
      <c r="I1552" t="s">
        <v>2139</v>
      </c>
      <c r="J1552" t="s">
        <v>2134</v>
      </c>
      <c r="K1552" t="s">
        <v>2132</v>
      </c>
      <c r="XFB1552" t="s">
        <v>3406</v>
      </c>
      <c r="XFC1552" t="s">
        <v>152</v>
      </c>
    </row>
    <row r="1553" spans="1:12 16382:16383" x14ac:dyDescent="0.25">
      <c r="A1553">
        <v>1460</v>
      </c>
      <c r="B1553" t="s">
        <v>3136</v>
      </c>
      <c r="C1553" t="s">
        <v>3120</v>
      </c>
      <c r="D1553" t="s">
        <v>3570</v>
      </c>
      <c r="E1553" t="str">
        <f t="shared" si="107"/>
        <v>LL  AHD01</v>
      </c>
      <c r="F1553" t="s">
        <v>154</v>
      </c>
      <c r="G1553">
        <v>71520</v>
      </c>
      <c r="H1553">
        <v>1929288.98</v>
      </c>
      <c r="I1553" t="s">
        <v>2141</v>
      </c>
      <c r="J1553" t="s">
        <v>2134</v>
      </c>
      <c r="K1553" t="s">
        <v>2132</v>
      </c>
      <c r="XFB1553" t="s">
        <v>3407</v>
      </c>
      <c r="XFC1553" t="s">
        <v>152</v>
      </c>
    </row>
    <row r="1554" spans="1:12 16382:16383" x14ac:dyDescent="0.25">
      <c r="A1554">
        <v>1461</v>
      </c>
      <c r="B1554" t="s">
        <v>3130</v>
      </c>
      <c r="C1554" t="s">
        <v>3120</v>
      </c>
      <c r="D1554" t="s">
        <v>3571</v>
      </c>
      <c r="E1554" t="str">
        <f t="shared" si="107"/>
        <v>LL  AHD02</v>
      </c>
      <c r="F1554" t="s">
        <v>154</v>
      </c>
      <c r="G1554">
        <v>7110</v>
      </c>
      <c r="H1554">
        <v>1936398.98</v>
      </c>
      <c r="I1554" t="s">
        <v>2141</v>
      </c>
      <c r="J1554" t="s">
        <v>2134</v>
      </c>
      <c r="K1554" t="s">
        <v>2132</v>
      </c>
      <c r="XFB1554" t="s">
        <v>3408</v>
      </c>
      <c r="XFC1554" t="s">
        <v>152</v>
      </c>
    </row>
    <row r="1555" spans="1:12 16382:16383" x14ac:dyDescent="0.25">
      <c r="A1555">
        <v>1462</v>
      </c>
      <c r="B1555" t="s">
        <v>3290</v>
      </c>
      <c r="C1555" t="s">
        <v>3120</v>
      </c>
      <c r="D1555" t="s">
        <v>3572</v>
      </c>
      <c r="E1555" t="str">
        <f t="shared" si="107"/>
        <v>04277/ICICI</v>
      </c>
      <c r="F1555" t="s">
        <v>154</v>
      </c>
      <c r="G1555">
        <v>1087</v>
      </c>
      <c r="H1555">
        <v>1937485.98</v>
      </c>
      <c r="I1555" t="s">
        <v>2144</v>
      </c>
      <c r="J1555" s="10" t="s">
        <v>3582</v>
      </c>
      <c r="K1555" t="s">
        <v>2132</v>
      </c>
      <c r="L1555" s="7"/>
      <c r="XFB1555" t="s">
        <v>3409</v>
      </c>
      <c r="XFC1555" t="s">
        <v>152</v>
      </c>
    </row>
    <row r="1556" spans="1:12 16382:16383" x14ac:dyDescent="0.25">
      <c r="A1556">
        <v>1463</v>
      </c>
      <c r="B1556" t="s">
        <v>3290</v>
      </c>
      <c r="C1556" t="s">
        <v>3120</v>
      </c>
      <c r="D1556" t="s">
        <v>3573</v>
      </c>
      <c r="E1556" t="str">
        <f t="shared" si="107"/>
        <v>04278/ICICI</v>
      </c>
      <c r="F1556" t="s">
        <v>154</v>
      </c>
      <c r="G1556">
        <v>1087</v>
      </c>
      <c r="H1556">
        <v>1938572.98</v>
      </c>
      <c r="I1556" t="s">
        <v>2144</v>
      </c>
      <c r="J1556" s="10" t="s">
        <v>3582</v>
      </c>
      <c r="K1556" t="s">
        <v>2132</v>
      </c>
      <c r="XFB1556" t="s">
        <v>3409</v>
      </c>
      <c r="XFC1556" t="s">
        <v>152</v>
      </c>
    </row>
    <row r="1557" spans="1:12 16382:16383" x14ac:dyDescent="0.25">
      <c r="A1557">
        <v>1464</v>
      </c>
      <c r="B1557" t="s">
        <v>3290</v>
      </c>
      <c r="C1557" t="s">
        <v>3120</v>
      </c>
      <c r="D1557" t="s">
        <v>3574</v>
      </c>
      <c r="E1557" t="str">
        <f t="shared" si="107"/>
        <v>14878/ICICI</v>
      </c>
      <c r="F1557" t="s">
        <v>154</v>
      </c>
      <c r="G1557">
        <v>722</v>
      </c>
      <c r="H1557">
        <v>1939294.98</v>
      </c>
      <c r="I1557" t="s">
        <v>2144</v>
      </c>
      <c r="J1557" s="10" t="s">
        <v>3582</v>
      </c>
      <c r="K1557" t="s">
        <v>2132</v>
      </c>
      <c r="XFB1557" t="s">
        <v>3409</v>
      </c>
      <c r="XFC1557" t="s">
        <v>152</v>
      </c>
    </row>
    <row r="1558" spans="1:12 16382:16383" x14ac:dyDescent="0.25">
      <c r="A1558">
        <v>1465</v>
      </c>
      <c r="B1558" t="s">
        <v>3134</v>
      </c>
      <c r="C1558" t="s">
        <v>3120</v>
      </c>
      <c r="D1558" t="s">
        <v>3570</v>
      </c>
      <c r="E1558" t="str">
        <f t="shared" si="107"/>
        <v>LL  AHD01</v>
      </c>
      <c r="F1558" t="s">
        <v>154</v>
      </c>
      <c r="G1558">
        <v>374370</v>
      </c>
      <c r="H1558">
        <v>2313664.98</v>
      </c>
      <c r="I1558" t="s">
        <v>2141</v>
      </c>
      <c r="J1558" t="s">
        <v>2134</v>
      </c>
      <c r="K1558" t="s">
        <v>2132</v>
      </c>
      <c r="XFB1558" t="s">
        <v>3410</v>
      </c>
      <c r="XFC1558" t="s">
        <v>152</v>
      </c>
    </row>
    <row r="1559" spans="1:12 16382:16383" x14ac:dyDescent="0.25">
      <c r="A1559">
        <v>1466</v>
      </c>
      <c r="B1559" t="s">
        <v>3291</v>
      </c>
      <c r="C1559" t="s">
        <v>3120</v>
      </c>
      <c r="D1559" t="s">
        <v>3545</v>
      </c>
      <c r="E1559" t="str">
        <f t="shared" si="107"/>
        <v>LL  BAN01</v>
      </c>
      <c r="F1559" t="s">
        <v>154</v>
      </c>
      <c r="G1559">
        <v>2226566</v>
      </c>
      <c r="H1559">
        <v>4540230.9800000004</v>
      </c>
      <c r="I1559" t="s">
        <v>2141</v>
      </c>
      <c r="J1559" t="s">
        <v>2134</v>
      </c>
      <c r="K1559" t="s">
        <v>3599</v>
      </c>
      <c r="XFB1559" t="s">
        <v>3410</v>
      </c>
      <c r="XFC1559" t="s">
        <v>152</v>
      </c>
    </row>
    <row r="1560" spans="1:12 16382:16383" x14ac:dyDescent="0.25">
      <c r="A1560">
        <v>1467</v>
      </c>
      <c r="B1560" t="s">
        <v>3148</v>
      </c>
      <c r="C1560" t="s">
        <v>3120</v>
      </c>
      <c r="D1560" t="s">
        <v>3575</v>
      </c>
      <c r="E1560" t="str">
        <f t="shared" si="107"/>
        <v>LL  BAN02</v>
      </c>
      <c r="F1560" t="s">
        <v>154</v>
      </c>
      <c r="G1560">
        <v>15550</v>
      </c>
      <c r="H1560">
        <v>4555780.9800000004</v>
      </c>
      <c r="I1560" t="s">
        <v>2141</v>
      </c>
      <c r="J1560" t="s">
        <v>2134</v>
      </c>
      <c r="K1560" t="s">
        <v>3599</v>
      </c>
      <c r="XFB1560" t="s">
        <v>3410</v>
      </c>
      <c r="XFC1560" t="s">
        <v>152</v>
      </c>
    </row>
    <row r="1561" spans="1:12 16382:16383" x14ac:dyDescent="0.25">
      <c r="A1561">
        <v>1468</v>
      </c>
      <c r="B1561" t="s">
        <v>3292</v>
      </c>
      <c r="C1561" t="s">
        <v>3120</v>
      </c>
      <c r="D1561" t="s">
        <v>3576</v>
      </c>
      <c r="E1561" t="str">
        <f t="shared" si="107"/>
        <v>LL  BAN03</v>
      </c>
      <c r="F1561" t="s">
        <v>154</v>
      </c>
      <c r="G1561">
        <v>49894</v>
      </c>
      <c r="H1561">
        <v>4605674.9800000004</v>
      </c>
      <c r="I1561" t="s">
        <v>2141</v>
      </c>
      <c r="J1561" t="s">
        <v>2134</v>
      </c>
      <c r="K1561" t="s">
        <v>3599</v>
      </c>
      <c r="XFB1561" t="s">
        <v>3410</v>
      </c>
      <c r="XFC1561" t="s">
        <v>152</v>
      </c>
    </row>
    <row r="1562" spans="1:12 16382:16383" x14ac:dyDescent="0.25">
      <c r="A1562">
        <v>1469</v>
      </c>
      <c r="B1562" t="s">
        <v>3147</v>
      </c>
      <c r="C1562" t="s">
        <v>3120</v>
      </c>
      <c r="D1562" t="s">
        <v>3577</v>
      </c>
      <c r="E1562" t="str">
        <f t="shared" si="107"/>
        <v>LL  BAN04</v>
      </c>
      <c r="F1562" t="s">
        <v>154</v>
      </c>
      <c r="G1562">
        <v>152735</v>
      </c>
      <c r="H1562">
        <v>4758409.9800000004</v>
      </c>
      <c r="I1562" t="s">
        <v>2141</v>
      </c>
      <c r="J1562" t="s">
        <v>2134</v>
      </c>
      <c r="K1562" t="s">
        <v>3599</v>
      </c>
      <c r="XFB1562" t="s">
        <v>3411</v>
      </c>
      <c r="XFC1562" t="s">
        <v>152</v>
      </c>
    </row>
    <row r="1563" spans="1:12 16382:16383" x14ac:dyDescent="0.25">
      <c r="A1563">
        <v>1470</v>
      </c>
      <c r="B1563" t="s">
        <v>3293</v>
      </c>
      <c r="C1563" t="s">
        <v>3120</v>
      </c>
      <c r="D1563" t="s">
        <v>3578</v>
      </c>
      <c r="E1563" t="str">
        <f t="shared" si="107"/>
        <v/>
      </c>
      <c r="F1563" t="s">
        <v>154</v>
      </c>
      <c r="G1563">
        <v>1758.25</v>
      </c>
      <c r="H1563">
        <v>4760168.2300000004</v>
      </c>
      <c r="XFB1563" t="s">
        <v>3412</v>
      </c>
      <c r="XFC1563" t="s">
        <v>152</v>
      </c>
    </row>
    <row r="1564" spans="1:12 16382:16383" x14ac:dyDescent="0.25">
      <c r="A1564">
        <v>1471</v>
      </c>
      <c r="B1564" t="s">
        <v>3293</v>
      </c>
      <c r="C1564" t="s">
        <v>3120</v>
      </c>
      <c r="D1564" t="s">
        <v>3579</v>
      </c>
      <c r="E1564" t="str">
        <f t="shared" si="107"/>
        <v>00464420]:,</v>
      </c>
      <c r="F1564" t="s">
        <v>193</v>
      </c>
      <c r="G1564" s="12">
        <v>-104</v>
      </c>
      <c r="H1564">
        <v>4760064.2300000004</v>
      </c>
      <c r="I1564" t="s">
        <v>3601</v>
      </c>
      <c r="J1564" t="s">
        <v>2134</v>
      </c>
      <c r="XFB1564" t="s">
        <v>3412</v>
      </c>
      <c r="XFC1564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SAP</vt:lpstr>
      <vt:lpstr>BANK</vt:lpstr>
      <vt:lpstr>TESTHKEY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Parmar</dc:creator>
  <cp:lastModifiedBy>Rushit Panchal</cp:lastModifiedBy>
  <dcterms:created xsi:type="dcterms:W3CDTF">2020-01-21T13:15:43Z</dcterms:created>
  <dcterms:modified xsi:type="dcterms:W3CDTF">2020-07-29T12:53:16Z</dcterms:modified>
</cp:coreProperties>
</file>